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M.Kozik\Desktop\Biuro Rady\Moje dokumenty\sesje\sesja 41\uchwały\XLI 205 22 zmiany w budżecie\"/>
    </mc:Choice>
  </mc:AlternateContent>
  <xr:revisionPtr revIDLastSave="0" documentId="13_ncr:1_{7D7621D6-9C99-4BF0-936A-1D4DD57ED016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załącznik_nr_1_2_3_" sheetId="1" r:id="rId1"/>
    <sheet name="Załącznik_nr_4" sheetId="2" r:id="rId2"/>
    <sheet name="załącznik_nr_5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1" i="1" l="1"/>
  <c r="E190" i="1" s="1"/>
  <c r="E207" i="1"/>
  <c r="E205" i="1"/>
  <c r="E194" i="1"/>
  <c r="E193" i="1" s="1"/>
  <c r="E185" i="1"/>
  <c r="E184" i="1" s="1"/>
  <c r="F39" i="1" l="1"/>
  <c r="F38" i="1" s="1"/>
  <c r="F37" i="1" s="1"/>
  <c r="E39" i="1"/>
  <c r="E38" i="1" s="1"/>
  <c r="E37" i="1" s="1"/>
  <c r="F321" i="1"/>
  <c r="F320" i="1" s="1"/>
  <c r="F319" i="1" s="1"/>
  <c r="E321" i="1"/>
  <c r="E320" i="1" s="1"/>
  <c r="E319" i="1" s="1"/>
  <c r="F308" i="1"/>
  <c r="F307" i="1" s="1"/>
  <c r="F306" i="1" s="1"/>
  <c r="E308" i="1"/>
  <c r="E307" i="1" s="1"/>
  <c r="E306" i="1" s="1"/>
  <c r="F298" i="1"/>
  <c r="E298" i="1"/>
  <c r="E169" i="1"/>
  <c r="F332" i="1" l="1"/>
  <c r="E332" i="1"/>
  <c r="F159" i="1"/>
  <c r="E159" i="1"/>
  <c r="F52" i="1"/>
  <c r="E52" i="1"/>
  <c r="F295" i="1"/>
  <c r="F294" i="1" s="1"/>
  <c r="E295" i="1"/>
  <c r="E294" i="1" s="1"/>
  <c r="F291" i="1"/>
  <c r="F290" i="1" s="1"/>
  <c r="E291" i="1"/>
  <c r="E290" i="1" s="1"/>
  <c r="F256" i="1"/>
  <c r="F255" i="1" s="1"/>
  <c r="F222" i="1" s="1"/>
  <c r="E256" i="1"/>
  <c r="E255" i="1" s="1"/>
  <c r="F288" i="1"/>
  <c r="F287" i="1" s="1"/>
  <c r="F258" i="1" s="1"/>
  <c r="E288" i="1"/>
  <c r="E287" i="1" s="1"/>
  <c r="E280" i="1"/>
  <c r="E279" i="1" s="1"/>
  <c r="E274" i="1"/>
  <c r="E272" i="1"/>
  <c r="E235" i="1"/>
  <c r="E250" i="1"/>
  <c r="E243" i="1"/>
  <c r="E246" i="1"/>
  <c r="E238" i="1"/>
  <c r="E227" i="1"/>
  <c r="E284" i="1"/>
  <c r="E283" i="1" s="1"/>
  <c r="E269" i="1"/>
  <c r="E268" i="1" s="1"/>
  <c r="E260" i="1"/>
  <c r="E259" i="1" s="1"/>
  <c r="E224" i="1"/>
  <c r="E223" i="1" s="1"/>
  <c r="E204" i="1"/>
  <c r="E203" i="1" s="1"/>
  <c r="E202" i="1"/>
  <c r="E201" i="1" s="1"/>
  <c r="E189" i="1"/>
  <c r="E188" i="1" s="1"/>
  <c r="E187" i="1" s="1"/>
  <c r="E220" i="1"/>
  <c r="E219" i="1" s="1"/>
  <c r="E217" i="1"/>
  <c r="E216" i="1" s="1"/>
  <c r="E214" i="1"/>
  <c r="E213" i="1" s="1"/>
  <c r="E211" i="1"/>
  <c r="E210" i="1" s="1"/>
  <c r="E180" i="1"/>
  <c r="E179" i="1" s="1"/>
  <c r="F124" i="1"/>
  <c r="F123" i="1" s="1"/>
  <c r="F177" i="1"/>
  <c r="E177" i="1"/>
  <c r="F149" i="1"/>
  <c r="F148" i="1" s="1"/>
  <c r="E149" i="1"/>
  <c r="E148" i="1" s="1"/>
  <c r="E141" i="1"/>
  <c r="E134" i="1"/>
  <c r="F116" i="1"/>
  <c r="F114" i="1"/>
  <c r="F118" i="1"/>
  <c r="E118" i="1"/>
  <c r="E113" i="1" s="1"/>
  <c r="F72" i="1"/>
  <c r="E72" i="1"/>
  <c r="E19" i="1"/>
  <c r="E18" i="1" s="1"/>
  <c r="E67" i="1"/>
  <c r="E200" i="1" l="1"/>
  <c r="E183" i="1" s="1"/>
  <c r="E237" i="1"/>
  <c r="E245" i="1"/>
  <c r="E226" i="1"/>
  <c r="E271" i="1"/>
  <c r="E258" i="1" s="1"/>
  <c r="E209" i="1"/>
  <c r="E222" i="1" l="1"/>
  <c r="E182" i="1"/>
  <c r="E66" i="1" l="1"/>
  <c r="I24" i="3" l="1"/>
  <c r="G24" i="3" s="1"/>
  <c r="E112" i="1"/>
  <c r="E36" i="1" l="1"/>
  <c r="E35" i="1" s="1"/>
  <c r="E34" i="1" s="1"/>
  <c r="F34" i="1"/>
  <c r="F29" i="1" l="1"/>
  <c r="F28" i="1" s="1"/>
  <c r="F25" i="1" s="1"/>
  <c r="E29" i="1"/>
  <c r="E28" i="1" s="1"/>
  <c r="E25" i="1" s="1"/>
  <c r="F15" i="1"/>
  <c r="F14" i="1" s="1"/>
  <c r="E15" i="1"/>
  <c r="E14" i="1" s="1"/>
  <c r="F11" i="1"/>
  <c r="E11" i="1"/>
  <c r="F109" i="1" l="1"/>
  <c r="E106" i="1"/>
  <c r="F106" i="1"/>
  <c r="E109" i="1"/>
  <c r="F9" i="1"/>
  <c r="F8" i="1" s="1"/>
  <c r="F7" i="1" s="1"/>
  <c r="F71" i="1" s="1"/>
  <c r="E9" i="1"/>
  <c r="E8" i="1" l="1"/>
  <c r="E7" i="1" s="1"/>
  <c r="E105" i="1"/>
  <c r="E104" i="1" s="1"/>
  <c r="F105" i="1"/>
  <c r="F104" i="1" s="1"/>
  <c r="F297" i="1" s="1"/>
  <c r="I84" i="3" l="1"/>
  <c r="I75" i="3"/>
  <c r="I70" i="3"/>
  <c r="G70" i="3" s="1"/>
  <c r="I66" i="3"/>
  <c r="G66" i="3" s="1"/>
  <c r="I28" i="3"/>
  <c r="G28" i="3" s="1"/>
  <c r="I41" i="3"/>
  <c r="I40" i="3" s="1"/>
  <c r="G40" i="3" s="1"/>
  <c r="I62" i="3"/>
  <c r="G62" i="3" s="1"/>
  <c r="I36" i="3"/>
  <c r="E22" i="1"/>
  <c r="E21" i="1" s="1"/>
  <c r="I78" i="3"/>
  <c r="G78" i="3" s="1"/>
  <c r="I74" i="3"/>
  <c r="G74" i="3" s="1"/>
  <c r="I48" i="3"/>
  <c r="G48" i="3" s="1"/>
  <c r="I44" i="3"/>
  <c r="G44" i="3" s="1"/>
  <c r="I20" i="3"/>
  <c r="G20" i="3" s="1"/>
  <c r="I16" i="3"/>
  <c r="G16" i="3" s="1"/>
  <c r="I15" i="3"/>
  <c r="I85" i="3" s="1"/>
  <c r="I13" i="3"/>
  <c r="I83" i="3" l="1"/>
  <c r="I32" i="3"/>
  <c r="G32" i="3" s="1"/>
  <c r="I12" i="3"/>
  <c r="D11" i="2"/>
  <c r="D27" i="2"/>
  <c r="I82" i="3" l="1"/>
  <c r="G12" i="3"/>
  <c r="G82" i="3" s="1"/>
  <c r="F169" i="1"/>
  <c r="E153" i="1"/>
  <c r="E152" i="1" s="1"/>
  <c r="F140" i="1"/>
  <c r="E140" i="1"/>
  <c r="F146" i="1"/>
  <c r="F145" i="1" s="1"/>
  <c r="E146" i="1"/>
  <c r="E145" i="1" s="1"/>
  <c r="F58" i="1" l="1"/>
  <c r="E58" i="1"/>
  <c r="E57" i="1" s="1"/>
  <c r="F176" i="1" l="1"/>
  <c r="E176" i="1"/>
  <c r="E168" i="1"/>
  <c r="F168" i="1"/>
  <c r="E133" i="1"/>
  <c r="E132" i="1" s="1"/>
  <c r="F153" i="1"/>
  <c r="F152" i="1" s="1"/>
  <c r="E151" i="1" l="1"/>
  <c r="E297" i="1" s="1"/>
  <c r="F46" i="1"/>
  <c r="E46" i="1"/>
  <c r="E44" i="1" l="1"/>
  <c r="E43" i="1" s="1"/>
  <c r="F50" i="1"/>
  <c r="E50" i="1"/>
  <c r="E49" i="1" s="1"/>
  <c r="F55" i="1"/>
  <c r="F54" i="1" s="1"/>
  <c r="E55" i="1"/>
  <c r="E54" i="1" s="1"/>
  <c r="E48" i="1" l="1"/>
  <c r="E71" i="1" l="1"/>
</calcChain>
</file>

<file path=xl/sharedStrings.xml><?xml version="1.0" encoding="utf-8"?>
<sst xmlns="http://schemas.openxmlformats.org/spreadsheetml/2006/main" count="556" uniqueCount="218">
  <si>
    <t>§</t>
  </si>
  <si>
    <t>DOCHODY</t>
  </si>
  <si>
    <t xml:space="preserve">Dział </t>
  </si>
  <si>
    <t xml:space="preserve">Rozdział </t>
  </si>
  <si>
    <t xml:space="preserve">Nazwa </t>
  </si>
  <si>
    <t xml:space="preserve">Zwiększenie </t>
  </si>
  <si>
    <t xml:space="preserve">Zmniejszenie </t>
  </si>
  <si>
    <t xml:space="preserve">Razem dochody </t>
  </si>
  <si>
    <t xml:space="preserve">                                                                                                                   </t>
  </si>
  <si>
    <t xml:space="preserve">WYDATKI </t>
  </si>
  <si>
    <t xml:space="preserve"> Załącznik Nr  1  do Uchwały</t>
  </si>
  <si>
    <t xml:space="preserve"> Rady  Powiatu  Świdwińskiego </t>
  </si>
  <si>
    <t xml:space="preserve"> Załącznik Nr  2  do Uchwały</t>
  </si>
  <si>
    <t>OŚWIATA I WYCHOWANIE</t>
  </si>
  <si>
    <t>EDUKACYJNA OPIEKA WYCHOWAWCZA</t>
  </si>
  <si>
    <t>w tym na wydatki inwestycyjne</t>
  </si>
  <si>
    <t>w tym dochody majątkowe</t>
  </si>
  <si>
    <t>Zespół Szkół Rolniczych CKZ w Świdwinie</t>
  </si>
  <si>
    <t>Internaty i bursy szkolne</t>
  </si>
  <si>
    <t>Technika</t>
  </si>
  <si>
    <t>Pozostała działalność</t>
  </si>
  <si>
    <t>Zespół Placówek Oświatowych w Połczynie Zdroju</t>
  </si>
  <si>
    <t>Starostwo Powiatowe w Świdwinie</t>
  </si>
  <si>
    <t>Zakup usług pozostałych</t>
  </si>
  <si>
    <t>Zespół Placówek Specjalnych w Sławoborzu</t>
  </si>
  <si>
    <t>Zakup materiałów i wyposażenia</t>
  </si>
  <si>
    <t>Wynagrodzenia osobowe pracowników</t>
  </si>
  <si>
    <t>Składki na ubezpieczenia społeczne</t>
  </si>
  <si>
    <t>Specjalne ośrodki szkolno - wychowawcze</t>
  </si>
  <si>
    <t>Domy wczasów dziecięcych</t>
  </si>
  <si>
    <t>Zakup energii</t>
  </si>
  <si>
    <t>0 970</t>
  </si>
  <si>
    <t>Wpływy z różnych dochodów</t>
  </si>
  <si>
    <t>Dom Pomocy Społecznej w Krzecku</t>
  </si>
  <si>
    <t>Wynagrodzenia osobowe nauczycieli</t>
  </si>
  <si>
    <t>Zakup środków żywności</t>
  </si>
  <si>
    <t>POMOC SPOŁECZNA</t>
  </si>
  <si>
    <t>Domy pomocy społecznej</t>
  </si>
  <si>
    <t>ADMINISTRACJA PUBLICZNA</t>
  </si>
  <si>
    <t>TRANSPORT I ŁĄCZNOŚĆ</t>
  </si>
  <si>
    <t xml:space="preserve">Razem wydatki </t>
  </si>
  <si>
    <t>0 830</t>
  </si>
  <si>
    <t>Wpływy z usług</t>
  </si>
  <si>
    <t>0 690</t>
  </si>
  <si>
    <t>Szkolne schroniska młodzieżowe</t>
  </si>
  <si>
    <t>Poprawa efektywności energetycznej w budynkach szkolnych oraz modernizacja infrastruktury domów pomocy społecznej w powiecie świdwińskim</t>
  </si>
  <si>
    <t>Wydatki poniesione ze środków z Rządowego Funduszu Polski Ład: Program Inwestycji Strategicznych na realizację zadań inwestycyjnych</t>
  </si>
  <si>
    <t>Budowa hali sportowej przy Zespole Szkół im. Wł. Broniewskiego w Świdwinie</t>
  </si>
  <si>
    <t>Wynagrodzenia bezosobowe</t>
  </si>
  <si>
    <t>Podatek od towarów i usług (VAT)</t>
  </si>
  <si>
    <t>Branżowa szkoła I i II stopnia</t>
  </si>
  <si>
    <t xml:space="preserve">Szkolenia pracowników </t>
  </si>
  <si>
    <t>Zakup usług zdrowotnych</t>
  </si>
  <si>
    <t>Wpływy z różnych opłat</t>
  </si>
  <si>
    <t xml:space="preserve">                      Przychody i rozchody budżetu w 2022 roku</t>
  </si>
  <si>
    <t>Lp.</t>
  </si>
  <si>
    <t>Treść</t>
  </si>
  <si>
    <t xml:space="preserve">Klasyfikacja </t>
  </si>
  <si>
    <t xml:space="preserve">Kwota </t>
  </si>
  <si>
    <t>2022 r.</t>
  </si>
  <si>
    <t>Przychody ogółem:</t>
  </si>
  <si>
    <t>x</t>
  </si>
  <si>
    <t>1.</t>
  </si>
  <si>
    <t xml:space="preserve">Pożyczki na finansowanie zadań realizowanych </t>
  </si>
  <si>
    <t>§ 903</t>
  </si>
  <si>
    <t>z udziałem środków pochodzących z budżetu UE</t>
  </si>
  <si>
    <t xml:space="preserve">Przychody jednostek samorządu terytorialnego </t>
  </si>
  <si>
    <t>z niewykorzystanych środków pieniężnych na rachunku</t>
  </si>
  <si>
    <t>2.</t>
  </si>
  <si>
    <t>bieżącym budżetu, wynikających z rozliczenia dochodów</t>
  </si>
  <si>
    <t>§ 905</t>
  </si>
  <si>
    <t xml:space="preserve">i wydatków nimi finansowanych związanych ze </t>
  </si>
  <si>
    <t xml:space="preserve">szczególnymi zasadami wykonywania budżetu </t>
  </si>
  <si>
    <t>określonymi w odrębnych ustawach</t>
  </si>
  <si>
    <t>3.</t>
  </si>
  <si>
    <t>Kredyty</t>
  </si>
  <si>
    <t>§ 952</t>
  </si>
  <si>
    <t>4.</t>
  </si>
  <si>
    <t>Pożyczki</t>
  </si>
  <si>
    <t>5.</t>
  </si>
  <si>
    <t>Spłaty pożyczek udzielonych</t>
  </si>
  <si>
    <t>§ 951</t>
  </si>
  <si>
    <t>6.</t>
  </si>
  <si>
    <t>Prywatyzacja majątku jst</t>
  </si>
  <si>
    <t>§ 944</t>
  </si>
  <si>
    <t>7.</t>
  </si>
  <si>
    <t>Nadwyżka budżetu z lat ubiegłych</t>
  </si>
  <si>
    <t>§ 957</t>
  </si>
  <si>
    <t>8.</t>
  </si>
  <si>
    <t>Papiery wartościowe (obligacje)</t>
  </si>
  <si>
    <t>§ 931</t>
  </si>
  <si>
    <t>9.</t>
  </si>
  <si>
    <t>Inne źródła (wolne środki)</t>
  </si>
  <si>
    <t>§ 950</t>
  </si>
  <si>
    <t>Rozchody ogółem:</t>
  </si>
  <si>
    <t>Spłaty otrzymanych krajowych kredytów</t>
  </si>
  <si>
    <t>§ 992</t>
  </si>
  <si>
    <t xml:space="preserve">Spłaty otrzymanych krajowych pożyczek </t>
  </si>
  <si>
    <t>Spłaty pożyczek otrzymanych na finansowanie</t>
  </si>
  <si>
    <t>zadań realizowanych z udziałem środków pochodzących</t>
  </si>
  <si>
    <t>§ 963</t>
  </si>
  <si>
    <t>z budżetu UE</t>
  </si>
  <si>
    <t>Udzielone pożyczki</t>
  </si>
  <si>
    <t>§ 991</t>
  </si>
  <si>
    <t>Lokaty</t>
  </si>
  <si>
    <t>§ 994</t>
  </si>
  <si>
    <t>Wykup papierów wartościowych (obligacji)</t>
  </si>
  <si>
    <t>§ 982</t>
  </si>
  <si>
    <t>Rozchody z tytułu innych rozliczeń</t>
  </si>
  <si>
    <t>§ 995</t>
  </si>
  <si>
    <t>Zadania inwestycyjne do realizacji w 2022 roku</t>
  </si>
  <si>
    <t>Jednostka</t>
  </si>
  <si>
    <t>Plan na 2022r.</t>
  </si>
  <si>
    <t>Nazwa zadania</t>
  </si>
  <si>
    <t>organizacyjna</t>
  </si>
  <si>
    <t>Okres</t>
  </si>
  <si>
    <t xml:space="preserve">Łączne </t>
  </si>
  <si>
    <t>Źródła</t>
  </si>
  <si>
    <t>Dział</t>
  </si>
  <si>
    <t>Rozdział</t>
  </si>
  <si>
    <t xml:space="preserve">inwestycyjnego </t>
  </si>
  <si>
    <t>realizująca program</t>
  </si>
  <si>
    <t>realizacji</t>
  </si>
  <si>
    <t>nakłady</t>
  </si>
  <si>
    <t>finansowania</t>
  </si>
  <si>
    <t>lub koordynująca</t>
  </si>
  <si>
    <t>finansowe</t>
  </si>
  <si>
    <t>wykonanie programu</t>
  </si>
  <si>
    <t>(w zł)</t>
  </si>
  <si>
    <t>Przebudowa drogi powiatowej nr 3340Z od granicy powiatu do miejscowości Sławoborze Odcinek IIb</t>
  </si>
  <si>
    <t>Powiatowy Zarząd Dróg w Świdwinie</t>
  </si>
  <si>
    <t>OGÓŁEM:</t>
  </si>
  <si>
    <t xml:space="preserve">środki własne </t>
  </si>
  <si>
    <t>środki pomocowe</t>
  </si>
  <si>
    <t>inne środki</t>
  </si>
  <si>
    <t>Przebudowa drogi nr 1059Z na odcn. Rąbino - Biała Góra oraz remont drogi nr 1059Z na odcinku Sławoborze - Krzecko</t>
  </si>
  <si>
    <t>Zakupy inwestycyjne</t>
  </si>
  <si>
    <t>Budowa Regionalnej Infrastruktury Informacji Przestrzennej Województwa Zachodniopomorskiego</t>
  </si>
  <si>
    <t xml:space="preserve">Starostwo Powiatowe w Świdwinie </t>
  </si>
  <si>
    <t>Wydatki inwestycyjne - dokumentacje, nadzory</t>
  </si>
  <si>
    <t>Wykonanie klimatyzacji w budynku rozbudowy Centrum Nauki Cordis</t>
  </si>
  <si>
    <t>Poprawa stanu przyszkolnej infrastruktury sportowej w Powiecie Świdwińskim</t>
  </si>
  <si>
    <t xml:space="preserve">RAZEM </t>
  </si>
  <si>
    <t xml:space="preserve">Rady Powiatu Świdwińskiego </t>
  </si>
  <si>
    <t xml:space="preserve">Starostwa powiatowe </t>
  </si>
  <si>
    <t>0 920</t>
  </si>
  <si>
    <t>Wpływy z pozostałych odsetek</t>
  </si>
  <si>
    <t>Drogi publiczne powiatowe</t>
  </si>
  <si>
    <t>Przebudowa drogi nr 1059Z na odcinku Rąbino - Biała Góra oraz remont drogi nr 1059Z na odcinku Sławoborze - Krzecko</t>
  </si>
  <si>
    <t>RÓŻNE ROZLICZENIA</t>
  </si>
  <si>
    <t>Zespół Szkół w Połczynie Zdroju</t>
  </si>
  <si>
    <t>Zespół Szkół w Świdwinie</t>
  </si>
  <si>
    <t>Poradnia Psychologiczno - Pedagogiczna w Świdwinie</t>
  </si>
  <si>
    <t>Dotacja celowa na zakup samochodu dla OSP Połczyn Zdrój</t>
  </si>
  <si>
    <t xml:space="preserve">Zagospodarowanie wewnętrznego placu manewrowego </t>
  </si>
  <si>
    <t xml:space="preserve">Wydatki na zakup i objęcie udziałów </t>
  </si>
  <si>
    <t>PRZENIESIENIA PLANOWANYCH WYDATKÓW MIĘDZY DZIAŁAMI</t>
  </si>
  <si>
    <t>Razem przeniesienia wydatków między działami</t>
  </si>
  <si>
    <t>Składki na Fundusz Pracy</t>
  </si>
  <si>
    <t>Stworzenie Centrum Popularyzacyjnego Naukę na obszarze Strefy Centralnej w Świdwinie</t>
  </si>
  <si>
    <t>Dokształcanie i doskonalenie nauczycieli</t>
  </si>
  <si>
    <t>Dotacja na zadanie "Budowa przepustu w ciągu drogi powiatowej Nr 1088Z"</t>
  </si>
  <si>
    <t>Środki otrzymane z Rządowego Funduszu Polski Ład: Program Inwestycji Strategicznych na realizację zadań inwestycyjnych</t>
  </si>
  <si>
    <t>Wydatki inwestycyjne jednostek budżetowych (nadzory)</t>
  </si>
  <si>
    <t xml:space="preserve">Wydatki inwestycyjne jednostek budżetowych (wkład własny) </t>
  </si>
  <si>
    <t>0 840</t>
  </si>
  <si>
    <t xml:space="preserve">Wpływy ze sprzedaży wyrobów </t>
  </si>
  <si>
    <t>Funkcjonowanie przystanków komunikacyjnych</t>
  </si>
  <si>
    <t>0 490</t>
  </si>
  <si>
    <t xml:space="preserve">Wpływy z innych lokalnych opłat pobieranych przez jednostki samorządu </t>
  </si>
  <si>
    <t>terytorialnego na podstawie odrębnych ustaw</t>
  </si>
  <si>
    <t xml:space="preserve">DOCHODY OD OSÓB PRAWNYCH, OD OSÓB FIZYCZNYCH </t>
  </si>
  <si>
    <t>I OD INNYCH JEDNOSTEK NIEPOSIADAJĄCYCH OSOBOWOŚCI</t>
  </si>
  <si>
    <t>PRAWNEJ ORAZ WYDATKI ZWIĄZANE Z ICH POBOREM</t>
  </si>
  <si>
    <t>Wpływy z innych opłat stanowiących dochody jednostek samorządu</t>
  </si>
  <si>
    <t>terytorialnego na podstawie ustaw</t>
  </si>
  <si>
    <t>Część oświatowa subwencji ogólnej dla jednostek samorządu terytorialnego</t>
  </si>
  <si>
    <t>Subwencje ogólne z budżetu państwa</t>
  </si>
  <si>
    <t>Środki z Funduszu Przeciwdziałania COVID-19 na finansowanie lub dofinansowanie realizacji zadań związanych z przeciwdziałaniem COVID-19</t>
  </si>
  <si>
    <t>Dom Pomocy Społecznej w Modrzewcu</t>
  </si>
  <si>
    <t>Wydatki inwestycyjne - nadzory</t>
  </si>
  <si>
    <t>Środki otrzymane od pozostałych jednostek zaliczanych do sektora finansów publicznych na</t>
  </si>
  <si>
    <t>realizację zadań bieżących jednostek zaliczanych do sektora finansów publicznych</t>
  </si>
  <si>
    <t>GOSPODARKA KOMUNALNA I OCHRONA ŚRODOWISKA</t>
  </si>
  <si>
    <t>GOSPODARKA MIESZKANIOWA</t>
  </si>
  <si>
    <t>Gospodarka gruntami i nieruchomościami</t>
  </si>
  <si>
    <t>Dochody jst związane z realizacją zadań z zakresu administracji rządowej oraz innych zadań zleconych ustawami</t>
  </si>
  <si>
    <t>Zakup usług remontowych</t>
  </si>
  <si>
    <t xml:space="preserve"> Załącznik Nr 3 do Uchwały</t>
  </si>
  <si>
    <t xml:space="preserve"> Załącznik Nr 4 do Uchwały</t>
  </si>
  <si>
    <t xml:space="preserve"> Załącznik Nr 5 do Uchwały</t>
  </si>
  <si>
    <t>Odpis na ZFŚS</t>
  </si>
  <si>
    <t xml:space="preserve">*zwiększenie subwencji oświatowej </t>
  </si>
  <si>
    <t xml:space="preserve">Szkoły podstawowe specjalne </t>
  </si>
  <si>
    <t>Wpłaty na PPK finansowane przez podmiot zatrudniający</t>
  </si>
  <si>
    <t xml:space="preserve">Branżowe szkoły I i II stopnia </t>
  </si>
  <si>
    <t>Licea ogólnokształcące</t>
  </si>
  <si>
    <t>Wczesne wspomaganie rozwoju dziecka</t>
  </si>
  <si>
    <t>Poradnie psychologiczno - pedagogiczne</t>
  </si>
  <si>
    <t xml:space="preserve">Wynagrodzenia osobowe pracowników </t>
  </si>
  <si>
    <t>Wydatki osobowe niezaliczone do wynagrodzeń</t>
  </si>
  <si>
    <t>Ośrodki rewalidacyjno - wychowawcze</t>
  </si>
  <si>
    <t xml:space="preserve">Opłaty z tytułu zakupu usług telekomunikacyjnych </t>
  </si>
  <si>
    <t>Dodatkowe wynagrodzenie roczne</t>
  </si>
  <si>
    <t>0 610</t>
  </si>
  <si>
    <t>Wpływy z opłat egzaminacyjnych oraz opłat za wydawanie świadectw, dyplomów, zaświadczeń, certyfikatów i ich duplikatów</t>
  </si>
  <si>
    <t>Młodzieżowe ośrodki wychowawcze</t>
  </si>
  <si>
    <t>Młodzieżowy Ośrodek Wychowawczy w Rzepczynie</t>
  </si>
  <si>
    <t>Dotacja podmiotowa z budżetu dla niepublicznej jednostki systemu oświaty</t>
  </si>
  <si>
    <t>Branżowe szkoły I i II stopnia</t>
  </si>
  <si>
    <t>LO ZDZ w Połczynie Zdroju</t>
  </si>
  <si>
    <t>LO ZDZ w Połczynie Zdroju - absolwenci</t>
  </si>
  <si>
    <t>Szkoły policealne</t>
  </si>
  <si>
    <t>Policealne Studium ZDZ w Połczynie Zdroju</t>
  </si>
  <si>
    <t>Starostwa powiatowe</t>
  </si>
  <si>
    <t>Promocja jednostek samorządu terytorialnego</t>
  </si>
  <si>
    <t>w zł</t>
  </si>
  <si>
    <t xml:space="preserve">  Nr XLI/205/22 z dnia 29 września 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</si>
</sst>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28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i/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u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sz val="10.5"/>
      <name val="Times New Roman"/>
      <family val="1"/>
      <charset val="238"/>
    </font>
    <font>
      <b/>
      <sz val="10.5"/>
      <name val="Times New Roman"/>
      <family val="1"/>
      <charset val="238"/>
    </font>
    <font>
      <b/>
      <i/>
      <sz val="11"/>
      <name val="Times New Roman"/>
      <family val="1"/>
      <charset val="238"/>
    </font>
    <font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Times New Roman"/>
      <family val="1"/>
      <charset val="238"/>
    </font>
    <font>
      <b/>
      <i/>
      <u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80">
    <xf numFmtId="0" fontId="0" fillId="0" borderId="0" xfId="0"/>
    <xf numFmtId="0" fontId="3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64" fontId="9" fillId="0" borderId="0" xfId="0" applyNumberFormat="1" applyFont="1"/>
    <xf numFmtId="0" fontId="10" fillId="0" borderId="0" xfId="0" applyFont="1"/>
    <xf numFmtId="3" fontId="4" fillId="0" borderId="0" xfId="0" applyNumberFormat="1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164" fontId="11" fillId="0" borderId="0" xfId="0" applyNumberFormat="1" applyFont="1"/>
    <xf numFmtId="164" fontId="11" fillId="0" borderId="0" xfId="0" applyNumberFormat="1" applyFont="1" applyAlignment="1">
      <alignment horizontal="right"/>
    </xf>
    <xf numFmtId="0" fontId="12" fillId="0" borderId="0" xfId="0" applyFont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11" fillId="0" borderId="8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11" fillId="0" borderId="9" xfId="0" applyNumberFormat="1" applyFont="1" applyBorder="1" applyAlignment="1">
      <alignment horizontal="center"/>
    </xf>
    <xf numFmtId="0" fontId="12" fillId="0" borderId="5" xfId="0" applyFont="1" applyBorder="1"/>
    <xf numFmtId="0" fontId="12" fillId="0" borderId="1" xfId="0" applyFont="1" applyBorder="1"/>
    <xf numFmtId="164" fontId="12" fillId="0" borderId="5" xfId="0" applyNumberFormat="1" applyFont="1" applyBorder="1"/>
    <xf numFmtId="0" fontId="12" fillId="0" borderId="6" xfId="0" applyFont="1" applyBorder="1"/>
    <xf numFmtId="0" fontId="12" fillId="0" borderId="9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12" xfId="0" applyFont="1" applyBorder="1"/>
    <xf numFmtId="0" fontId="13" fillId="0" borderId="5" xfId="0" applyFont="1" applyBorder="1" applyAlignment="1">
      <alignment wrapText="1"/>
    </xf>
    <xf numFmtId="164" fontId="13" fillId="0" borderId="5" xfId="0" applyNumberFormat="1" applyFont="1" applyBorder="1" applyAlignment="1">
      <alignment vertical="center"/>
    </xf>
    <xf numFmtId="0" fontId="11" fillId="0" borderId="6" xfId="0" applyFont="1" applyBorder="1"/>
    <xf numFmtId="0" fontId="11" fillId="0" borderId="7" xfId="0" applyFont="1" applyBorder="1"/>
    <xf numFmtId="0" fontId="11" fillId="0" borderId="12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164" fontId="11" fillId="0" borderId="5" xfId="0" applyNumberFormat="1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164" fontId="14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2" xfId="0" applyFont="1" applyBorder="1" applyAlignment="1">
      <alignment horizontal="right"/>
    </xf>
    <xf numFmtId="0" fontId="11" fillId="0" borderId="5" xfId="0" applyFont="1" applyBorder="1"/>
    <xf numFmtId="164" fontId="11" fillId="0" borderId="5" xfId="0" applyNumberFormat="1" applyFont="1" applyBorder="1" applyAlignment="1">
      <alignment horizontal="right" vertical="center"/>
    </xf>
    <xf numFmtId="0" fontId="15" fillId="0" borderId="5" xfId="0" applyFont="1" applyBorder="1"/>
    <xf numFmtId="0" fontId="12" fillId="0" borderId="7" xfId="0" applyFont="1" applyBorder="1"/>
    <xf numFmtId="0" fontId="12" fillId="0" borderId="5" xfId="0" applyFont="1" applyBorder="1" applyAlignment="1">
      <alignment horizontal="right"/>
    </xf>
    <xf numFmtId="0" fontId="16" fillId="0" borderId="5" xfId="0" applyFont="1" applyBorder="1"/>
    <xf numFmtId="164" fontId="12" fillId="0" borderId="5" xfId="0" applyNumberFormat="1" applyFont="1" applyBorder="1" applyAlignment="1">
      <alignment horizontal="right" vertical="center"/>
    </xf>
    <xf numFmtId="0" fontId="14" fillId="0" borderId="7" xfId="0" applyFont="1" applyBorder="1"/>
    <xf numFmtId="0" fontId="14" fillId="0" borderId="5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1" fillId="0" borderId="3" xfId="0" applyFont="1" applyBorder="1"/>
    <xf numFmtId="0" fontId="12" fillId="0" borderId="2" xfId="0" applyFont="1" applyBorder="1"/>
    <xf numFmtId="0" fontId="12" fillId="0" borderId="8" xfId="0" applyFont="1" applyBorder="1"/>
    <xf numFmtId="0" fontId="12" fillId="0" borderId="12" xfId="0" applyFont="1" applyBorder="1" applyAlignment="1">
      <alignment horizontal="right"/>
    </xf>
    <xf numFmtId="0" fontId="11" fillId="0" borderId="10" xfId="0" applyFont="1" applyBorder="1"/>
    <xf numFmtId="0" fontId="11" fillId="0" borderId="9" xfId="0" applyFont="1" applyBorder="1" applyAlignment="1">
      <alignment horizontal="right" vertical="center"/>
    </xf>
    <xf numFmtId="0" fontId="11" fillId="0" borderId="4" xfId="0" applyFont="1" applyBorder="1" applyAlignment="1">
      <alignment vertical="center" wrapText="1"/>
    </xf>
    <xf numFmtId="164" fontId="11" fillId="0" borderId="5" xfId="0" applyNumberFormat="1" applyFont="1" applyBorder="1" applyAlignment="1">
      <alignment vertical="center"/>
    </xf>
    <xf numFmtId="164" fontId="12" fillId="0" borderId="11" xfId="0" applyNumberFormat="1" applyFont="1" applyBorder="1"/>
    <xf numFmtId="164" fontId="12" fillId="0" borderId="1" xfId="0" applyNumberFormat="1" applyFont="1" applyBorder="1"/>
    <xf numFmtId="0" fontId="12" fillId="0" borderId="10" xfId="0" applyFont="1" applyBorder="1"/>
    <xf numFmtId="164" fontId="12" fillId="0" borderId="6" xfId="0" applyNumberFormat="1" applyFont="1" applyBorder="1"/>
    <xf numFmtId="164" fontId="12" fillId="0" borderId="7" xfId="0" applyNumberFormat="1" applyFont="1" applyBorder="1"/>
    <xf numFmtId="0" fontId="12" fillId="0" borderId="3" xfId="0" applyFont="1" applyBorder="1"/>
    <xf numFmtId="0" fontId="12" fillId="0" borderId="4" xfId="0" applyFont="1" applyBorder="1"/>
    <xf numFmtId="164" fontId="12" fillId="0" borderId="14" xfId="0" applyNumberFormat="1" applyFont="1" applyBorder="1"/>
    <xf numFmtId="164" fontId="12" fillId="0" borderId="3" xfId="0" applyNumberFormat="1" applyFont="1" applyBorder="1"/>
    <xf numFmtId="0" fontId="14" fillId="0" borderId="15" xfId="0" applyFont="1" applyBorder="1" applyAlignment="1">
      <alignment horizontal="left"/>
    </xf>
    <xf numFmtId="0" fontId="15" fillId="0" borderId="15" xfId="0" applyFont="1" applyBorder="1"/>
    <xf numFmtId="0" fontId="12" fillId="0" borderId="5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3" xfId="0" applyFont="1" applyBorder="1" applyAlignment="1">
      <alignment vertical="center" wrapText="1"/>
    </xf>
    <xf numFmtId="164" fontId="12" fillId="0" borderId="5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1" fillId="0" borderId="7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2" xfId="0" applyFont="1" applyBorder="1" applyAlignment="1">
      <alignment vertical="center" wrapText="1"/>
    </xf>
    <xf numFmtId="164" fontId="12" fillId="0" borderId="12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9" xfId="0" applyFont="1" applyBorder="1" applyAlignment="1">
      <alignment vertical="center" wrapText="1"/>
    </xf>
    <xf numFmtId="164" fontId="12" fillId="0" borderId="9" xfId="0" applyNumberFormat="1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2" xfId="0" applyFont="1" applyBorder="1" applyAlignment="1">
      <alignment vertical="center" wrapText="1"/>
    </xf>
    <xf numFmtId="164" fontId="14" fillId="0" borderId="12" xfId="0" applyNumberFormat="1" applyFont="1" applyBorder="1" applyAlignment="1">
      <alignment vertical="center"/>
    </xf>
    <xf numFmtId="0" fontId="11" fillId="0" borderId="12" xfId="0" applyFont="1" applyBorder="1" applyAlignment="1">
      <alignment horizontal="right" vertical="center"/>
    </xf>
    <xf numFmtId="0" fontId="11" fillId="0" borderId="12" xfId="0" applyFont="1" applyBorder="1" applyAlignment="1">
      <alignment vertical="center" wrapText="1"/>
    </xf>
    <xf numFmtId="164" fontId="11" fillId="0" borderId="12" xfId="0" applyNumberFormat="1" applyFont="1" applyBorder="1" applyAlignment="1">
      <alignment vertical="center"/>
    </xf>
    <xf numFmtId="0" fontId="12" fillId="0" borderId="12" xfId="0" applyFont="1" applyBorder="1"/>
    <xf numFmtId="164" fontId="12" fillId="0" borderId="12" xfId="0" applyNumberFormat="1" applyFont="1" applyBorder="1"/>
    <xf numFmtId="164" fontId="12" fillId="0" borderId="9" xfId="0" applyNumberFormat="1" applyFont="1" applyBorder="1"/>
    <xf numFmtId="0" fontId="11" fillId="0" borderId="10" xfId="0" applyFont="1" applyBorder="1" applyAlignment="1">
      <alignment vertical="center"/>
    </xf>
    <xf numFmtId="164" fontId="11" fillId="0" borderId="9" xfId="0" applyNumberFormat="1" applyFont="1" applyBorder="1" applyAlignment="1">
      <alignment vertical="center"/>
    </xf>
    <xf numFmtId="164" fontId="14" fillId="0" borderId="9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5" xfId="0" applyFont="1" applyBorder="1" applyAlignment="1">
      <alignment horizontal="left" vertical="center" wrapText="1"/>
    </xf>
    <xf numFmtId="164" fontId="14" fillId="0" borderId="5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5" xfId="0" applyFont="1" applyBorder="1" applyAlignment="1">
      <alignment horizontal="right" vertical="center"/>
    </xf>
    <xf numFmtId="0" fontId="14" fillId="0" borderId="6" xfId="0" applyFont="1" applyBorder="1"/>
    <xf numFmtId="0" fontId="14" fillId="0" borderId="9" xfId="0" applyFont="1" applyBorder="1" applyAlignment="1">
      <alignment horizontal="right"/>
    </xf>
    <xf numFmtId="0" fontId="14" fillId="0" borderId="4" xfId="0" applyFont="1" applyBorder="1"/>
    <xf numFmtId="164" fontId="14" fillId="0" borderId="3" xfId="0" applyNumberFormat="1" applyFont="1" applyBorder="1"/>
    <xf numFmtId="164" fontId="11" fillId="0" borderId="3" xfId="0" applyNumberFormat="1" applyFont="1" applyBorder="1"/>
    <xf numFmtId="0" fontId="12" fillId="0" borderId="13" xfId="0" applyFont="1" applyBorder="1"/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2" fillId="0" borderId="3" xfId="0" applyFont="1" applyBorder="1" applyAlignment="1">
      <alignment horizontal="right"/>
    </xf>
    <xf numFmtId="0" fontId="12" fillId="0" borderId="11" xfId="0" applyFont="1" applyBorder="1"/>
    <xf numFmtId="0" fontId="11" fillId="0" borderId="9" xfId="0" applyFont="1" applyBorder="1"/>
    <xf numFmtId="0" fontId="11" fillId="0" borderId="4" xfId="0" applyFont="1" applyBorder="1"/>
    <xf numFmtId="164" fontId="11" fillId="0" borderId="3" xfId="0" applyNumberFormat="1" applyFont="1" applyBorder="1" applyAlignment="1">
      <alignment horizontal="right"/>
    </xf>
    <xf numFmtId="164" fontId="11" fillId="0" borderId="9" xfId="0" applyNumberFormat="1" applyFont="1" applyBorder="1"/>
    <xf numFmtId="0" fontId="11" fillId="0" borderId="14" xfId="0" applyFont="1" applyBorder="1"/>
    <xf numFmtId="0" fontId="11" fillId="0" borderId="12" xfId="0" applyFont="1" applyBorder="1"/>
    <xf numFmtId="164" fontId="11" fillId="0" borderId="5" xfId="0" applyNumberFormat="1" applyFont="1" applyBorder="1" applyAlignment="1">
      <alignment horizontal="right"/>
    </xf>
    <xf numFmtId="164" fontId="11" fillId="0" borderId="12" xfId="0" applyNumberFormat="1" applyFont="1" applyBorder="1"/>
    <xf numFmtId="0" fontId="17" fillId="0" borderId="3" xfId="0" applyFont="1" applyBorder="1"/>
    <xf numFmtId="0" fontId="17" fillId="0" borderId="5" xfId="0" applyFont="1" applyBorder="1"/>
    <xf numFmtId="164" fontId="17" fillId="0" borderId="5" xfId="0" applyNumberFormat="1" applyFont="1" applyBorder="1"/>
    <xf numFmtId="0" fontId="17" fillId="0" borderId="0" xfId="0" applyFont="1"/>
    <xf numFmtId="164" fontId="17" fillId="0" borderId="0" xfId="0" applyNumberFormat="1" applyFont="1"/>
    <xf numFmtId="0" fontId="18" fillId="0" borderId="0" xfId="0" applyFont="1"/>
    <xf numFmtId="0" fontId="19" fillId="0" borderId="0" xfId="0" applyFont="1"/>
    <xf numFmtId="0" fontId="14" fillId="0" borderId="0" xfId="0" applyFont="1"/>
    <xf numFmtId="0" fontId="14" fillId="0" borderId="5" xfId="0" applyFont="1" applyBorder="1"/>
    <xf numFmtId="0" fontId="14" fillId="0" borderId="5" xfId="0" applyFont="1" applyBorder="1" applyAlignment="1">
      <alignment wrapText="1"/>
    </xf>
    <xf numFmtId="0" fontId="11" fillId="0" borderId="5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right" vertical="center"/>
    </xf>
    <xf numFmtId="0" fontId="14" fillId="0" borderId="10" xfId="0" applyFont="1" applyBorder="1"/>
    <xf numFmtId="0" fontId="14" fillId="0" borderId="9" xfId="0" applyFont="1" applyBorder="1"/>
    <xf numFmtId="164" fontId="14" fillId="0" borderId="9" xfId="0" applyNumberFormat="1" applyFont="1" applyBorder="1"/>
    <xf numFmtId="0" fontId="11" fillId="0" borderId="4" xfId="0" applyFont="1" applyBorder="1" applyAlignment="1">
      <alignment horizontal="left"/>
    </xf>
    <xf numFmtId="0" fontId="20" fillId="0" borderId="1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164" fontId="11" fillId="0" borderId="0" xfId="0" applyNumberFormat="1" applyFont="1" applyAlignment="1">
      <alignment horizontal="right" vertical="center"/>
    </xf>
    <xf numFmtId="0" fontId="12" fillId="0" borderId="1" xfId="0" applyFont="1" applyBorder="1" applyAlignment="1">
      <alignment horizontal="right"/>
    </xf>
    <xf numFmtId="0" fontId="12" fillId="0" borderId="8" xfId="0" applyFont="1" applyBorder="1" applyAlignment="1">
      <alignment horizontal="center"/>
    </xf>
    <xf numFmtId="164" fontId="12" fillId="0" borderId="5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64" fontId="12" fillId="0" borderId="3" xfId="0" applyNumberFormat="1" applyFont="1" applyBorder="1" applyAlignment="1">
      <alignment horizontal="right"/>
    </xf>
    <xf numFmtId="164" fontId="12" fillId="0" borderId="9" xfId="0" applyNumberFormat="1" applyFont="1" applyBorder="1" applyAlignment="1">
      <alignment horizontal="right"/>
    </xf>
    <xf numFmtId="0" fontId="12" fillId="0" borderId="7" xfId="0" applyFont="1" applyBorder="1" applyAlignment="1">
      <alignment horizontal="center"/>
    </xf>
    <xf numFmtId="0" fontId="12" fillId="0" borderId="10" xfId="0" applyFont="1" applyBorder="1" applyAlignment="1">
      <alignment horizontal="right"/>
    </xf>
    <xf numFmtId="0" fontId="14" fillId="0" borderId="4" xfId="0" applyFont="1" applyBorder="1" applyAlignment="1">
      <alignment horizontal="left"/>
    </xf>
    <xf numFmtId="164" fontId="14" fillId="0" borderId="3" xfId="0" applyNumberFormat="1" applyFont="1" applyBorder="1" applyAlignment="1">
      <alignment horizontal="right"/>
    </xf>
    <xf numFmtId="0" fontId="11" fillId="0" borderId="10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164" fontId="11" fillId="0" borderId="9" xfId="0" applyNumberFormat="1" applyFont="1" applyBorder="1" applyAlignment="1">
      <alignment horizontal="right"/>
    </xf>
    <xf numFmtId="164" fontId="14" fillId="0" borderId="5" xfId="0" applyNumberFormat="1" applyFont="1" applyBorder="1"/>
    <xf numFmtId="0" fontId="14" fillId="0" borderId="3" xfId="0" applyFont="1" applyBorder="1"/>
    <xf numFmtId="0" fontId="11" fillId="0" borderId="1" xfId="0" applyFont="1" applyBorder="1"/>
    <xf numFmtId="0" fontId="14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4" fillId="0" borderId="12" xfId="0" applyFont="1" applyBorder="1"/>
    <xf numFmtId="0" fontId="11" fillId="0" borderId="13" xfId="0" applyFont="1" applyBorder="1"/>
    <xf numFmtId="0" fontId="21" fillId="0" borderId="14" xfId="0" applyFont="1" applyBorder="1"/>
    <xf numFmtId="0" fontId="21" fillId="0" borderId="3" xfId="0" applyFont="1" applyBorder="1"/>
    <xf numFmtId="0" fontId="17" fillId="0" borderId="12" xfId="0" applyFont="1" applyBorder="1"/>
    <xf numFmtId="0" fontId="17" fillId="0" borderId="13" xfId="0" applyFont="1" applyBorder="1"/>
    <xf numFmtId="3" fontId="12" fillId="0" borderId="5" xfId="0" applyNumberFormat="1" applyFont="1" applyBorder="1"/>
    <xf numFmtId="3" fontId="14" fillId="0" borderId="5" xfId="0" applyNumberFormat="1" applyFont="1" applyBorder="1"/>
    <xf numFmtId="3" fontId="11" fillId="0" borderId="5" xfId="0" applyNumberFormat="1" applyFont="1" applyBorder="1"/>
    <xf numFmtId="3" fontId="11" fillId="0" borderId="0" xfId="0" applyNumberFormat="1" applyFont="1"/>
    <xf numFmtId="164" fontId="11" fillId="0" borderId="7" xfId="0" applyNumberFormat="1" applyFont="1" applyBorder="1" applyAlignment="1">
      <alignment horizontal="center"/>
    </xf>
    <xf numFmtId="0" fontId="11" fillId="0" borderId="11" xfId="0" applyFont="1" applyBorder="1"/>
    <xf numFmtId="3" fontId="12" fillId="0" borderId="5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0" fontId="14" fillId="0" borderId="1" xfId="0" applyFont="1" applyBorder="1"/>
    <xf numFmtId="0" fontId="11" fillId="0" borderId="0" xfId="0" applyFont="1" applyAlignment="1">
      <alignment horizontal="left"/>
    </xf>
    <xf numFmtId="3" fontId="11" fillId="0" borderId="1" xfId="0" applyNumberFormat="1" applyFont="1" applyBorder="1"/>
    <xf numFmtId="164" fontId="11" fillId="0" borderId="1" xfId="0" applyNumberFormat="1" applyFont="1" applyBorder="1"/>
    <xf numFmtId="164" fontId="11" fillId="0" borderId="8" xfId="0" applyNumberFormat="1" applyFont="1" applyBorder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164" fontId="11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right"/>
    </xf>
    <xf numFmtId="0" fontId="11" fillId="0" borderId="11" xfId="0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0" fontId="11" fillId="0" borderId="11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11" fillId="0" borderId="2" xfId="0" applyFont="1" applyBorder="1"/>
    <xf numFmtId="164" fontId="11" fillId="0" borderId="11" xfId="0" applyNumberFormat="1" applyFont="1" applyBorder="1" applyAlignment="1">
      <alignment horizontal="center"/>
    </xf>
    <xf numFmtId="0" fontId="11" fillId="0" borderId="7" xfId="0" applyFont="1" applyBorder="1" applyAlignment="1">
      <alignment horizontal="right"/>
    </xf>
    <xf numFmtId="164" fontId="11" fillId="0" borderId="6" xfId="0" applyNumberFormat="1" applyFont="1" applyBorder="1" applyAlignment="1">
      <alignment horizontal="center"/>
    </xf>
    <xf numFmtId="0" fontId="11" fillId="0" borderId="3" xfId="0" applyFont="1" applyBorder="1" applyAlignment="1">
      <alignment horizontal="right"/>
    </xf>
    <xf numFmtId="164" fontId="11" fillId="0" borderId="14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1" fillId="0" borderId="14" xfId="0" applyFont="1" applyBorder="1" applyAlignment="1">
      <alignment horizontal="right"/>
    </xf>
    <xf numFmtId="164" fontId="19" fillId="0" borderId="0" xfId="0" applyNumberFormat="1" applyFont="1"/>
    <xf numFmtId="0" fontId="24" fillId="0" borderId="1" xfId="1" applyFont="1" applyBorder="1" applyAlignment="1">
      <alignment horizontal="center"/>
    </xf>
    <xf numFmtId="0" fontId="24" fillId="0" borderId="11" xfId="1" applyFont="1" applyBorder="1" applyAlignment="1">
      <alignment horizontal="center"/>
    </xf>
    <xf numFmtId="0" fontId="24" fillId="0" borderId="7" xfId="1" applyFont="1" applyBorder="1" applyAlignment="1">
      <alignment horizontal="center"/>
    </xf>
    <xf numFmtId="0" fontId="24" fillId="0" borderId="6" xfId="1" applyFont="1" applyBorder="1" applyAlignment="1">
      <alignment horizontal="center"/>
    </xf>
    <xf numFmtId="0" fontId="24" fillId="0" borderId="3" xfId="1" applyFont="1" applyBorder="1" applyAlignment="1">
      <alignment horizontal="center"/>
    </xf>
    <xf numFmtId="0" fontId="24" fillId="0" borderId="14" xfId="1" applyFont="1" applyBorder="1" applyAlignment="1">
      <alignment horizontal="center"/>
    </xf>
    <xf numFmtId="0" fontId="24" fillId="0" borderId="5" xfId="1" applyFont="1" applyBorder="1" applyAlignment="1">
      <alignment horizontal="center"/>
    </xf>
    <xf numFmtId="0" fontId="26" fillId="2" borderId="5" xfId="1" applyFont="1" applyFill="1" applyBorder="1" applyAlignment="1">
      <alignment vertical="center"/>
    </xf>
    <xf numFmtId="164" fontId="26" fillId="0" borderId="5" xfId="1" applyNumberFormat="1" applyFont="1" applyBorder="1" applyAlignment="1">
      <alignment vertical="center" wrapText="1"/>
    </xf>
    <xf numFmtId="0" fontId="24" fillId="2" borderId="5" xfId="1" applyFont="1" applyFill="1" applyBorder="1" applyAlignment="1">
      <alignment vertical="center"/>
    </xf>
    <xf numFmtId="164" fontId="24" fillId="0" borderId="5" xfId="2" applyNumberFormat="1" applyFont="1" applyBorder="1" applyAlignment="1">
      <alignment vertical="center"/>
    </xf>
    <xf numFmtId="0" fontId="24" fillId="2" borderId="5" xfId="1" applyFont="1" applyFill="1" applyBorder="1" applyAlignment="1">
      <alignment vertical="center" wrapText="1"/>
    </xf>
    <xf numFmtId="164" fontId="24" fillId="0" borderId="5" xfId="1" applyNumberFormat="1" applyFont="1" applyBorder="1" applyAlignment="1">
      <alignment vertical="center" wrapText="1"/>
    </xf>
    <xf numFmtId="3" fontId="26" fillId="0" borderId="5" xfId="0" applyNumberFormat="1" applyFont="1" applyBorder="1" applyAlignment="1">
      <alignment vertical="center"/>
    </xf>
    <xf numFmtId="3" fontId="24" fillId="0" borderId="5" xfId="0" applyNumberFormat="1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164" fontId="24" fillId="0" borderId="5" xfId="0" applyNumberFormat="1" applyFont="1" applyBorder="1" applyAlignment="1">
      <alignment vertical="center"/>
    </xf>
    <xf numFmtId="0" fontId="27" fillId="2" borderId="5" xfId="1" applyFont="1" applyFill="1" applyBorder="1" applyAlignment="1">
      <alignment vertical="center"/>
    </xf>
    <xf numFmtId="164" fontId="27" fillId="0" borderId="5" xfId="1" applyNumberFormat="1" applyFont="1" applyBorder="1" applyAlignment="1">
      <alignment vertical="center" wrapText="1"/>
    </xf>
    <xf numFmtId="0" fontId="27" fillId="2" borderId="5" xfId="1" applyFont="1" applyFill="1" applyBorder="1" applyAlignment="1">
      <alignment vertical="center" wrapText="1"/>
    </xf>
    <xf numFmtId="164" fontId="24" fillId="0" borderId="1" xfId="1" applyNumberFormat="1" applyFont="1" applyBorder="1" applyAlignment="1">
      <alignment vertical="center" wrapText="1"/>
    </xf>
    <xf numFmtId="164" fontId="24" fillId="0" borderId="7" xfId="1" applyNumberFormat="1" applyFont="1" applyBorder="1" applyAlignment="1">
      <alignment vertical="center" wrapText="1"/>
    </xf>
    <xf numFmtId="164" fontId="24" fillId="0" borderId="3" xfId="1" applyNumberFormat="1" applyFont="1" applyBorder="1" applyAlignment="1">
      <alignment vertical="center" wrapText="1"/>
    </xf>
    <xf numFmtId="0" fontId="26" fillId="0" borderId="11" xfId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164" fontId="26" fillId="0" borderId="1" xfId="0" applyNumberFormat="1" applyFont="1" applyBorder="1" applyAlignment="1">
      <alignment horizontal="right" vertical="center" wrapText="1"/>
    </xf>
    <xf numFmtId="164" fontId="26" fillId="0" borderId="7" xfId="0" applyNumberFormat="1" applyFont="1" applyBorder="1" applyAlignment="1">
      <alignment horizontal="right" vertical="center" wrapText="1"/>
    </xf>
    <xf numFmtId="164" fontId="26" fillId="0" borderId="3" xfId="0" applyNumberFormat="1" applyFont="1" applyBorder="1" applyAlignment="1">
      <alignment horizontal="right" vertical="center" wrapText="1"/>
    </xf>
    <xf numFmtId="0" fontId="24" fillId="0" borderId="1" xfId="1" applyFont="1" applyBorder="1" applyAlignment="1">
      <alignment vertical="center" wrapText="1"/>
    </xf>
    <xf numFmtId="0" fontId="24" fillId="0" borderId="7" xfId="1" applyFont="1" applyBorder="1" applyAlignment="1">
      <alignment vertical="center" wrapText="1"/>
    </xf>
    <xf numFmtId="0" fontId="24" fillId="0" borderId="3" xfId="1" applyFont="1" applyBorder="1" applyAlignment="1">
      <alignment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2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4" fillId="0" borderId="7" xfId="0" applyFont="1" applyBorder="1"/>
    <xf numFmtId="0" fontId="24" fillId="0" borderId="3" xfId="0" applyFont="1" applyBorder="1"/>
  </cellXfs>
  <cellStyles count="3">
    <cellStyle name="Normalny" xfId="0" builtinId="0"/>
    <cellStyle name="Normalny 4 3" xfId="1" xr:uid="{00000000-0005-0000-0000-000001000000}"/>
    <cellStyle name="Normalny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5"/>
  <sheetViews>
    <sheetView topLeftCell="A346" workbookViewId="0">
      <selection activeCell="D301" sqref="D301"/>
    </sheetView>
  </sheetViews>
  <sheetFormatPr defaultRowHeight="14.4"/>
  <cols>
    <col min="1" max="3" width="8.6640625" style="23" customWidth="1"/>
    <col min="4" max="4" width="79" style="23" customWidth="1"/>
    <col min="5" max="6" width="13.33203125" style="24" customWidth="1"/>
  </cols>
  <sheetData>
    <row r="1" spans="1:9">
      <c r="F1" s="25" t="s">
        <v>10</v>
      </c>
    </row>
    <row r="2" spans="1:9">
      <c r="F2" s="25" t="s">
        <v>11</v>
      </c>
    </row>
    <row r="3" spans="1:9">
      <c r="F3" s="25" t="s">
        <v>217</v>
      </c>
    </row>
    <row r="4" spans="1:9">
      <c r="D4" s="26" t="s">
        <v>1</v>
      </c>
    </row>
    <row r="5" spans="1:9">
      <c r="A5" s="27" t="s">
        <v>2</v>
      </c>
      <c r="B5" s="27" t="s">
        <v>3</v>
      </c>
      <c r="C5" s="27" t="s">
        <v>0</v>
      </c>
      <c r="D5" s="28" t="s">
        <v>4</v>
      </c>
      <c r="E5" s="29" t="s">
        <v>5</v>
      </c>
      <c r="F5" s="30" t="s">
        <v>6</v>
      </c>
    </row>
    <row r="6" spans="1:9">
      <c r="A6" s="31"/>
      <c r="B6" s="31"/>
      <c r="C6" s="31"/>
      <c r="D6" s="32"/>
      <c r="E6" s="33"/>
      <c r="F6" s="34"/>
    </row>
    <row r="7" spans="1:9" s="6" customFormat="1" ht="13.8">
      <c r="A7" s="35">
        <v>600</v>
      </c>
      <c r="B7" s="36"/>
      <c r="C7" s="35"/>
      <c r="D7" s="35" t="s">
        <v>39</v>
      </c>
      <c r="E7" s="37">
        <f>E8+E14</f>
        <v>8400</v>
      </c>
      <c r="F7" s="37">
        <f>F8</f>
        <v>1641469</v>
      </c>
    </row>
    <row r="8" spans="1:9" s="6" customFormat="1" ht="13.8">
      <c r="A8" s="38"/>
      <c r="B8" s="36">
        <v>60014</v>
      </c>
      <c r="C8" s="39"/>
      <c r="D8" s="35" t="s">
        <v>147</v>
      </c>
      <c r="E8" s="37">
        <f>E9+E11</f>
        <v>6500</v>
      </c>
      <c r="F8" s="37">
        <f>F9</f>
        <v>1641469</v>
      </c>
    </row>
    <row r="9" spans="1:9" s="7" customFormat="1" ht="27.6">
      <c r="A9" s="40"/>
      <c r="B9" s="41"/>
      <c r="C9" s="42"/>
      <c r="D9" s="43" t="s">
        <v>148</v>
      </c>
      <c r="E9" s="44">
        <f>E10</f>
        <v>0</v>
      </c>
      <c r="F9" s="44">
        <f>F10</f>
        <v>1641469</v>
      </c>
      <c r="I9" s="8"/>
    </row>
    <row r="10" spans="1:9" s="9" customFormat="1" ht="27.6">
      <c r="A10" s="45"/>
      <c r="B10" s="46"/>
      <c r="C10" s="47">
        <v>6370</v>
      </c>
      <c r="D10" s="48" t="s">
        <v>162</v>
      </c>
      <c r="E10" s="49"/>
      <c r="F10" s="49">
        <v>1641469</v>
      </c>
    </row>
    <row r="11" spans="1:9" s="11" customFormat="1">
      <c r="A11" s="50"/>
      <c r="B11" s="51"/>
      <c r="C11" s="52"/>
      <c r="D11" s="53" t="s">
        <v>130</v>
      </c>
      <c r="E11" s="54">
        <f>E12+E13</f>
        <v>6500</v>
      </c>
      <c r="F11" s="54">
        <f>F12+F13</f>
        <v>0</v>
      </c>
    </row>
    <row r="12" spans="1:9" s="15" customFormat="1">
      <c r="A12" s="55"/>
      <c r="B12" s="56"/>
      <c r="C12" s="57" t="s">
        <v>41</v>
      </c>
      <c r="D12" s="58" t="s">
        <v>42</v>
      </c>
      <c r="E12" s="59">
        <v>400</v>
      </c>
      <c r="F12" s="59"/>
    </row>
    <row r="13" spans="1:9" s="15" customFormat="1">
      <c r="A13" s="55"/>
      <c r="B13" s="31"/>
      <c r="C13" s="57" t="s">
        <v>165</v>
      </c>
      <c r="D13" s="60" t="s">
        <v>166</v>
      </c>
      <c r="E13" s="59">
        <v>6100</v>
      </c>
      <c r="F13" s="59"/>
    </row>
    <row r="14" spans="1:9" s="15" customFormat="1">
      <c r="A14" s="56"/>
      <c r="B14" s="61">
        <v>60020</v>
      </c>
      <c r="C14" s="62"/>
      <c r="D14" s="63" t="s">
        <v>167</v>
      </c>
      <c r="E14" s="64">
        <f>E15</f>
        <v>1900</v>
      </c>
      <c r="F14" s="64">
        <f>F15</f>
        <v>0</v>
      </c>
    </row>
    <row r="15" spans="1:9" s="11" customFormat="1">
      <c r="A15" s="51"/>
      <c r="B15" s="65"/>
      <c r="C15" s="66"/>
      <c r="D15" s="53" t="s">
        <v>130</v>
      </c>
      <c r="E15" s="54">
        <f>E17</f>
        <v>1900</v>
      </c>
      <c r="F15" s="54">
        <f>F17</f>
        <v>0</v>
      </c>
    </row>
    <row r="16" spans="1:9" s="15" customFormat="1">
      <c r="A16" s="56"/>
      <c r="B16" s="46"/>
      <c r="C16" s="67" t="s">
        <v>168</v>
      </c>
      <c r="D16" s="60" t="s">
        <v>169</v>
      </c>
      <c r="E16" s="59"/>
      <c r="F16" s="59"/>
    </row>
    <row r="17" spans="1:9" s="15" customFormat="1">
      <c r="A17" s="31"/>
      <c r="B17" s="68"/>
      <c r="C17" s="67"/>
      <c r="D17" s="60" t="s">
        <v>170</v>
      </c>
      <c r="E17" s="59">
        <v>1900</v>
      </c>
      <c r="F17" s="59"/>
    </row>
    <row r="18" spans="1:9" s="15" customFormat="1">
      <c r="A18" s="36">
        <v>700</v>
      </c>
      <c r="B18" s="69"/>
      <c r="C18" s="62"/>
      <c r="D18" s="35" t="s">
        <v>184</v>
      </c>
      <c r="E18" s="37">
        <f>E19</f>
        <v>96000</v>
      </c>
      <c r="F18" s="37">
        <v>0</v>
      </c>
    </row>
    <row r="19" spans="1:9" s="14" customFormat="1">
      <c r="A19" s="36"/>
      <c r="B19" s="70">
        <v>70005</v>
      </c>
      <c r="C19" s="71"/>
      <c r="D19" s="35" t="s">
        <v>185</v>
      </c>
      <c r="E19" s="37">
        <f>E20</f>
        <v>96000</v>
      </c>
      <c r="F19" s="37">
        <v>0</v>
      </c>
    </row>
    <row r="20" spans="1:9" s="14" customFormat="1" ht="27.6">
      <c r="A20" s="46"/>
      <c r="B20" s="72"/>
      <c r="C20" s="73">
        <v>2360</v>
      </c>
      <c r="D20" s="74" t="s">
        <v>186</v>
      </c>
      <c r="E20" s="75">
        <v>96000</v>
      </c>
      <c r="F20" s="49"/>
    </row>
    <row r="21" spans="1:9" s="15" customFormat="1">
      <c r="A21" s="36">
        <v>750</v>
      </c>
      <c r="B21" s="69"/>
      <c r="C21" s="62"/>
      <c r="D21" s="35" t="s">
        <v>38</v>
      </c>
      <c r="E21" s="37">
        <f>E22</f>
        <v>94000</v>
      </c>
      <c r="F21" s="37">
        <v>0</v>
      </c>
    </row>
    <row r="22" spans="1:9" s="14" customFormat="1">
      <c r="A22" s="36"/>
      <c r="B22" s="70">
        <v>75020</v>
      </c>
      <c r="C22" s="71"/>
      <c r="D22" s="35" t="s">
        <v>144</v>
      </c>
      <c r="E22" s="37">
        <f>E23</f>
        <v>94000</v>
      </c>
      <c r="F22" s="37">
        <v>0</v>
      </c>
    </row>
    <row r="23" spans="1:9" s="14" customFormat="1">
      <c r="A23" s="46"/>
      <c r="B23" s="72"/>
      <c r="C23" s="73" t="s">
        <v>145</v>
      </c>
      <c r="D23" s="74" t="s">
        <v>146</v>
      </c>
      <c r="E23" s="49">
        <v>94000</v>
      </c>
      <c r="F23" s="49"/>
    </row>
    <row r="24" spans="1:9" s="14" customFormat="1">
      <c r="A24" s="36">
        <v>756</v>
      </c>
      <c r="B24" s="70"/>
      <c r="C24" s="36"/>
      <c r="D24" s="69" t="s">
        <v>171</v>
      </c>
      <c r="E24" s="76"/>
      <c r="F24" s="77"/>
      <c r="G24" s="10"/>
      <c r="H24" s="10"/>
      <c r="I24" s="10"/>
    </row>
    <row r="25" spans="1:9" s="14" customFormat="1">
      <c r="A25" s="61"/>
      <c r="B25" s="78"/>
      <c r="C25" s="61"/>
      <c r="D25" s="26" t="s">
        <v>172</v>
      </c>
      <c r="E25" s="79">
        <f>E28</f>
        <v>51600</v>
      </c>
      <c r="F25" s="80">
        <f>F28</f>
        <v>0</v>
      </c>
      <c r="G25" s="11"/>
      <c r="H25" s="11"/>
      <c r="I25" s="11"/>
    </row>
    <row r="26" spans="1:9" s="14" customFormat="1">
      <c r="A26" s="81"/>
      <c r="B26" s="39"/>
      <c r="C26" s="81"/>
      <c r="D26" s="82" t="s">
        <v>173</v>
      </c>
      <c r="E26" s="83"/>
      <c r="F26" s="84"/>
      <c r="G26" s="15"/>
      <c r="H26" s="15"/>
      <c r="I26" s="15"/>
    </row>
    <row r="27" spans="1:9" s="14" customFormat="1">
      <c r="A27" s="38"/>
      <c r="B27" s="61">
        <v>75618</v>
      </c>
      <c r="C27" s="39"/>
      <c r="D27" s="82" t="s">
        <v>174</v>
      </c>
      <c r="E27" s="37"/>
      <c r="F27" s="37"/>
      <c r="G27" s="11"/>
      <c r="H27" s="11"/>
      <c r="I27" s="11"/>
    </row>
    <row r="28" spans="1:9" s="14" customFormat="1">
      <c r="A28" s="38"/>
      <c r="B28" s="61"/>
      <c r="C28" s="39"/>
      <c r="D28" s="82" t="s">
        <v>175</v>
      </c>
      <c r="E28" s="37">
        <f>E29</f>
        <v>51600</v>
      </c>
      <c r="F28" s="37">
        <f>F29</f>
        <v>0</v>
      </c>
      <c r="G28" s="15"/>
      <c r="H28" s="15"/>
      <c r="I28" s="15"/>
    </row>
    <row r="29" spans="1:9" s="11" customFormat="1">
      <c r="A29" s="51"/>
      <c r="B29" s="65"/>
      <c r="C29" s="66"/>
      <c r="D29" s="85" t="s">
        <v>130</v>
      </c>
      <c r="E29" s="54">
        <f>E31</f>
        <v>51600</v>
      </c>
      <c r="F29" s="54">
        <f>F31</f>
        <v>0</v>
      </c>
    </row>
    <row r="30" spans="1:9" s="15" customFormat="1">
      <c r="A30" s="56"/>
      <c r="B30" s="46"/>
      <c r="C30" s="67" t="s">
        <v>168</v>
      </c>
      <c r="D30" s="86" t="s">
        <v>169</v>
      </c>
      <c r="E30" s="59"/>
      <c r="F30" s="59"/>
    </row>
    <row r="31" spans="1:9" s="15" customFormat="1">
      <c r="A31" s="31"/>
      <c r="B31" s="68"/>
      <c r="C31" s="67"/>
      <c r="D31" s="86" t="s">
        <v>170</v>
      </c>
      <c r="E31" s="59">
        <v>51600</v>
      </c>
      <c r="F31" s="59"/>
    </row>
    <row r="32" spans="1:9">
      <c r="A32" s="27" t="s">
        <v>2</v>
      </c>
      <c r="B32" s="27" t="s">
        <v>3</v>
      </c>
      <c r="C32" s="27" t="s">
        <v>0</v>
      </c>
      <c r="D32" s="28" t="s">
        <v>4</v>
      </c>
      <c r="E32" s="29" t="s">
        <v>5</v>
      </c>
      <c r="F32" s="30" t="s">
        <v>6</v>
      </c>
    </row>
    <row r="33" spans="1:6">
      <c r="A33" s="31"/>
      <c r="B33" s="31"/>
      <c r="C33" s="31"/>
      <c r="D33" s="32"/>
      <c r="E33" s="33"/>
      <c r="F33" s="34"/>
    </row>
    <row r="34" spans="1:6">
      <c r="A34" s="87">
        <v>758</v>
      </c>
      <c r="B34" s="88"/>
      <c r="C34" s="87"/>
      <c r="D34" s="89" t="s">
        <v>149</v>
      </c>
      <c r="E34" s="90">
        <f>E35</f>
        <v>180160</v>
      </c>
      <c r="F34" s="90">
        <f>F36</f>
        <v>0</v>
      </c>
    </row>
    <row r="35" spans="1:6" s="14" customFormat="1">
      <c r="A35" s="91"/>
      <c r="B35" s="91">
        <v>75801</v>
      </c>
      <c r="C35" s="87"/>
      <c r="D35" s="92" t="s">
        <v>176</v>
      </c>
      <c r="E35" s="90">
        <f>E36</f>
        <v>180160</v>
      </c>
      <c r="F35" s="90">
        <v>0</v>
      </c>
    </row>
    <row r="36" spans="1:6" s="14" customFormat="1">
      <c r="A36" s="93"/>
      <c r="B36" s="93"/>
      <c r="C36" s="94">
        <v>2920</v>
      </c>
      <c r="D36" s="95" t="s">
        <v>177</v>
      </c>
      <c r="E36" s="96">
        <f>22620+157540</f>
        <v>180160</v>
      </c>
      <c r="F36" s="96"/>
    </row>
    <row r="37" spans="1:6" s="14" customFormat="1">
      <c r="A37" s="87">
        <v>801</v>
      </c>
      <c r="B37" s="87"/>
      <c r="C37" s="97"/>
      <c r="D37" s="98" t="s">
        <v>13</v>
      </c>
      <c r="E37" s="99">
        <f>E38</f>
        <v>232</v>
      </c>
      <c r="F37" s="99">
        <f>F38</f>
        <v>232</v>
      </c>
    </row>
    <row r="38" spans="1:6" s="21" customFormat="1">
      <c r="A38" s="100"/>
      <c r="B38" s="100">
        <v>80120</v>
      </c>
      <c r="C38" s="101"/>
      <c r="D38" s="102" t="s">
        <v>196</v>
      </c>
      <c r="E38" s="103">
        <f>E39</f>
        <v>232</v>
      </c>
      <c r="F38" s="103">
        <f>F39</f>
        <v>232</v>
      </c>
    </row>
    <row r="39" spans="1:6" s="22" customFormat="1">
      <c r="A39" s="104"/>
      <c r="B39" s="104"/>
      <c r="C39" s="105"/>
      <c r="D39" s="106" t="s">
        <v>151</v>
      </c>
      <c r="E39" s="107">
        <f>E40+E41+E42</f>
        <v>232</v>
      </c>
      <c r="F39" s="107">
        <f>F40+F41+F42</f>
        <v>232</v>
      </c>
    </row>
    <row r="40" spans="1:6" s="14" customFormat="1" ht="27.6">
      <c r="A40" s="93"/>
      <c r="B40" s="93"/>
      <c r="C40" s="108" t="s">
        <v>204</v>
      </c>
      <c r="D40" s="109" t="s">
        <v>205</v>
      </c>
      <c r="E40" s="110">
        <v>166</v>
      </c>
      <c r="F40" s="75"/>
    </row>
    <row r="41" spans="1:6" s="14" customFormat="1">
      <c r="A41" s="93"/>
      <c r="B41" s="93"/>
      <c r="C41" s="108" t="s">
        <v>43</v>
      </c>
      <c r="D41" s="109" t="s">
        <v>53</v>
      </c>
      <c r="E41" s="110">
        <v>66</v>
      </c>
      <c r="F41" s="75"/>
    </row>
    <row r="42" spans="1:6" s="14" customFormat="1">
      <c r="A42" s="93"/>
      <c r="B42" s="93"/>
      <c r="C42" s="108" t="s">
        <v>41</v>
      </c>
      <c r="D42" s="109" t="s">
        <v>42</v>
      </c>
      <c r="E42" s="110"/>
      <c r="F42" s="75">
        <v>232</v>
      </c>
    </row>
    <row r="43" spans="1:6" s="15" customFormat="1">
      <c r="A43" s="36">
        <v>852</v>
      </c>
      <c r="B43" s="35"/>
      <c r="C43" s="111"/>
      <c r="D43" s="111" t="s">
        <v>36</v>
      </c>
      <c r="E43" s="112">
        <f>E44</f>
        <v>140261</v>
      </c>
      <c r="F43" s="37">
        <v>0</v>
      </c>
    </row>
    <row r="44" spans="1:6" s="16" customFormat="1">
      <c r="A44" s="36"/>
      <c r="B44" s="70">
        <v>85202</v>
      </c>
      <c r="C44" s="39"/>
      <c r="D44" s="39" t="s">
        <v>37</v>
      </c>
      <c r="E44" s="113">
        <f>E45+E46</f>
        <v>140261</v>
      </c>
      <c r="F44" s="84">
        <v>0</v>
      </c>
    </row>
    <row r="45" spans="1:6" s="16" customFormat="1" ht="27.6">
      <c r="A45" s="93"/>
      <c r="B45" s="114"/>
      <c r="C45" s="47">
        <v>2180</v>
      </c>
      <c r="D45" s="48" t="s">
        <v>178</v>
      </c>
      <c r="E45" s="115">
        <v>40261</v>
      </c>
      <c r="F45" s="116"/>
    </row>
    <row r="46" spans="1:6" s="16" customFormat="1">
      <c r="A46" s="104"/>
      <c r="B46" s="117"/>
      <c r="C46" s="118"/>
      <c r="D46" s="119" t="s">
        <v>179</v>
      </c>
      <c r="E46" s="120">
        <f>E47</f>
        <v>100000</v>
      </c>
      <c r="F46" s="120">
        <f>F47</f>
        <v>0</v>
      </c>
    </row>
    <row r="47" spans="1:6" s="11" customFormat="1">
      <c r="A47" s="93"/>
      <c r="B47" s="121"/>
      <c r="C47" s="108" t="s">
        <v>41</v>
      </c>
      <c r="D47" s="109" t="s">
        <v>42</v>
      </c>
      <c r="E47" s="75">
        <v>100000</v>
      </c>
      <c r="F47" s="75"/>
    </row>
    <row r="48" spans="1:6" s="15" customFormat="1">
      <c r="A48" s="35">
        <v>854</v>
      </c>
      <c r="B48" s="69"/>
      <c r="C48" s="62"/>
      <c r="D48" s="35" t="s">
        <v>14</v>
      </c>
      <c r="E48" s="37">
        <f>E49+E57+E54</f>
        <v>170524</v>
      </c>
      <c r="F48" s="37">
        <v>0</v>
      </c>
    </row>
    <row r="49" spans="1:6" s="15" customFormat="1">
      <c r="A49" s="38"/>
      <c r="B49" s="36">
        <v>85410</v>
      </c>
      <c r="C49" s="71"/>
      <c r="D49" s="35" t="s">
        <v>18</v>
      </c>
      <c r="E49" s="37">
        <f>E50+E52</f>
        <v>57760</v>
      </c>
      <c r="F49" s="37">
        <v>0</v>
      </c>
    </row>
    <row r="50" spans="1:6" s="14" customFormat="1">
      <c r="A50" s="123"/>
      <c r="B50" s="65"/>
      <c r="C50" s="124"/>
      <c r="D50" s="125" t="s">
        <v>17</v>
      </c>
      <c r="E50" s="126">
        <f t="shared" ref="E50:F55" si="0">E51</f>
        <v>48000</v>
      </c>
      <c r="F50" s="126">
        <f t="shared" si="0"/>
        <v>0</v>
      </c>
    </row>
    <row r="51" spans="1:6" s="10" customFormat="1">
      <c r="A51" s="45"/>
      <c r="B51" s="46"/>
      <c r="C51" s="73" t="s">
        <v>31</v>
      </c>
      <c r="D51" s="74" t="s">
        <v>32</v>
      </c>
      <c r="E51" s="49">
        <v>48000</v>
      </c>
      <c r="F51" s="49"/>
    </row>
    <row r="52" spans="1:6" s="14" customFormat="1">
      <c r="A52" s="123"/>
      <c r="B52" s="65"/>
      <c r="C52" s="124"/>
      <c r="D52" s="125" t="s">
        <v>21</v>
      </c>
      <c r="E52" s="126">
        <f t="shared" si="0"/>
        <v>9760</v>
      </c>
      <c r="F52" s="126">
        <f t="shared" si="0"/>
        <v>0</v>
      </c>
    </row>
    <row r="53" spans="1:6" s="10" customFormat="1">
      <c r="A53" s="45"/>
      <c r="B53" s="68"/>
      <c r="C53" s="73" t="s">
        <v>31</v>
      </c>
      <c r="D53" s="74" t="s">
        <v>32</v>
      </c>
      <c r="E53" s="127">
        <v>9760</v>
      </c>
      <c r="F53" s="127"/>
    </row>
    <row r="54" spans="1:6" s="14" customFormat="1">
      <c r="A54" s="61"/>
      <c r="B54" s="61">
        <v>85411</v>
      </c>
      <c r="C54" s="71"/>
      <c r="D54" s="128" t="s">
        <v>29</v>
      </c>
      <c r="E54" s="37">
        <f>E55</f>
        <v>40764</v>
      </c>
      <c r="F54" s="37">
        <f t="shared" si="0"/>
        <v>0</v>
      </c>
    </row>
    <row r="55" spans="1:6" s="14" customFormat="1">
      <c r="A55" s="65"/>
      <c r="B55" s="65"/>
      <c r="C55" s="124"/>
      <c r="D55" s="125" t="s">
        <v>21</v>
      </c>
      <c r="E55" s="126">
        <f t="shared" si="0"/>
        <v>40764</v>
      </c>
      <c r="F55" s="126">
        <f t="shared" si="0"/>
        <v>0</v>
      </c>
    </row>
    <row r="56" spans="1:6" s="10" customFormat="1">
      <c r="A56" s="46"/>
      <c r="B56" s="68"/>
      <c r="C56" s="73" t="s">
        <v>31</v>
      </c>
      <c r="D56" s="74" t="s">
        <v>32</v>
      </c>
      <c r="E56" s="127">
        <v>40764</v>
      </c>
      <c r="F56" s="127"/>
    </row>
    <row r="57" spans="1:6" s="10" customFormat="1">
      <c r="A57" s="61"/>
      <c r="B57" s="36">
        <v>85417</v>
      </c>
      <c r="C57" s="71"/>
      <c r="D57" s="35" t="s">
        <v>44</v>
      </c>
      <c r="E57" s="37">
        <f>E58</f>
        <v>72000</v>
      </c>
      <c r="F57" s="37">
        <v>0</v>
      </c>
    </row>
    <row r="58" spans="1:6" s="14" customFormat="1">
      <c r="A58" s="65"/>
      <c r="B58" s="65"/>
      <c r="C58" s="124"/>
      <c r="D58" s="125" t="s">
        <v>17</v>
      </c>
      <c r="E58" s="126">
        <f>E59</f>
        <v>72000</v>
      </c>
      <c r="F58" s="126">
        <f t="shared" ref="F58" si="1">F59</f>
        <v>0</v>
      </c>
    </row>
    <row r="59" spans="1:6" s="10" customFormat="1">
      <c r="A59" s="68"/>
      <c r="B59" s="68"/>
      <c r="C59" s="73" t="s">
        <v>41</v>
      </c>
      <c r="D59" s="74" t="s">
        <v>42</v>
      </c>
      <c r="E59" s="49">
        <v>72000</v>
      </c>
      <c r="F59" s="49"/>
    </row>
    <row r="60" spans="1:6" s="10" customFormat="1">
      <c r="A60" s="23"/>
      <c r="B60" s="23"/>
      <c r="C60" s="129"/>
      <c r="D60" s="130"/>
      <c r="E60" s="24"/>
      <c r="F60" s="24"/>
    </row>
    <row r="61" spans="1:6" s="10" customFormat="1">
      <c r="A61" s="23"/>
      <c r="B61" s="23"/>
      <c r="C61" s="129"/>
      <c r="D61" s="130"/>
      <c r="E61" s="24"/>
      <c r="F61" s="24"/>
    </row>
    <row r="62" spans="1:6" s="10" customFormat="1">
      <c r="A62" s="23"/>
      <c r="B62" s="23"/>
      <c r="C62" s="129"/>
      <c r="D62" s="130"/>
      <c r="E62" s="24"/>
      <c r="F62" s="24"/>
    </row>
    <row r="63" spans="1:6" s="10" customFormat="1">
      <c r="A63" s="23"/>
      <c r="B63" s="23"/>
      <c r="C63" s="129"/>
      <c r="D63" s="130"/>
      <c r="E63" s="24"/>
      <c r="F63" s="24"/>
    </row>
    <row r="64" spans="1:6" s="10" customFormat="1">
      <c r="A64" s="27" t="s">
        <v>2</v>
      </c>
      <c r="B64" s="27" t="s">
        <v>3</v>
      </c>
      <c r="C64" s="27" t="s">
        <v>0</v>
      </c>
      <c r="D64" s="28" t="s">
        <v>4</v>
      </c>
      <c r="E64" s="29" t="s">
        <v>5</v>
      </c>
      <c r="F64" s="30" t="s">
        <v>6</v>
      </c>
    </row>
    <row r="65" spans="1:8" s="10" customFormat="1">
      <c r="A65" s="31"/>
      <c r="B65" s="31"/>
      <c r="C65" s="31"/>
      <c r="D65" s="32"/>
      <c r="E65" s="33"/>
      <c r="F65" s="34"/>
    </row>
    <row r="66" spans="1:8" s="10" customFormat="1">
      <c r="A66" s="61">
        <v>900</v>
      </c>
      <c r="B66" s="81"/>
      <c r="C66" s="131"/>
      <c r="D66" s="81" t="s">
        <v>183</v>
      </c>
      <c r="E66" s="84">
        <f>E67</f>
        <v>16365</v>
      </c>
      <c r="F66" s="84">
        <v>0</v>
      </c>
      <c r="G66" s="14"/>
      <c r="H66" s="14"/>
    </row>
    <row r="67" spans="1:8" s="10" customFormat="1">
      <c r="A67" s="132"/>
      <c r="B67" s="36">
        <v>90095</v>
      </c>
      <c r="C67" s="71"/>
      <c r="D67" s="35" t="s">
        <v>20</v>
      </c>
      <c r="E67" s="37">
        <f>E68+E70</f>
        <v>16365</v>
      </c>
      <c r="F67" s="37">
        <v>0</v>
      </c>
      <c r="G67" s="15"/>
      <c r="H67" s="15"/>
    </row>
    <row r="68" spans="1:8" s="10" customFormat="1">
      <c r="A68" s="45"/>
      <c r="B68" s="46"/>
      <c r="C68" s="73" t="s">
        <v>31</v>
      </c>
      <c r="D68" s="74" t="s">
        <v>32</v>
      </c>
      <c r="E68" s="49">
        <v>1500</v>
      </c>
      <c r="F68" s="49"/>
      <c r="G68" s="14"/>
      <c r="H68" s="14"/>
    </row>
    <row r="69" spans="1:8" s="14" customFormat="1">
      <c r="A69" s="45"/>
      <c r="B69" s="46"/>
      <c r="C69" s="133">
        <v>2460</v>
      </c>
      <c r="D69" s="134" t="s">
        <v>181</v>
      </c>
      <c r="E69" s="135"/>
      <c r="F69" s="136"/>
    </row>
    <row r="70" spans="1:8" s="15" customFormat="1">
      <c r="A70" s="137"/>
      <c r="B70" s="68"/>
      <c r="C70" s="138"/>
      <c r="D70" s="58" t="s">
        <v>182</v>
      </c>
      <c r="E70" s="139">
        <v>14865</v>
      </c>
      <c r="F70" s="140">
        <v>0</v>
      </c>
      <c r="G70"/>
      <c r="H70"/>
    </row>
    <row r="71" spans="1:8" s="14" customFormat="1">
      <c r="A71" s="35"/>
      <c r="B71" s="35"/>
      <c r="C71" s="35"/>
      <c r="D71" s="35" t="s">
        <v>7</v>
      </c>
      <c r="E71" s="37">
        <f>E66+E48+E43+E34+E25+E21+E18+E7+E37</f>
        <v>757542</v>
      </c>
      <c r="F71" s="37">
        <f>F66+F48+F43+F34+F25+F21+F18+F7+F37</f>
        <v>1641701</v>
      </c>
    </row>
    <row r="72" spans="1:8" s="14" customFormat="1">
      <c r="A72" s="141"/>
      <c r="B72" s="141"/>
      <c r="C72" s="142"/>
      <c r="D72" s="142" t="s">
        <v>16</v>
      </c>
      <c r="E72" s="143">
        <f>E10</f>
        <v>0</v>
      </c>
      <c r="F72" s="143">
        <f>F10</f>
        <v>1641469</v>
      </c>
      <c r="G72" s="15"/>
      <c r="H72" s="18"/>
    </row>
    <row r="73" spans="1:8">
      <c r="A73" s="144"/>
      <c r="B73" s="144"/>
      <c r="C73" s="144"/>
      <c r="D73" s="144"/>
      <c r="E73" s="145"/>
      <c r="G73" s="1"/>
      <c r="H73" s="1"/>
    </row>
    <row r="74" spans="1:8" s="14" customFormat="1">
      <c r="A74" s="146"/>
      <c r="B74" s="146"/>
      <c r="C74" s="146"/>
      <c r="D74" s="146"/>
      <c r="E74" s="146"/>
      <c r="F74" s="4"/>
      <c r="G74" s="3"/>
    </row>
    <row r="75" spans="1:8" s="15" customFormat="1">
      <c r="A75" s="147"/>
      <c r="B75" s="147"/>
      <c r="C75" s="147"/>
      <c r="D75" s="147"/>
      <c r="E75" s="147"/>
      <c r="F75" s="147"/>
    </row>
    <row r="76" spans="1:8" s="15" customFormat="1">
      <c r="A76" s="147"/>
      <c r="B76" s="147"/>
      <c r="C76" s="147"/>
      <c r="D76" s="147"/>
      <c r="E76" s="147"/>
      <c r="F76" s="147"/>
    </row>
    <row r="77" spans="1:8" s="15" customFormat="1">
      <c r="A77" s="147"/>
      <c r="B77" s="147"/>
      <c r="C77" s="147"/>
      <c r="D77" s="147"/>
      <c r="E77" s="147"/>
      <c r="F77" s="147"/>
    </row>
    <row r="78" spans="1:8" s="15" customFormat="1">
      <c r="A78" s="147"/>
      <c r="B78" s="147"/>
      <c r="C78" s="147"/>
      <c r="D78" s="147"/>
      <c r="E78" s="147"/>
      <c r="F78" s="147"/>
    </row>
    <row r="79" spans="1:8" s="15" customFormat="1">
      <c r="A79" s="147"/>
      <c r="B79" s="147"/>
      <c r="C79" s="147"/>
      <c r="D79" s="147"/>
      <c r="E79" s="147"/>
      <c r="F79" s="147"/>
    </row>
    <row r="80" spans="1:8" s="15" customFormat="1">
      <c r="A80" s="147"/>
      <c r="B80" s="147"/>
      <c r="C80" s="147"/>
      <c r="D80" s="147"/>
      <c r="E80" s="147"/>
      <c r="F80" s="147"/>
    </row>
    <row r="81" spans="1:6" s="15" customFormat="1">
      <c r="A81" s="147"/>
      <c r="B81" s="147"/>
      <c r="C81" s="147"/>
      <c r="D81" s="147"/>
      <c r="E81" s="147"/>
      <c r="F81" s="147"/>
    </row>
    <row r="82" spans="1:6" s="15" customFormat="1">
      <c r="A82" s="147"/>
      <c r="B82" s="147"/>
      <c r="C82" s="147"/>
      <c r="D82" s="147"/>
      <c r="E82" s="147"/>
      <c r="F82" s="147"/>
    </row>
    <row r="83" spans="1:6" s="15" customFormat="1">
      <c r="A83" s="147"/>
      <c r="B83" s="147"/>
      <c r="C83" s="147"/>
      <c r="D83" s="147"/>
      <c r="E83" s="147"/>
      <c r="F83" s="147"/>
    </row>
    <row r="84" spans="1:6" s="15" customFormat="1">
      <c r="A84" s="147"/>
      <c r="B84" s="147"/>
      <c r="C84" s="147"/>
      <c r="D84" s="147"/>
      <c r="E84" s="147"/>
      <c r="F84" s="147"/>
    </row>
    <row r="85" spans="1:6" s="15" customFormat="1">
      <c r="A85" s="147"/>
      <c r="B85" s="147"/>
      <c r="C85" s="147"/>
      <c r="D85" s="147"/>
      <c r="E85" s="147"/>
      <c r="F85" s="147"/>
    </row>
    <row r="86" spans="1:6" s="15" customFormat="1">
      <c r="A86" s="147"/>
      <c r="B86" s="147"/>
      <c r="C86" s="147"/>
      <c r="D86" s="147"/>
      <c r="E86" s="147"/>
      <c r="F86" s="147"/>
    </row>
    <row r="87" spans="1:6" s="15" customFormat="1">
      <c r="A87" s="147"/>
      <c r="B87" s="147"/>
      <c r="C87" s="147"/>
      <c r="D87" s="147"/>
      <c r="E87" s="147"/>
      <c r="F87" s="147"/>
    </row>
    <row r="88" spans="1:6" s="15" customFormat="1">
      <c r="A88" s="147"/>
      <c r="B88" s="147"/>
      <c r="C88" s="147"/>
      <c r="D88" s="147"/>
      <c r="E88" s="147"/>
      <c r="F88" s="147"/>
    </row>
    <row r="89" spans="1:6" s="15" customFormat="1">
      <c r="A89" s="147"/>
      <c r="B89" s="147"/>
      <c r="C89" s="147"/>
      <c r="D89" s="147"/>
      <c r="E89" s="147"/>
      <c r="F89" s="147"/>
    </row>
    <row r="90" spans="1:6" s="15" customFormat="1">
      <c r="A90" s="147"/>
      <c r="B90" s="147"/>
      <c r="C90" s="147"/>
      <c r="D90" s="147"/>
      <c r="E90" s="147"/>
      <c r="F90" s="147"/>
    </row>
    <row r="91" spans="1:6" s="15" customFormat="1">
      <c r="A91" s="147"/>
      <c r="B91" s="147"/>
      <c r="C91" s="147"/>
      <c r="D91" s="147"/>
      <c r="E91" s="147"/>
      <c r="F91" s="147"/>
    </row>
    <row r="92" spans="1:6" s="15" customFormat="1">
      <c r="A92" s="147"/>
      <c r="B92" s="147"/>
      <c r="C92" s="147"/>
      <c r="D92" s="147"/>
      <c r="E92" s="147"/>
      <c r="F92" s="147"/>
    </row>
    <row r="93" spans="1:6" s="15" customFormat="1">
      <c r="A93" s="147"/>
      <c r="B93" s="147"/>
      <c r="C93" s="147"/>
      <c r="D93" s="147"/>
      <c r="E93" s="147"/>
      <c r="F93" s="147"/>
    </row>
    <row r="94" spans="1:6" s="15" customFormat="1">
      <c r="A94" s="147"/>
      <c r="B94" s="147"/>
      <c r="C94" s="147"/>
      <c r="D94" s="147"/>
      <c r="E94" s="147"/>
      <c r="F94" s="147"/>
    </row>
    <row r="95" spans="1:6" s="15" customFormat="1">
      <c r="A95" s="147"/>
      <c r="B95" s="147"/>
      <c r="C95" s="147"/>
      <c r="D95" s="147"/>
      <c r="E95" s="147"/>
      <c r="F95" s="147"/>
    </row>
    <row r="96" spans="1:6" s="1" customFormat="1">
      <c r="A96" s="146"/>
      <c r="B96" s="146"/>
      <c r="C96" s="146"/>
      <c r="D96" s="146"/>
      <c r="E96" s="146"/>
      <c r="F96" s="146"/>
    </row>
    <row r="97" spans="1:7" s="1" customFormat="1">
      <c r="A97" s="146"/>
      <c r="B97" s="146"/>
      <c r="C97" s="146"/>
      <c r="D97" s="146"/>
      <c r="E97" s="146"/>
      <c r="F97" s="146"/>
    </row>
    <row r="98" spans="1:7">
      <c r="F98" s="25" t="s">
        <v>12</v>
      </c>
    </row>
    <row r="99" spans="1:7">
      <c r="F99" s="25" t="s">
        <v>11</v>
      </c>
    </row>
    <row r="100" spans="1:7">
      <c r="F100" s="25" t="s">
        <v>217</v>
      </c>
    </row>
    <row r="101" spans="1:7">
      <c r="A101" s="23" t="s">
        <v>8</v>
      </c>
      <c r="D101" s="26" t="s">
        <v>9</v>
      </c>
    </row>
    <row r="102" spans="1:7">
      <c r="A102" s="27" t="s">
        <v>2</v>
      </c>
      <c r="B102" s="27" t="s">
        <v>3</v>
      </c>
      <c r="C102" s="27" t="s">
        <v>0</v>
      </c>
      <c r="D102" s="28" t="s">
        <v>4</v>
      </c>
      <c r="E102" s="29" t="s">
        <v>5</v>
      </c>
      <c r="F102" s="30" t="s">
        <v>6</v>
      </c>
    </row>
    <row r="103" spans="1:7">
      <c r="A103" s="31"/>
      <c r="B103" s="31"/>
      <c r="C103" s="31"/>
      <c r="D103" s="32"/>
      <c r="E103" s="33"/>
      <c r="F103" s="34"/>
    </row>
    <row r="104" spans="1:7" s="10" customFormat="1">
      <c r="A104" s="35">
        <v>600</v>
      </c>
      <c r="B104" s="111"/>
      <c r="C104" s="35"/>
      <c r="D104" s="35" t="s">
        <v>39</v>
      </c>
      <c r="E104" s="64">
        <f>E105</f>
        <v>110593</v>
      </c>
      <c r="F104" s="64">
        <f>F105</f>
        <v>1692062</v>
      </c>
    </row>
    <row r="105" spans="1:7" s="10" customFormat="1">
      <c r="A105" s="36"/>
      <c r="B105" s="26">
        <v>60014</v>
      </c>
      <c r="C105" s="35"/>
      <c r="D105" s="35" t="s">
        <v>147</v>
      </c>
      <c r="E105" s="64">
        <f>E106+E109</f>
        <v>110593</v>
      </c>
      <c r="F105" s="64">
        <f>F106+F109</f>
        <v>1692062</v>
      </c>
    </row>
    <row r="106" spans="1:7" s="11" customFormat="1" ht="28.2">
      <c r="A106" s="65"/>
      <c r="B106" s="148"/>
      <c r="C106" s="149"/>
      <c r="D106" s="150" t="s">
        <v>148</v>
      </c>
      <c r="E106" s="54">
        <f>E107+E108</f>
        <v>0</v>
      </c>
      <c r="F106" s="54">
        <f>F107+F108</f>
        <v>1692062</v>
      </c>
    </row>
    <row r="107" spans="1:7" s="11" customFormat="1">
      <c r="A107" s="65"/>
      <c r="B107" s="148"/>
      <c r="C107" s="151">
        <v>6050</v>
      </c>
      <c r="D107" s="58" t="s">
        <v>164</v>
      </c>
      <c r="E107" s="54"/>
      <c r="F107" s="59">
        <v>50593</v>
      </c>
    </row>
    <row r="108" spans="1:7" s="12" customFormat="1" ht="27.6">
      <c r="A108" s="152"/>
      <c r="B108" s="153"/>
      <c r="C108" s="122">
        <v>6370</v>
      </c>
      <c r="D108" s="154" t="s">
        <v>46</v>
      </c>
      <c r="E108" s="59"/>
      <c r="F108" s="59">
        <v>1641469</v>
      </c>
    </row>
    <row r="109" spans="1:7" s="13" customFormat="1">
      <c r="A109" s="155"/>
      <c r="B109" s="156"/>
      <c r="C109" s="157"/>
      <c r="D109" s="119" t="s">
        <v>130</v>
      </c>
      <c r="E109" s="54">
        <f>E110+E111</f>
        <v>110593</v>
      </c>
      <c r="F109" s="54">
        <f>F110+F111</f>
        <v>0</v>
      </c>
    </row>
    <row r="110" spans="1:7" s="12" customFormat="1">
      <c r="A110" s="152"/>
      <c r="B110" s="153"/>
      <c r="C110" s="122">
        <v>4210</v>
      </c>
      <c r="D110" s="154" t="s">
        <v>25</v>
      </c>
      <c r="E110" s="59">
        <v>60000</v>
      </c>
      <c r="F110" s="59"/>
    </row>
    <row r="111" spans="1:7" s="14" customFormat="1">
      <c r="A111" s="93"/>
      <c r="B111" s="114"/>
      <c r="C111" s="151">
        <v>6050</v>
      </c>
      <c r="D111" s="58" t="s">
        <v>163</v>
      </c>
      <c r="E111" s="59">
        <v>50593</v>
      </c>
      <c r="F111" s="59"/>
    </row>
    <row r="112" spans="1:7" s="15" customFormat="1">
      <c r="A112" s="35">
        <v>852</v>
      </c>
      <c r="B112" s="111"/>
      <c r="C112" s="111"/>
      <c r="D112" s="111" t="s">
        <v>36</v>
      </c>
      <c r="E112" s="112">
        <f>E113</f>
        <v>140261</v>
      </c>
      <c r="F112" s="37">
        <v>0</v>
      </c>
      <c r="G112" s="16"/>
    </row>
    <row r="113" spans="1:7" s="15" customFormat="1">
      <c r="A113" s="36"/>
      <c r="B113" s="70">
        <v>85202</v>
      </c>
      <c r="C113" s="39"/>
      <c r="D113" s="39" t="s">
        <v>37</v>
      </c>
      <c r="E113" s="113">
        <f>E114+E116+E118</f>
        <v>140261</v>
      </c>
      <c r="F113" s="84">
        <v>0</v>
      </c>
      <c r="G113" s="16"/>
    </row>
    <row r="114" spans="1:7" s="11" customFormat="1">
      <c r="A114" s="65"/>
      <c r="B114" s="158"/>
      <c r="C114" s="159"/>
      <c r="D114" s="159" t="s">
        <v>33</v>
      </c>
      <c r="E114" s="160">
        <v>17145</v>
      </c>
      <c r="F114" s="160">
        <f>F115</f>
        <v>0</v>
      </c>
      <c r="G114" s="17"/>
    </row>
    <row r="115" spans="1:7" s="15" customFormat="1">
      <c r="A115" s="46"/>
      <c r="B115" s="72"/>
      <c r="C115" s="133">
        <v>4010</v>
      </c>
      <c r="D115" s="161" t="s">
        <v>26</v>
      </c>
      <c r="E115" s="49">
        <v>17145</v>
      </c>
      <c r="F115" s="49"/>
      <c r="G115" s="16"/>
    </row>
    <row r="116" spans="1:7" s="11" customFormat="1">
      <c r="A116" s="65"/>
      <c r="B116" s="158"/>
      <c r="C116" s="159"/>
      <c r="D116" s="159" t="s">
        <v>179</v>
      </c>
      <c r="E116" s="160">
        <v>23116</v>
      </c>
      <c r="F116" s="160">
        <f>F117</f>
        <v>0</v>
      </c>
      <c r="G116" s="17"/>
    </row>
    <row r="117" spans="1:7" s="15" customFormat="1">
      <c r="A117" s="46"/>
      <c r="B117" s="72"/>
      <c r="C117" s="133">
        <v>4170</v>
      </c>
      <c r="D117" s="133" t="s">
        <v>48</v>
      </c>
      <c r="E117" s="136">
        <v>23116</v>
      </c>
      <c r="F117" s="136"/>
      <c r="G117" s="16"/>
    </row>
    <row r="118" spans="1:7" s="11" customFormat="1">
      <c r="A118" s="65"/>
      <c r="B118" s="158"/>
      <c r="C118" s="159"/>
      <c r="D118" s="159" t="s">
        <v>179</v>
      </c>
      <c r="E118" s="160">
        <f>SUM(E119:E122)</f>
        <v>100000</v>
      </c>
      <c r="F118" s="160">
        <f>SUM(F119:F122)</f>
        <v>0</v>
      </c>
      <c r="G118" s="17"/>
    </row>
    <row r="119" spans="1:7" s="15" customFormat="1">
      <c r="A119" s="46"/>
      <c r="B119" s="72"/>
      <c r="C119" s="133">
        <v>4170</v>
      </c>
      <c r="D119" s="133" t="s">
        <v>48</v>
      </c>
      <c r="E119" s="136">
        <v>30000</v>
      </c>
      <c r="F119" s="136"/>
      <c r="G119" s="16"/>
    </row>
    <row r="120" spans="1:7" s="15" customFormat="1">
      <c r="A120" s="46"/>
      <c r="B120" s="72"/>
      <c r="C120" s="133">
        <v>4210</v>
      </c>
      <c r="D120" s="58" t="s">
        <v>25</v>
      </c>
      <c r="E120" s="136">
        <v>20000</v>
      </c>
      <c r="F120" s="136"/>
      <c r="G120" s="16"/>
    </row>
    <row r="121" spans="1:7" s="15" customFormat="1">
      <c r="A121" s="46"/>
      <c r="B121" s="72"/>
      <c r="C121" s="133">
        <v>4220</v>
      </c>
      <c r="D121" s="58" t="s">
        <v>35</v>
      </c>
      <c r="E121" s="136">
        <v>30000</v>
      </c>
      <c r="F121" s="136"/>
      <c r="G121" s="16"/>
    </row>
    <row r="122" spans="1:7" s="15" customFormat="1">
      <c r="A122" s="46"/>
      <c r="B122" s="72"/>
      <c r="C122" s="133">
        <v>4270</v>
      </c>
      <c r="D122" s="133" t="s">
        <v>187</v>
      </c>
      <c r="E122" s="136">
        <v>20000</v>
      </c>
      <c r="F122" s="136"/>
      <c r="G122" s="16"/>
    </row>
    <row r="123" spans="1:7" s="15" customFormat="1">
      <c r="A123" s="36">
        <v>750</v>
      </c>
      <c r="B123" s="36"/>
      <c r="C123" s="35"/>
      <c r="D123" s="35" t="s">
        <v>38</v>
      </c>
      <c r="E123" s="64">
        <v>0</v>
      </c>
      <c r="F123" s="64">
        <f>F124</f>
        <v>15000</v>
      </c>
    </row>
    <row r="124" spans="1:7" s="14" customFormat="1">
      <c r="A124" s="162"/>
      <c r="B124" s="91">
        <v>75075</v>
      </c>
      <c r="C124" s="163"/>
      <c r="D124" s="92" t="s">
        <v>215</v>
      </c>
      <c r="E124" s="64">
        <v>0</v>
      </c>
      <c r="F124" s="64">
        <f>F125</f>
        <v>15000</v>
      </c>
    </row>
    <row r="125" spans="1:7" s="14" customFormat="1">
      <c r="A125" s="164"/>
      <c r="B125" s="164"/>
      <c r="C125" s="122">
        <v>4300</v>
      </c>
      <c r="D125" s="58" t="s">
        <v>23</v>
      </c>
      <c r="E125" s="59"/>
      <c r="F125" s="59">
        <v>15000</v>
      </c>
    </row>
    <row r="126" spans="1:7" s="14" customFormat="1">
      <c r="A126" s="153"/>
      <c r="B126" s="153"/>
      <c r="C126" s="129"/>
      <c r="D126" s="23"/>
      <c r="E126" s="165"/>
      <c r="F126" s="165"/>
    </row>
    <row r="127" spans="1:7" s="14" customFormat="1">
      <c r="A127" s="153"/>
      <c r="B127" s="153"/>
      <c r="C127" s="129"/>
      <c r="D127" s="23"/>
      <c r="E127" s="165"/>
      <c r="F127" s="165"/>
    </row>
    <row r="128" spans="1:7" s="15" customFormat="1">
      <c r="A128" s="23"/>
      <c r="B128" s="23"/>
      <c r="C128" s="23"/>
      <c r="D128" s="23"/>
      <c r="E128" s="24"/>
      <c r="F128" s="24"/>
    </row>
    <row r="129" spans="1:6" s="15" customFormat="1">
      <c r="A129" s="23"/>
      <c r="B129" s="23"/>
      <c r="C129" s="23"/>
      <c r="D129" s="23"/>
      <c r="E129" s="24"/>
      <c r="F129" s="24"/>
    </row>
    <row r="130" spans="1:6" s="15" customFormat="1">
      <c r="A130" s="27" t="s">
        <v>2</v>
      </c>
      <c r="B130" s="27" t="s">
        <v>3</v>
      </c>
      <c r="C130" s="27" t="s">
        <v>0</v>
      </c>
      <c r="D130" s="28" t="s">
        <v>4</v>
      </c>
      <c r="E130" s="29" t="s">
        <v>5</v>
      </c>
      <c r="F130" s="30" t="s">
        <v>6</v>
      </c>
    </row>
    <row r="131" spans="1:6" s="15" customFormat="1">
      <c r="A131" s="56"/>
      <c r="B131" s="31"/>
      <c r="C131" s="31"/>
      <c r="D131" s="32"/>
      <c r="E131" s="33"/>
      <c r="F131" s="34"/>
    </row>
    <row r="132" spans="1:6" s="10" customFormat="1">
      <c r="A132" s="166">
        <v>801</v>
      </c>
      <c r="B132" s="167"/>
      <c r="C132" s="71"/>
      <c r="D132" s="35" t="s">
        <v>13</v>
      </c>
      <c r="E132" s="168">
        <f>E133+E140+E145+E148</f>
        <v>59500</v>
      </c>
      <c r="F132" s="168"/>
    </row>
    <row r="133" spans="1:6" s="10" customFormat="1">
      <c r="A133" s="169"/>
      <c r="B133" s="170">
        <v>80115</v>
      </c>
      <c r="C133" s="171"/>
      <c r="D133" s="35" t="s">
        <v>19</v>
      </c>
      <c r="E133" s="172">
        <f>E134</f>
        <v>36000</v>
      </c>
      <c r="F133" s="173"/>
    </row>
    <row r="134" spans="1:6" s="10" customFormat="1">
      <c r="A134" s="174"/>
      <c r="B134" s="175"/>
      <c r="C134" s="171"/>
      <c r="D134" s="176" t="s">
        <v>17</v>
      </c>
      <c r="E134" s="177">
        <f>E135+E136+E137+E138+E139</f>
        <v>36000</v>
      </c>
      <c r="F134" s="173"/>
    </row>
    <row r="135" spans="1:6" s="15" customFormat="1">
      <c r="A135" s="56"/>
      <c r="B135" s="178"/>
      <c r="C135" s="179">
        <v>4010</v>
      </c>
      <c r="D135" s="58" t="s">
        <v>26</v>
      </c>
      <c r="E135" s="135">
        <v>11000</v>
      </c>
      <c r="F135" s="180"/>
    </row>
    <row r="136" spans="1:6" s="15" customFormat="1">
      <c r="A136" s="56"/>
      <c r="B136" s="178"/>
      <c r="C136" s="179">
        <v>4110</v>
      </c>
      <c r="D136" s="58" t="s">
        <v>27</v>
      </c>
      <c r="E136" s="135">
        <v>1000</v>
      </c>
      <c r="F136" s="180"/>
    </row>
    <row r="137" spans="1:6" s="15" customFormat="1">
      <c r="A137" s="46"/>
      <c r="B137" s="72"/>
      <c r="C137" s="138">
        <v>4210</v>
      </c>
      <c r="D137" s="58" t="s">
        <v>25</v>
      </c>
      <c r="E137" s="49">
        <v>12000</v>
      </c>
      <c r="F137" s="49"/>
    </row>
    <row r="138" spans="1:6" s="15" customFormat="1">
      <c r="A138" s="46"/>
      <c r="B138" s="72"/>
      <c r="C138" s="138">
        <v>4300</v>
      </c>
      <c r="D138" s="58" t="s">
        <v>23</v>
      </c>
      <c r="E138" s="49">
        <v>7000</v>
      </c>
      <c r="F138" s="49"/>
    </row>
    <row r="139" spans="1:6" s="15" customFormat="1">
      <c r="A139" s="46"/>
      <c r="B139" s="133"/>
      <c r="C139" s="138">
        <v>4790</v>
      </c>
      <c r="D139" s="161" t="s">
        <v>34</v>
      </c>
      <c r="E139" s="49">
        <v>5000</v>
      </c>
      <c r="F139" s="49"/>
    </row>
    <row r="140" spans="1:6" s="10" customFormat="1">
      <c r="A140" s="61"/>
      <c r="B140" s="78">
        <v>80117</v>
      </c>
      <c r="C140" s="35"/>
      <c r="D140" s="82" t="s">
        <v>50</v>
      </c>
      <c r="E140" s="37">
        <f>E141</f>
        <v>7500</v>
      </c>
      <c r="F140" s="37">
        <f>F141</f>
        <v>0</v>
      </c>
    </row>
    <row r="141" spans="1:6" s="10" customFormat="1">
      <c r="A141" s="174"/>
      <c r="B141" s="175"/>
      <c r="C141" s="171"/>
      <c r="D141" s="176" t="s">
        <v>17</v>
      </c>
      <c r="E141" s="177">
        <f>E142+E143+E144</f>
        <v>7500</v>
      </c>
      <c r="F141" s="177">
        <v>0</v>
      </c>
    </row>
    <row r="142" spans="1:6" s="15" customFormat="1">
      <c r="A142" s="56"/>
      <c r="B142" s="178"/>
      <c r="C142" s="138">
        <v>4210</v>
      </c>
      <c r="D142" s="58" t="s">
        <v>25</v>
      </c>
      <c r="E142" s="135">
        <v>5000</v>
      </c>
      <c r="F142" s="180"/>
    </row>
    <row r="143" spans="1:6" s="15" customFormat="1">
      <c r="A143" s="56"/>
      <c r="B143" s="178"/>
      <c r="C143" s="179">
        <v>4280</v>
      </c>
      <c r="D143" s="58" t="s">
        <v>52</v>
      </c>
      <c r="E143" s="135">
        <v>500</v>
      </c>
      <c r="F143" s="180"/>
    </row>
    <row r="144" spans="1:6" s="15" customFormat="1">
      <c r="A144" s="46"/>
      <c r="B144" s="72"/>
      <c r="C144" s="138">
        <v>4300</v>
      </c>
      <c r="D144" s="58" t="s">
        <v>23</v>
      </c>
      <c r="E144" s="49">
        <v>2000</v>
      </c>
      <c r="F144" s="49"/>
    </row>
    <row r="145" spans="1:6" s="15" customFormat="1">
      <c r="A145" s="61"/>
      <c r="B145" s="70">
        <v>80146</v>
      </c>
      <c r="C145" s="35"/>
      <c r="D145" s="35" t="s">
        <v>160</v>
      </c>
      <c r="E145" s="37">
        <f>E146</f>
        <v>6000</v>
      </c>
      <c r="F145" s="37">
        <f>F146</f>
        <v>0</v>
      </c>
    </row>
    <row r="146" spans="1:6" s="15" customFormat="1">
      <c r="A146" s="65"/>
      <c r="B146" s="158"/>
      <c r="C146" s="149"/>
      <c r="D146" s="176" t="s">
        <v>17</v>
      </c>
      <c r="E146" s="181">
        <f>E147</f>
        <v>6000</v>
      </c>
      <c r="F146" s="181">
        <f>F147</f>
        <v>0</v>
      </c>
    </row>
    <row r="147" spans="1:6" s="15" customFormat="1">
      <c r="A147" s="65"/>
      <c r="B147" s="159"/>
      <c r="C147" s="58">
        <v>4700</v>
      </c>
      <c r="D147" s="161" t="s">
        <v>51</v>
      </c>
      <c r="E147" s="49">
        <v>6000</v>
      </c>
      <c r="F147" s="49"/>
    </row>
    <row r="148" spans="1:6" s="15" customFormat="1">
      <c r="A148" s="61"/>
      <c r="B148" s="70">
        <v>80195</v>
      </c>
      <c r="C148" s="35"/>
      <c r="D148" s="35" t="s">
        <v>20</v>
      </c>
      <c r="E148" s="37">
        <f>E149</f>
        <v>10000</v>
      </c>
      <c r="F148" s="37">
        <f>F149</f>
        <v>0</v>
      </c>
    </row>
    <row r="149" spans="1:6" s="15" customFormat="1">
      <c r="A149" s="65"/>
      <c r="B149" s="158"/>
      <c r="C149" s="149"/>
      <c r="D149" s="176" t="s">
        <v>17</v>
      </c>
      <c r="E149" s="181">
        <f>E150</f>
        <v>10000</v>
      </c>
      <c r="F149" s="181">
        <f>F150</f>
        <v>0</v>
      </c>
    </row>
    <row r="150" spans="1:6" s="15" customFormat="1">
      <c r="A150" s="182"/>
      <c r="B150" s="159"/>
      <c r="C150" s="58">
        <v>4440</v>
      </c>
      <c r="D150" s="161" t="s">
        <v>191</v>
      </c>
      <c r="E150" s="49">
        <v>10000</v>
      </c>
      <c r="F150" s="49"/>
    </row>
    <row r="151" spans="1:6" s="10" customFormat="1">
      <c r="A151" s="36">
        <v>854</v>
      </c>
      <c r="B151" s="35"/>
      <c r="C151" s="35"/>
      <c r="D151" s="128" t="s">
        <v>14</v>
      </c>
      <c r="E151" s="37">
        <f>E152+E176+E168</f>
        <v>111024</v>
      </c>
      <c r="F151" s="37"/>
    </row>
    <row r="152" spans="1:6" s="10" customFormat="1">
      <c r="A152" s="36"/>
      <c r="B152" s="78">
        <v>85410</v>
      </c>
      <c r="C152" s="39"/>
      <c r="D152" s="82" t="s">
        <v>18</v>
      </c>
      <c r="E152" s="84">
        <f>E153+E159</f>
        <v>60260</v>
      </c>
      <c r="F152" s="84">
        <f>F153</f>
        <v>0</v>
      </c>
    </row>
    <row r="153" spans="1:6" s="11" customFormat="1">
      <c r="A153" s="65"/>
      <c r="B153" s="158"/>
      <c r="C153" s="159"/>
      <c r="D153" s="176" t="s">
        <v>17</v>
      </c>
      <c r="E153" s="126">
        <f>SUM(E154:E158)</f>
        <v>50500</v>
      </c>
      <c r="F153" s="126">
        <f>SUM(F130:F131)</f>
        <v>0</v>
      </c>
    </row>
    <row r="154" spans="1:6" s="15" customFormat="1">
      <c r="A154" s="46"/>
      <c r="B154" s="72"/>
      <c r="C154" s="133">
        <v>4010</v>
      </c>
      <c r="D154" s="58" t="s">
        <v>26</v>
      </c>
      <c r="E154" s="136">
        <v>5000</v>
      </c>
      <c r="F154" s="136"/>
    </row>
    <row r="155" spans="1:6" s="15" customFormat="1">
      <c r="A155" s="46"/>
      <c r="B155" s="72"/>
      <c r="C155" s="138">
        <v>4110</v>
      </c>
      <c r="D155" s="58" t="s">
        <v>27</v>
      </c>
      <c r="E155" s="136">
        <v>2000</v>
      </c>
      <c r="F155" s="136"/>
    </row>
    <row r="156" spans="1:6" s="15" customFormat="1">
      <c r="A156" s="46"/>
      <c r="B156" s="72"/>
      <c r="C156" s="138">
        <v>4220</v>
      </c>
      <c r="D156" s="58" t="s">
        <v>35</v>
      </c>
      <c r="E156" s="135">
        <v>20000</v>
      </c>
      <c r="F156" s="135"/>
    </row>
    <row r="157" spans="1:6" s="15" customFormat="1">
      <c r="A157" s="46"/>
      <c r="B157" s="72"/>
      <c r="C157" s="179">
        <v>4260</v>
      </c>
      <c r="D157" s="58" t="s">
        <v>30</v>
      </c>
      <c r="E157" s="139">
        <v>16000</v>
      </c>
      <c r="F157" s="139"/>
    </row>
    <row r="158" spans="1:6" s="15" customFormat="1">
      <c r="A158" s="46"/>
      <c r="B158" s="72"/>
      <c r="C158" s="138">
        <v>4790</v>
      </c>
      <c r="D158" s="161" t="s">
        <v>34</v>
      </c>
      <c r="E158" s="127">
        <v>7500</v>
      </c>
      <c r="F158" s="136"/>
    </row>
    <row r="159" spans="1:6" s="11" customFormat="1">
      <c r="A159" s="65"/>
      <c r="B159" s="158"/>
      <c r="C159" s="159"/>
      <c r="D159" s="176" t="s">
        <v>21</v>
      </c>
      <c r="E159" s="126">
        <f>SUM(E160:E167)</f>
        <v>9760</v>
      </c>
      <c r="F159" s="126">
        <f>SUM(F136:F137)</f>
        <v>0</v>
      </c>
    </row>
    <row r="160" spans="1:6" s="15" customFormat="1">
      <c r="A160" s="46"/>
      <c r="B160" s="72"/>
      <c r="C160" s="133">
        <v>4110</v>
      </c>
      <c r="D160" s="58" t="s">
        <v>27</v>
      </c>
      <c r="E160" s="136">
        <v>2500</v>
      </c>
      <c r="F160" s="136"/>
    </row>
    <row r="161" spans="1:6" s="15" customFormat="1">
      <c r="A161" s="46"/>
      <c r="B161" s="72"/>
      <c r="C161" s="138">
        <v>4120</v>
      </c>
      <c r="D161" s="58" t="s">
        <v>158</v>
      </c>
      <c r="E161" s="136">
        <v>1000</v>
      </c>
      <c r="F161" s="136"/>
    </row>
    <row r="162" spans="1:6" s="15" customFormat="1">
      <c r="A162" s="68"/>
      <c r="B162" s="133"/>
      <c r="C162" s="138">
        <v>4260</v>
      </c>
      <c r="D162" s="58" t="s">
        <v>30</v>
      </c>
      <c r="E162" s="135">
        <v>4019</v>
      </c>
      <c r="F162" s="135"/>
    </row>
    <row r="163" spans="1:6" s="15" customFormat="1">
      <c r="A163" s="23"/>
      <c r="B163" s="23"/>
      <c r="C163" s="23"/>
      <c r="D163" s="23"/>
      <c r="E163" s="24"/>
      <c r="F163" s="24"/>
    </row>
    <row r="164" spans="1:6" s="15" customFormat="1">
      <c r="A164" s="27" t="s">
        <v>2</v>
      </c>
      <c r="B164" s="27" t="s">
        <v>3</v>
      </c>
      <c r="C164" s="27" t="s">
        <v>0</v>
      </c>
      <c r="D164" s="28" t="s">
        <v>4</v>
      </c>
      <c r="E164" s="29" t="s">
        <v>5</v>
      </c>
      <c r="F164" s="30" t="s">
        <v>6</v>
      </c>
    </row>
    <row r="165" spans="1:6" s="15" customFormat="1">
      <c r="A165" s="56"/>
      <c r="B165" s="31"/>
      <c r="C165" s="31"/>
      <c r="D165" s="32"/>
      <c r="E165" s="33"/>
      <c r="F165" s="34"/>
    </row>
    <row r="166" spans="1:6" s="15" customFormat="1">
      <c r="A166" s="183"/>
      <c r="B166" s="72"/>
      <c r="C166" s="179">
        <v>4360</v>
      </c>
      <c r="D166" s="161" t="s">
        <v>202</v>
      </c>
      <c r="E166" s="139">
        <v>200</v>
      </c>
      <c r="F166" s="139"/>
    </row>
    <row r="167" spans="1:6" s="15" customFormat="1">
      <c r="A167" s="46"/>
      <c r="B167" s="72"/>
      <c r="C167" s="138">
        <v>4440</v>
      </c>
      <c r="D167" s="161" t="s">
        <v>191</v>
      </c>
      <c r="E167" s="127">
        <v>2041</v>
      </c>
      <c r="F167" s="136"/>
    </row>
    <row r="168" spans="1:6" s="14" customFormat="1">
      <c r="A168" s="61"/>
      <c r="B168" s="70">
        <v>85411</v>
      </c>
      <c r="C168" s="171"/>
      <c r="D168" s="82" t="s">
        <v>29</v>
      </c>
      <c r="E168" s="84">
        <f>E169</f>
        <v>40764</v>
      </c>
      <c r="F168" s="84">
        <f>F169</f>
        <v>0</v>
      </c>
    </row>
    <row r="169" spans="1:6" s="11" customFormat="1">
      <c r="A169" s="51"/>
      <c r="B169" s="184"/>
      <c r="C169" s="124"/>
      <c r="D169" s="176" t="s">
        <v>21</v>
      </c>
      <c r="E169" s="177">
        <f>SUM(E170:E175)</f>
        <v>40764</v>
      </c>
      <c r="F169" s="177">
        <f>SUM(F171:F175)</f>
        <v>0</v>
      </c>
    </row>
    <row r="170" spans="1:6" s="15" customFormat="1">
      <c r="A170" s="56"/>
      <c r="B170" s="185"/>
      <c r="C170" s="179">
        <v>3020</v>
      </c>
      <c r="D170" s="161" t="s">
        <v>200</v>
      </c>
      <c r="E170" s="135">
        <v>2000</v>
      </c>
      <c r="F170" s="135"/>
    </row>
    <row r="171" spans="1:6" s="15" customFormat="1">
      <c r="A171" s="56"/>
      <c r="B171" s="185"/>
      <c r="C171" s="179">
        <v>4110</v>
      </c>
      <c r="D171" s="58" t="s">
        <v>27</v>
      </c>
      <c r="E171" s="135">
        <v>6000</v>
      </c>
      <c r="F171" s="135"/>
    </row>
    <row r="172" spans="1:6" s="15" customFormat="1">
      <c r="A172" s="56"/>
      <c r="B172" s="185"/>
      <c r="C172" s="179">
        <v>4120</v>
      </c>
      <c r="D172" s="58" t="s">
        <v>158</v>
      </c>
      <c r="E172" s="135">
        <v>3100</v>
      </c>
      <c r="F172" s="135"/>
    </row>
    <row r="173" spans="1:6" s="15" customFormat="1">
      <c r="A173" s="56"/>
      <c r="B173" s="185"/>
      <c r="C173" s="179">
        <v>4260</v>
      </c>
      <c r="D173" s="58" t="s">
        <v>30</v>
      </c>
      <c r="E173" s="135">
        <v>13500</v>
      </c>
      <c r="F173" s="135"/>
    </row>
    <row r="174" spans="1:6" s="15" customFormat="1">
      <c r="A174" s="56"/>
      <c r="B174" s="185"/>
      <c r="C174" s="179">
        <v>4300</v>
      </c>
      <c r="D174" s="161" t="s">
        <v>23</v>
      </c>
      <c r="E174" s="135">
        <v>15164</v>
      </c>
      <c r="F174" s="135"/>
    </row>
    <row r="175" spans="1:6" s="15" customFormat="1">
      <c r="A175" s="56"/>
      <c r="B175" s="186"/>
      <c r="C175" s="179">
        <v>4360</v>
      </c>
      <c r="D175" s="161" t="s">
        <v>202</v>
      </c>
      <c r="E175" s="135">
        <v>1000</v>
      </c>
      <c r="F175" s="135"/>
    </row>
    <row r="176" spans="1:6" s="15" customFormat="1">
      <c r="A176" s="61"/>
      <c r="B176" s="78">
        <v>85417</v>
      </c>
      <c r="C176" s="71"/>
      <c r="D176" s="35" t="s">
        <v>44</v>
      </c>
      <c r="E176" s="37">
        <f>E177</f>
        <v>10000</v>
      </c>
      <c r="F176" s="37">
        <f>F177</f>
        <v>0</v>
      </c>
    </row>
    <row r="177" spans="1:6" s="15" customFormat="1">
      <c r="A177" s="65"/>
      <c r="B177" s="158"/>
      <c r="C177" s="187"/>
      <c r="D177" s="176" t="s">
        <v>17</v>
      </c>
      <c r="E177" s="181">
        <f>E178</f>
        <v>10000</v>
      </c>
      <c r="F177" s="181">
        <f>F178</f>
        <v>0</v>
      </c>
    </row>
    <row r="178" spans="1:6" s="15" customFormat="1">
      <c r="A178" s="182"/>
      <c r="B178" s="159"/>
      <c r="C178" s="138">
        <v>4530</v>
      </c>
      <c r="D178" s="188" t="s">
        <v>49</v>
      </c>
      <c r="E178" s="49">
        <v>10000</v>
      </c>
      <c r="F178" s="49"/>
    </row>
    <row r="179" spans="1:6" s="14" customFormat="1">
      <c r="A179" s="61">
        <v>900</v>
      </c>
      <c r="B179" s="35"/>
      <c r="C179" s="62"/>
      <c r="D179" s="35" t="s">
        <v>183</v>
      </c>
      <c r="E179" s="37">
        <f>E180</f>
        <v>31365</v>
      </c>
      <c r="F179" s="37">
        <v>0</v>
      </c>
    </row>
    <row r="180" spans="1:6" s="15" customFormat="1">
      <c r="A180" s="132"/>
      <c r="B180" s="36">
        <v>90095</v>
      </c>
      <c r="C180" s="71"/>
      <c r="D180" s="35" t="s">
        <v>20</v>
      </c>
      <c r="E180" s="37">
        <f>E181</f>
        <v>31365</v>
      </c>
      <c r="F180" s="37">
        <v>0</v>
      </c>
    </row>
    <row r="181" spans="1:6" s="14" customFormat="1">
      <c r="A181" s="45"/>
      <c r="B181" s="46"/>
      <c r="C181" s="73">
        <v>4300</v>
      </c>
      <c r="D181" s="74" t="s">
        <v>23</v>
      </c>
      <c r="E181" s="49">
        <v>31365</v>
      </c>
      <c r="F181" s="49"/>
    </row>
    <row r="182" spans="1:6" s="19" customFormat="1">
      <c r="A182" s="189"/>
      <c r="B182" s="190"/>
      <c r="C182" s="191"/>
      <c r="D182" s="192" t="s">
        <v>192</v>
      </c>
      <c r="E182" s="143">
        <f>E183+E209</f>
        <v>180160</v>
      </c>
      <c r="F182" s="143"/>
    </row>
    <row r="183" spans="1:6" s="15" customFormat="1">
      <c r="A183" s="36">
        <v>801</v>
      </c>
      <c r="B183" s="35"/>
      <c r="C183" s="35"/>
      <c r="D183" s="35" t="s">
        <v>13</v>
      </c>
      <c r="E183" s="193">
        <f>E184+E187+E193+E200+E190</f>
        <v>120315</v>
      </c>
      <c r="F183" s="193"/>
    </row>
    <row r="184" spans="1:6" s="15" customFormat="1">
      <c r="A184" s="36"/>
      <c r="B184" s="70">
        <v>80102</v>
      </c>
      <c r="C184" s="35"/>
      <c r="D184" s="35" t="s">
        <v>193</v>
      </c>
      <c r="E184" s="193">
        <f>E185</f>
        <v>2902</v>
      </c>
      <c r="F184" s="193"/>
    </row>
    <row r="185" spans="1:6" s="15" customFormat="1">
      <c r="A185" s="65"/>
      <c r="B185" s="158"/>
      <c r="C185" s="149"/>
      <c r="D185" s="149" t="s">
        <v>207</v>
      </c>
      <c r="E185" s="194">
        <f>E186</f>
        <v>2902</v>
      </c>
      <c r="F185" s="194"/>
    </row>
    <row r="186" spans="1:6" s="15" customFormat="1">
      <c r="A186" s="46"/>
      <c r="B186" s="133"/>
      <c r="C186" s="58">
        <v>2540</v>
      </c>
      <c r="D186" s="58" t="s">
        <v>208</v>
      </c>
      <c r="E186" s="195">
        <v>2902</v>
      </c>
      <c r="F186" s="195"/>
    </row>
    <row r="187" spans="1:6" s="15" customFormat="1">
      <c r="A187" s="61"/>
      <c r="B187" s="78">
        <v>80115</v>
      </c>
      <c r="C187" s="35"/>
      <c r="D187" s="35" t="s">
        <v>19</v>
      </c>
      <c r="E187" s="193">
        <f>E188</f>
        <v>70172</v>
      </c>
      <c r="F187" s="193"/>
    </row>
    <row r="188" spans="1:6" s="15" customFormat="1">
      <c r="A188" s="65"/>
      <c r="B188" s="158"/>
      <c r="C188" s="149"/>
      <c r="D188" s="149" t="s">
        <v>17</v>
      </c>
      <c r="E188" s="194">
        <f>E189</f>
        <v>70172</v>
      </c>
      <c r="F188" s="194"/>
    </row>
    <row r="189" spans="1:6" s="15" customFormat="1">
      <c r="A189" s="46"/>
      <c r="B189" s="72"/>
      <c r="C189" s="58">
        <v>4790</v>
      </c>
      <c r="D189" s="161" t="s">
        <v>34</v>
      </c>
      <c r="E189" s="195">
        <f>59556+10616</f>
        <v>70172</v>
      </c>
      <c r="F189" s="195"/>
    </row>
    <row r="190" spans="1:6" s="15" customFormat="1">
      <c r="A190" s="61"/>
      <c r="B190" s="70">
        <v>80116</v>
      </c>
      <c r="C190" s="35"/>
      <c r="D190" s="35" t="s">
        <v>212</v>
      </c>
      <c r="E190" s="193">
        <f>E191</f>
        <v>495</v>
      </c>
      <c r="F190" s="193"/>
    </row>
    <row r="191" spans="1:6" s="15" customFormat="1">
      <c r="A191" s="65"/>
      <c r="B191" s="158"/>
      <c r="C191" s="149"/>
      <c r="D191" s="149" t="s">
        <v>213</v>
      </c>
      <c r="E191" s="194">
        <f>E192</f>
        <v>495</v>
      </c>
      <c r="F191" s="194"/>
    </row>
    <row r="192" spans="1:6" s="15" customFormat="1">
      <c r="A192" s="46"/>
      <c r="B192" s="133"/>
      <c r="C192" s="58">
        <v>2540</v>
      </c>
      <c r="D192" s="58" t="s">
        <v>208</v>
      </c>
      <c r="E192" s="195">
        <v>495</v>
      </c>
      <c r="F192" s="195"/>
    </row>
    <row r="193" spans="1:6" s="15" customFormat="1">
      <c r="A193" s="61"/>
      <c r="B193" s="70">
        <v>80117</v>
      </c>
      <c r="C193" s="35"/>
      <c r="D193" s="35" t="s">
        <v>209</v>
      </c>
      <c r="E193" s="193">
        <f>E194</f>
        <v>3059</v>
      </c>
      <c r="F193" s="193"/>
    </row>
    <row r="194" spans="1:6" s="15" customFormat="1">
      <c r="A194" s="65"/>
      <c r="B194" s="158"/>
      <c r="C194" s="149"/>
      <c r="D194" s="149" t="s">
        <v>207</v>
      </c>
      <c r="E194" s="194">
        <f>E195</f>
        <v>3059</v>
      </c>
      <c r="F194" s="194"/>
    </row>
    <row r="195" spans="1:6" s="15" customFormat="1">
      <c r="A195" s="68"/>
      <c r="B195" s="133"/>
      <c r="C195" s="58">
        <v>2540</v>
      </c>
      <c r="D195" s="58" t="s">
        <v>208</v>
      </c>
      <c r="E195" s="195">
        <v>3059</v>
      </c>
      <c r="F195" s="195"/>
    </row>
    <row r="196" spans="1:6" s="15" customFormat="1">
      <c r="A196" s="23"/>
      <c r="B196" s="23"/>
      <c r="C196" s="23"/>
      <c r="D196" s="23"/>
      <c r="E196" s="196"/>
      <c r="F196" s="196"/>
    </row>
    <row r="197" spans="1:6" s="15" customFormat="1">
      <c r="A197" s="23"/>
      <c r="B197" s="23"/>
      <c r="C197" s="23"/>
      <c r="D197" s="23"/>
      <c r="E197" s="196"/>
      <c r="F197" s="196"/>
    </row>
    <row r="198" spans="1:6">
      <c r="A198" s="27" t="s">
        <v>2</v>
      </c>
      <c r="B198" s="27" t="s">
        <v>3</v>
      </c>
      <c r="C198" s="27" t="s">
        <v>0</v>
      </c>
      <c r="D198" s="28" t="s">
        <v>4</v>
      </c>
      <c r="E198" s="29" t="s">
        <v>5</v>
      </c>
      <c r="F198" s="30" t="s">
        <v>6</v>
      </c>
    </row>
    <row r="199" spans="1:6">
      <c r="A199" s="31"/>
      <c r="B199" s="31"/>
      <c r="C199" s="31"/>
      <c r="D199" s="32"/>
      <c r="E199" s="33"/>
      <c r="F199" s="34"/>
    </row>
    <row r="200" spans="1:6" s="15" customFormat="1">
      <c r="A200" s="198"/>
      <c r="B200" s="36">
        <v>80120</v>
      </c>
      <c r="C200" s="39"/>
      <c r="D200" s="82" t="s">
        <v>196</v>
      </c>
      <c r="E200" s="193">
        <f>E201+E203+E205+E207</f>
        <v>43687</v>
      </c>
      <c r="F200" s="193"/>
    </row>
    <row r="201" spans="1:6" s="15" customFormat="1">
      <c r="A201" s="123"/>
      <c r="B201" s="65"/>
      <c r="C201" s="187"/>
      <c r="D201" s="149" t="s">
        <v>150</v>
      </c>
      <c r="E201" s="194">
        <f>E202</f>
        <v>21319</v>
      </c>
      <c r="F201" s="194"/>
    </row>
    <row r="202" spans="1:6" s="15" customFormat="1">
      <c r="A202" s="45"/>
      <c r="B202" s="46"/>
      <c r="C202" s="138">
        <v>4790</v>
      </c>
      <c r="D202" s="161" t="s">
        <v>34</v>
      </c>
      <c r="E202" s="195">
        <f>13616+7703</f>
        <v>21319</v>
      </c>
      <c r="F202" s="195"/>
    </row>
    <row r="203" spans="1:6" s="15" customFormat="1">
      <c r="A203" s="123"/>
      <c r="B203" s="65"/>
      <c r="C203" s="187"/>
      <c r="D203" s="149" t="s">
        <v>151</v>
      </c>
      <c r="E203" s="194">
        <f>E204</f>
        <v>21317</v>
      </c>
      <c r="F203" s="194"/>
    </row>
    <row r="204" spans="1:6" s="15" customFormat="1">
      <c r="A204" s="45"/>
      <c r="B204" s="46"/>
      <c r="C204" s="138">
        <v>4790</v>
      </c>
      <c r="D204" s="161" t="s">
        <v>34</v>
      </c>
      <c r="E204" s="195">
        <f>17016+4301</f>
        <v>21317</v>
      </c>
      <c r="F204" s="195"/>
    </row>
    <row r="205" spans="1:6" s="15" customFormat="1">
      <c r="A205" s="123"/>
      <c r="B205" s="65"/>
      <c r="C205" s="187"/>
      <c r="D205" s="149" t="s">
        <v>210</v>
      </c>
      <c r="E205" s="194">
        <f>E206</f>
        <v>770</v>
      </c>
      <c r="F205" s="194"/>
    </row>
    <row r="206" spans="1:6" s="15" customFormat="1">
      <c r="A206" s="45"/>
      <c r="B206" s="46"/>
      <c r="C206" s="138">
        <v>2540</v>
      </c>
      <c r="D206" s="58" t="s">
        <v>208</v>
      </c>
      <c r="E206" s="195">
        <v>770</v>
      </c>
      <c r="F206" s="195"/>
    </row>
    <row r="207" spans="1:6" s="15" customFormat="1">
      <c r="A207" s="123"/>
      <c r="B207" s="65"/>
      <c r="C207" s="187"/>
      <c r="D207" s="149" t="s">
        <v>211</v>
      </c>
      <c r="E207" s="194">
        <f>E208</f>
        <v>281</v>
      </c>
      <c r="F207" s="194"/>
    </row>
    <row r="208" spans="1:6" s="15" customFormat="1">
      <c r="A208" s="137"/>
      <c r="B208" s="68"/>
      <c r="C208" s="138">
        <v>2540</v>
      </c>
      <c r="D208" s="58" t="s">
        <v>208</v>
      </c>
      <c r="E208" s="195">
        <v>281</v>
      </c>
      <c r="F208" s="195"/>
    </row>
    <row r="209" spans="1:9" s="15" customFormat="1">
      <c r="A209" s="61">
        <v>854</v>
      </c>
      <c r="B209" s="61"/>
      <c r="C209" s="35"/>
      <c r="D209" s="35" t="s">
        <v>14</v>
      </c>
      <c r="E209" s="193">
        <f>E210+E213+E216+E219</f>
        <v>59845</v>
      </c>
      <c r="F209" s="193"/>
    </row>
    <row r="210" spans="1:9" s="15" customFormat="1">
      <c r="A210" s="36"/>
      <c r="B210" s="36">
        <v>85403</v>
      </c>
      <c r="C210" s="111"/>
      <c r="D210" s="35" t="s">
        <v>28</v>
      </c>
      <c r="E210" s="193">
        <f>E211</f>
        <v>30630</v>
      </c>
      <c r="F210" s="193"/>
    </row>
    <row r="211" spans="1:9" s="15" customFormat="1">
      <c r="A211" s="65"/>
      <c r="B211" s="65"/>
      <c r="C211" s="187"/>
      <c r="D211" s="149" t="s">
        <v>24</v>
      </c>
      <c r="E211" s="194">
        <f>E212</f>
        <v>30630</v>
      </c>
      <c r="F211" s="194"/>
    </row>
    <row r="212" spans="1:9" s="15" customFormat="1">
      <c r="A212" s="46"/>
      <c r="B212" s="68"/>
      <c r="C212" s="58">
        <v>4790</v>
      </c>
      <c r="D212" s="161" t="s">
        <v>34</v>
      </c>
      <c r="E212" s="195">
        <v>30630</v>
      </c>
      <c r="F212" s="195"/>
    </row>
    <row r="213" spans="1:9" s="15" customFormat="1">
      <c r="A213" s="61"/>
      <c r="B213" s="78">
        <v>85406</v>
      </c>
      <c r="C213" s="111"/>
      <c r="D213" s="35" t="s">
        <v>198</v>
      </c>
      <c r="E213" s="193">
        <f>E214</f>
        <v>3406</v>
      </c>
      <c r="F213" s="193"/>
    </row>
    <row r="214" spans="1:9" s="15" customFormat="1">
      <c r="A214" s="65"/>
      <c r="B214" s="158"/>
      <c r="C214" s="187"/>
      <c r="D214" s="149" t="s">
        <v>152</v>
      </c>
      <c r="E214" s="194">
        <f>E215</f>
        <v>3406</v>
      </c>
      <c r="F214" s="194"/>
    </row>
    <row r="215" spans="1:9">
      <c r="A215" s="65"/>
      <c r="B215" s="158"/>
      <c r="C215" s="58">
        <v>4790</v>
      </c>
      <c r="D215" s="161" t="s">
        <v>34</v>
      </c>
      <c r="E215" s="195">
        <v>3406</v>
      </c>
      <c r="F215" s="195"/>
    </row>
    <row r="216" spans="1:9">
      <c r="A216" s="61"/>
      <c r="B216" s="70">
        <v>85410</v>
      </c>
      <c r="C216" s="111"/>
      <c r="D216" s="35" t="s">
        <v>18</v>
      </c>
      <c r="E216" s="193">
        <f>E217</f>
        <v>3406</v>
      </c>
      <c r="F216" s="193"/>
    </row>
    <row r="217" spans="1:9">
      <c r="A217" s="65"/>
      <c r="B217" s="158"/>
      <c r="C217" s="187"/>
      <c r="D217" s="149" t="s">
        <v>21</v>
      </c>
      <c r="E217" s="194">
        <f>E218</f>
        <v>3406</v>
      </c>
      <c r="F217" s="194"/>
    </row>
    <row r="218" spans="1:9">
      <c r="A218" s="46"/>
      <c r="B218" s="133"/>
      <c r="C218" s="58">
        <v>4790</v>
      </c>
      <c r="D218" s="161" t="s">
        <v>34</v>
      </c>
      <c r="E218" s="195">
        <v>3406</v>
      </c>
      <c r="F218" s="195"/>
    </row>
    <row r="219" spans="1:9">
      <c r="A219" s="61"/>
      <c r="B219" s="36">
        <v>85420</v>
      </c>
      <c r="C219" s="35"/>
      <c r="D219" s="35" t="s">
        <v>206</v>
      </c>
      <c r="E219" s="199">
        <f>E220</f>
        <v>22403</v>
      </c>
      <c r="F219" s="199"/>
    </row>
    <row r="220" spans="1:9">
      <c r="A220" s="65"/>
      <c r="B220" s="65"/>
      <c r="C220" s="149"/>
      <c r="D220" s="149" t="s">
        <v>207</v>
      </c>
      <c r="E220" s="200">
        <f>E221</f>
        <v>22403</v>
      </c>
      <c r="F220" s="200"/>
    </row>
    <row r="221" spans="1:9">
      <c r="A221" s="68"/>
      <c r="B221" s="46"/>
      <c r="C221" s="58">
        <v>2540</v>
      </c>
      <c r="D221" s="58" t="s">
        <v>208</v>
      </c>
      <c r="E221" s="195">
        <v>22403</v>
      </c>
      <c r="F221" s="195"/>
    </row>
    <row r="222" spans="1:9">
      <c r="A222" s="35">
        <v>801</v>
      </c>
      <c r="B222" s="35"/>
      <c r="C222" s="35"/>
      <c r="D222" s="35" t="s">
        <v>13</v>
      </c>
      <c r="E222" s="193">
        <f>E223+E226+E237+E245+E255</f>
        <v>1064300</v>
      </c>
      <c r="F222" s="193">
        <f>F223+F226+F237+F245+F255</f>
        <v>255000</v>
      </c>
    </row>
    <row r="223" spans="1:9" s="15" customFormat="1">
      <c r="A223" s="36"/>
      <c r="B223" s="36">
        <v>80102</v>
      </c>
      <c r="C223" s="35"/>
      <c r="D223" s="35" t="s">
        <v>193</v>
      </c>
      <c r="E223" s="193">
        <f>E224</f>
        <v>19000</v>
      </c>
      <c r="F223" s="193"/>
    </row>
    <row r="224" spans="1:9" s="15" customFormat="1">
      <c r="A224" s="65"/>
      <c r="B224" s="65"/>
      <c r="C224" s="149"/>
      <c r="D224" s="149" t="s">
        <v>24</v>
      </c>
      <c r="E224" s="194">
        <f>E225</f>
        <v>19000</v>
      </c>
      <c r="F224" s="194"/>
      <c r="I224" s="20"/>
    </row>
    <row r="225" spans="1:6" s="15" customFormat="1">
      <c r="A225" s="46"/>
      <c r="B225" s="68"/>
      <c r="C225" s="58">
        <v>4010</v>
      </c>
      <c r="D225" s="161" t="s">
        <v>26</v>
      </c>
      <c r="E225" s="195">
        <v>19000</v>
      </c>
      <c r="F225" s="195"/>
    </row>
    <row r="226" spans="1:6">
      <c r="A226" s="61"/>
      <c r="B226" s="61">
        <v>80115</v>
      </c>
      <c r="C226" s="35"/>
      <c r="D226" s="35" t="s">
        <v>19</v>
      </c>
      <c r="E226" s="193">
        <f>E227+E235</f>
        <v>363000</v>
      </c>
      <c r="F226" s="193"/>
    </row>
    <row r="227" spans="1:6" s="15" customFormat="1">
      <c r="A227" s="65"/>
      <c r="B227" s="65"/>
      <c r="C227" s="149"/>
      <c r="D227" s="149" t="s">
        <v>150</v>
      </c>
      <c r="E227" s="194">
        <f>E228+E229+E230+E231</f>
        <v>279000</v>
      </c>
      <c r="F227" s="194"/>
    </row>
    <row r="228" spans="1:6" s="15" customFormat="1">
      <c r="A228" s="46"/>
      <c r="B228" s="46"/>
      <c r="C228" s="58">
        <v>4010</v>
      </c>
      <c r="D228" s="161" t="s">
        <v>26</v>
      </c>
      <c r="E228" s="195">
        <v>50000</v>
      </c>
      <c r="F228" s="195"/>
    </row>
    <row r="229" spans="1:6" s="15" customFormat="1">
      <c r="A229" s="46"/>
      <c r="B229" s="46"/>
      <c r="C229" s="58">
        <v>4110</v>
      </c>
      <c r="D229" s="134" t="s">
        <v>27</v>
      </c>
      <c r="E229" s="195">
        <v>45000</v>
      </c>
      <c r="F229" s="195"/>
    </row>
    <row r="230" spans="1:6" s="15" customFormat="1">
      <c r="A230" s="46"/>
      <c r="B230" s="46"/>
      <c r="C230" s="58">
        <v>4120</v>
      </c>
      <c r="D230" s="58" t="s">
        <v>158</v>
      </c>
      <c r="E230" s="195">
        <v>4000</v>
      </c>
      <c r="F230" s="195"/>
    </row>
    <row r="231" spans="1:6" s="15" customFormat="1">
      <c r="A231" s="68"/>
      <c r="B231" s="68"/>
      <c r="C231" s="58">
        <v>4790</v>
      </c>
      <c r="D231" s="161" t="s">
        <v>34</v>
      </c>
      <c r="E231" s="195">
        <v>180000</v>
      </c>
      <c r="F231" s="195"/>
    </row>
    <row r="233" spans="1:6">
      <c r="A233" s="27" t="s">
        <v>2</v>
      </c>
      <c r="B233" s="27" t="s">
        <v>3</v>
      </c>
      <c r="C233" s="27" t="s">
        <v>0</v>
      </c>
      <c r="D233" s="28" t="s">
        <v>4</v>
      </c>
      <c r="E233" s="29" t="s">
        <v>5</v>
      </c>
      <c r="F233" s="30" t="s">
        <v>6</v>
      </c>
    </row>
    <row r="234" spans="1:6">
      <c r="A234" s="56"/>
      <c r="B234" s="31"/>
      <c r="C234" s="31"/>
      <c r="D234" s="32"/>
      <c r="E234" s="33"/>
      <c r="F234" s="34"/>
    </row>
    <row r="235" spans="1:6" s="15" customFormat="1">
      <c r="A235" s="201"/>
      <c r="B235" s="158"/>
      <c r="C235" s="149"/>
      <c r="D235" s="149" t="s">
        <v>17</v>
      </c>
      <c r="E235" s="194">
        <f>E236</f>
        <v>84000</v>
      </c>
      <c r="F235" s="194"/>
    </row>
    <row r="236" spans="1:6" s="15" customFormat="1">
      <c r="A236" s="46"/>
      <c r="B236" s="72"/>
      <c r="C236" s="58">
        <v>4790</v>
      </c>
      <c r="D236" s="161" t="s">
        <v>34</v>
      </c>
      <c r="E236" s="195">
        <v>84000</v>
      </c>
      <c r="F236" s="195"/>
    </row>
    <row r="237" spans="1:6">
      <c r="A237" s="45"/>
      <c r="B237" s="36">
        <v>80117</v>
      </c>
      <c r="C237" s="39"/>
      <c r="D237" s="82" t="s">
        <v>195</v>
      </c>
      <c r="E237" s="193">
        <f>E238+E243</f>
        <v>55300</v>
      </c>
      <c r="F237" s="193"/>
    </row>
    <row r="238" spans="1:6" s="15" customFormat="1">
      <c r="A238" s="123"/>
      <c r="B238" s="65"/>
      <c r="C238" s="187"/>
      <c r="D238" s="149" t="s">
        <v>150</v>
      </c>
      <c r="E238" s="194">
        <f>E239+E240+E241+E242</f>
        <v>43300</v>
      </c>
      <c r="F238" s="194"/>
    </row>
    <row r="239" spans="1:6" s="15" customFormat="1">
      <c r="A239" s="45"/>
      <c r="B239" s="46"/>
      <c r="C239" s="138">
        <v>4010</v>
      </c>
      <c r="D239" s="161" t="s">
        <v>26</v>
      </c>
      <c r="E239" s="195">
        <v>9000</v>
      </c>
      <c r="F239" s="195"/>
    </row>
    <row r="240" spans="1:6" s="15" customFormat="1">
      <c r="A240" s="45"/>
      <c r="B240" s="46"/>
      <c r="C240" s="138">
        <v>4110</v>
      </c>
      <c r="D240" s="134" t="s">
        <v>27</v>
      </c>
      <c r="E240" s="195">
        <v>6000</v>
      </c>
      <c r="F240" s="195"/>
    </row>
    <row r="241" spans="1:6" s="15" customFormat="1">
      <c r="A241" s="45"/>
      <c r="B241" s="46"/>
      <c r="C241" s="138">
        <v>4120</v>
      </c>
      <c r="D241" s="58" t="s">
        <v>158</v>
      </c>
      <c r="E241" s="195">
        <v>300</v>
      </c>
      <c r="F241" s="195"/>
    </row>
    <row r="242" spans="1:6" s="15" customFormat="1">
      <c r="A242" s="45"/>
      <c r="B242" s="46"/>
      <c r="C242" s="138">
        <v>4790</v>
      </c>
      <c r="D242" s="161" t="s">
        <v>34</v>
      </c>
      <c r="E242" s="195">
        <v>28000</v>
      </c>
      <c r="F242" s="195"/>
    </row>
    <row r="243" spans="1:6" s="15" customFormat="1">
      <c r="A243" s="123"/>
      <c r="B243" s="65"/>
      <c r="C243" s="187"/>
      <c r="D243" s="149" t="s">
        <v>151</v>
      </c>
      <c r="E243" s="194">
        <f>E244</f>
        <v>12000</v>
      </c>
      <c r="F243" s="194"/>
    </row>
    <row r="244" spans="1:6" s="15" customFormat="1">
      <c r="A244" s="45"/>
      <c r="B244" s="68"/>
      <c r="C244" s="138">
        <v>4790</v>
      </c>
      <c r="D244" s="161" t="s">
        <v>34</v>
      </c>
      <c r="E244" s="195">
        <v>12000</v>
      </c>
      <c r="F244" s="195"/>
    </row>
    <row r="245" spans="1:6">
      <c r="A245" s="46"/>
      <c r="B245" s="78">
        <v>80120</v>
      </c>
      <c r="C245" s="39"/>
      <c r="D245" s="82" t="s">
        <v>196</v>
      </c>
      <c r="E245" s="193">
        <f>E246+E250</f>
        <v>627000</v>
      </c>
      <c r="F245" s="193"/>
    </row>
    <row r="246" spans="1:6" s="15" customFormat="1">
      <c r="A246" s="65"/>
      <c r="B246" s="158"/>
      <c r="C246" s="187"/>
      <c r="D246" s="149" t="s">
        <v>150</v>
      </c>
      <c r="E246" s="194">
        <f>E247+E248+E249</f>
        <v>204000</v>
      </c>
      <c r="F246" s="194"/>
    </row>
    <row r="247" spans="1:6" s="15" customFormat="1">
      <c r="A247" s="46"/>
      <c r="B247" s="72"/>
      <c r="C247" s="138">
        <v>4010</v>
      </c>
      <c r="D247" s="161" t="s">
        <v>26</v>
      </c>
      <c r="E247" s="195">
        <v>27000</v>
      </c>
      <c r="F247" s="195"/>
    </row>
    <row r="248" spans="1:6" s="15" customFormat="1">
      <c r="A248" s="46"/>
      <c r="B248" s="72"/>
      <c r="C248" s="138">
        <v>4110</v>
      </c>
      <c r="D248" s="134" t="s">
        <v>27</v>
      </c>
      <c r="E248" s="195">
        <v>30000</v>
      </c>
      <c r="F248" s="195"/>
    </row>
    <row r="249" spans="1:6" s="15" customFormat="1">
      <c r="A249" s="46"/>
      <c r="B249" s="72"/>
      <c r="C249" s="138">
        <v>4790</v>
      </c>
      <c r="D249" s="161" t="s">
        <v>34</v>
      </c>
      <c r="E249" s="195">
        <v>147000</v>
      </c>
      <c r="F249" s="195"/>
    </row>
    <row r="250" spans="1:6" s="15" customFormat="1">
      <c r="A250" s="65"/>
      <c r="B250" s="158"/>
      <c r="C250" s="187"/>
      <c r="D250" s="149" t="s">
        <v>151</v>
      </c>
      <c r="E250" s="194">
        <f>E251+E252+E254+E253</f>
        <v>423000</v>
      </c>
      <c r="F250" s="194"/>
    </row>
    <row r="251" spans="1:6" s="15" customFormat="1">
      <c r="A251" s="46"/>
      <c r="B251" s="72"/>
      <c r="C251" s="138">
        <v>4010</v>
      </c>
      <c r="D251" s="161" t="s">
        <v>26</v>
      </c>
      <c r="E251" s="195">
        <v>65000</v>
      </c>
      <c r="F251" s="195"/>
    </row>
    <row r="252" spans="1:6" s="15" customFormat="1">
      <c r="A252" s="46"/>
      <c r="B252" s="72"/>
      <c r="C252" s="138">
        <v>4110</v>
      </c>
      <c r="D252" s="134" t="s">
        <v>27</v>
      </c>
      <c r="E252" s="195">
        <v>51000</v>
      </c>
      <c r="F252" s="195"/>
    </row>
    <row r="253" spans="1:6" s="15" customFormat="1">
      <c r="A253" s="46"/>
      <c r="B253" s="72"/>
      <c r="C253" s="138">
        <v>4260</v>
      </c>
      <c r="D253" s="134" t="s">
        <v>30</v>
      </c>
      <c r="E253" s="195">
        <v>37000</v>
      </c>
      <c r="F253" s="195"/>
    </row>
    <row r="254" spans="1:6" s="15" customFormat="1">
      <c r="A254" s="46"/>
      <c r="B254" s="133"/>
      <c r="C254" s="138">
        <v>4790</v>
      </c>
      <c r="D254" s="161" t="s">
        <v>34</v>
      </c>
      <c r="E254" s="195">
        <v>270000</v>
      </c>
      <c r="F254" s="195"/>
    </row>
    <row r="255" spans="1:6">
      <c r="A255" s="61"/>
      <c r="B255" s="78">
        <v>80195</v>
      </c>
      <c r="C255" s="35"/>
      <c r="D255" s="35" t="s">
        <v>20</v>
      </c>
      <c r="E255" s="193">
        <f>E256</f>
        <v>0</v>
      </c>
      <c r="F255" s="193">
        <f>F256</f>
        <v>255000</v>
      </c>
    </row>
    <row r="256" spans="1:6">
      <c r="A256" s="65"/>
      <c r="B256" s="158"/>
      <c r="C256" s="149"/>
      <c r="D256" s="149" t="s">
        <v>22</v>
      </c>
      <c r="E256" s="194">
        <f>E257</f>
        <v>0</v>
      </c>
      <c r="F256" s="194">
        <f>F257</f>
        <v>255000</v>
      </c>
    </row>
    <row r="257" spans="1:6">
      <c r="A257" s="68"/>
      <c r="B257" s="72"/>
      <c r="C257" s="58">
        <v>4300</v>
      </c>
      <c r="D257" s="161" t="s">
        <v>23</v>
      </c>
      <c r="E257" s="195"/>
      <c r="F257" s="195">
        <v>255000</v>
      </c>
    </row>
    <row r="258" spans="1:6" s="15" customFormat="1">
      <c r="A258" s="35">
        <v>854</v>
      </c>
      <c r="B258" s="36"/>
      <c r="C258" s="35"/>
      <c r="D258" s="35" t="s">
        <v>14</v>
      </c>
      <c r="E258" s="193">
        <f>E259+E268+E271+E279+E283+E287</f>
        <v>377000</v>
      </c>
      <c r="F258" s="193">
        <f>F259+F268+F271+F279+F283+F287</f>
        <v>100000</v>
      </c>
    </row>
    <row r="259" spans="1:6" s="15" customFormat="1">
      <c r="A259" s="36"/>
      <c r="B259" s="36">
        <v>85403</v>
      </c>
      <c r="C259" s="111"/>
      <c r="D259" s="35" t="s">
        <v>28</v>
      </c>
      <c r="E259" s="193">
        <f>E260</f>
        <v>180000</v>
      </c>
      <c r="F259" s="193"/>
    </row>
    <row r="260" spans="1:6" s="15" customFormat="1">
      <c r="A260" s="65"/>
      <c r="B260" s="65"/>
      <c r="C260" s="187"/>
      <c r="D260" s="149" t="s">
        <v>24</v>
      </c>
      <c r="E260" s="194">
        <f>E261+E262+E263</f>
        <v>180000</v>
      </c>
      <c r="F260" s="194"/>
    </row>
    <row r="261" spans="1:6" s="15" customFormat="1">
      <c r="A261" s="46"/>
      <c r="B261" s="46"/>
      <c r="C261" s="58">
        <v>4010</v>
      </c>
      <c r="D261" s="161" t="s">
        <v>26</v>
      </c>
      <c r="E261" s="195">
        <v>91000</v>
      </c>
      <c r="F261" s="195"/>
    </row>
    <row r="262" spans="1:6" s="15" customFormat="1">
      <c r="A262" s="46"/>
      <c r="B262" s="46"/>
      <c r="C262" s="138">
        <v>4110</v>
      </c>
      <c r="D262" s="134" t="s">
        <v>27</v>
      </c>
      <c r="E262" s="195">
        <v>3000</v>
      </c>
      <c r="F262" s="195"/>
    </row>
    <row r="263" spans="1:6" s="15" customFormat="1">
      <c r="A263" s="68"/>
      <c r="B263" s="68"/>
      <c r="C263" s="58">
        <v>4790</v>
      </c>
      <c r="D263" s="161" t="s">
        <v>34</v>
      </c>
      <c r="E263" s="195">
        <v>86000</v>
      </c>
      <c r="F263" s="195"/>
    </row>
    <row r="264" spans="1:6" s="15" customFormat="1">
      <c r="A264" s="23"/>
      <c r="B264" s="23"/>
      <c r="C264" s="23"/>
      <c r="D264" s="202"/>
      <c r="E264" s="196"/>
      <c r="F264" s="196"/>
    </row>
    <row r="266" spans="1:6">
      <c r="A266" s="27" t="s">
        <v>2</v>
      </c>
      <c r="B266" s="27" t="s">
        <v>3</v>
      </c>
      <c r="C266" s="27" t="s">
        <v>0</v>
      </c>
      <c r="D266" s="28" t="s">
        <v>4</v>
      </c>
      <c r="E266" s="29" t="s">
        <v>5</v>
      </c>
      <c r="F266" s="30" t="s">
        <v>6</v>
      </c>
    </row>
    <row r="267" spans="1:6">
      <c r="A267" s="56"/>
      <c r="B267" s="31"/>
      <c r="C267" s="31"/>
      <c r="D267" s="32"/>
      <c r="E267" s="33"/>
      <c r="F267" s="34"/>
    </row>
    <row r="268" spans="1:6" s="15" customFormat="1">
      <c r="A268" s="36"/>
      <c r="B268" s="70">
        <v>85404</v>
      </c>
      <c r="C268" s="111"/>
      <c r="D268" s="35" t="s">
        <v>197</v>
      </c>
      <c r="E268" s="193">
        <f>E269</f>
        <v>4500</v>
      </c>
      <c r="F268" s="193"/>
    </row>
    <row r="269" spans="1:6" s="15" customFormat="1">
      <c r="A269" s="65"/>
      <c r="B269" s="158"/>
      <c r="C269" s="187"/>
      <c r="D269" s="149" t="s">
        <v>24</v>
      </c>
      <c r="E269" s="194">
        <f>E270</f>
        <v>4500</v>
      </c>
      <c r="F269" s="194"/>
    </row>
    <row r="270" spans="1:6" s="15" customFormat="1">
      <c r="A270" s="46"/>
      <c r="B270" s="72"/>
      <c r="C270" s="58">
        <v>4790</v>
      </c>
      <c r="D270" s="161" t="s">
        <v>34</v>
      </c>
      <c r="E270" s="203">
        <v>4500</v>
      </c>
      <c r="F270" s="203"/>
    </row>
    <row r="271" spans="1:6" s="15" customFormat="1">
      <c r="A271" s="61"/>
      <c r="B271" s="70">
        <v>85410</v>
      </c>
      <c r="C271" s="111"/>
      <c r="D271" s="35" t="s">
        <v>18</v>
      </c>
      <c r="E271" s="193">
        <f>E272+E274</f>
        <v>161000</v>
      </c>
      <c r="F271" s="193"/>
    </row>
    <row r="272" spans="1:6" s="15" customFormat="1">
      <c r="A272" s="65"/>
      <c r="B272" s="158"/>
      <c r="C272" s="187"/>
      <c r="D272" s="176" t="s">
        <v>17</v>
      </c>
      <c r="E272" s="181">
        <f>E273</f>
        <v>120000</v>
      </c>
      <c r="F272" s="181"/>
    </row>
    <row r="273" spans="1:6" s="15" customFormat="1">
      <c r="A273" s="46"/>
      <c r="B273" s="72"/>
      <c r="C273" s="138">
        <v>4790</v>
      </c>
      <c r="D273" s="161" t="s">
        <v>34</v>
      </c>
      <c r="E273" s="204">
        <v>120000</v>
      </c>
      <c r="F273" s="205"/>
    </row>
    <row r="274" spans="1:6" s="15" customFormat="1">
      <c r="A274" s="65"/>
      <c r="B274" s="158"/>
      <c r="C274" s="187"/>
      <c r="D274" s="149" t="s">
        <v>21</v>
      </c>
      <c r="E274" s="194">
        <f>E275+E276+E277+E278</f>
        <v>41000</v>
      </c>
      <c r="F274" s="194"/>
    </row>
    <row r="275" spans="1:6" s="15" customFormat="1">
      <c r="A275" s="46"/>
      <c r="B275" s="72"/>
      <c r="C275" s="138">
        <v>4010</v>
      </c>
      <c r="D275" s="134" t="s">
        <v>199</v>
      </c>
      <c r="E275" s="195">
        <v>18000</v>
      </c>
      <c r="F275" s="195"/>
    </row>
    <row r="276" spans="1:6" s="15" customFormat="1">
      <c r="A276" s="46"/>
      <c r="B276" s="72"/>
      <c r="C276" s="138">
        <v>4110</v>
      </c>
      <c r="D276" s="134" t="s">
        <v>27</v>
      </c>
      <c r="E276" s="195">
        <v>2000</v>
      </c>
      <c r="F276" s="195"/>
    </row>
    <row r="277" spans="1:6" s="15" customFormat="1">
      <c r="A277" s="46"/>
      <c r="B277" s="72"/>
      <c r="C277" s="138">
        <v>4120</v>
      </c>
      <c r="D277" s="58" t="s">
        <v>158</v>
      </c>
      <c r="E277" s="195">
        <v>1000</v>
      </c>
      <c r="F277" s="195"/>
    </row>
    <row r="278" spans="1:6" s="15" customFormat="1">
      <c r="A278" s="46"/>
      <c r="B278" s="133"/>
      <c r="C278" s="138">
        <v>4260</v>
      </c>
      <c r="D278" s="134" t="s">
        <v>30</v>
      </c>
      <c r="E278" s="195">
        <v>20000</v>
      </c>
      <c r="F278" s="195"/>
    </row>
    <row r="279" spans="1:6">
      <c r="A279" s="61"/>
      <c r="B279" s="78">
        <v>85411</v>
      </c>
      <c r="C279" s="35"/>
      <c r="D279" s="35" t="s">
        <v>29</v>
      </c>
      <c r="E279" s="193">
        <f>E280</f>
        <v>14000</v>
      </c>
      <c r="F279" s="193"/>
    </row>
    <row r="280" spans="1:6">
      <c r="A280" s="65"/>
      <c r="B280" s="158"/>
      <c r="C280" s="149"/>
      <c r="D280" s="149" t="s">
        <v>21</v>
      </c>
      <c r="E280" s="194">
        <f>E281+E282</f>
        <v>14000</v>
      </c>
      <c r="F280" s="194"/>
    </row>
    <row r="281" spans="1:6">
      <c r="A281" s="46"/>
      <c r="B281" s="72"/>
      <c r="C281" s="138">
        <v>4110</v>
      </c>
      <c r="D281" s="134" t="s">
        <v>27</v>
      </c>
      <c r="E281" s="195">
        <v>1000</v>
      </c>
      <c r="F281" s="195"/>
    </row>
    <row r="282" spans="1:6">
      <c r="A282" s="46"/>
      <c r="B282" s="133"/>
      <c r="C282" s="58">
        <v>4790</v>
      </c>
      <c r="D282" s="161" t="s">
        <v>34</v>
      </c>
      <c r="E282" s="195">
        <v>13000</v>
      </c>
      <c r="F282" s="195"/>
    </row>
    <row r="283" spans="1:6" s="15" customFormat="1">
      <c r="A283" s="61"/>
      <c r="B283" s="70">
        <v>85419</v>
      </c>
      <c r="C283" s="111"/>
      <c r="D283" s="35" t="s">
        <v>201</v>
      </c>
      <c r="E283" s="193">
        <f>E284</f>
        <v>17500</v>
      </c>
      <c r="F283" s="193"/>
    </row>
    <row r="284" spans="1:6" s="15" customFormat="1">
      <c r="A284" s="65"/>
      <c r="B284" s="158"/>
      <c r="C284" s="187"/>
      <c r="D284" s="149" t="s">
        <v>24</v>
      </c>
      <c r="E284" s="194">
        <f>E285+E286</f>
        <v>17500</v>
      </c>
      <c r="F284" s="194"/>
    </row>
    <row r="285" spans="1:6" s="15" customFormat="1">
      <c r="A285" s="65"/>
      <c r="B285" s="158"/>
      <c r="C285" s="138">
        <v>4010</v>
      </c>
      <c r="D285" s="58" t="s">
        <v>199</v>
      </c>
      <c r="E285" s="195">
        <v>13000</v>
      </c>
      <c r="F285" s="195"/>
    </row>
    <row r="286" spans="1:6" s="11" customFormat="1">
      <c r="A286" s="46"/>
      <c r="B286" s="133"/>
      <c r="C286" s="138">
        <v>4110</v>
      </c>
      <c r="D286" s="161" t="s">
        <v>27</v>
      </c>
      <c r="E286" s="195">
        <v>4500</v>
      </c>
      <c r="F286" s="195"/>
    </row>
    <row r="287" spans="1:6">
      <c r="A287" s="61"/>
      <c r="B287" s="70">
        <v>85495</v>
      </c>
      <c r="C287" s="35"/>
      <c r="D287" s="35" t="s">
        <v>20</v>
      </c>
      <c r="E287" s="193">
        <f>E288</f>
        <v>0</v>
      </c>
      <c r="F287" s="193">
        <f>F288</f>
        <v>100000</v>
      </c>
    </row>
    <row r="288" spans="1:6">
      <c r="A288" s="65"/>
      <c r="B288" s="158"/>
      <c r="C288" s="149"/>
      <c r="D288" s="149" t="s">
        <v>22</v>
      </c>
      <c r="E288" s="194">
        <f>E289</f>
        <v>0</v>
      </c>
      <c r="F288" s="194">
        <f>F289</f>
        <v>100000</v>
      </c>
    </row>
    <row r="289" spans="1:6">
      <c r="A289" s="68"/>
      <c r="B289" s="133"/>
      <c r="C289" s="58">
        <v>4300</v>
      </c>
      <c r="D289" s="161" t="s">
        <v>23</v>
      </c>
      <c r="E289" s="195"/>
      <c r="F289" s="195">
        <v>100000</v>
      </c>
    </row>
    <row r="290" spans="1:6" s="10" customFormat="1">
      <c r="A290" s="81">
        <v>600</v>
      </c>
      <c r="B290" s="111"/>
      <c r="C290" s="35"/>
      <c r="D290" s="35" t="s">
        <v>39</v>
      </c>
      <c r="E290" s="64">
        <f>E291</f>
        <v>0</v>
      </c>
      <c r="F290" s="64">
        <f>F291</f>
        <v>160000</v>
      </c>
    </row>
    <row r="291" spans="1:6" s="10" customFormat="1">
      <c r="A291" s="36"/>
      <c r="B291" s="26">
        <v>60095</v>
      </c>
      <c r="C291" s="35"/>
      <c r="D291" s="35" t="s">
        <v>20</v>
      </c>
      <c r="E291" s="64">
        <f>E292+E293</f>
        <v>0</v>
      </c>
      <c r="F291" s="64">
        <f>F292+F293</f>
        <v>160000</v>
      </c>
    </row>
    <row r="292" spans="1:6" s="11" customFormat="1">
      <c r="A292" s="65"/>
      <c r="B292" s="148"/>
      <c r="C292" s="151">
        <v>4270</v>
      </c>
      <c r="D292" s="58" t="s">
        <v>187</v>
      </c>
      <c r="E292" s="54"/>
      <c r="F292" s="59">
        <v>110000</v>
      </c>
    </row>
    <row r="293" spans="1:6" s="12" customFormat="1">
      <c r="A293" s="152"/>
      <c r="B293" s="153"/>
      <c r="C293" s="122">
        <v>4300</v>
      </c>
      <c r="D293" s="154" t="s">
        <v>23</v>
      </c>
      <c r="E293" s="59"/>
      <c r="F293" s="59">
        <v>50000</v>
      </c>
    </row>
    <row r="294" spans="1:6" s="10" customFormat="1">
      <c r="A294" s="35">
        <v>852</v>
      </c>
      <c r="B294" s="111"/>
      <c r="C294" s="35"/>
      <c r="D294" s="35" t="s">
        <v>36</v>
      </c>
      <c r="E294" s="64">
        <f>E295</f>
        <v>0</v>
      </c>
      <c r="F294" s="64">
        <f>F295</f>
        <v>100000</v>
      </c>
    </row>
    <row r="295" spans="1:6" s="10" customFormat="1">
      <c r="A295" s="36"/>
      <c r="B295" s="26">
        <v>85295</v>
      </c>
      <c r="C295" s="35"/>
      <c r="D295" s="35" t="s">
        <v>20</v>
      </c>
      <c r="E295" s="64">
        <f>E296</f>
        <v>0</v>
      </c>
      <c r="F295" s="64">
        <f>F296</f>
        <v>100000</v>
      </c>
    </row>
    <row r="296" spans="1:6" s="12" customFormat="1">
      <c r="A296" s="152"/>
      <c r="B296" s="153"/>
      <c r="C296" s="122">
        <v>4300</v>
      </c>
      <c r="D296" s="154" t="s">
        <v>23</v>
      </c>
      <c r="E296" s="59"/>
      <c r="F296" s="59">
        <v>100000</v>
      </c>
    </row>
    <row r="297" spans="1:6" s="15" customFormat="1">
      <c r="A297" s="35"/>
      <c r="B297" s="35"/>
      <c r="C297" s="35"/>
      <c r="D297" s="35" t="s">
        <v>40</v>
      </c>
      <c r="E297" s="37">
        <f>E294+E290+E258+E222+E182+E179+E151+E132+E123+E112+E104</f>
        <v>2074203</v>
      </c>
      <c r="F297" s="37">
        <f>F294+F290+F258+F222+F182+F179+F151+F132+F123+F112+F104</f>
        <v>2322062</v>
      </c>
    </row>
    <row r="298" spans="1:6" s="15" customFormat="1">
      <c r="A298" s="142"/>
      <c r="B298" s="142"/>
      <c r="C298" s="142"/>
      <c r="D298" s="142" t="s">
        <v>15</v>
      </c>
      <c r="E298" s="143">
        <f>E111</f>
        <v>50593</v>
      </c>
      <c r="F298" s="143">
        <f>F107+F108</f>
        <v>1692062</v>
      </c>
    </row>
    <row r="299" spans="1:6" s="15" customFormat="1">
      <c r="A299" s="23"/>
      <c r="B299" s="23"/>
      <c r="C299" s="23"/>
      <c r="D299" s="23"/>
      <c r="E299" s="24"/>
      <c r="F299" s="24"/>
    </row>
    <row r="300" spans="1:6">
      <c r="F300" s="25" t="s">
        <v>188</v>
      </c>
    </row>
    <row r="301" spans="1:6">
      <c r="F301" s="25" t="s">
        <v>11</v>
      </c>
    </row>
    <row r="302" spans="1:6">
      <c r="F302" s="25" t="s">
        <v>217</v>
      </c>
    </row>
    <row r="303" spans="1:6">
      <c r="A303" s="23" t="s">
        <v>8</v>
      </c>
      <c r="D303" s="26" t="s">
        <v>156</v>
      </c>
    </row>
    <row r="304" spans="1:6">
      <c r="A304" s="27" t="s">
        <v>2</v>
      </c>
      <c r="B304" s="27" t="s">
        <v>3</v>
      </c>
      <c r="C304" s="27" t="s">
        <v>0</v>
      </c>
      <c r="D304" s="28" t="s">
        <v>4</v>
      </c>
      <c r="E304" s="29" t="s">
        <v>5</v>
      </c>
      <c r="F304" s="30" t="s">
        <v>6</v>
      </c>
    </row>
    <row r="305" spans="1:6">
      <c r="A305" s="31"/>
      <c r="B305" s="31"/>
      <c r="C305" s="31"/>
      <c r="D305" s="32"/>
      <c r="E305" s="33"/>
      <c r="F305" s="34"/>
    </row>
    <row r="306" spans="1:6" s="10" customFormat="1">
      <c r="A306" s="35">
        <v>600</v>
      </c>
      <c r="B306" s="111"/>
      <c r="C306" s="35"/>
      <c r="D306" s="35" t="s">
        <v>39</v>
      </c>
      <c r="E306" s="64">
        <f>E307</f>
        <v>0</v>
      </c>
      <c r="F306" s="64">
        <f>F307</f>
        <v>1848864</v>
      </c>
    </row>
    <row r="307" spans="1:6" s="10" customFormat="1">
      <c r="A307" s="36"/>
      <c r="B307" s="26">
        <v>60014</v>
      </c>
      <c r="C307" s="35"/>
      <c r="D307" s="35" t="s">
        <v>147</v>
      </c>
      <c r="E307" s="64">
        <f>E308</f>
        <v>0</v>
      </c>
      <c r="F307" s="64">
        <f>F308</f>
        <v>1848864</v>
      </c>
    </row>
    <row r="308" spans="1:6" s="11" customFormat="1">
      <c r="A308" s="65"/>
      <c r="B308" s="148"/>
      <c r="C308" s="149"/>
      <c r="D308" s="119" t="s">
        <v>130</v>
      </c>
      <c r="E308" s="54">
        <f>SUM(E309:E318)</f>
        <v>0</v>
      </c>
      <c r="F308" s="54">
        <f>SUM(F309:F318)</f>
        <v>1848864</v>
      </c>
    </row>
    <row r="309" spans="1:6" s="11" customFormat="1">
      <c r="A309" s="65"/>
      <c r="B309" s="148"/>
      <c r="C309" s="151">
        <v>3020</v>
      </c>
      <c r="D309" s="161" t="s">
        <v>200</v>
      </c>
      <c r="E309" s="54"/>
      <c r="F309" s="59">
        <v>35230</v>
      </c>
    </row>
    <row r="310" spans="1:6" s="12" customFormat="1">
      <c r="A310" s="152"/>
      <c r="B310" s="153"/>
      <c r="C310" s="122">
        <v>4010</v>
      </c>
      <c r="D310" s="161" t="s">
        <v>26</v>
      </c>
      <c r="E310" s="59"/>
      <c r="F310" s="59">
        <v>1355824</v>
      </c>
    </row>
    <row r="311" spans="1:6" s="12" customFormat="1">
      <c r="A311" s="152"/>
      <c r="B311" s="153"/>
      <c r="C311" s="122">
        <v>4040</v>
      </c>
      <c r="D311" s="161" t="s">
        <v>203</v>
      </c>
      <c r="E311" s="59"/>
      <c r="F311" s="59">
        <v>93750</v>
      </c>
    </row>
    <row r="312" spans="1:6" s="12" customFormat="1">
      <c r="A312" s="152"/>
      <c r="B312" s="153"/>
      <c r="C312" s="122">
        <v>4110</v>
      </c>
      <c r="D312" s="134" t="s">
        <v>27</v>
      </c>
      <c r="E312" s="59"/>
      <c r="F312" s="59">
        <v>242290</v>
      </c>
    </row>
    <row r="313" spans="1:6" s="12" customFormat="1">
      <c r="A313" s="152"/>
      <c r="B313" s="153"/>
      <c r="C313" s="122">
        <v>4120</v>
      </c>
      <c r="D313" s="58" t="s">
        <v>158</v>
      </c>
      <c r="E313" s="59"/>
      <c r="F313" s="59">
        <v>34700</v>
      </c>
    </row>
    <row r="314" spans="1:6" s="12" customFormat="1">
      <c r="A314" s="152"/>
      <c r="B314" s="153"/>
      <c r="C314" s="122">
        <v>4170</v>
      </c>
      <c r="D314" s="154" t="s">
        <v>48</v>
      </c>
      <c r="E314" s="59"/>
      <c r="F314" s="59">
        <v>10500</v>
      </c>
    </row>
    <row r="315" spans="1:6" s="12" customFormat="1">
      <c r="A315" s="152"/>
      <c r="B315" s="153"/>
      <c r="C315" s="122">
        <v>4280</v>
      </c>
      <c r="D315" s="154" t="s">
        <v>52</v>
      </c>
      <c r="E315" s="59"/>
      <c r="F315" s="59">
        <v>3050</v>
      </c>
    </row>
    <row r="316" spans="1:6" s="12" customFormat="1">
      <c r="A316" s="152"/>
      <c r="B316" s="153"/>
      <c r="C316" s="122">
        <v>4440</v>
      </c>
      <c r="D316" s="154" t="s">
        <v>191</v>
      </c>
      <c r="E316" s="59"/>
      <c r="F316" s="59">
        <v>41020</v>
      </c>
    </row>
    <row r="317" spans="1:6" s="12" customFormat="1">
      <c r="A317" s="152"/>
      <c r="B317" s="153"/>
      <c r="C317" s="122">
        <v>4700</v>
      </c>
      <c r="D317" s="154" t="s">
        <v>51</v>
      </c>
      <c r="E317" s="59"/>
      <c r="F317" s="59">
        <v>12400</v>
      </c>
    </row>
    <row r="318" spans="1:6" s="12" customFormat="1">
      <c r="A318" s="152"/>
      <c r="B318" s="153"/>
      <c r="C318" s="122">
        <v>4710</v>
      </c>
      <c r="D318" s="154" t="s">
        <v>194</v>
      </c>
      <c r="E318" s="59"/>
      <c r="F318" s="59">
        <v>20100</v>
      </c>
    </row>
    <row r="319" spans="1:6" s="15" customFormat="1">
      <c r="A319" s="36">
        <v>750</v>
      </c>
      <c r="B319" s="36"/>
      <c r="C319" s="35"/>
      <c r="D319" s="35" t="s">
        <v>38</v>
      </c>
      <c r="E319" s="64">
        <f>E320</f>
        <v>1848864</v>
      </c>
      <c r="F319" s="64">
        <f>F320</f>
        <v>0</v>
      </c>
    </row>
    <row r="320" spans="1:6" s="14" customFormat="1">
      <c r="A320" s="162"/>
      <c r="B320" s="91">
        <v>75020</v>
      </c>
      <c r="C320" s="163"/>
      <c r="D320" s="92" t="s">
        <v>214</v>
      </c>
      <c r="E320" s="64">
        <f>E321</f>
        <v>1848864</v>
      </c>
      <c r="F320" s="64">
        <f>F321</f>
        <v>0</v>
      </c>
    </row>
    <row r="321" spans="1:6" s="11" customFormat="1">
      <c r="A321" s="65"/>
      <c r="B321" s="148"/>
      <c r="C321" s="149"/>
      <c r="D321" s="119" t="s">
        <v>130</v>
      </c>
      <c r="E321" s="54">
        <f>SUM(E322:E331)</f>
        <v>1848864</v>
      </c>
      <c r="F321" s="54">
        <f>SUM(F322:F331)</f>
        <v>0</v>
      </c>
    </row>
    <row r="322" spans="1:6" s="11" customFormat="1">
      <c r="A322" s="65"/>
      <c r="B322" s="148"/>
      <c r="C322" s="151">
        <v>3020</v>
      </c>
      <c r="D322" s="161" t="s">
        <v>200</v>
      </c>
      <c r="E322" s="59">
        <v>35230</v>
      </c>
      <c r="F322" s="59"/>
    </row>
    <row r="323" spans="1:6" s="12" customFormat="1">
      <c r="A323" s="152"/>
      <c r="B323" s="153"/>
      <c r="C323" s="122">
        <v>4010</v>
      </c>
      <c r="D323" s="161" t="s">
        <v>26</v>
      </c>
      <c r="E323" s="59">
        <v>1355824</v>
      </c>
      <c r="F323" s="59"/>
    </row>
    <row r="324" spans="1:6" s="12" customFormat="1">
      <c r="A324" s="152"/>
      <c r="B324" s="153"/>
      <c r="C324" s="122">
        <v>4040</v>
      </c>
      <c r="D324" s="161" t="s">
        <v>203</v>
      </c>
      <c r="E324" s="59">
        <v>93750</v>
      </c>
      <c r="F324" s="59"/>
    </row>
    <row r="325" spans="1:6" s="12" customFormat="1">
      <c r="A325" s="152"/>
      <c r="B325" s="153"/>
      <c r="C325" s="122">
        <v>4110</v>
      </c>
      <c r="D325" s="134" t="s">
        <v>27</v>
      </c>
      <c r="E325" s="59">
        <v>242290</v>
      </c>
      <c r="F325" s="59"/>
    </row>
    <row r="326" spans="1:6" s="12" customFormat="1">
      <c r="A326" s="152"/>
      <c r="B326" s="153"/>
      <c r="C326" s="122">
        <v>4120</v>
      </c>
      <c r="D326" s="58" t="s">
        <v>158</v>
      </c>
      <c r="E326" s="59">
        <v>34700</v>
      </c>
      <c r="F326" s="59"/>
    </row>
    <row r="327" spans="1:6" s="12" customFormat="1">
      <c r="A327" s="152"/>
      <c r="B327" s="153"/>
      <c r="C327" s="122">
        <v>4170</v>
      </c>
      <c r="D327" s="154" t="s">
        <v>48</v>
      </c>
      <c r="E327" s="59">
        <v>10500</v>
      </c>
      <c r="F327" s="59"/>
    </row>
    <row r="328" spans="1:6" s="12" customFormat="1">
      <c r="A328" s="152"/>
      <c r="B328" s="153"/>
      <c r="C328" s="122">
        <v>4280</v>
      </c>
      <c r="D328" s="154" t="s">
        <v>52</v>
      </c>
      <c r="E328" s="59">
        <v>3050</v>
      </c>
      <c r="F328" s="59"/>
    </row>
    <row r="329" spans="1:6" s="12" customFormat="1">
      <c r="A329" s="152"/>
      <c r="B329" s="153"/>
      <c r="C329" s="122">
        <v>4440</v>
      </c>
      <c r="D329" s="154" t="s">
        <v>191</v>
      </c>
      <c r="E329" s="59">
        <v>41020</v>
      </c>
      <c r="F329" s="59"/>
    </row>
    <row r="330" spans="1:6" s="12" customFormat="1">
      <c r="A330" s="152"/>
      <c r="B330" s="153"/>
      <c r="C330" s="122">
        <v>4700</v>
      </c>
      <c r="D330" s="154" t="s">
        <v>51</v>
      </c>
      <c r="E330" s="59">
        <v>12400</v>
      </c>
      <c r="F330" s="59"/>
    </row>
    <row r="331" spans="1:6" s="12" customFormat="1">
      <c r="A331" s="152"/>
      <c r="B331" s="153"/>
      <c r="C331" s="122">
        <v>4710</v>
      </c>
      <c r="D331" s="154" t="s">
        <v>194</v>
      </c>
      <c r="E331" s="59">
        <v>20100</v>
      </c>
      <c r="F331" s="59"/>
    </row>
    <row r="332" spans="1:6" s="15" customFormat="1">
      <c r="A332" s="35"/>
      <c r="B332" s="35"/>
      <c r="C332" s="35"/>
      <c r="D332" s="35" t="s">
        <v>157</v>
      </c>
      <c r="E332" s="37">
        <f>E319+E306</f>
        <v>1848864</v>
      </c>
      <c r="F332" s="37">
        <f>F319+F306</f>
        <v>1848864</v>
      </c>
    </row>
    <row r="333" spans="1:6" s="5" customFormat="1">
      <c r="A333" s="153"/>
      <c r="B333" s="153"/>
      <c r="C333" s="129"/>
      <c r="D333" s="206"/>
      <c r="E333" s="165"/>
      <c r="F333" s="165"/>
    </row>
    <row r="334" spans="1:6" s="5" customFormat="1">
      <c r="A334" s="153"/>
      <c r="B334" s="153"/>
      <c r="C334" s="129"/>
      <c r="D334" s="206"/>
      <c r="E334" s="165"/>
      <c r="F334" s="165"/>
    </row>
    <row r="335" spans="1:6" s="5" customFormat="1">
      <c r="A335" s="153"/>
      <c r="B335" s="153"/>
      <c r="C335" s="129"/>
      <c r="D335" s="206"/>
      <c r="E335" s="165"/>
      <c r="F335" s="165"/>
    </row>
    <row r="336" spans="1:6" s="5" customFormat="1">
      <c r="A336" s="153"/>
      <c r="B336" s="153"/>
      <c r="C336" s="129"/>
      <c r="D336" s="206"/>
      <c r="E336" s="165"/>
      <c r="F336" s="165"/>
    </row>
    <row r="337" spans="1:6" s="5" customFormat="1">
      <c r="A337" s="153"/>
      <c r="B337" s="153"/>
      <c r="C337" s="129"/>
      <c r="D337" s="206"/>
      <c r="E337" s="165"/>
      <c r="F337" s="165"/>
    </row>
    <row r="338" spans="1:6" s="5" customFormat="1">
      <c r="A338" s="153"/>
      <c r="B338" s="153"/>
      <c r="C338" s="129"/>
      <c r="D338" s="206"/>
      <c r="E338" s="165"/>
      <c r="F338" s="165"/>
    </row>
    <row r="339" spans="1:6" s="5" customFormat="1">
      <c r="A339" s="153"/>
      <c r="B339" s="153"/>
      <c r="C339" s="129"/>
      <c r="D339" s="206"/>
      <c r="E339" s="165"/>
      <c r="F339" s="165"/>
    </row>
    <row r="340" spans="1:6" s="5" customFormat="1">
      <c r="A340" s="153"/>
      <c r="B340" s="153"/>
      <c r="C340" s="129"/>
      <c r="D340" s="206"/>
      <c r="E340" s="165"/>
      <c r="F340" s="165"/>
    </row>
    <row r="341" spans="1:6" s="5" customFormat="1">
      <c r="A341" s="153"/>
      <c r="B341" s="153"/>
      <c r="C341" s="129"/>
      <c r="D341" s="206"/>
      <c r="E341" s="165"/>
      <c r="F341" s="165"/>
    </row>
    <row r="342" spans="1:6" s="5" customFormat="1">
      <c r="A342" s="153"/>
      <c r="B342" s="153"/>
      <c r="C342" s="129"/>
      <c r="D342" s="206"/>
      <c r="E342" s="165"/>
      <c r="F342" s="165"/>
    </row>
    <row r="343" spans="1:6" s="5" customFormat="1">
      <c r="A343" s="153"/>
      <c r="B343" s="153"/>
      <c r="C343" s="129"/>
      <c r="D343" s="206"/>
      <c r="E343" s="165"/>
      <c r="F343" s="165"/>
    </row>
    <row r="344" spans="1:6" s="5" customFormat="1">
      <c r="A344" s="153"/>
      <c r="B344" s="153"/>
      <c r="C344" s="129"/>
      <c r="D344" s="206"/>
      <c r="E344" s="165"/>
      <c r="F344" s="165"/>
    </row>
    <row r="345" spans="1:6" s="5" customFormat="1">
      <c r="A345" s="153"/>
      <c r="B345" s="153"/>
      <c r="C345" s="129"/>
      <c r="D345" s="206"/>
      <c r="E345" s="165"/>
      <c r="F345" s="165"/>
    </row>
  </sheetData>
  <pageMargins left="0.70866141732283472" right="0.70866141732283472" top="0.98425196850393704" bottom="0.70866141732283472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topLeftCell="A31" workbookViewId="0">
      <selection activeCell="B2" sqref="B2"/>
    </sheetView>
  </sheetViews>
  <sheetFormatPr defaultRowHeight="14.4"/>
  <cols>
    <col min="1" max="1" width="6" style="147" customWidth="1"/>
    <col min="2" max="2" width="50.109375" style="147" customWidth="1"/>
    <col min="3" max="3" width="18" style="147" customWidth="1"/>
    <col min="4" max="4" width="12.88671875" style="147" customWidth="1"/>
    <col min="5" max="5" width="9.109375" style="147"/>
  </cols>
  <sheetData>
    <row r="1" spans="1:4">
      <c r="D1" s="207" t="s">
        <v>189</v>
      </c>
    </row>
    <row r="2" spans="1:4">
      <c r="D2" s="207" t="s">
        <v>11</v>
      </c>
    </row>
    <row r="3" spans="1:4">
      <c r="D3" s="25" t="s">
        <v>217</v>
      </c>
    </row>
    <row r="5" spans="1:4" ht="16.8">
      <c r="A5" s="23"/>
      <c r="B5" s="208" t="s">
        <v>54</v>
      </c>
      <c r="C5" s="209"/>
      <c r="D5" s="24"/>
    </row>
    <row r="6" spans="1:4">
      <c r="A6" s="23"/>
      <c r="B6" s="23"/>
      <c r="C6" s="209"/>
      <c r="D6" s="24"/>
    </row>
    <row r="7" spans="1:4">
      <c r="A7" s="23"/>
      <c r="B7" s="23"/>
      <c r="C7" s="209"/>
      <c r="D7" s="210" t="s">
        <v>216</v>
      </c>
    </row>
    <row r="8" spans="1:4">
      <c r="A8" s="211" t="s">
        <v>55</v>
      </c>
      <c r="B8" s="27" t="s">
        <v>56</v>
      </c>
      <c r="C8" s="212" t="s">
        <v>57</v>
      </c>
      <c r="D8" s="29" t="s">
        <v>58</v>
      </c>
    </row>
    <row r="9" spans="1:4">
      <c r="A9" s="137"/>
      <c r="B9" s="68"/>
      <c r="C9" s="213" t="s">
        <v>0</v>
      </c>
      <c r="D9" s="33" t="s">
        <v>59</v>
      </c>
    </row>
    <row r="10" spans="1:4">
      <c r="A10" s="31">
        <v>1</v>
      </c>
      <c r="B10" s="31">
        <v>2</v>
      </c>
      <c r="C10" s="33">
        <v>3</v>
      </c>
      <c r="D10" s="33">
        <v>4</v>
      </c>
    </row>
    <row r="11" spans="1:4" ht="15.6">
      <c r="A11" s="58"/>
      <c r="B11" s="214" t="s">
        <v>60</v>
      </c>
      <c r="C11" s="215" t="s">
        <v>61</v>
      </c>
      <c r="D11" s="215">
        <f>D16+D26+D20</f>
        <v>6315150</v>
      </c>
    </row>
    <row r="12" spans="1:4">
      <c r="A12" s="216" t="s">
        <v>62</v>
      </c>
      <c r="B12" s="183" t="s">
        <v>63</v>
      </c>
      <c r="C12" s="212" t="s">
        <v>64</v>
      </c>
      <c r="D12" s="29">
        <v>0</v>
      </c>
    </row>
    <row r="13" spans="1:4">
      <c r="A13" s="217"/>
      <c r="B13" s="68" t="s">
        <v>65</v>
      </c>
      <c r="C13" s="209"/>
      <c r="D13" s="197"/>
    </row>
    <row r="14" spans="1:4">
      <c r="A14" s="183"/>
      <c r="B14" s="218" t="s">
        <v>66</v>
      </c>
      <c r="C14" s="219"/>
      <c r="D14" s="29"/>
    </row>
    <row r="15" spans="1:4">
      <c r="A15" s="220"/>
      <c r="B15" s="23" t="s">
        <v>67</v>
      </c>
      <c r="C15" s="221"/>
      <c r="D15" s="197"/>
    </row>
    <row r="16" spans="1:4">
      <c r="A16" s="220" t="s">
        <v>68</v>
      </c>
      <c r="B16" s="23" t="s">
        <v>69</v>
      </c>
      <c r="C16" s="221" t="s">
        <v>70</v>
      </c>
      <c r="D16" s="197">
        <v>0</v>
      </c>
    </row>
    <row r="17" spans="1:4">
      <c r="A17" s="220"/>
      <c r="B17" s="23" t="s">
        <v>71</v>
      </c>
      <c r="C17" s="221"/>
      <c r="D17" s="197"/>
    </row>
    <row r="18" spans="1:4">
      <c r="A18" s="220"/>
      <c r="B18" s="23" t="s">
        <v>72</v>
      </c>
      <c r="C18" s="221"/>
      <c r="D18" s="197"/>
    </row>
    <row r="19" spans="1:4">
      <c r="A19" s="222"/>
      <c r="B19" s="134" t="s">
        <v>73</v>
      </c>
      <c r="C19" s="223"/>
      <c r="D19" s="33"/>
    </row>
    <row r="20" spans="1:4">
      <c r="A20" s="222" t="s">
        <v>74</v>
      </c>
      <c r="B20" s="58" t="s">
        <v>75</v>
      </c>
      <c r="C20" s="33" t="s">
        <v>76</v>
      </c>
      <c r="D20" s="33">
        <v>2500000</v>
      </c>
    </row>
    <row r="21" spans="1:4">
      <c r="A21" s="67" t="s">
        <v>77</v>
      </c>
      <c r="B21" s="58" t="s">
        <v>78</v>
      </c>
      <c r="C21" s="224" t="s">
        <v>76</v>
      </c>
      <c r="D21" s="224">
        <v>0</v>
      </c>
    </row>
    <row r="22" spans="1:4">
      <c r="A22" s="222" t="s">
        <v>79</v>
      </c>
      <c r="B22" s="68" t="s">
        <v>80</v>
      </c>
      <c r="C22" s="33" t="s">
        <v>81</v>
      </c>
      <c r="D22" s="33">
        <v>0</v>
      </c>
    </row>
    <row r="23" spans="1:4">
      <c r="A23" s="67" t="s">
        <v>82</v>
      </c>
      <c r="B23" s="58" t="s">
        <v>83</v>
      </c>
      <c r="C23" s="224" t="s">
        <v>84</v>
      </c>
      <c r="D23" s="224">
        <v>0</v>
      </c>
    </row>
    <row r="24" spans="1:4">
      <c r="A24" s="67" t="s">
        <v>85</v>
      </c>
      <c r="B24" s="58" t="s">
        <v>86</v>
      </c>
      <c r="C24" s="224" t="s">
        <v>87</v>
      </c>
      <c r="D24" s="224">
        <v>0</v>
      </c>
    </row>
    <row r="25" spans="1:4">
      <c r="A25" s="67" t="s">
        <v>88</v>
      </c>
      <c r="B25" s="58" t="s">
        <v>89</v>
      </c>
      <c r="C25" s="224" t="s">
        <v>90</v>
      </c>
      <c r="D25" s="224">
        <v>0</v>
      </c>
    </row>
    <row r="26" spans="1:4">
      <c r="A26" s="67" t="s">
        <v>91</v>
      </c>
      <c r="B26" s="58" t="s">
        <v>92</v>
      </c>
      <c r="C26" s="224" t="s">
        <v>93</v>
      </c>
      <c r="D26" s="224">
        <v>3815150</v>
      </c>
    </row>
    <row r="27" spans="1:4" ht="15.6">
      <c r="A27" s="67"/>
      <c r="B27" s="214" t="s">
        <v>94</v>
      </c>
      <c r="C27" s="215" t="s">
        <v>61</v>
      </c>
      <c r="D27" s="215">
        <f>D28+D29</f>
        <v>1222500</v>
      </c>
    </row>
    <row r="28" spans="1:4">
      <c r="A28" s="67" t="s">
        <v>62</v>
      </c>
      <c r="B28" s="58" t="s">
        <v>95</v>
      </c>
      <c r="C28" s="224" t="s">
        <v>96</v>
      </c>
      <c r="D28" s="224">
        <v>1022500</v>
      </c>
    </row>
    <row r="29" spans="1:4">
      <c r="A29" s="225" t="s">
        <v>68</v>
      </c>
      <c r="B29" s="183" t="s">
        <v>97</v>
      </c>
      <c r="C29" s="29" t="s">
        <v>96</v>
      </c>
      <c r="D29" s="29">
        <v>200000</v>
      </c>
    </row>
    <row r="30" spans="1:4">
      <c r="A30" s="216" t="s">
        <v>74</v>
      </c>
      <c r="B30" s="183" t="s">
        <v>98</v>
      </c>
      <c r="C30" s="212"/>
      <c r="D30" s="29"/>
    </row>
    <row r="31" spans="1:4">
      <c r="A31" s="217"/>
      <c r="B31" s="46" t="s">
        <v>99</v>
      </c>
      <c r="C31" s="209" t="s">
        <v>100</v>
      </c>
      <c r="D31" s="197">
        <v>0</v>
      </c>
    </row>
    <row r="32" spans="1:4">
      <c r="A32" s="226"/>
      <c r="B32" s="68" t="s">
        <v>101</v>
      </c>
      <c r="C32" s="213"/>
      <c r="D32" s="33"/>
    </row>
    <row r="33" spans="1:4">
      <c r="A33" s="222" t="s">
        <v>77</v>
      </c>
      <c r="B33" s="68" t="s">
        <v>102</v>
      </c>
      <c r="C33" s="33" t="s">
        <v>103</v>
      </c>
      <c r="D33" s="33">
        <v>0</v>
      </c>
    </row>
    <row r="34" spans="1:4">
      <c r="A34" s="67" t="s">
        <v>79</v>
      </c>
      <c r="B34" s="58" t="s">
        <v>104</v>
      </c>
      <c r="C34" s="33" t="s">
        <v>105</v>
      </c>
      <c r="D34" s="224">
        <v>0</v>
      </c>
    </row>
    <row r="35" spans="1:4">
      <c r="A35" s="67" t="s">
        <v>82</v>
      </c>
      <c r="B35" s="58" t="s">
        <v>106</v>
      </c>
      <c r="C35" s="224" t="s">
        <v>107</v>
      </c>
      <c r="D35" s="224">
        <v>0</v>
      </c>
    </row>
    <row r="36" spans="1:4">
      <c r="A36" s="67" t="s">
        <v>85</v>
      </c>
      <c r="B36" s="58" t="s">
        <v>108</v>
      </c>
      <c r="C36" s="224" t="s">
        <v>109</v>
      </c>
      <c r="D36" s="224">
        <v>0</v>
      </c>
    </row>
    <row r="38" spans="1:4">
      <c r="D38" s="22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5"/>
  <sheetViews>
    <sheetView tabSelected="1" topLeftCell="A49" workbookViewId="0">
      <selection activeCell="E3" sqref="E3"/>
    </sheetView>
  </sheetViews>
  <sheetFormatPr defaultRowHeight="14.4"/>
  <cols>
    <col min="1" max="1" width="3.33203125" style="23" customWidth="1"/>
    <col min="2" max="2" width="4.6640625" style="23" customWidth="1"/>
    <col min="3" max="3" width="6.6640625" style="23" customWidth="1"/>
    <col min="4" max="4" width="20.33203125" style="23" customWidth="1"/>
    <col min="5" max="5" width="16.88671875" style="23" customWidth="1"/>
    <col min="6" max="6" width="7.44140625" style="23" customWidth="1"/>
    <col min="7" max="7" width="10.109375" style="23" customWidth="1"/>
    <col min="8" max="8" width="14.88671875" style="23" customWidth="1"/>
    <col min="9" max="9" width="11.5546875" style="23" customWidth="1"/>
    <col min="10" max="10" width="9.109375" style="15"/>
    <col min="13" max="13" width="11" bestFit="1" customWidth="1"/>
  </cols>
  <sheetData>
    <row r="1" spans="1:14" ht="15" customHeight="1">
      <c r="G1" s="275" t="s">
        <v>190</v>
      </c>
      <c r="H1" s="275"/>
      <c r="I1" s="275"/>
    </row>
    <row r="2" spans="1:14" ht="15" customHeight="1">
      <c r="G2" s="275" t="s">
        <v>143</v>
      </c>
      <c r="H2" s="275"/>
      <c r="I2" s="275"/>
    </row>
    <row r="3" spans="1:14" ht="15" customHeight="1">
      <c r="G3" s="275" t="s">
        <v>217</v>
      </c>
      <c r="H3" s="275"/>
      <c r="I3" s="275"/>
    </row>
    <row r="4" spans="1:14">
      <c r="A4" s="276" t="s">
        <v>110</v>
      </c>
      <c r="B4" s="276"/>
      <c r="C4" s="276"/>
      <c r="D4" s="276"/>
      <c r="E4" s="276"/>
      <c r="F4" s="276"/>
      <c r="G4" s="276"/>
      <c r="H4" s="276"/>
      <c r="I4" s="276"/>
    </row>
    <row r="6" spans="1:14">
      <c r="A6" s="228"/>
      <c r="B6" s="228"/>
      <c r="C6" s="228"/>
      <c r="D6" s="228"/>
      <c r="E6" s="228" t="s">
        <v>111</v>
      </c>
      <c r="F6" s="228"/>
      <c r="G6" s="228"/>
      <c r="H6" s="229"/>
      <c r="I6" s="277" t="s">
        <v>112</v>
      </c>
    </row>
    <row r="7" spans="1:14">
      <c r="A7" s="230"/>
      <c r="B7" s="230"/>
      <c r="C7" s="230"/>
      <c r="D7" s="230" t="s">
        <v>113</v>
      </c>
      <c r="E7" s="230" t="s">
        <v>114</v>
      </c>
      <c r="F7" s="230" t="s">
        <v>115</v>
      </c>
      <c r="G7" s="230" t="s">
        <v>116</v>
      </c>
      <c r="H7" s="231" t="s">
        <v>117</v>
      </c>
      <c r="I7" s="278"/>
    </row>
    <row r="8" spans="1:14">
      <c r="A8" s="230" t="s">
        <v>55</v>
      </c>
      <c r="B8" s="230" t="s">
        <v>118</v>
      </c>
      <c r="C8" s="230" t="s">
        <v>119</v>
      </c>
      <c r="D8" s="230" t="s">
        <v>120</v>
      </c>
      <c r="E8" s="230" t="s">
        <v>121</v>
      </c>
      <c r="F8" s="230" t="s">
        <v>122</v>
      </c>
      <c r="G8" s="230" t="s">
        <v>123</v>
      </c>
      <c r="H8" s="231" t="s">
        <v>124</v>
      </c>
      <c r="I8" s="278"/>
    </row>
    <row r="9" spans="1:14">
      <c r="A9" s="230"/>
      <c r="B9" s="230"/>
      <c r="C9" s="230"/>
      <c r="D9" s="230"/>
      <c r="E9" s="230" t="s">
        <v>125</v>
      </c>
      <c r="F9" s="230"/>
      <c r="G9" s="230" t="s">
        <v>126</v>
      </c>
      <c r="H9" s="231"/>
      <c r="I9" s="278"/>
    </row>
    <row r="10" spans="1:14">
      <c r="A10" s="232"/>
      <c r="B10" s="232"/>
      <c r="C10" s="232"/>
      <c r="D10" s="232"/>
      <c r="E10" s="232" t="s">
        <v>127</v>
      </c>
      <c r="F10" s="232"/>
      <c r="G10" s="232" t="s">
        <v>128</v>
      </c>
      <c r="H10" s="233"/>
      <c r="I10" s="279"/>
      <c r="N10" s="2"/>
    </row>
    <row r="11" spans="1:14">
      <c r="A11" s="234">
        <v>1</v>
      </c>
      <c r="B11" s="234">
        <v>2</v>
      </c>
      <c r="C11" s="234">
        <v>3</v>
      </c>
      <c r="D11" s="234">
        <v>4</v>
      </c>
      <c r="E11" s="234">
        <v>5</v>
      </c>
      <c r="F11" s="234">
        <v>6</v>
      </c>
      <c r="G11" s="234">
        <v>7</v>
      </c>
      <c r="H11" s="234">
        <v>8</v>
      </c>
      <c r="I11" s="234">
        <v>9</v>
      </c>
      <c r="N11" s="2"/>
    </row>
    <row r="12" spans="1:14">
      <c r="A12" s="266">
        <v>1</v>
      </c>
      <c r="B12" s="266">
        <v>600</v>
      </c>
      <c r="C12" s="266">
        <v>60014</v>
      </c>
      <c r="D12" s="269" t="s">
        <v>129</v>
      </c>
      <c r="E12" s="272" t="s">
        <v>130</v>
      </c>
      <c r="F12" s="272">
        <v>2022</v>
      </c>
      <c r="G12" s="248">
        <f>I12</f>
        <v>5874025</v>
      </c>
      <c r="H12" s="235" t="s">
        <v>131</v>
      </c>
      <c r="I12" s="236">
        <f>SUM(I13:I15)</f>
        <v>5874025</v>
      </c>
      <c r="N12" s="2"/>
    </row>
    <row r="13" spans="1:14">
      <c r="A13" s="267"/>
      <c r="B13" s="267"/>
      <c r="C13" s="267"/>
      <c r="D13" s="270"/>
      <c r="E13" s="273"/>
      <c r="F13" s="273"/>
      <c r="G13" s="249"/>
      <c r="H13" s="237" t="s">
        <v>132</v>
      </c>
      <c r="I13" s="238">
        <f>2937013-255074</f>
        <v>2681939</v>
      </c>
    </row>
    <row r="14" spans="1:14">
      <c r="A14" s="267"/>
      <c r="B14" s="267"/>
      <c r="C14" s="267"/>
      <c r="D14" s="270"/>
      <c r="E14" s="273"/>
      <c r="F14" s="273"/>
      <c r="G14" s="249"/>
      <c r="H14" s="239" t="s">
        <v>133</v>
      </c>
      <c r="I14" s="240">
        <v>0</v>
      </c>
    </row>
    <row r="15" spans="1:14" ht="26.25" customHeight="1">
      <c r="A15" s="268"/>
      <c r="B15" s="268"/>
      <c r="C15" s="268"/>
      <c r="D15" s="271"/>
      <c r="E15" s="274"/>
      <c r="F15" s="274"/>
      <c r="G15" s="250"/>
      <c r="H15" s="237" t="s">
        <v>134</v>
      </c>
      <c r="I15" s="240">
        <f>2937012+255074</f>
        <v>3192086</v>
      </c>
    </row>
    <row r="16" spans="1:14">
      <c r="A16" s="266">
        <v>2</v>
      </c>
      <c r="B16" s="266">
        <v>600</v>
      </c>
      <c r="C16" s="266">
        <v>60014</v>
      </c>
      <c r="D16" s="269" t="s">
        <v>135</v>
      </c>
      <c r="E16" s="272" t="s">
        <v>130</v>
      </c>
      <c r="F16" s="272">
        <v>2022</v>
      </c>
      <c r="G16" s="248">
        <f>I16</f>
        <v>9477938</v>
      </c>
      <c r="H16" s="235" t="s">
        <v>131</v>
      </c>
      <c r="I16" s="236">
        <f>SUM(I17:I19)</f>
        <v>9477938</v>
      </c>
    </row>
    <row r="17" spans="1:9">
      <c r="A17" s="267"/>
      <c r="B17" s="267"/>
      <c r="C17" s="267"/>
      <c r="D17" s="270"/>
      <c r="E17" s="273"/>
      <c r="F17" s="273"/>
      <c r="G17" s="249"/>
      <c r="H17" s="237" t="s">
        <v>132</v>
      </c>
      <c r="I17" s="238">
        <v>507907</v>
      </c>
    </row>
    <row r="18" spans="1:9">
      <c r="A18" s="267"/>
      <c r="B18" s="267"/>
      <c r="C18" s="267"/>
      <c r="D18" s="270"/>
      <c r="E18" s="273"/>
      <c r="F18" s="273"/>
      <c r="G18" s="249"/>
      <c r="H18" s="239" t="s">
        <v>133</v>
      </c>
      <c r="I18" s="240">
        <v>0</v>
      </c>
    </row>
    <row r="19" spans="1:9" ht="33.75" customHeight="1">
      <c r="A19" s="268"/>
      <c r="B19" s="268"/>
      <c r="C19" s="268"/>
      <c r="D19" s="271"/>
      <c r="E19" s="274"/>
      <c r="F19" s="274"/>
      <c r="G19" s="250"/>
      <c r="H19" s="237" t="s">
        <v>134</v>
      </c>
      <c r="I19" s="240">
        <v>8970031</v>
      </c>
    </row>
    <row r="20" spans="1:9">
      <c r="A20" s="266">
        <v>3</v>
      </c>
      <c r="B20" s="266">
        <v>600</v>
      </c>
      <c r="C20" s="266">
        <v>60014</v>
      </c>
      <c r="D20" s="269" t="s">
        <v>136</v>
      </c>
      <c r="E20" s="272" t="s">
        <v>130</v>
      </c>
      <c r="F20" s="272">
        <v>2022</v>
      </c>
      <c r="G20" s="248">
        <f>I20</f>
        <v>115520</v>
      </c>
      <c r="H20" s="235" t="s">
        <v>131</v>
      </c>
      <c r="I20" s="236">
        <f>SUM(I21:I23)</f>
        <v>115520</v>
      </c>
    </row>
    <row r="21" spans="1:9">
      <c r="A21" s="267"/>
      <c r="B21" s="267"/>
      <c r="C21" s="267"/>
      <c r="D21" s="270"/>
      <c r="E21" s="273"/>
      <c r="F21" s="273"/>
      <c r="G21" s="249"/>
      <c r="H21" s="237" t="s">
        <v>132</v>
      </c>
      <c r="I21" s="238">
        <v>115520</v>
      </c>
    </row>
    <row r="22" spans="1:9">
      <c r="A22" s="267"/>
      <c r="B22" s="267"/>
      <c r="C22" s="267"/>
      <c r="D22" s="270"/>
      <c r="E22" s="273"/>
      <c r="F22" s="273"/>
      <c r="G22" s="249"/>
      <c r="H22" s="239" t="s">
        <v>133</v>
      </c>
      <c r="I22" s="240"/>
    </row>
    <row r="23" spans="1:9">
      <c r="A23" s="268"/>
      <c r="B23" s="268"/>
      <c r="C23" s="268"/>
      <c r="D23" s="271"/>
      <c r="E23" s="274"/>
      <c r="F23" s="274"/>
      <c r="G23" s="250"/>
      <c r="H23" s="237" t="s">
        <v>134</v>
      </c>
      <c r="I23" s="240">
        <v>0</v>
      </c>
    </row>
    <row r="24" spans="1:9" ht="15" customHeight="1">
      <c r="A24" s="266">
        <v>4</v>
      </c>
      <c r="B24" s="266">
        <v>600</v>
      </c>
      <c r="C24" s="266">
        <v>60014</v>
      </c>
      <c r="D24" s="269" t="s">
        <v>180</v>
      </c>
      <c r="E24" s="272" t="s">
        <v>130</v>
      </c>
      <c r="F24" s="272">
        <v>2022</v>
      </c>
      <c r="G24" s="248">
        <f>I24</f>
        <v>50593</v>
      </c>
      <c r="H24" s="235" t="s">
        <v>131</v>
      </c>
      <c r="I24" s="236">
        <f>SUM(I25:I27)</f>
        <v>50593</v>
      </c>
    </row>
    <row r="25" spans="1:9">
      <c r="A25" s="267"/>
      <c r="B25" s="267"/>
      <c r="C25" s="267"/>
      <c r="D25" s="270"/>
      <c r="E25" s="273"/>
      <c r="F25" s="273"/>
      <c r="G25" s="249"/>
      <c r="H25" s="237" t="s">
        <v>132</v>
      </c>
      <c r="I25" s="238">
        <v>50593</v>
      </c>
    </row>
    <row r="26" spans="1:9">
      <c r="A26" s="267"/>
      <c r="B26" s="267"/>
      <c r="C26" s="267"/>
      <c r="D26" s="270"/>
      <c r="E26" s="273"/>
      <c r="F26" s="273"/>
      <c r="G26" s="249"/>
      <c r="H26" s="239" t="s">
        <v>133</v>
      </c>
      <c r="I26" s="240">
        <v>0</v>
      </c>
    </row>
    <row r="27" spans="1:9" ht="33.75" customHeight="1">
      <c r="A27" s="268"/>
      <c r="B27" s="268"/>
      <c r="C27" s="268"/>
      <c r="D27" s="271"/>
      <c r="E27" s="274"/>
      <c r="F27" s="274"/>
      <c r="G27" s="250"/>
      <c r="H27" s="237" t="s">
        <v>134</v>
      </c>
      <c r="I27" s="240">
        <v>0</v>
      </c>
    </row>
    <row r="28" spans="1:9" ht="23.4" customHeight="1">
      <c r="A28" s="266">
        <v>5</v>
      </c>
      <c r="B28" s="266">
        <v>600</v>
      </c>
      <c r="C28" s="266">
        <v>60095</v>
      </c>
      <c r="D28" s="269" t="s">
        <v>161</v>
      </c>
      <c r="E28" s="272" t="s">
        <v>138</v>
      </c>
      <c r="F28" s="272">
        <v>2022</v>
      </c>
      <c r="G28" s="248">
        <f>I28</f>
        <v>66500</v>
      </c>
      <c r="H28" s="235" t="s">
        <v>131</v>
      </c>
      <c r="I28" s="236">
        <f>SUM(I29:I31)</f>
        <v>66500</v>
      </c>
    </row>
    <row r="29" spans="1:9">
      <c r="A29" s="267"/>
      <c r="B29" s="267"/>
      <c r="C29" s="267"/>
      <c r="D29" s="270"/>
      <c r="E29" s="273"/>
      <c r="F29" s="273"/>
      <c r="G29" s="249"/>
      <c r="H29" s="237" t="s">
        <v>132</v>
      </c>
      <c r="I29" s="238">
        <v>66500</v>
      </c>
    </row>
    <row r="30" spans="1:9">
      <c r="A30" s="267"/>
      <c r="B30" s="267"/>
      <c r="C30" s="267"/>
      <c r="D30" s="270"/>
      <c r="E30" s="273"/>
      <c r="F30" s="273"/>
      <c r="G30" s="249"/>
      <c r="H30" s="239" t="s">
        <v>133</v>
      </c>
      <c r="I30" s="240"/>
    </row>
    <row r="31" spans="1:9" ht="18" customHeight="1">
      <c r="A31" s="268"/>
      <c r="B31" s="268"/>
      <c r="C31" s="268"/>
      <c r="D31" s="271"/>
      <c r="E31" s="274"/>
      <c r="F31" s="274"/>
      <c r="G31" s="250"/>
      <c r="H31" s="237" t="s">
        <v>134</v>
      </c>
      <c r="I31" s="240">
        <v>0</v>
      </c>
    </row>
    <row r="32" spans="1:9">
      <c r="A32" s="266">
        <v>6</v>
      </c>
      <c r="B32" s="266">
        <v>710</v>
      </c>
      <c r="C32" s="266">
        <v>71095</v>
      </c>
      <c r="D32" s="269" t="s">
        <v>137</v>
      </c>
      <c r="E32" s="272" t="s">
        <v>138</v>
      </c>
      <c r="F32" s="272">
        <v>2022</v>
      </c>
      <c r="G32" s="248">
        <f>I32</f>
        <v>513375</v>
      </c>
      <c r="H32" s="235" t="s">
        <v>131</v>
      </c>
      <c r="I32" s="236">
        <f>SUM(I33:I35)</f>
        <v>513375</v>
      </c>
    </row>
    <row r="33" spans="1:9">
      <c r="A33" s="267"/>
      <c r="B33" s="267"/>
      <c r="C33" s="267"/>
      <c r="D33" s="270"/>
      <c r="E33" s="273"/>
      <c r="F33" s="273"/>
      <c r="G33" s="249"/>
      <c r="H33" s="237" t="s">
        <v>132</v>
      </c>
      <c r="I33" s="238">
        <v>98084</v>
      </c>
    </row>
    <row r="34" spans="1:9">
      <c r="A34" s="267"/>
      <c r="B34" s="267"/>
      <c r="C34" s="267"/>
      <c r="D34" s="270"/>
      <c r="E34" s="273"/>
      <c r="F34" s="273"/>
      <c r="G34" s="249"/>
      <c r="H34" s="239" t="s">
        <v>133</v>
      </c>
      <c r="I34" s="240">
        <v>0</v>
      </c>
    </row>
    <row r="35" spans="1:9" ht="23.25" customHeight="1">
      <c r="A35" s="268"/>
      <c r="B35" s="268"/>
      <c r="C35" s="268"/>
      <c r="D35" s="271"/>
      <c r="E35" s="274"/>
      <c r="F35" s="274"/>
      <c r="G35" s="250"/>
      <c r="H35" s="237" t="s">
        <v>134</v>
      </c>
      <c r="I35" s="240">
        <v>415291</v>
      </c>
    </row>
    <row r="36" spans="1:9">
      <c r="A36" s="266">
        <v>7</v>
      </c>
      <c r="B36" s="266">
        <v>750</v>
      </c>
      <c r="C36" s="266">
        <v>75023</v>
      </c>
      <c r="D36" s="269" t="s">
        <v>153</v>
      </c>
      <c r="E36" s="272" t="s">
        <v>22</v>
      </c>
      <c r="F36" s="272">
        <v>2022</v>
      </c>
      <c r="G36" s="248">
        <v>30000</v>
      </c>
      <c r="H36" s="235" t="s">
        <v>131</v>
      </c>
      <c r="I36" s="236">
        <f>SUM(I37:I39)</f>
        <v>30000</v>
      </c>
    </row>
    <row r="37" spans="1:9">
      <c r="A37" s="267"/>
      <c r="B37" s="267"/>
      <c r="C37" s="267"/>
      <c r="D37" s="270"/>
      <c r="E37" s="273"/>
      <c r="F37" s="273"/>
      <c r="G37" s="249"/>
      <c r="H37" s="237" t="s">
        <v>132</v>
      </c>
      <c r="I37" s="238">
        <v>30000</v>
      </c>
    </row>
    <row r="38" spans="1:9">
      <c r="A38" s="267"/>
      <c r="B38" s="267"/>
      <c r="C38" s="267"/>
      <c r="D38" s="270"/>
      <c r="E38" s="273"/>
      <c r="F38" s="273"/>
      <c r="G38" s="249"/>
      <c r="H38" s="239" t="s">
        <v>133</v>
      </c>
      <c r="I38" s="240"/>
    </row>
    <row r="39" spans="1:9">
      <c r="A39" s="268"/>
      <c r="B39" s="268"/>
      <c r="C39" s="268"/>
      <c r="D39" s="271"/>
      <c r="E39" s="274"/>
      <c r="F39" s="274"/>
      <c r="G39" s="250"/>
      <c r="H39" s="237" t="s">
        <v>134</v>
      </c>
      <c r="I39" s="240"/>
    </row>
    <row r="40" spans="1:9">
      <c r="A40" s="266">
        <v>8</v>
      </c>
      <c r="B40" s="266">
        <v>750</v>
      </c>
      <c r="C40" s="266">
        <v>75095</v>
      </c>
      <c r="D40" s="269" t="s">
        <v>139</v>
      </c>
      <c r="E40" s="272" t="s">
        <v>22</v>
      </c>
      <c r="F40" s="272">
        <v>2022</v>
      </c>
      <c r="G40" s="248">
        <f>I40</f>
        <v>321000</v>
      </c>
      <c r="H40" s="235" t="s">
        <v>131</v>
      </c>
      <c r="I40" s="236">
        <f>SUM(I41:I43)</f>
        <v>321000</v>
      </c>
    </row>
    <row r="41" spans="1:9">
      <c r="A41" s="267"/>
      <c r="B41" s="267"/>
      <c r="C41" s="267"/>
      <c r="D41" s="270"/>
      <c r="E41" s="273"/>
      <c r="F41" s="273"/>
      <c r="G41" s="249"/>
      <c r="H41" s="237" t="s">
        <v>132</v>
      </c>
      <c r="I41" s="238">
        <f>212500+108500</f>
        <v>321000</v>
      </c>
    </row>
    <row r="42" spans="1:9">
      <c r="A42" s="267"/>
      <c r="B42" s="267"/>
      <c r="C42" s="267"/>
      <c r="D42" s="270"/>
      <c r="E42" s="273"/>
      <c r="F42" s="273"/>
      <c r="G42" s="249"/>
      <c r="H42" s="239" t="s">
        <v>133</v>
      </c>
      <c r="I42" s="240"/>
    </row>
    <row r="43" spans="1:9">
      <c r="A43" s="268"/>
      <c r="B43" s="268"/>
      <c r="C43" s="268"/>
      <c r="D43" s="271"/>
      <c r="E43" s="274"/>
      <c r="F43" s="274"/>
      <c r="G43" s="250"/>
      <c r="H43" s="237" t="s">
        <v>134</v>
      </c>
      <c r="I43" s="240"/>
    </row>
    <row r="44" spans="1:9">
      <c r="A44" s="266">
        <v>9</v>
      </c>
      <c r="B44" s="266">
        <v>750</v>
      </c>
      <c r="C44" s="266">
        <v>75095</v>
      </c>
      <c r="D44" s="269" t="s">
        <v>140</v>
      </c>
      <c r="E44" s="272" t="s">
        <v>138</v>
      </c>
      <c r="F44" s="272">
        <v>2022</v>
      </c>
      <c r="G44" s="248">
        <f>I44</f>
        <v>49000</v>
      </c>
      <c r="H44" s="235" t="s">
        <v>131</v>
      </c>
      <c r="I44" s="236">
        <f>SUM(I45:I47)</f>
        <v>49000</v>
      </c>
    </row>
    <row r="45" spans="1:9">
      <c r="A45" s="267"/>
      <c r="B45" s="267"/>
      <c r="C45" s="267"/>
      <c r="D45" s="270"/>
      <c r="E45" s="273"/>
      <c r="F45" s="273"/>
      <c r="G45" s="249"/>
      <c r="H45" s="237" t="s">
        <v>132</v>
      </c>
      <c r="I45" s="238">
        <v>49000</v>
      </c>
    </row>
    <row r="46" spans="1:9">
      <c r="A46" s="267"/>
      <c r="B46" s="267"/>
      <c r="C46" s="267"/>
      <c r="D46" s="270"/>
      <c r="E46" s="273"/>
      <c r="F46" s="273"/>
      <c r="G46" s="249"/>
      <c r="H46" s="239" t="s">
        <v>133</v>
      </c>
      <c r="I46" s="240">
        <v>0</v>
      </c>
    </row>
    <row r="47" spans="1:9">
      <c r="A47" s="268"/>
      <c r="B47" s="268"/>
      <c r="C47" s="268"/>
      <c r="D47" s="271"/>
      <c r="E47" s="274"/>
      <c r="F47" s="274"/>
      <c r="G47" s="250"/>
      <c r="H47" s="237" t="s">
        <v>134</v>
      </c>
      <c r="I47" s="240">
        <v>0</v>
      </c>
    </row>
    <row r="48" spans="1:9">
      <c r="A48" s="266">
        <v>10</v>
      </c>
      <c r="B48" s="266">
        <v>750</v>
      </c>
      <c r="C48" s="266">
        <v>75095</v>
      </c>
      <c r="D48" s="269" t="s">
        <v>159</v>
      </c>
      <c r="E48" s="272" t="s">
        <v>138</v>
      </c>
      <c r="F48" s="272">
        <v>2022</v>
      </c>
      <c r="G48" s="248">
        <f>I48</f>
        <v>434000</v>
      </c>
      <c r="H48" s="235" t="s">
        <v>131</v>
      </c>
      <c r="I48" s="241">
        <f>I49+I50</f>
        <v>434000</v>
      </c>
    </row>
    <row r="49" spans="1:9">
      <c r="A49" s="267"/>
      <c r="B49" s="267"/>
      <c r="C49" s="267"/>
      <c r="D49" s="270"/>
      <c r="E49" s="273"/>
      <c r="F49" s="273"/>
      <c r="G49" s="249"/>
      <c r="H49" s="237" t="s">
        <v>132</v>
      </c>
      <c r="I49" s="242">
        <v>135885</v>
      </c>
    </row>
    <row r="50" spans="1:9">
      <c r="A50" s="267"/>
      <c r="B50" s="267"/>
      <c r="C50" s="267"/>
      <c r="D50" s="270"/>
      <c r="E50" s="273"/>
      <c r="F50" s="273"/>
      <c r="G50" s="249"/>
      <c r="H50" s="239" t="s">
        <v>133</v>
      </c>
      <c r="I50" s="242">
        <v>298115</v>
      </c>
    </row>
    <row r="51" spans="1:9">
      <c r="A51" s="268"/>
      <c r="B51" s="268"/>
      <c r="C51" s="268"/>
      <c r="D51" s="271"/>
      <c r="E51" s="274"/>
      <c r="F51" s="274"/>
      <c r="G51" s="250"/>
      <c r="H51" s="237" t="s">
        <v>134</v>
      </c>
      <c r="I51" s="243">
        <v>0</v>
      </c>
    </row>
    <row r="56" spans="1:9">
      <c r="A56" s="228"/>
      <c r="B56" s="228"/>
      <c r="C56" s="228"/>
      <c r="D56" s="228"/>
      <c r="E56" s="228" t="s">
        <v>111</v>
      </c>
      <c r="F56" s="228"/>
      <c r="G56" s="228"/>
      <c r="H56" s="229"/>
      <c r="I56" s="277" t="s">
        <v>112</v>
      </c>
    </row>
    <row r="57" spans="1:9">
      <c r="A57" s="230"/>
      <c r="B57" s="230"/>
      <c r="C57" s="230"/>
      <c r="D57" s="230" t="s">
        <v>113</v>
      </c>
      <c r="E57" s="230" t="s">
        <v>114</v>
      </c>
      <c r="F57" s="230" t="s">
        <v>115</v>
      </c>
      <c r="G57" s="230" t="s">
        <v>116</v>
      </c>
      <c r="H57" s="231" t="s">
        <v>117</v>
      </c>
      <c r="I57" s="278"/>
    </row>
    <row r="58" spans="1:9">
      <c r="A58" s="230" t="s">
        <v>55</v>
      </c>
      <c r="B58" s="230" t="s">
        <v>118</v>
      </c>
      <c r="C58" s="230" t="s">
        <v>119</v>
      </c>
      <c r="D58" s="230" t="s">
        <v>120</v>
      </c>
      <c r="E58" s="230" t="s">
        <v>121</v>
      </c>
      <c r="F58" s="230" t="s">
        <v>122</v>
      </c>
      <c r="G58" s="230" t="s">
        <v>123</v>
      </c>
      <c r="H58" s="231" t="s">
        <v>124</v>
      </c>
      <c r="I58" s="278"/>
    </row>
    <row r="59" spans="1:9">
      <c r="A59" s="230"/>
      <c r="B59" s="230"/>
      <c r="C59" s="230"/>
      <c r="D59" s="230"/>
      <c r="E59" s="230" t="s">
        <v>125</v>
      </c>
      <c r="F59" s="230"/>
      <c r="G59" s="230" t="s">
        <v>126</v>
      </c>
      <c r="H59" s="231"/>
      <c r="I59" s="278"/>
    </row>
    <row r="60" spans="1:9">
      <c r="A60" s="232"/>
      <c r="B60" s="232"/>
      <c r="C60" s="232"/>
      <c r="D60" s="232"/>
      <c r="E60" s="232" t="s">
        <v>127</v>
      </c>
      <c r="F60" s="232"/>
      <c r="G60" s="232" t="s">
        <v>128</v>
      </c>
      <c r="H60" s="233"/>
      <c r="I60" s="279"/>
    </row>
    <row r="61" spans="1:9">
      <c r="A61" s="234">
        <v>1</v>
      </c>
      <c r="B61" s="234">
        <v>2</v>
      </c>
      <c r="C61" s="234">
        <v>3</v>
      </c>
      <c r="D61" s="234">
        <v>4</v>
      </c>
      <c r="E61" s="234">
        <v>5</v>
      </c>
      <c r="F61" s="234">
        <v>6</v>
      </c>
      <c r="G61" s="234">
        <v>7</v>
      </c>
      <c r="H61" s="234">
        <v>8</v>
      </c>
      <c r="I61" s="234">
        <v>9</v>
      </c>
    </row>
    <row r="62" spans="1:9" ht="30" customHeight="1">
      <c r="A62" s="266">
        <v>11</v>
      </c>
      <c r="B62" s="266">
        <v>750</v>
      </c>
      <c r="C62" s="266">
        <v>75095</v>
      </c>
      <c r="D62" s="269" t="s">
        <v>45</v>
      </c>
      <c r="E62" s="272" t="s">
        <v>138</v>
      </c>
      <c r="F62" s="272">
        <v>2022</v>
      </c>
      <c r="G62" s="248">
        <f>I62</f>
        <v>1215000</v>
      </c>
      <c r="H62" s="235" t="s">
        <v>131</v>
      </c>
      <c r="I62" s="241">
        <f>I63+I64</f>
        <v>1215000</v>
      </c>
    </row>
    <row r="63" spans="1:9" ht="20.399999999999999" customHeight="1">
      <c r="A63" s="267"/>
      <c r="B63" s="267"/>
      <c r="C63" s="267"/>
      <c r="D63" s="270"/>
      <c r="E63" s="273"/>
      <c r="F63" s="273"/>
      <c r="G63" s="249"/>
      <c r="H63" s="237" t="s">
        <v>132</v>
      </c>
      <c r="I63" s="242">
        <v>1215000</v>
      </c>
    </row>
    <row r="64" spans="1:9" ht="25.5" customHeight="1">
      <c r="A64" s="267"/>
      <c r="B64" s="267"/>
      <c r="C64" s="267"/>
      <c r="D64" s="270"/>
      <c r="E64" s="273"/>
      <c r="F64" s="273"/>
      <c r="G64" s="249"/>
      <c r="H64" s="239" t="s">
        <v>133</v>
      </c>
      <c r="I64" s="242">
        <v>0</v>
      </c>
    </row>
    <row r="65" spans="1:9" ht="24.6" customHeight="1">
      <c r="A65" s="268"/>
      <c r="B65" s="268"/>
      <c r="C65" s="268"/>
      <c r="D65" s="271"/>
      <c r="E65" s="274"/>
      <c r="F65" s="274"/>
      <c r="G65" s="250"/>
      <c r="H65" s="237" t="s">
        <v>134</v>
      </c>
      <c r="I65" s="243">
        <v>0</v>
      </c>
    </row>
    <row r="66" spans="1:9">
      <c r="A66" s="266">
        <v>12</v>
      </c>
      <c r="B66" s="266">
        <v>754</v>
      </c>
      <c r="C66" s="266">
        <v>75411</v>
      </c>
      <c r="D66" s="269" t="s">
        <v>154</v>
      </c>
      <c r="E66" s="272" t="s">
        <v>138</v>
      </c>
      <c r="F66" s="272">
        <v>2022</v>
      </c>
      <c r="G66" s="248">
        <f>I66</f>
        <v>1531000</v>
      </c>
      <c r="H66" s="235" t="s">
        <v>131</v>
      </c>
      <c r="I66" s="241">
        <f>I67+I68+I69</f>
        <v>1531000</v>
      </c>
    </row>
    <row r="67" spans="1:9">
      <c r="A67" s="267"/>
      <c r="B67" s="267"/>
      <c r="C67" s="267"/>
      <c r="D67" s="270"/>
      <c r="E67" s="273"/>
      <c r="F67" s="273"/>
      <c r="G67" s="249"/>
      <c r="H67" s="237" t="s">
        <v>132</v>
      </c>
      <c r="I67" s="242">
        <v>0</v>
      </c>
    </row>
    <row r="68" spans="1:9">
      <c r="A68" s="267"/>
      <c r="B68" s="267"/>
      <c r="C68" s="267"/>
      <c r="D68" s="270"/>
      <c r="E68" s="273"/>
      <c r="F68" s="273"/>
      <c r="G68" s="249"/>
      <c r="H68" s="239" t="s">
        <v>133</v>
      </c>
      <c r="I68" s="242"/>
    </row>
    <row r="69" spans="1:9">
      <c r="A69" s="268"/>
      <c r="B69" s="268"/>
      <c r="C69" s="268"/>
      <c r="D69" s="271"/>
      <c r="E69" s="274"/>
      <c r="F69" s="274"/>
      <c r="G69" s="250"/>
      <c r="H69" s="237" t="s">
        <v>134</v>
      </c>
      <c r="I69" s="244">
        <v>1531000</v>
      </c>
    </row>
    <row r="70" spans="1:9">
      <c r="A70" s="266">
        <v>13</v>
      </c>
      <c r="B70" s="266">
        <v>851</v>
      </c>
      <c r="C70" s="266">
        <v>85111</v>
      </c>
      <c r="D70" s="269" t="s">
        <v>155</v>
      </c>
      <c r="E70" s="272" t="s">
        <v>138</v>
      </c>
      <c r="F70" s="272">
        <v>2022</v>
      </c>
      <c r="G70" s="248">
        <f>I70</f>
        <v>1000000</v>
      </c>
      <c r="H70" s="235" t="s">
        <v>131</v>
      </c>
      <c r="I70" s="241">
        <f>I71+I72+I73</f>
        <v>1000000</v>
      </c>
    </row>
    <row r="71" spans="1:9">
      <c r="A71" s="267"/>
      <c r="B71" s="267"/>
      <c r="C71" s="267"/>
      <c r="D71" s="270"/>
      <c r="E71" s="273"/>
      <c r="F71" s="273"/>
      <c r="G71" s="249"/>
      <c r="H71" s="237" t="s">
        <v>132</v>
      </c>
      <c r="I71" s="242">
        <v>1000000</v>
      </c>
    </row>
    <row r="72" spans="1:9">
      <c r="A72" s="267"/>
      <c r="B72" s="267"/>
      <c r="C72" s="267"/>
      <c r="D72" s="270"/>
      <c r="E72" s="273"/>
      <c r="F72" s="273"/>
      <c r="G72" s="249"/>
      <c r="H72" s="239" t="s">
        <v>133</v>
      </c>
      <c r="I72" s="242"/>
    </row>
    <row r="73" spans="1:9">
      <c r="A73" s="268"/>
      <c r="B73" s="268"/>
      <c r="C73" s="268"/>
      <c r="D73" s="271"/>
      <c r="E73" s="274"/>
      <c r="F73" s="274"/>
      <c r="G73" s="250"/>
      <c r="H73" s="237" t="s">
        <v>134</v>
      </c>
      <c r="I73" s="244">
        <v>0</v>
      </c>
    </row>
    <row r="74" spans="1:9">
      <c r="A74" s="266">
        <v>14</v>
      </c>
      <c r="B74" s="266">
        <v>926</v>
      </c>
      <c r="C74" s="266">
        <v>92695</v>
      </c>
      <c r="D74" s="269" t="s">
        <v>141</v>
      </c>
      <c r="E74" s="272" t="s">
        <v>138</v>
      </c>
      <c r="F74" s="272">
        <v>2022</v>
      </c>
      <c r="G74" s="248">
        <f>I74</f>
        <v>700281</v>
      </c>
      <c r="H74" s="235" t="s">
        <v>131</v>
      </c>
      <c r="I74" s="241">
        <f>I75+I76+I77</f>
        <v>700281</v>
      </c>
    </row>
    <row r="75" spans="1:9" ht="20.25" customHeight="1">
      <c r="A75" s="267"/>
      <c r="B75" s="267"/>
      <c r="C75" s="267"/>
      <c r="D75" s="270"/>
      <c r="E75" s="273"/>
      <c r="F75" s="273"/>
      <c r="G75" s="249"/>
      <c r="H75" s="237" t="s">
        <v>132</v>
      </c>
      <c r="I75" s="242">
        <f>700281-I77</f>
        <v>360140</v>
      </c>
    </row>
    <row r="76" spans="1:9" ht="19.5" customHeight="1">
      <c r="A76" s="267"/>
      <c r="B76" s="267"/>
      <c r="C76" s="267"/>
      <c r="D76" s="270"/>
      <c r="E76" s="273"/>
      <c r="F76" s="273"/>
      <c r="G76" s="249"/>
      <c r="H76" s="239" t="s">
        <v>133</v>
      </c>
      <c r="I76" s="242">
        <v>0</v>
      </c>
    </row>
    <row r="77" spans="1:9">
      <c r="A77" s="268"/>
      <c r="B77" s="268"/>
      <c r="C77" s="268"/>
      <c r="D77" s="271"/>
      <c r="E77" s="274"/>
      <c r="F77" s="274"/>
      <c r="G77" s="250"/>
      <c r="H77" s="237" t="s">
        <v>134</v>
      </c>
      <c r="I77" s="242">
        <v>340141</v>
      </c>
    </row>
    <row r="78" spans="1:9">
      <c r="A78" s="266">
        <v>15</v>
      </c>
      <c r="B78" s="266">
        <v>926</v>
      </c>
      <c r="C78" s="266">
        <v>92695</v>
      </c>
      <c r="D78" s="269" t="s">
        <v>47</v>
      </c>
      <c r="E78" s="272" t="s">
        <v>138</v>
      </c>
      <c r="F78" s="272">
        <v>2022</v>
      </c>
      <c r="G78" s="248">
        <f>I78</f>
        <v>110000</v>
      </c>
      <c r="H78" s="235" t="s">
        <v>131</v>
      </c>
      <c r="I78" s="241">
        <f>I79+I80+I81</f>
        <v>110000</v>
      </c>
    </row>
    <row r="79" spans="1:9">
      <c r="A79" s="267"/>
      <c r="B79" s="267"/>
      <c r="C79" s="267"/>
      <c r="D79" s="270"/>
      <c r="E79" s="273"/>
      <c r="F79" s="273"/>
      <c r="G79" s="249"/>
      <c r="H79" s="237" t="s">
        <v>132</v>
      </c>
      <c r="I79" s="242">
        <v>110000</v>
      </c>
    </row>
    <row r="80" spans="1:9">
      <c r="A80" s="267"/>
      <c r="B80" s="267"/>
      <c r="C80" s="267"/>
      <c r="D80" s="270"/>
      <c r="E80" s="273"/>
      <c r="F80" s="273"/>
      <c r="G80" s="249"/>
      <c r="H80" s="239" t="s">
        <v>133</v>
      </c>
      <c r="I80" s="242">
        <v>0</v>
      </c>
    </row>
    <row r="81" spans="1:9">
      <c r="A81" s="268"/>
      <c r="B81" s="268"/>
      <c r="C81" s="268"/>
      <c r="D81" s="271"/>
      <c r="E81" s="274"/>
      <c r="F81" s="274"/>
      <c r="G81" s="250"/>
      <c r="H81" s="237" t="s">
        <v>134</v>
      </c>
      <c r="I81" s="244">
        <v>0</v>
      </c>
    </row>
    <row r="82" spans="1:9" ht="19.5" customHeight="1">
      <c r="A82" s="251" t="s">
        <v>142</v>
      </c>
      <c r="B82" s="252"/>
      <c r="C82" s="252"/>
      <c r="D82" s="252"/>
      <c r="E82" s="253"/>
      <c r="F82" s="260"/>
      <c r="G82" s="263">
        <f>G78+G74+G48+G44+G40+G32+G20+G16+G12+G70+G66+G62+G36+G28+G24</f>
        <v>21488232</v>
      </c>
      <c r="H82" s="235" t="s">
        <v>131</v>
      </c>
      <c r="I82" s="236">
        <f>I12+I16+I20+I32+I40+I44+I48+I74+I78+I66+I62+I36+I28+I70+I24</f>
        <v>21488232</v>
      </c>
    </row>
    <row r="83" spans="1:9" ht="18.75" customHeight="1">
      <c r="A83" s="254"/>
      <c r="B83" s="255"/>
      <c r="C83" s="255"/>
      <c r="D83" s="255"/>
      <c r="E83" s="256"/>
      <c r="F83" s="261"/>
      <c r="G83" s="264"/>
      <c r="H83" s="245" t="s">
        <v>132</v>
      </c>
      <c r="I83" s="246">
        <f>I79+I75+I71+I67+I63+I49+I45+I41+I37+I33+I29+I21+I17+I13+I25</f>
        <v>6741568</v>
      </c>
    </row>
    <row r="84" spans="1:9" ht="27.6">
      <c r="A84" s="254"/>
      <c r="B84" s="255"/>
      <c r="C84" s="255"/>
      <c r="D84" s="255"/>
      <c r="E84" s="256"/>
      <c r="F84" s="261"/>
      <c r="G84" s="264"/>
      <c r="H84" s="247" t="s">
        <v>133</v>
      </c>
      <c r="I84" s="246">
        <f>I80+I76+I72+I68+I64+I50+I46+I42+I38+I34+I30+I22+I18+I14</f>
        <v>298115</v>
      </c>
    </row>
    <row r="85" spans="1:9">
      <c r="A85" s="257"/>
      <c r="B85" s="258"/>
      <c r="C85" s="258"/>
      <c r="D85" s="258"/>
      <c r="E85" s="259"/>
      <c r="F85" s="262"/>
      <c r="G85" s="265"/>
      <c r="H85" s="245" t="s">
        <v>134</v>
      </c>
      <c r="I85" s="246">
        <f>I81+I77+I73+I69+I65+I51+I47+I43+I39+I35+I31+I23+I19+I15</f>
        <v>14448549</v>
      </c>
    </row>
  </sheetData>
  <mergeCells count="114">
    <mergeCell ref="D36:D39"/>
    <mergeCell ref="E36:E39"/>
    <mergeCell ref="A32:A35"/>
    <mergeCell ref="B32:B35"/>
    <mergeCell ref="F24:F27"/>
    <mergeCell ref="G24:G27"/>
    <mergeCell ref="I56:I60"/>
    <mergeCell ref="A66:A69"/>
    <mergeCell ref="B66:B69"/>
    <mergeCell ref="C66:C69"/>
    <mergeCell ref="D66:D69"/>
    <mergeCell ref="E66:E69"/>
    <mergeCell ref="F66:F69"/>
    <mergeCell ref="G66:G69"/>
    <mergeCell ref="F36:F39"/>
    <mergeCell ref="G36:G39"/>
    <mergeCell ref="A62:A65"/>
    <mergeCell ref="B62:B65"/>
    <mergeCell ref="C62:C65"/>
    <mergeCell ref="D62:D65"/>
    <mergeCell ref="E62:E65"/>
    <mergeCell ref="F62:F65"/>
    <mergeCell ref="G62:G65"/>
    <mergeCell ref="A36:A39"/>
    <mergeCell ref="B36:B39"/>
    <mergeCell ref="C36:C39"/>
    <mergeCell ref="G1:I1"/>
    <mergeCell ref="G2:I2"/>
    <mergeCell ref="G3:I3"/>
    <mergeCell ref="A4:I4"/>
    <mergeCell ref="I6:I10"/>
    <mergeCell ref="F12:F15"/>
    <mergeCell ref="G12:G15"/>
    <mergeCell ref="A16:A19"/>
    <mergeCell ref="B16:B19"/>
    <mergeCell ref="C16:C19"/>
    <mergeCell ref="D16:D19"/>
    <mergeCell ref="E16:E19"/>
    <mergeCell ref="F16:F19"/>
    <mergeCell ref="G16:G19"/>
    <mergeCell ref="A12:A15"/>
    <mergeCell ref="B12:B15"/>
    <mergeCell ref="C12:C15"/>
    <mergeCell ref="D12:D15"/>
    <mergeCell ref="E12:E15"/>
    <mergeCell ref="C32:C35"/>
    <mergeCell ref="D32:D35"/>
    <mergeCell ref="E32:E35"/>
    <mergeCell ref="F32:F35"/>
    <mergeCell ref="G32:G35"/>
    <mergeCell ref="A20:A23"/>
    <mergeCell ref="B20:B23"/>
    <mergeCell ref="C20:C23"/>
    <mergeCell ref="D20:D23"/>
    <mergeCell ref="E20:E23"/>
    <mergeCell ref="F20:F23"/>
    <mergeCell ref="A28:A31"/>
    <mergeCell ref="B28:B31"/>
    <mergeCell ref="C28:C31"/>
    <mergeCell ref="D28:D31"/>
    <mergeCell ref="E28:E31"/>
    <mergeCell ref="F28:F31"/>
    <mergeCell ref="G28:G31"/>
    <mergeCell ref="A24:A27"/>
    <mergeCell ref="B24:B27"/>
    <mergeCell ref="C24:C27"/>
    <mergeCell ref="D24:D27"/>
    <mergeCell ref="E24:E27"/>
    <mergeCell ref="G20:G23"/>
    <mergeCell ref="B44:B47"/>
    <mergeCell ref="C44:C47"/>
    <mergeCell ref="D44:D47"/>
    <mergeCell ref="E44:E47"/>
    <mergeCell ref="F44:F47"/>
    <mergeCell ref="G44:G47"/>
    <mergeCell ref="A40:A43"/>
    <mergeCell ref="B40:B43"/>
    <mergeCell ref="C40:C43"/>
    <mergeCell ref="D40:D43"/>
    <mergeCell ref="E40:E43"/>
    <mergeCell ref="F40:F43"/>
    <mergeCell ref="G40:G43"/>
    <mergeCell ref="A44:A47"/>
    <mergeCell ref="A74:A77"/>
    <mergeCell ref="B74:B77"/>
    <mergeCell ref="C74:C77"/>
    <mergeCell ref="D74:D77"/>
    <mergeCell ref="E74:E77"/>
    <mergeCell ref="F74:F77"/>
    <mergeCell ref="G74:G77"/>
    <mergeCell ref="A48:A51"/>
    <mergeCell ref="B48:B51"/>
    <mergeCell ref="C48:C51"/>
    <mergeCell ref="D48:D51"/>
    <mergeCell ref="E48:E51"/>
    <mergeCell ref="F48:F51"/>
    <mergeCell ref="A70:A73"/>
    <mergeCell ref="B70:B73"/>
    <mergeCell ref="C70:C73"/>
    <mergeCell ref="D70:D73"/>
    <mergeCell ref="E70:E73"/>
    <mergeCell ref="F70:F73"/>
    <mergeCell ref="G70:G73"/>
    <mergeCell ref="G48:G51"/>
    <mergeCell ref="G78:G81"/>
    <mergeCell ref="A82:E85"/>
    <mergeCell ref="F82:F85"/>
    <mergeCell ref="G82:G85"/>
    <mergeCell ref="A78:A81"/>
    <mergeCell ref="B78:B81"/>
    <mergeCell ref="C78:C81"/>
    <mergeCell ref="D78:D81"/>
    <mergeCell ref="E78:E81"/>
    <mergeCell ref="F78:F81"/>
  </mergeCells>
  <pageMargins left="0.70866141732283472" right="0.70866141732283472" top="0.98425196850393704" bottom="0.7086614173228347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załącznik_nr_1_2_3_</vt:lpstr>
      <vt:lpstr>Załącznik_nr_4</vt:lpstr>
      <vt:lpstr>załącznik_nr_5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AniaB</dc:creator>
  <cp:lastModifiedBy>Marta Kozik</cp:lastModifiedBy>
  <cp:lastPrinted>2022-09-27T08:58:14Z</cp:lastPrinted>
  <dcterms:created xsi:type="dcterms:W3CDTF">2019-10-11T12:09:38Z</dcterms:created>
  <dcterms:modified xsi:type="dcterms:W3CDTF">2022-09-27T08:58:17Z</dcterms:modified>
</cp:coreProperties>
</file>