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0.172\M.Kozik\Moje dokumenty\sesje\sesja 27\uchwaly\XXVII 142 26 budżet\"/>
    </mc:Choice>
  </mc:AlternateContent>
  <xr:revisionPtr revIDLastSave="0" documentId="13_ncr:1_{2FD7A788-5B33-4000-8609-D3B1B3B84BCE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załącznik_nr_1_2_3" sheetId="1" r:id="rId1"/>
    <sheet name="załącznik_nr_4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6" i="1" l="1"/>
  <c r="F215" i="1" s="1"/>
  <c r="F214" i="1" s="1"/>
  <c r="E215" i="1"/>
  <c r="E214" i="1" s="1"/>
  <c r="F212" i="1"/>
  <c r="F211" i="1" s="1"/>
  <c r="E212" i="1"/>
  <c r="E211" i="1" s="1"/>
  <c r="F209" i="1"/>
  <c r="F208" i="1" s="1"/>
  <c r="E209" i="1"/>
  <c r="E208" i="1" s="1"/>
  <c r="F205" i="1"/>
  <c r="F204" i="1" s="1"/>
  <c r="E205" i="1"/>
  <c r="E204" i="1" s="1"/>
  <c r="F202" i="1"/>
  <c r="F201" i="1" s="1"/>
  <c r="E202" i="1"/>
  <c r="E201" i="1" s="1"/>
  <c r="F199" i="1"/>
  <c r="E199" i="1"/>
  <c r="F197" i="1"/>
  <c r="F196" i="1" s="1"/>
  <c r="E197" i="1"/>
  <c r="E196" i="1" l="1"/>
  <c r="E195" i="1" s="1"/>
  <c r="F195" i="1"/>
  <c r="E207" i="1"/>
  <c r="F207" i="1"/>
  <c r="I132" i="2" l="1"/>
  <c r="I85" i="2"/>
  <c r="G85" i="2" s="1"/>
  <c r="I48" i="2"/>
  <c r="I125" i="2" l="1"/>
  <c r="G125" i="2" s="1"/>
  <c r="I121" i="2"/>
  <c r="G121" i="2"/>
  <c r="I119" i="2"/>
  <c r="I117" i="2" s="1"/>
  <c r="G117" i="2" s="1"/>
  <c r="I115" i="2"/>
  <c r="I113" i="2" s="1"/>
  <c r="G113" i="2" s="1"/>
  <c r="I109" i="2"/>
  <c r="G109" i="2"/>
  <c r="I105" i="2"/>
  <c r="G105" i="2" s="1"/>
  <c r="I101" i="2"/>
  <c r="G101" i="2" s="1"/>
  <c r="I97" i="2"/>
  <c r="G97" i="2" s="1"/>
  <c r="I93" i="2"/>
  <c r="G93" i="2" s="1"/>
  <c r="I89" i="2"/>
  <c r="G89" i="2" s="1"/>
  <c r="I81" i="2"/>
  <c r="G81" i="2" s="1"/>
  <c r="I77" i="2"/>
  <c r="G77" i="2" s="1"/>
  <c r="I73" i="2"/>
  <c r="G73" i="2" s="1"/>
  <c r="I63" i="2"/>
  <c r="G63" i="2"/>
  <c r="I59" i="2"/>
  <c r="G59" i="2" s="1"/>
  <c r="I56" i="2"/>
  <c r="I51" i="2"/>
  <c r="G51" i="2" s="1"/>
  <c r="I47" i="2"/>
  <c r="I43" i="2"/>
  <c r="G43" i="2" s="1"/>
  <c r="I39" i="2"/>
  <c r="G39" i="2" s="1"/>
  <c r="I35" i="2"/>
  <c r="G35" i="2" s="1"/>
  <c r="I31" i="2"/>
  <c r="G31" i="2" s="1"/>
  <c r="I27" i="2"/>
  <c r="G27" i="2" s="1"/>
  <c r="I24" i="2"/>
  <c r="I23" i="2"/>
  <c r="G23" i="2" s="1"/>
  <c r="I19" i="2"/>
  <c r="G19" i="2" s="1"/>
  <c r="I15" i="2"/>
  <c r="G15" i="2" s="1"/>
  <c r="I11" i="2"/>
  <c r="G11" i="2" s="1"/>
  <c r="I130" i="2" l="1"/>
  <c r="I131" i="2"/>
  <c r="I129" i="2"/>
  <c r="G47" i="2"/>
  <c r="I55" i="2"/>
  <c r="G55" i="2" s="1"/>
  <c r="G129" i="2" s="1"/>
  <c r="F231" i="1"/>
  <c r="F230" i="1" s="1"/>
  <c r="E231" i="1"/>
  <c r="E230" i="1" s="1"/>
  <c r="F228" i="1"/>
  <c r="F227" i="1" s="1"/>
  <c r="F226" i="1" s="1"/>
  <c r="E228" i="1"/>
  <c r="E227" i="1" s="1"/>
  <c r="E226" i="1" s="1"/>
  <c r="F239" i="1"/>
  <c r="E247" i="1"/>
  <c r="F246" i="1"/>
  <c r="F245" i="1" s="1"/>
  <c r="E246" i="1"/>
  <c r="E245" i="1" s="1"/>
  <c r="F238" i="1"/>
  <c r="F237" i="1" s="1"/>
  <c r="E238" i="1"/>
  <c r="E237" i="1" s="1"/>
  <c r="F243" i="1"/>
  <c r="F242" i="1" s="1"/>
  <c r="F241" i="1" s="1"/>
  <c r="E243" i="1"/>
  <c r="E242" i="1" s="1"/>
  <c r="E241" i="1" s="1"/>
  <c r="F235" i="1"/>
  <c r="F234" i="1" s="1"/>
  <c r="F233" i="1" s="1"/>
  <c r="E235" i="1"/>
  <c r="E234" i="1" s="1"/>
  <c r="E233" i="1" s="1"/>
  <c r="F249" i="1" l="1"/>
  <c r="E249" i="1"/>
  <c r="F218" i="1"/>
  <c r="E93" i="1"/>
  <c r="F194" i="1" l="1"/>
  <c r="F192" i="1" l="1"/>
  <c r="E192" i="1"/>
  <c r="E179" i="1"/>
  <c r="E176" i="1"/>
  <c r="E167" i="1"/>
  <c r="E166" i="1" s="1"/>
  <c r="F167" i="1"/>
  <c r="F166" i="1" s="1"/>
  <c r="E158" i="1" l="1"/>
  <c r="E152" i="1"/>
  <c r="E148" i="1"/>
  <c r="F140" i="1"/>
  <c r="E140" i="1"/>
  <c r="F144" i="1"/>
  <c r="E144" i="1"/>
  <c r="E139" i="1" l="1"/>
  <c r="F139" i="1"/>
  <c r="F23" i="1" l="1"/>
  <c r="F20" i="1" s="1"/>
  <c r="E23" i="1"/>
  <c r="F76" i="1"/>
  <c r="F75" i="1" s="1"/>
  <c r="F72" i="1" s="1"/>
  <c r="E76" i="1"/>
  <c r="E75" i="1" s="1"/>
  <c r="E74" i="1" l="1"/>
  <c r="E73" i="1" s="1"/>
  <c r="E72" i="1" s="1"/>
  <c r="E22" i="1"/>
  <c r="E21" i="1" s="1"/>
  <c r="E20" i="1" s="1"/>
  <c r="F66" i="1" l="1"/>
  <c r="E67" i="1"/>
  <c r="E218" i="1" s="1"/>
  <c r="F9" i="1"/>
  <c r="F8" i="1" s="1"/>
  <c r="F7" i="1" s="1"/>
  <c r="E9" i="1"/>
  <c r="E8" i="1" s="1"/>
  <c r="E7" i="1" s="1"/>
  <c r="E66" i="1" l="1"/>
  <c r="E65" i="1" s="1"/>
  <c r="F41" i="1"/>
  <c r="E41" i="1"/>
  <c r="E112" i="1"/>
  <c r="F30" i="1"/>
  <c r="E30" i="1"/>
  <c r="E29" i="1" s="1"/>
  <c r="F116" i="1"/>
  <c r="F115" i="1" s="1"/>
  <c r="E116" i="1"/>
  <c r="E115" i="1" s="1"/>
  <c r="F44" i="1" l="1"/>
  <c r="E44" i="1"/>
  <c r="E43" i="1" s="1"/>
  <c r="F13" i="1"/>
  <c r="E13" i="1"/>
  <c r="F12" i="1"/>
  <c r="E12" i="1"/>
  <c r="F134" i="1" l="1"/>
  <c r="F133" i="1" s="1"/>
  <c r="E134" i="1"/>
  <c r="E133" i="1" s="1"/>
  <c r="F51" i="1"/>
  <c r="F50" i="1" s="1"/>
  <c r="E51" i="1"/>
  <c r="E50" i="1" s="1"/>
  <c r="F189" i="1" l="1"/>
  <c r="E189" i="1"/>
  <c r="E188" i="1" s="1"/>
  <c r="F112" i="1"/>
  <c r="E111" i="1"/>
  <c r="F34" i="1"/>
  <c r="E34" i="1"/>
  <c r="E33" i="1" s="1"/>
  <c r="F158" i="1" l="1"/>
  <c r="F148" i="1"/>
  <c r="F70" i="1"/>
  <c r="F69" i="1" s="1"/>
  <c r="F68" i="1" s="1"/>
  <c r="F65" i="1" s="1"/>
  <c r="F64" i="1" s="1"/>
  <c r="E70" i="1"/>
  <c r="E69" i="1" s="1"/>
  <c r="E68" i="1" s="1"/>
  <c r="F18" i="1"/>
  <c r="F17" i="1" s="1"/>
  <c r="F11" i="1" s="1"/>
  <c r="E18" i="1"/>
  <c r="E17" i="1" s="1"/>
  <c r="E11" i="1" s="1"/>
  <c r="E64" i="1" l="1"/>
  <c r="F176" i="1"/>
  <c r="F152" i="1"/>
  <c r="F147" i="1" s="1"/>
  <c r="E147" i="1"/>
  <c r="F37" i="1" l="1"/>
  <c r="F36" i="1" s="1"/>
  <c r="E37" i="1"/>
  <c r="E36" i="1" s="1"/>
  <c r="F179" i="1"/>
  <c r="F175" i="1" s="1"/>
  <c r="E175" i="1"/>
  <c r="F171" i="1"/>
  <c r="F170" i="1" s="1"/>
  <c r="E171" i="1"/>
  <c r="E170" i="1" s="1"/>
  <c r="F124" i="1"/>
  <c r="F123" i="1" s="1"/>
  <c r="E124" i="1"/>
  <c r="E123" i="1" s="1"/>
  <c r="E110" i="1" s="1"/>
  <c r="F40" i="1"/>
  <c r="E40" i="1"/>
  <c r="E32" i="1" l="1"/>
  <c r="F110" i="1"/>
  <c r="E130" i="1" l="1"/>
  <c r="F130" i="1"/>
  <c r="F48" i="1"/>
  <c r="F47" i="1" s="1"/>
  <c r="F46" i="1" s="1"/>
  <c r="E48" i="1"/>
  <c r="E47" i="1" s="1"/>
  <c r="E46" i="1" s="1"/>
  <c r="E108" i="1"/>
  <c r="E107" i="1" s="1"/>
  <c r="E106" i="1" s="1"/>
  <c r="F108" i="1"/>
  <c r="F107" i="1" s="1"/>
  <c r="F106" i="1" s="1"/>
  <c r="F93" i="1" s="1"/>
  <c r="F43" i="1" l="1"/>
  <c r="F32" i="1" s="1"/>
  <c r="E129" i="1"/>
  <c r="E128" i="1" s="1"/>
  <c r="F129" i="1"/>
  <c r="F128" i="1" s="1"/>
  <c r="F29" i="1" l="1"/>
  <c r="F28" i="1" s="1"/>
  <c r="E28" i="1"/>
  <c r="E53" i="1" s="1"/>
  <c r="F162" i="1"/>
  <c r="E162" i="1"/>
  <c r="E157" i="1" s="1"/>
  <c r="E138" i="1" s="1"/>
  <c r="F53" i="1" l="1"/>
  <c r="F55" i="1" l="1"/>
  <c r="F191" i="1" l="1"/>
  <c r="F174" i="1" s="1"/>
  <c r="E191" i="1" l="1"/>
  <c r="E174" i="1" s="1"/>
  <c r="E136" i="1" s="1"/>
  <c r="F157" i="1"/>
  <c r="F138" i="1" s="1"/>
  <c r="F136" i="1" s="1"/>
  <c r="F217" i="1" l="1"/>
  <c r="E217" i="1" l="1"/>
  <c r="F219" i="1" s="1"/>
</calcChain>
</file>

<file path=xl/sharedStrings.xml><?xml version="1.0" encoding="utf-8"?>
<sst xmlns="http://schemas.openxmlformats.org/spreadsheetml/2006/main" count="505" uniqueCount="162">
  <si>
    <t>§</t>
  </si>
  <si>
    <t>DOCHODY</t>
  </si>
  <si>
    <t xml:space="preserve">Dział </t>
  </si>
  <si>
    <t xml:space="preserve">Rozdział </t>
  </si>
  <si>
    <t xml:space="preserve">Nazwa </t>
  </si>
  <si>
    <t xml:space="preserve">Zwiększenie </t>
  </si>
  <si>
    <t xml:space="preserve">Zmniejszenie </t>
  </si>
  <si>
    <t xml:space="preserve">Razem dochody </t>
  </si>
  <si>
    <t xml:space="preserve">                                                                                                                   </t>
  </si>
  <si>
    <t xml:space="preserve">WYDATKI </t>
  </si>
  <si>
    <t xml:space="preserve"> Załącznik Nr  1  do Uchwały</t>
  </si>
  <si>
    <t xml:space="preserve"> Rady  Powiatu  Świdwińskiego </t>
  </si>
  <si>
    <t xml:space="preserve"> Załącznik Nr  2  do Uchwały</t>
  </si>
  <si>
    <t>OŚWIATA I WYCHOWANIE</t>
  </si>
  <si>
    <t>EDUKACYJNA OPIEKA WYCHOWAWCZA</t>
  </si>
  <si>
    <t>w tym na wydatki inwestycyjne</t>
  </si>
  <si>
    <t>w tym dochody majątkowe</t>
  </si>
  <si>
    <t>Zespół Szkół Rolniczych CKZ w Świdwinie</t>
  </si>
  <si>
    <t>Internaty i bursy szkolne</t>
  </si>
  <si>
    <t>Technika</t>
  </si>
  <si>
    <t>Pozostała działalność</t>
  </si>
  <si>
    <t>Zespół Szkół w Połczynie Zdroju</t>
  </si>
  <si>
    <t>Zespół Szkół w Świdwinie</t>
  </si>
  <si>
    <t>Zespół Placówek Oświatowych w Połczynie Zdroju</t>
  </si>
  <si>
    <t>Starostwo Powiatowe w Świdwinie</t>
  </si>
  <si>
    <t>Zakup usług pozostałych</t>
  </si>
  <si>
    <t>Zakup materiałów i wyposażenia</t>
  </si>
  <si>
    <t>Wynagrodzenia osobowe pracowników</t>
  </si>
  <si>
    <t>Składki na ubezpieczenia społeczne</t>
  </si>
  <si>
    <t>Licea ogólnokształcące</t>
  </si>
  <si>
    <t>Zakup energii</t>
  </si>
  <si>
    <t>Składki na Fundusz Pracy</t>
  </si>
  <si>
    <t>Wynagrodzenia osobowe nauczycieli</t>
  </si>
  <si>
    <t>Wynagrodzenia bezosobowe</t>
  </si>
  <si>
    <t xml:space="preserve">Zakup usług pozostałych </t>
  </si>
  <si>
    <t>0 830</t>
  </si>
  <si>
    <t>Wpływy z usług</t>
  </si>
  <si>
    <t xml:space="preserve">Branżowe szkoły I stopnia </t>
  </si>
  <si>
    <t xml:space="preserve">Starostwo Powiatowe w Świdwinie </t>
  </si>
  <si>
    <t>POMOC SPOŁECZNA</t>
  </si>
  <si>
    <t>Domy pomocy społecznej</t>
  </si>
  <si>
    <t>Rady Powiatu Świdwińskiego</t>
  </si>
  <si>
    <t>Jednostka</t>
  </si>
  <si>
    <t>Nazwa zadania</t>
  </si>
  <si>
    <t>organizacyjna</t>
  </si>
  <si>
    <t>Okres</t>
  </si>
  <si>
    <t xml:space="preserve">Łączne </t>
  </si>
  <si>
    <t>Źródła</t>
  </si>
  <si>
    <t>Lp.</t>
  </si>
  <si>
    <t>Dział</t>
  </si>
  <si>
    <t>Rozdział</t>
  </si>
  <si>
    <t xml:space="preserve">inwestycyjnego </t>
  </si>
  <si>
    <t>realizująca program</t>
  </si>
  <si>
    <t>realizacji</t>
  </si>
  <si>
    <t>nakłady</t>
  </si>
  <si>
    <t>finansowania</t>
  </si>
  <si>
    <t>lub koordynująca</t>
  </si>
  <si>
    <t>finansowe</t>
  </si>
  <si>
    <t>wykonanie programu</t>
  </si>
  <si>
    <t>(w zł)</t>
  </si>
  <si>
    <t>Powiatowy Zarząd Dróg w Świdwinie</t>
  </si>
  <si>
    <t>OGÓŁEM:</t>
  </si>
  <si>
    <t xml:space="preserve">środki własne </t>
  </si>
  <si>
    <t>środki pomocowe</t>
  </si>
  <si>
    <t>inne środki</t>
  </si>
  <si>
    <t>Zakupy majątkowe</t>
  </si>
  <si>
    <t>Wydatki inwestycyjne - dokumentacje, nadzory</t>
  </si>
  <si>
    <t>Zwiększenie jakości i dostępności usług publicznych ZSR CKZ w Świdwinie</t>
  </si>
  <si>
    <t>Wymiana windy w budynku Starostwa Powiatowego</t>
  </si>
  <si>
    <t>Wydzielenie klatki ppoż. w budynku Starostwa Powiatowego</t>
  </si>
  <si>
    <t>Zwiększenie efektywności energetycznej w budynku Poradni PP w Świdwinie poprzez termomodernizację i wymianę źródła ciepła</t>
  </si>
  <si>
    <t>Poprawa infrastruktury sportowej na terenie szkół Powiatu Świdwińskiego</t>
  </si>
  <si>
    <t xml:space="preserve">RAZEM </t>
  </si>
  <si>
    <t>Dom Pomocy Społecznej w Modrzewcu</t>
  </si>
  <si>
    <t>0 960</t>
  </si>
  <si>
    <t>Wpływy z otrzymanych spadków, zapisów i darowizn w postaci pieniężnej</t>
  </si>
  <si>
    <t>Zakup środków żywności</t>
  </si>
  <si>
    <t xml:space="preserve">RODZINA </t>
  </si>
  <si>
    <t xml:space="preserve">Rodziny zastępcze </t>
  </si>
  <si>
    <t>Powiatowe Centrum Pomocy Rodzinie w Świdwinie</t>
  </si>
  <si>
    <t>Działalność placówek opiekuńczo - wychowawczych</t>
  </si>
  <si>
    <t>0 970</t>
  </si>
  <si>
    <t>Wpływy z różnych dochodów</t>
  </si>
  <si>
    <t>Domy wczasów dziecięcych</t>
  </si>
  <si>
    <t xml:space="preserve">Dodatkowe zwiększenie </t>
  </si>
  <si>
    <t>Razem wydatki</t>
  </si>
  <si>
    <t>Specjalne ośrodki szkolno - wychowawcze</t>
  </si>
  <si>
    <t>Zespół Placówek Specjalnych w Sławoborzu</t>
  </si>
  <si>
    <t>Placówki opiekuńczo - wychowawcze</t>
  </si>
  <si>
    <t>Centrum Placówek Opiekuńczo - Wychowawczych w Świdwinie</t>
  </si>
  <si>
    <t>Wpływy z różnych opłat</t>
  </si>
  <si>
    <t>Wpływy ze sprzedaży wyrobów</t>
  </si>
  <si>
    <t>0 690</t>
  </si>
  <si>
    <t>0 840</t>
  </si>
  <si>
    <t>0 670</t>
  </si>
  <si>
    <t>Wpływy z opłat za wyżywienie</t>
  </si>
  <si>
    <t>Środki z Funduszu Pracy otrzymane na realizację zadań wynikających z odrębnych ustaw</t>
  </si>
  <si>
    <t>ADMINISTRACJA PUBLICZNA</t>
  </si>
  <si>
    <t>Starostwa powiatowe</t>
  </si>
  <si>
    <t>0 920</t>
  </si>
  <si>
    <t>Wpływy z pozostałych odsetek</t>
  </si>
  <si>
    <t>Wydatki inwestycyjne jednostek budżetowych</t>
  </si>
  <si>
    <t>Przebudowa ZPO w Połczynie-Zdroju na potrzeby Poradni Psychologiczno-Pedagogicznej</t>
  </si>
  <si>
    <t>Środki na dofinansowanie własnych zadań bieżących gmin, powiatów (związków gmin, związków powiatowo-gminnych, związków powiatów), samorządów województw, pozyskane z innych źródeł</t>
  </si>
  <si>
    <t>Starostwo Powiatowe w Świdwinie "Erasmus+ Innowacyjne kompetencje cyfrowe w ZSR CKZ w Świdwinie"</t>
  </si>
  <si>
    <t>Zespół Szkół Rolniczych CKZ w Świdwinie "Erasmus+ Innowacyjne kompetencje cyfrowe w ZSR CKZ w Świdwinie"</t>
  </si>
  <si>
    <t>Wpłaty na PPK finansowane przez podmiot zatrudniający</t>
  </si>
  <si>
    <t xml:space="preserve">Dotacje celowe w ramach programów finansowanych z udziałem środków europejskich oraz środków o których mowa w art.5 ust.3 pkt 5 lit.a i b ustawy, lub płatności w ramach budżetu środków europejskich </t>
  </si>
  <si>
    <t>Realizacja zadań wymagających stosowania specjalnej organizacji nauki i metod pracy dla dzieci i młodzieży</t>
  </si>
  <si>
    <t>Młodzieżowe ośrodki wychowawcze</t>
  </si>
  <si>
    <t>Młodzieżowy Ośrodek Wychowawczy w Rzepczynie</t>
  </si>
  <si>
    <t>Dotacja podmiotowa z budżetu dla niepublicznej jednostki systemu oświaty</t>
  </si>
  <si>
    <t>Zespół Szkół w Połczynie-Zdroju</t>
  </si>
  <si>
    <t xml:space="preserve"> Załącznik Nr  3  do Uchwały</t>
  </si>
  <si>
    <t>PRZENIESIENIA WYDATKÓW MIĘDZY DZIAŁAMI</t>
  </si>
  <si>
    <t>Zakup usług remontowych</t>
  </si>
  <si>
    <t xml:space="preserve">Razem przeniesienia wydatków </t>
  </si>
  <si>
    <t>Ochrona Zdrowia</t>
  </si>
  <si>
    <t>Zakłady opiekuńczo-lecznicze, pielęgnacyjno-opiekuńcze</t>
  </si>
  <si>
    <t xml:space="preserve">Zakup usług przez jednostki samorządu terytorialnego od innych jednostek samorządu terytorialnego </t>
  </si>
  <si>
    <t>Rodzina</t>
  </si>
  <si>
    <t>Rodziny zastępcze</t>
  </si>
  <si>
    <t xml:space="preserve">Powiatowe Centrum Pomocy Rodzinie w Świdwinie </t>
  </si>
  <si>
    <t>Świadczenia społeczne</t>
  </si>
  <si>
    <t>OBSLUGA DŁUGU PUBLICZNEGO</t>
  </si>
  <si>
    <t>Obsługa papierów wartościowych, kredytów i pożyczek oraz innych zobowiązań jst. zaliczanych do tytułu dłużnego - kredyty i pożyczki</t>
  </si>
  <si>
    <t>Odsetki od samorządowych papierów wartościowych lub zaciągniętych przez jst. kredytów i pożyczek</t>
  </si>
  <si>
    <t>Powiatowe Centra Pomocy Rodzinie w Świdwinie</t>
  </si>
  <si>
    <t>"Wspieranie szkół średnich ogólnokształcących z Powiatu Świdwińskiego - 06.09</t>
  </si>
  <si>
    <t>Załącznik Nr 4 do Uchwały</t>
  </si>
  <si>
    <t>Ośrodki rewalidacyjno - wychowawcze</t>
  </si>
  <si>
    <t>Zadania inwestycyjne do realizacji w 2026 roku</t>
  </si>
  <si>
    <t>Plan na 2026r.</t>
  </si>
  <si>
    <t xml:space="preserve">Remont drogi powiatowej Nr 1088Z w km 8+787-13+370 na odcinku od m. Zajączkówko do m. Połczyn Zdrój  </t>
  </si>
  <si>
    <t>Przebudowa drogi powiatowej Nr 1074Z na odcinku Świdwin – Niemierzyno</t>
  </si>
  <si>
    <t>Przebudowa z rozbudową drogi powiatowej Nr 1083Z Świdwin – Świdwinek</t>
  </si>
  <si>
    <t>Zwiększenie jakości dostępności usług publicznych poprzez doposażenie CN Cordis - budowa przepompowni</t>
  </si>
  <si>
    <t>Powiatowy Inspektorat Nadzoru Budowlanego w Świdwinie</t>
  </si>
  <si>
    <t>Rozbudowa Regionalnej Infrastruktury Informacji Przestrzennej Województwa Zachodniopomorskiego</t>
  </si>
  <si>
    <t>Cyberbezpieczny samorząd - zwrot dotacji</t>
  </si>
  <si>
    <t>Przebudowa ZPO w Połczynie Zdroju na potrzeby Poradni Psychologiczno-Pedagogicznej</t>
  </si>
  <si>
    <t>Budowa hali magazynowej o konstrukcji stalowej wraz z niezbędnymi urządzeniami - OLOC</t>
  </si>
  <si>
    <t xml:space="preserve">Dokumentacja projektowa   </t>
  </si>
  <si>
    <t xml:space="preserve">Dokumentacja projektowa instalacji fotowoltaicznej </t>
  </si>
  <si>
    <t>Komenda Powiatowej Państwowej Straży Pożarnej w Świdwinie</t>
  </si>
  <si>
    <t>Zakupy majątkowe  w ramach programu "Bezpieczeństwo na terenie Powiatu Świdwińskiego"</t>
  </si>
  <si>
    <t>Utworzenie terenów zielonych przy Domu Pomocy Społecznej w Modrzewcu</t>
  </si>
  <si>
    <t>Wydzielenie klatki ppoż. w budynku internatu</t>
  </si>
  <si>
    <t xml:space="preserve">Poprawa jakości i dostępności kształcenia zawodowego w szkołach ponadpodstawowych wraz z doposażeniem pracowni </t>
  </si>
  <si>
    <t>Termomodernizacja budynku mieszkalnego przy ul. Wojska Polskiego 27 w Świdwinie</t>
  </si>
  <si>
    <t>Dofinansowanie zakupu radiowozu</t>
  </si>
  <si>
    <t>Komenda Powiatowej Policji w Świdwinie</t>
  </si>
  <si>
    <t xml:space="preserve">Szkoły podstawowe specjalne </t>
  </si>
  <si>
    <t>Niepubliczna Szkoła Podstawowa Specjalna w Toporzyku</t>
  </si>
  <si>
    <t>Przedszkola specjalne</t>
  </si>
  <si>
    <t>Przedszkole przy Niepub.Szkole Podst.Specjalnej w Toporzyku</t>
  </si>
  <si>
    <t>Branżowe szkoły I stopnia</t>
  </si>
  <si>
    <t>Poradnie psychologiczno - pedagogiczne</t>
  </si>
  <si>
    <t>Niepubliczna Poradnia PP NEURO-REH w Świdwinie</t>
  </si>
  <si>
    <t>Ośrodek Rewalidacyjno - Wychowawczy w Toporzyku</t>
  </si>
  <si>
    <t xml:space="preserve">  Nr XXVII/142/26 z dnia 29 października 2026r.</t>
  </si>
  <si>
    <t>Adaptacja terenów zurbanizowanych do zmian klimatu – mała retencja wodna w szpitalu w Połczynie Zdroju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</si>
</sst>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[Red]#,##0"/>
    <numFmt numFmtId="165" formatCode="#,##0.00;[Red]#,##0.0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u/>
      <sz val="11"/>
      <color theme="1"/>
      <name val="Times New Roman"/>
      <family val="1"/>
      <charset val="238"/>
    </font>
    <font>
      <u/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i/>
      <u/>
      <sz val="11"/>
      <name val="Times New Roman"/>
      <family val="1"/>
      <charset val="238"/>
    </font>
    <font>
      <i/>
      <u/>
      <sz val="11"/>
      <color theme="1"/>
      <name val="Times New Roman"/>
      <family val="1"/>
      <charset val="238"/>
    </font>
    <font>
      <i/>
      <sz val="11"/>
      <name val="Calibri"/>
      <family val="2"/>
      <charset val="238"/>
      <scheme val="minor"/>
    </font>
    <font>
      <b/>
      <i/>
      <sz val="11"/>
      <color theme="1"/>
      <name val="Times New Roman"/>
      <family val="1"/>
      <charset val="238"/>
    </font>
    <font>
      <b/>
      <i/>
      <sz val="11"/>
      <name val="Calibri"/>
      <family val="2"/>
      <charset val="238"/>
      <scheme val="minor"/>
    </font>
    <font>
      <b/>
      <i/>
      <sz val="10.5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name val="Times New Roman"/>
      <family val="1"/>
      <charset val="238"/>
    </font>
    <font>
      <sz val="11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3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6" fillId="0" borderId="5" xfId="0" applyFont="1" applyBorder="1"/>
    <xf numFmtId="0" fontId="6" fillId="0" borderId="0" xfId="0" applyFont="1"/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7" xfId="0" applyFont="1" applyBorder="1"/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7" xfId="0" applyFont="1" applyBorder="1"/>
    <xf numFmtId="0" fontId="10" fillId="0" borderId="10" xfId="0" applyFont="1" applyBorder="1"/>
    <xf numFmtId="0" fontId="10" fillId="0" borderId="12" xfId="0" applyFont="1" applyBorder="1"/>
    <xf numFmtId="0" fontId="10" fillId="0" borderId="5" xfId="0" applyFont="1" applyBorder="1"/>
    <xf numFmtId="0" fontId="6" fillId="0" borderId="9" xfId="0" applyFont="1" applyBorder="1"/>
    <xf numFmtId="0" fontId="6" fillId="0" borderId="12" xfId="0" applyFont="1" applyBorder="1"/>
    <xf numFmtId="0" fontId="6" fillId="0" borderId="10" xfId="0" applyFont="1" applyBorder="1"/>
    <xf numFmtId="0" fontId="6" fillId="0" borderId="4" xfId="0" applyFont="1" applyBorder="1" applyAlignment="1">
      <alignment horizontal="left"/>
    </xf>
    <xf numFmtId="0" fontId="7" fillId="0" borderId="5" xfId="0" applyFont="1" applyBorder="1"/>
    <xf numFmtId="0" fontId="6" fillId="0" borderId="4" xfId="0" applyFont="1" applyBorder="1" applyAlignment="1">
      <alignment horizontal="center"/>
    </xf>
    <xf numFmtId="0" fontId="7" fillId="0" borderId="1" xfId="0" applyFont="1" applyBorder="1"/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12" fillId="0" borderId="0" xfId="0" applyFont="1"/>
    <xf numFmtId="0" fontId="7" fillId="0" borderId="7" xfId="0" applyFont="1" applyBorder="1"/>
    <xf numFmtId="0" fontId="7" fillId="0" borderId="8" xfId="0" applyFont="1" applyBorder="1"/>
    <xf numFmtId="0" fontId="7" fillId="0" borderId="12" xfId="0" applyFont="1" applyBorder="1"/>
    <xf numFmtId="0" fontId="6" fillId="0" borderId="6" xfId="0" applyFont="1" applyBorder="1"/>
    <xf numFmtId="0" fontId="10" fillId="0" borderId="3" xfId="0" applyFont="1" applyBorder="1"/>
    <xf numFmtId="0" fontId="10" fillId="0" borderId="6" xfId="0" applyFont="1" applyBorder="1"/>
    <xf numFmtId="0" fontId="11" fillId="0" borderId="0" xfId="0" applyFont="1" applyAlignment="1">
      <alignment vertical="center"/>
    </xf>
    <xf numFmtId="0" fontId="7" fillId="0" borderId="11" xfId="0" applyFont="1" applyBorder="1"/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0" fontId="6" fillId="0" borderId="14" xfId="0" applyFont="1" applyBorder="1" applyAlignment="1">
      <alignment horizontal="right" vertical="center"/>
    </xf>
    <xf numFmtId="0" fontId="6" fillId="0" borderId="3" xfId="0" applyFont="1" applyBorder="1" applyAlignment="1">
      <alignment horizontal="right" vertical="center"/>
    </xf>
    <xf numFmtId="0" fontId="6" fillId="0" borderId="12" xfId="0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3" fillId="0" borderId="3" xfId="0" applyFont="1" applyBorder="1"/>
    <xf numFmtId="0" fontId="13" fillId="0" borderId="5" xfId="0" applyFont="1" applyBorder="1"/>
    <xf numFmtId="0" fontId="13" fillId="0" borderId="0" xfId="0" applyFont="1"/>
    <xf numFmtId="0" fontId="7" fillId="0" borderId="1" xfId="0" applyFont="1" applyBorder="1" applyAlignment="1">
      <alignment vertical="center"/>
    </xf>
    <xf numFmtId="165" fontId="9" fillId="0" borderId="0" xfId="0" applyNumberFormat="1" applyFont="1"/>
    <xf numFmtId="165" fontId="1" fillId="0" borderId="0" xfId="0" applyNumberFormat="1" applyFont="1" applyAlignment="1">
      <alignment horizontal="right"/>
    </xf>
    <xf numFmtId="165" fontId="1" fillId="0" borderId="0" xfId="0" applyNumberFormat="1" applyFont="1"/>
    <xf numFmtId="165" fontId="1" fillId="0" borderId="1" xfId="0" applyNumberFormat="1" applyFont="1" applyBorder="1" applyAlignment="1">
      <alignment horizontal="center"/>
    </xf>
    <xf numFmtId="165" fontId="1" fillId="0" borderId="8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7" fillId="0" borderId="5" xfId="0" applyNumberFormat="1" applyFont="1" applyBorder="1"/>
    <xf numFmtId="165" fontId="10" fillId="0" borderId="5" xfId="0" applyNumberFormat="1" applyFont="1" applyBorder="1"/>
    <xf numFmtId="165" fontId="6" fillId="0" borderId="5" xfId="0" applyNumberFormat="1" applyFont="1" applyBorder="1" applyAlignment="1">
      <alignment horizontal="right" vertical="center"/>
    </xf>
    <xf numFmtId="165" fontId="13" fillId="0" borderId="5" xfId="0" applyNumberFormat="1" applyFont="1" applyBorder="1"/>
    <xf numFmtId="165" fontId="13" fillId="0" borderId="0" xfId="0" applyNumberFormat="1" applyFont="1"/>
    <xf numFmtId="165" fontId="6" fillId="0" borderId="0" xfId="0" applyNumberFormat="1" applyFont="1"/>
    <xf numFmtId="165" fontId="6" fillId="0" borderId="5" xfId="0" applyNumberFormat="1" applyFont="1" applyBorder="1"/>
    <xf numFmtId="165" fontId="6" fillId="0" borderId="3" xfId="0" applyNumberFormat="1" applyFont="1" applyBorder="1" applyAlignment="1">
      <alignment horizontal="center"/>
    </xf>
    <xf numFmtId="165" fontId="6" fillId="0" borderId="9" xfId="0" applyNumberFormat="1" applyFont="1" applyBorder="1" applyAlignment="1">
      <alignment horizontal="center"/>
    </xf>
    <xf numFmtId="0" fontId="0" fillId="0" borderId="0" xfId="0" applyAlignment="1">
      <alignment vertical="center"/>
    </xf>
    <xf numFmtId="0" fontId="1" fillId="0" borderId="3" xfId="0" applyFont="1" applyBorder="1" applyAlignment="1">
      <alignment vertical="center"/>
    </xf>
    <xf numFmtId="165" fontId="8" fillId="0" borderId="0" xfId="0" applyNumberFormat="1" applyFont="1"/>
    <xf numFmtId="165" fontId="0" fillId="0" borderId="0" xfId="0" applyNumberFormat="1"/>
    <xf numFmtId="165" fontId="11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5" fontId="11" fillId="0" borderId="0" xfId="0" applyNumberFormat="1" applyFont="1" applyAlignment="1">
      <alignment horizontal="right" vertical="center"/>
    </xf>
    <xf numFmtId="165" fontId="12" fillId="0" borderId="0" xfId="0" applyNumberFormat="1" applyFont="1"/>
    <xf numFmtId="165" fontId="11" fillId="0" borderId="0" xfId="0" applyNumberFormat="1" applyFont="1"/>
    <xf numFmtId="0" fontId="6" fillId="0" borderId="7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6" fillId="0" borderId="12" xfId="0" applyFont="1" applyBorder="1" applyAlignment="1">
      <alignment horizontal="right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65" fontId="6" fillId="0" borderId="5" xfId="0" applyNumberFormat="1" applyFont="1" applyBorder="1" applyAlignment="1">
      <alignment vertical="center"/>
    </xf>
    <xf numFmtId="0" fontId="7" fillId="0" borderId="1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10" fillId="0" borderId="4" xfId="0" applyFont="1" applyBorder="1" applyAlignment="1">
      <alignment horizontal="left"/>
    </xf>
    <xf numFmtId="0" fontId="1" fillId="0" borderId="7" xfId="0" applyFont="1" applyBorder="1" applyAlignment="1">
      <alignment vertical="center"/>
    </xf>
    <xf numFmtId="165" fontId="7" fillId="0" borderId="5" xfId="0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10" fillId="0" borderId="5" xfId="0" applyFont="1" applyBorder="1" applyAlignment="1">
      <alignment horizontal="right"/>
    </xf>
    <xf numFmtId="3" fontId="13" fillId="0" borderId="0" xfId="0" applyNumberFormat="1" applyFont="1"/>
    <xf numFmtId="0" fontId="7" fillId="0" borderId="9" xfId="0" applyFont="1" applyBorder="1"/>
    <xf numFmtId="0" fontId="6" fillId="0" borderId="4" xfId="0" applyFont="1" applyBorder="1"/>
    <xf numFmtId="0" fontId="7" fillId="0" borderId="3" xfId="0" applyFont="1" applyBorder="1"/>
    <xf numFmtId="0" fontId="7" fillId="0" borderId="6" xfId="0" applyFont="1" applyBorder="1"/>
    <xf numFmtId="0" fontId="6" fillId="0" borderId="14" xfId="0" applyFont="1" applyBorder="1"/>
    <xf numFmtId="0" fontId="7" fillId="0" borderId="12" xfId="0" applyFont="1" applyBorder="1" applyAlignment="1">
      <alignment horizontal="right"/>
    </xf>
    <xf numFmtId="0" fontId="10" fillId="0" borderId="12" xfId="0" applyFont="1" applyBorder="1" applyAlignment="1">
      <alignment horizontal="right"/>
    </xf>
    <xf numFmtId="0" fontId="6" fillId="0" borderId="3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165" fontId="7" fillId="0" borderId="3" xfId="0" applyNumberFormat="1" applyFont="1" applyBorder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5" fontId="6" fillId="0" borderId="8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165" fontId="7" fillId="0" borderId="3" xfId="0" applyNumberFormat="1" applyFont="1" applyBorder="1" applyAlignment="1">
      <alignment horizontal="right"/>
    </xf>
    <xf numFmtId="165" fontId="6" fillId="0" borderId="3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0" fontId="10" fillId="0" borderId="7" xfId="0" applyFont="1" applyBorder="1" applyAlignment="1">
      <alignment horizontal="center"/>
    </xf>
    <xf numFmtId="165" fontId="10" fillId="0" borderId="3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9" fillId="0" borderId="3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165" fontId="6" fillId="0" borderId="0" xfId="0" applyNumberFormat="1" applyFont="1" applyAlignment="1">
      <alignment horizontal="right"/>
    </xf>
    <xf numFmtId="0" fontId="7" fillId="0" borderId="0" xfId="0" applyFont="1"/>
    <xf numFmtId="0" fontId="14" fillId="0" borderId="0" xfId="0" applyFont="1"/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vertical="center" wrapText="1"/>
    </xf>
    <xf numFmtId="0" fontId="7" fillId="0" borderId="11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0" fontId="10" fillId="0" borderId="9" xfId="0" applyFont="1" applyBorder="1" applyAlignment="1">
      <alignment horizontal="right"/>
    </xf>
    <xf numFmtId="165" fontId="10" fillId="0" borderId="3" xfId="0" applyNumberFormat="1" applyFont="1" applyBorder="1"/>
    <xf numFmtId="0" fontId="6" fillId="0" borderId="9" xfId="0" applyFont="1" applyBorder="1" applyAlignment="1">
      <alignment horizontal="right"/>
    </xf>
    <xf numFmtId="165" fontId="6" fillId="0" borderId="3" xfId="0" applyNumberFormat="1" applyFont="1" applyBorder="1"/>
    <xf numFmtId="165" fontId="6" fillId="0" borderId="9" xfId="0" applyNumberFormat="1" applyFont="1" applyBorder="1"/>
    <xf numFmtId="0" fontId="6" fillId="0" borderId="4" xfId="0" applyFont="1" applyBorder="1" applyAlignment="1">
      <alignment horizontal="left" vertical="center" wrapText="1"/>
    </xf>
    <xf numFmtId="0" fontId="7" fillId="0" borderId="13" xfId="0" applyFont="1" applyBorder="1"/>
    <xf numFmtId="0" fontId="10" fillId="0" borderId="4" xfId="0" applyFont="1" applyBorder="1"/>
    <xf numFmtId="0" fontId="6" fillId="0" borderId="9" xfId="0" applyFont="1" applyBorder="1" applyAlignment="1">
      <alignment vertical="center"/>
    </xf>
    <xf numFmtId="165" fontId="6" fillId="0" borderId="3" xfId="0" applyNumberFormat="1" applyFont="1" applyBorder="1" applyAlignment="1">
      <alignment vertical="center"/>
    </xf>
    <xf numFmtId="165" fontId="6" fillId="0" borderId="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" xfId="0" applyFont="1" applyBorder="1" applyAlignment="1">
      <alignment vertical="center"/>
    </xf>
    <xf numFmtId="0" fontId="10" fillId="0" borderId="9" xfId="0" applyFont="1" applyBorder="1"/>
    <xf numFmtId="0" fontId="6" fillId="0" borderId="10" xfId="0" applyFont="1" applyBorder="1" applyAlignment="1">
      <alignment vertical="center"/>
    </xf>
    <xf numFmtId="4" fontId="11" fillId="0" borderId="0" xfId="0" applyNumberFormat="1" applyFont="1"/>
    <xf numFmtId="0" fontId="7" fillId="0" borderId="5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165" fontId="7" fillId="0" borderId="5" xfId="0" applyNumberFormat="1" applyFont="1" applyBorder="1" applyAlignment="1">
      <alignment horizontal="right"/>
    </xf>
    <xf numFmtId="165" fontId="7" fillId="0" borderId="12" xfId="0" applyNumberFormat="1" applyFont="1" applyBorder="1" applyAlignment="1">
      <alignment horizontal="right"/>
    </xf>
    <xf numFmtId="0" fontId="15" fillId="0" borderId="7" xfId="0" applyFont="1" applyBorder="1" applyAlignment="1">
      <alignment horizontal="center"/>
    </xf>
    <xf numFmtId="0" fontId="15" fillId="0" borderId="10" xfId="0" applyFont="1" applyBorder="1" applyAlignment="1">
      <alignment horizontal="right"/>
    </xf>
    <xf numFmtId="0" fontId="15" fillId="0" borderId="5" xfId="0" applyFont="1" applyBorder="1" applyAlignment="1">
      <alignment horizontal="center"/>
    </xf>
    <xf numFmtId="0" fontId="15" fillId="0" borderId="5" xfId="0" applyFont="1" applyBorder="1" applyAlignment="1">
      <alignment horizontal="left" wrapText="1"/>
    </xf>
    <xf numFmtId="165" fontId="15" fillId="0" borderId="5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/>
    </xf>
    <xf numFmtId="0" fontId="6" fillId="0" borderId="10" xfId="0" applyFont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 vertical="center"/>
    </xf>
    <xf numFmtId="0" fontId="16" fillId="0" borderId="4" xfId="0" applyFont="1" applyBorder="1" applyAlignment="1">
      <alignment horizontal="left" vertical="center" wrapText="1"/>
    </xf>
    <xf numFmtId="165" fontId="4" fillId="0" borderId="3" xfId="0" applyNumberFormat="1" applyFont="1" applyBorder="1" applyAlignment="1">
      <alignment horizontal="right" vertical="center"/>
    </xf>
    <xf numFmtId="165" fontId="4" fillId="0" borderId="9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165" fontId="1" fillId="0" borderId="7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6" fillId="0" borderId="1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65" fontId="10" fillId="0" borderId="5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18" fillId="0" borderId="6" xfId="0" applyFont="1" applyBorder="1" applyAlignment="1">
      <alignment vertical="center"/>
    </xf>
    <xf numFmtId="0" fontId="18" fillId="0" borderId="7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13" fillId="0" borderId="5" xfId="0" applyFont="1" applyBorder="1" applyAlignment="1">
      <alignment horizontal="right" vertical="center"/>
    </xf>
    <xf numFmtId="165" fontId="18" fillId="0" borderId="5" xfId="0" applyNumberFormat="1" applyFont="1" applyBorder="1" applyAlignment="1">
      <alignment horizontal="right" vertical="center"/>
    </xf>
    <xf numFmtId="0" fontId="20" fillId="0" borderId="5" xfId="0" applyFont="1" applyBorder="1" applyAlignment="1">
      <alignment horizontal="left" vertical="center"/>
    </xf>
    <xf numFmtId="165" fontId="6" fillId="0" borderId="7" xfId="0" applyNumberFormat="1" applyFont="1" applyBorder="1" applyAlignment="1">
      <alignment vertical="center"/>
    </xf>
    <xf numFmtId="0" fontId="7" fillId="0" borderId="9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49" fontId="6" fillId="0" borderId="9" xfId="0" applyNumberFormat="1" applyFont="1" applyBorder="1" applyAlignment="1">
      <alignment horizontal="right"/>
    </xf>
    <xf numFmtId="0" fontId="13" fillId="0" borderId="12" xfId="0" applyFont="1" applyBorder="1" applyAlignment="1">
      <alignment horizontal="right" vertical="center"/>
    </xf>
    <xf numFmtId="0" fontId="7" fillId="0" borderId="11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165" fontId="1" fillId="0" borderId="5" xfId="0" applyNumberFormat="1" applyFont="1" applyBorder="1" applyAlignment="1">
      <alignment horizontal="right" vertical="center"/>
    </xf>
    <xf numFmtId="0" fontId="1" fillId="0" borderId="14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/>
    </xf>
    <xf numFmtId="3" fontId="11" fillId="0" borderId="0" xfId="0" applyNumberFormat="1" applyFont="1"/>
    <xf numFmtId="0" fontId="14" fillId="0" borderId="0" xfId="0" applyFont="1" applyAlignment="1">
      <alignment vertical="center"/>
    </xf>
    <xf numFmtId="0" fontId="6" fillId="0" borderId="5" xfId="0" applyFont="1" applyBorder="1" applyAlignment="1">
      <alignment horizontal="left"/>
    </xf>
    <xf numFmtId="0" fontId="7" fillId="0" borderId="4" xfId="0" applyFont="1" applyBorder="1"/>
    <xf numFmtId="0" fontId="7" fillId="0" borderId="8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165" fontId="7" fillId="0" borderId="5" xfId="0" applyNumberFormat="1" applyFont="1" applyBorder="1" applyAlignment="1">
      <alignment horizontal="right" vertical="center"/>
    </xf>
    <xf numFmtId="165" fontId="6" fillId="0" borderId="12" xfId="0" applyNumberFormat="1" applyFont="1" applyBorder="1"/>
    <xf numFmtId="165" fontId="6" fillId="0" borderId="1" xfId="0" applyNumberFormat="1" applyFont="1" applyBorder="1"/>
    <xf numFmtId="0" fontId="2" fillId="0" borderId="5" xfId="0" applyFont="1" applyBorder="1"/>
    <xf numFmtId="165" fontId="2" fillId="0" borderId="5" xfId="0" applyNumberFormat="1" applyFont="1" applyBorder="1"/>
    <xf numFmtId="0" fontId="4" fillId="0" borderId="7" xfId="0" applyFont="1" applyBorder="1"/>
    <xf numFmtId="0" fontId="4" fillId="0" borderId="5" xfId="0" applyFont="1" applyBorder="1"/>
    <xf numFmtId="165" fontId="4" fillId="0" borderId="5" xfId="0" applyNumberFormat="1" applyFont="1" applyBorder="1"/>
    <xf numFmtId="0" fontId="1" fillId="0" borderId="7" xfId="0" applyFont="1" applyBorder="1"/>
    <xf numFmtId="0" fontId="1" fillId="0" borderId="1" xfId="0" applyFont="1" applyBorder="1"/>
    <xf numFmtId="165" fontId="1" fillId="0" borderId="1" xfId="0" applyNumberFormat="1" applyFont="1" applyBorder="1"/>
    <xf numFmtId="0" fontId="13" fillId="3" borderId="15" xfId="0" applyFont="1" applyFill="1" applyBorder="1"/>
    <xf numFmtId="0" fontId="13" fillId="3" borderId="13" xfId="0" applyFont="1" applyFill="1" applyBorder="1"/>
    <xf numFmtId="165" fontId="13" fillId="3" borderId="5" xfId="0" applyNumberFormat="1" applyFont="1" applyFill="1" applyBorder="1"/>
    <xf numFmtId="0" fontId="6" fillId="0" borderId="5" xfId="0" applyFont="1" applyBorder="1" applyAlignment="1">
      <alignment horizontal="left" vertical="center" wrapText="1"/>
    </xf>
    <xf numFmtId="165" fontId="6" fillId="4" borderId="1" xfId="0" applyNumberFormat="1" applyFont="1" applyFill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9" xfId="0" applyFont="1" applyBorder="1" applyAlignment="1">
      <alignment horizontal="right"/>
    </xf>
    <xf numFmtId="0" fontId="2" fillId="0" borderId="1" xfId="0" applyFont="1" applyBorder="1"/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165" fontId="7" fillId="0" borderId="3" xfId="0" applyNumberFormat="1" applyFont="1" applyBorder="1" applyAlignment="1">
      <alignment vertical="center"/>
    </xf>
    <xf numFmtId="0" fontId="7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165" fontId="21" fillId="0" borderId="0" xfId="0" applyNumberFormat="1" applyFont="1"/>
    <xf numFmtId="0" fontId="21" fillId="0" borderId="0" xfId="0" applyFont="1"/>
    <xf numFmtId="165" fontId="10" fillId="0" borderId="1" xfId="0" applyNumberFormat="1" applyFont="1" applyBorder="1" applyAlignment="1">
      <alignment vertical="center"/>
    </xf>
    <xf numFmtId="0" fontId="2" fillId="0" borderId="12" xfId="0" applyFont="1" applyBorder="1"/>
    <xf numFmtId="0" fontId="4" fillId="0" borderId="12" xfId="0" applyFont="1" applyBorder="1"/>
    <xf numFmtId="0" fontId="6" fillId="0" borderId="1" xfId="1" applyFont="1" applyBorder="1" applyAlignment="1">
      <alignment horizontal="center"/>
    </xf>
    <xf numFmtId="4" fontId="6" fillId="0" borderId="1" xfId="1" applyNumberFormat="1" applyFont="1" applyBorder="1" applyAlignment="1">
      <alignment horizontal="center"/>
    </xf>
    <xf numFmtId="4" fontId="6" fillId="0" borderId="11" xfId="1" applyNumberFormat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4" fontId="6" fillId="0" borderId="7" xfId="1" applyNumberFormat="1" applyFont="1" applyBorder="1" applyAlignment="1">
      <alignment horizontal="center"/>
    </xf>
    <xf numFmtId="4" fontId="6" fillId="0" borderId="6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4" fontId="6" fillId="0" borderId="3" xfId="1" applyNumberFormat="1" applyFont="1" applyBorder="1" applyAlignment="1">
      <alignment horizontal="center"/>
    </xf>
    <xf numFmtId="4" fontId="6" fillId="0" borderId="14" xfId="1" applyNumberFormat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4" fontId="7" fillId="2" borderId="5" xfId="1" applyNumberFormat="1" applyFont="1" applyFill="1" applyBorder="1" applyAlignment="1">
      <alignment vertical="center"/>
    </xf>
    <xf numFmtId="4" fontId="7" fillId="0" borderId="5" xfId="1" applyNumberFormat="1" applyFont="1" applyBorder="1" applyAlignment="1">
      <alignment vertical="center" wrapText="1"/>
    </xf>
    <xf numFmtId="4" fontId="6" fillId="2" borderId="5" xfId="1" applyNumberFormat="1" applyFont="1" applyFill="1" applyBorder="1" applyAlignment="1">
      <alignment vertical="center"/>
    </xf>
    <xf numFmtId="4" fontId="6" fillId="0" borderId="5" xfId="2" applyNumberFormat="1" applyFont="1" applyBorder="1" applyAlignment="1">
      <alignment vertical="center"/>
    </xf>
    <xf numFmtId="4" fontId="6" fillId="2" borderId="5" xfId="1" applyNumberFormat="1" applyFont="1" applyFill="1" applyBorder="1" applyAlignment="1">
      <alignment vertical="center" wrapText="1"/>
    </xf>
    <xf numFmtId="4" fontId="6" fillId="0" borderId="5" xfId="1" applyNumberFormat="1" applyFont="1" applyBorder="1" applyAlignment="1">
      <alignment vertical="center" wrapText="1"/>
    </xf>
    <xf numFmtId="4" fontId="7" fillId="0" borderId="5" xfId="0" applyNumberFormat="1" applyFont="1" applyBorder="1" applyAlignment="1">
      <alignment vertical="center"/>
    </xf>
    <xf numFmtId="4" fontId="6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center"/>
    </xf>
    <xf numFmtId="4" fontId="13" fillId="2" borderId="5" xfId="1" applyNumberFormat="1" applyFont="1" applyFill="1" applyBorder="1" applyAlignment="1">
      <alignment vertical="center"/>
    </xf>
    <xf numFmtId="4" fontId="13" fillId="0" borderId="5" xfId="1" applyNumberFormat="1" applyFont="1" applyBorder="1" applyAlignment="1">
      <alignment vertical="center" wrapText="1"/>
    </xf>
    <xf numFmtId="4" fontId="13" fillId="2" borderId="5" xfId="1" applyNumberFormat="1" applyFont="1" applyFill="1" applyBorder="1" applyAlignment="1">
      <alignment vertical="center" wrapText="1"/>
    </xf>
    <xf numFmtId="3" fontId="0" fillId="0" borderId="0" xfId="0" applyNumberFormat="1"/>
    <xf numFmtId="0" fontId="2" fillId="0" borderId="8" xfId="0" applyFont="1" applyBorder="1"/>
    <xf numFmtId="0" fontId="4" fillId="0" borderId="10" xfId="0" applyFont="1" applyBorder="1"/>
    <xf numFmtId="0" fontId="1" fillId="0" borderId="10" xfId="0" applyFont="1" applyBorder="1"/>
    <xf numFmtId="0" fontId="1" fillId="0" borderId="12" xfId="0" applyFont="1" applyBorder="1"/>
    <xf numFmtId="165" fontId="1" fillId="0" borderId="5" xfId="0" applyNumberFormat="1" applyFont="1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13" xfId="0" applyFont="1" applyBorder="1" applyAlignment="1">
      <alignment horizontal="left"/>
    </xf>
    <xf numFmtId="165" fontId="4" fillId="0" borderId="3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0" fontId="5" fillId="0" borderId="0" xfId="0" applyFont="1"/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5" fontId="1" fillId="0" borderId="3" xfId="0" applyNumberFormat="1" applyFont="1" applyBorder="1" applyAlignment="1">
      <alignment horizontal="right"/>
    </xf>
    <xf numFmtId="165" fontId="1" fillId="0" borderId="9" xfId="0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2" fillId="0" borderId="10" xfId="0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165" fontId="2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7" xfId="0" applyFont="1" applyBorder="1"/>
    <xf numFmtId="0" fontId="1" fillId="0" borderId="9" xfId="0" applyFont="1" applyBorder="1"/>
    <xf numFmtId="0" fontId="7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vertical="center" wrapText="1"/>
    </xf>
    <xf numFmtId="4" fontId="6" fillId="0" borderId="7" xfId="1" applyNumberFormat="1" applyFont="1" applyBorder="1" applyAlignment="1">
      <alignment vertical="center" wrapText="1"/>
    </xf>
    <xf numFmtId="4" fontId="6" fillId="0" borderId="3" xfId="1" applyNumberFormat="1" applyFont="1" applyBorder="1" applyAlignment="1">
      <alignment vertical="center" wrapText="1"/>
    </xf>
    <xf numFmtId="0" fontId="22" fillId="0" borderId="1" xfId="1" applyFont="1" applyBorder="1" applyAlignment="1">
      <alignment horizontal="center" vertical="center" wrapText="1"/>
    </xf>
    <xf numFmtId="0" fontId="22" fillId="0" borderId="7" xfId="1" applyFont="1" applyBorder="1" applyAlignment="1">
      <alignment horizontal="center" vertical="center" wrapText="1"/>
    </xf>
    <xf numFmtId="0" fontId="22" fillId="0" borderId="3" xfId="1" applyFont="1" applyBorder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7" xfId="0" applyNumberFormat="1" applyFont="1" applyBorder="1"/>
    <xf numFmtId="4" fontId="6" fillId="0" borderId="3" xfId="0" applyNumberFormat="1" applyFont="1" applyBorder="1"/>
    <xf numFmtId="0" fontId="7" fillId="0" borderId="11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shrinkToFit="1"/>
    </xf>
    <xf numFmtId="4" fontId="7" fillId="0" borderId="7" xfId="0" applyNumberFormat="1" applyFont="1" applyBorder="1" applyAlignment="1">
      <alignment horizontal="right" vertical="center" shrinkToFit="1"/>
    </xf>
    <xf numFmtId="4" fontId="7" fillId="0" borderId="3" xfId="0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center" shrinkToFit="1"/>
    </xf>
    <xf numFmtId="0" fontId="6" fillId="0" borderId="7" xfId="1" applyFont="1" applyBorder="1" applyAlignment="1">
      <alignment horizontal="center" shrinkToFit="1"/>
    </xf>
    <xf numFmtId="0" fontId="6" fillId="0" borderId="3" xfId="1" applyFont="1" applyBorder="1" applyAlignment="1">
      <alignment horizontal="center" shrinkToFit="1"/>
    </xf>
    <xf numFmtId="0" fontId="6" fillId="0" borderId="5" xfId="1" applyFont="1" applyBorder="1" applyAlignment="1">
      <alignment horizontal="center" shrinkToFit="1"/>
    </xf>
    <xf numFmtId="0" fontId="6" fillId="0" borderId="1" xfId="1" applyFont="1" applyBorder="1" applyAlignment="1">
      <alignment vertical="center" shrinkToFit="1"/>
    </xf>
    <xf numFmtId="0" fontId="6" fillId="0" borderId="7" xfId="1" applyFont="1" applyBorder="1" applyAlignment="1">
      <alignment vertical="center" shrinkToFit="1"/>
    </xf>
    <xf numFmtId="0" fontId="6" fillId="0" borderId="3" xfId="1" applyFont="1" applyBorder="1" applyAlignment="1">
      <alignment vertical="center" shrinkToFit="1"/>
    </xf>
    <xf numFmtId="0" fontId="11" fillId="0" borderId="7" xfId="0" applyFont="1" applyBorder="1" applyAlignment="1">
      <alignment vertical="center" shrinkToFit="1"/>
    </xf>
    <xf numFmtId="0" fontId="11" fillId="0" borderId="3" xfId="0" applyFont="1" applyBorder="1" applyAlignment="1">
      <alignment vertical="center" shrinkToFit="1"/>
    </xf>
  </cellXfs>
  <cellStyles count="3">
    <cellStyle name="Normalny" xfId="0" builtinId="0"/>
    <cellStyle name="Normalny 4 3" xfId="1" xr:uid="{00000000-0005-0000-0000-000001000000}"/>
    <cellStyle name="Normalny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0"/>
  <sheetViews>
    <sheetView view="pageBreakPreview" zoomScale="60" zoomScaleNormal="100" workbookViewId="0">
      <selection activeCell="E213" sqref="E213"/>
    </sheetView>
  </sheetViews>
  <sheetFormatPr defaultRowHeight="14.4"/>
  <cols>
    <col min="1" max="3" width="8.6640625" style="1" customWidth="1"/>
    <col min="4" max="4" width="73.5546875" style="1" customWidth="1"/>
    <col min="5" max="6" width="15.6640625" style="51" customWidth="1"/>
    <col min="7" max="7" width="9.109375" style="68"/>
    <col min="8" max="9" width="11.44140625" bestFit="1" customWidth="1"/>
  </cols>
  <sheetData>
    <row r="1" spans="1:9" s="13" customFormat="1">
      <c r="A1" s="14"/>
      <c r="B1" s="14"/>
      <c r="C1" s="14"/>
      <c r="D1" s="14"/>
      <c r="E1" s="49"/>
      <c r="F1" s="50" t="s">
        <v>10</v>
      </c>
      <c r="G1" s="67"/>
    </row>
    <row r="2" spans="1:9" s="13" customFormat="1">
      <c r="A2" s="14"/>
      <c r="B2" s="14"/>
      <c r="C2" s="14"/>
      <c r="D2" s="14"/>
      <c r="E2" s="49"/>
      <c r="F2" s="50" t="s">
        <v>11</v>
      </c>
      <c r="G2" s="67"/>
    </row>
    <row r="3" spans="1:9" s="13" customFormat="1">
      <c r="A3" s="14"/>
      <c r="B3" s="14"/>
      <c r="C3" s="14"/>
      <c r="D3" s="14"/>
      <c r="E3" s="49"/>
      <c r="F3" s="50" t="s">
        <v>160</v>
      </c>
      <c r="G3" s="67"/>
    </row>
    <row r="4" spans="1:9">
      <c r="D4" s="2" t="s">
        <v>1</v>
      </c>
    </row>
    <row r="5" spans="1:9">
      <c r="A5" s="3" t="s">
        <v>2</v>
      </c>
      <c r="B5" s="3" t="s">
        <v>3</v>
      </c>
      <c r="C5" s="3" t="s">
        <v>0</v>
      </c>
      <c r="D5" s="4" t="s">
        <v>4</v>
      </c>
      <c r="E5" s="52" t="s">
        <v>5</v>
      </c>
      <c r="F5" s="53" t="s">
        <v>6</v>
      </c>
    </row>
    <row r="6" spans="1:9">
      <c r="A6" s="5"/>
      <c r="B6" s="5"/>
      <c r="C6" s="5"/>
      <c r="D6" s="6"/>
      <c r="E6" s="54"/>
      <c r="F6" s="55"/>
    </row>
    <row r="7" spans="1:9" s="36" customFormat="1">
      <c r="A7" s="26">
        <v>750</v>
      </c>
      <c r="B7" s="24"/>
      <c r="C7" s="24"/>
      <c r="D7" s="24" t="s">
        <v>97</v>
      </c>
      <c r="E7" s="56">
        <f t="shared" ref="E7:F9" si="0">E8</f>
        <v>288000</v>
      </c>
      <c r="F7" s="56">
        <f t="shared" si="0"/>
        <v>0</v>
      </c>
    </row>
    <row r="8" spans="1:9" s="36" customFormat="1">
      <c r="A8" s="37"/>
      <c r="B8" s="26">
        <v>75020</v>
      </c>
      <c r="C8" s="32"/>
      <c r="D8" s="24" t="s">
        <v>98</v>
      </c>
      <c r="E8" s="56">
        <f t="shared" si="0"/>
        <v>288000</v>
      </c>
      <c r="F8" s="56">
        <f t="shared" si="0"/>
        <v>0</v>
      </c>
    </row>
    <row r="9" spans="1:9" s="38" customFormat="1">
      <c r="A9" s="35"/>
      <c r="B9" s="16"/>
      <c r="C9" s="18"/>
      <c r="D9" s="19" t="s">
        <v>24</v>
      </c>
      <c r="E9" s="57">
        <f t="shared" si="0"/>
        <v>288000</v>
      </c>
      <c r="F9" s="57">
        <f t="shared" si="0"/>
        <v>0</v>
      </c>
      <c r="I9" s="39"/>
    </row>
    <row r="10" spans="1:9" s="44" customFormat="1" ht="17.25" customHeight="1">
      <c r="A10" s="40"/>
      <c r="B10" s="41"/>
      <c r="C10" s="42" t="s">
        <v>99</v>
      </c>
      <c r="D10" s="43" t="s">
        <v>100</v>
      </c>
      <c r="E10" s="58">
        <v>288000</v>
      </c>
      <c r="F10" s="58"/>
    </row>
    <row r="11" spans="1:9" s="36" customFormat="1">
      <c r="A11" s="26">
        <v>801</v>
      </c>
      <c r="B11" s="26"/>
      <c r="C11" s="24"/>
      <c r="D11" s="24" t="s">
        <v>13</v>
      </c>
      <c r="E11" s="56">
        <f>E17+E12+E20</f>
        <v>428176.67</v>
      </c>
      <c r="F11" s="56">
        <f>F17+F12+F20</f>
        <v>1000</v>
      </c>
    </row>
    <row r="12" spans="1:9" s="36" customFormat="1">
      <c r="A12" s="191"/>
      <c r="B12" s="81">
        <v>80115</v>
      </c>
      <c r="C12" s="187"/>
      <c r="D12" s="105" t="s">
        <v>19</v>
      </c>
      <c r="E12" s="106">
        <f>E14+E15+E16</f>
        <v>1000</v>
      </c>
      <c r="F12" s="106">
        <f t="shared" ref="F12" si="1">F14+F15+F16</f>
        <v>1000</v>
      </c>
    </row>
    <row r="13" spans="1:9" s="38" customFormat="1">
      <c r="A13" s="192"/>
      <c r="B13" s="109"/>
      <c r="C13" s="188"/>
      <c r="D13" s="84" t="s">
        <v>17</v>
      </c>
      <c r="E13" s="110">
        <f>E14+E15+E16</f>
        <v>1000</v>
      </c>
      <c r="F13" s="110">
        <f>F14+F15+F16</f>
        <v>1000</v>
      </c>
    </row>
    <row r="14" spans="1:9" s="38" customFormat="1">
      <c r="A14" s="193"/>
      <c r="B14" s="27"/>
      <c r="C14" s="189" t="s">
        <v>92</v>
      </c>
      <c r="D14" s="23" t="s">
        <v>90</v>
      </c>
      <c r="E14" s="107">
        <v>1000</v>
      </c>
      <c r="F14" s="108"/>
      <c r="I14" s="39"/>
    </row>
    <row r="15" spans="1:9" s="44" customFormat="1" ht="17.25" customHeight="1">
      <c r="A15" s="193"/>
      <c r="B15" s="27"/>
      <c r="C15" s="189" t="s">
        <v>93</v>
      </c>
      <c r="D15" s="23" t="s">
        <v>91</v>
      </c>
      <c r="E15" s="107"/>
      <c r="F15" s="108">
        <v>500</v>
      </c>
    </row>
    <row r="16" spans="1:9" s="65" customFormat="1">
      <c r="A16" s="193"/>
      <c r="B16" s="27"/>
      <c r="C16" s="189" t="s">
        <v>81</v>
      </c>
      <c r="D16" s="23" t="s">
        <v>82</v>
      </c>
      <c r="E16" s="63"/>
      <c r="F16" s="108">
        <v>500</v>
      </c>
    </row>
    <row r="17" spans="1:9" s="65" customFormat="1">
      <c r="A17" s="93"/>
      <c r="B17" s="26">
        <v>80120</v>
      </c>
      <c r="C17" s="32"/>
      <c r="D17" s="24" t="s">
        <v>29</v>
      </c>
      <c r="E17" s="56">
        <f t="shared" ref="E17:F18" si="2">E18</f>
        <v>6725</v>
      </c>
      <c r="F17" s="56">
        <f t="shared" si="2"/>
        <v>0</v>
      </c>
    </row>
    <row r="18" spans="1:9" s="75" customFormat="1">
      <c r="A18" s="35"/>
      <c r="B18" s="16"/>
      <c r="C18" s="18"/>
      <c r="D18" s="19" t="s">
        <v>21</v>
      </c>
      <c r="E18" s="57">
        <f t="shared" si="2"/>
        <v>6725</v>
      </c>
      <c r="F18" s="57">
        <f t="shared" si="2"/>
        <v>0</v>
      </c>
    </row>
    <row r="19" spans="1:9" s="65" customFormat="1">
      <c r="A19" s="194"/>
      <c r="B19" s="41"/>
      <c r="C19" s="42" t="s">
        <v>35</v>
      </c>
      <c r="D19" s="43" t="s">
        <v>36</v>
      </c>
      <c r="E19" s="58">
        <v>6725</v>
      </c>
      <c r="F19" s="58"/>
    </row>
    <row r="20" spans="1:9" s="36" customFormat="1">
      <c r="A20" s="171"/>
      <c r="B20" s="195">
        <v>80195</v>
      </c>
      <c r="C20" s="176"/>
      <c r="D20" s="155" t="s">
        <v>20</v>
      </c>
      <c r="E20" s="156">
        <f>E21+E23</f>
        <v>420451.67</v>
      </c>
      <c r="F20" s="156">
        <f>F21+F23</f>
        <v>0</v>
      </c>
    </row>
    <row r="21" spans="1:9" s="160" customFormat="1" ht="27.6">
      <c r="A21" s="172"/>
      <c r="B21" s="164"/>
      <c r="C21" s="177"/>
      <c r="D21" s="157" t="s">
        <v>104</v>
      </c>
      <c r="E21" s="158">
        <f>E22</f>
        <v>11412</v>
      </c>
      <c r="F21" s="159"/>
    </row>
    <row r="22" spans="1:9" s="36" customFormat="1" ht="41.4">
      <c r="A22" s="173"/>
      <c r="B22" s="85"/>
      <c r="C22" s="98">
        <v>2701</v>
      </c>
      <c r="D22" s="161" t="s">
        <v>103</v>
      </c>
      <c r="E22" s="162">
        <f>11412</f>
        <v>11412</v>
      </c>
      <c r="F22" s="163"/>
    </row>
    <row r="23" spans="1:9" s="181" customFormat="1" ht="22.5" customHeight="1">
      <c r="A23" s="179"/>
      <c r="B23" s="180"/>
      <c r="C23" s="190"/>
      <c r="D23" s="185" t="s">
        <v>128</v>
      </c>
      <c r="E23" s="184">
        <f>E24+E25</f>
        <v>409039.67</v>
      </c>
      <c r="F23" s="184">
        <f>F24+F25</f>
        <v>0</v>
      </c>
    </row>
    <row r="24" spans="1:9" s="36" customFormat="1" ht="45.75" customHeight="1">
      <c r="A24" s="173"/>
      <c r="B24" s="85"/>
      <c r="C24" s="42">
        <v>2057</v>
      </c>
      <c r="D24" s="198" t="s">
        <v>107</v>
      </c>
      <c r="E24" s="196">
        <v>364208.92</v>
      </c>
      <c r="F24" s="196"/>
    </row>
    <row r="25" spans="1:9" s="36" customFormat="1" ht="48.75" customHeight="1">
      <c r="A25" s="197"/>
      <c r="B25" s="66"/>
      <c r="C25" s="42">
        <v>2059</v>
      </c>
      <c r="D25" s="198" t="s">
        <v>107</v>
      </c>
      <c r="E25" s="196">
        <v>44830.75</v>
      </c>
      <c r="F25" s="196"/>
    </row>
    <row r="26" spans="1:9">
      <c r="A26" s="3" t="s">
        <v>2</v>
      </c>
      <c r="B26" s="3" t="s">
        <v>3</v>
      </c>
      <c r="C26" s="3" t="s">
        <v>0</v>
      </c>
      <c r="D26" s="4" t="s">
        <v>4</v>
      </c>
      <c r="E26" s="52" t="s">
        <v>5</v>
      </c>
      <c r="F26" s="53" t="s">
        <v>6</v>
      </c>
    </row>
    <row r="27" spans="1:9">
      <c r="A27" s="5"/>
      <c r="B27" s="5"/>
      <c r="C27" s="5"/>
      <c r="D27" s="6"/>
      <c r="E27" s="54"/>
      <c r="F27" s="55"/>
    </row>
    <row r="28" spans="1:9" s="38" customFormat="1">
      <c r="A28" s="92">
        <v>852</v>
      </c>
      <c r="B28" s="92"/>
      <c r="C28" s="92"/>
      <c r="D28" s="92" t="s">
        <v>39</v>
      </c>
      <c r="E28" s="99">
        <f t="shared" ref="E28:F28" si="3">E29</f>
        <v>20000</v>
      </c>
      <c r="F28" s="99">
        <f t="shared" si="3"/>
        <v>0</v>
      </c>
      <c r="G28" s="70"/>
      <c r="I28" s="39"/>
    </row>
    <row r="29" spans="1:9" s="36" customFormat="1" ht="16.5" customHeight="1">
      <c r="A29" s="37"/>
      <c r="B29" s="26">
        <v>85202</v>
      </c>
      <c r="C29" s="32"/>
      <c r="D29" s="24" t="s">
        <v>40</v>
      </c>
      <c r="E29" s="56">
        <f>E30</f>
        <v>20000</v>
      </c>
      <c r="F29" s="56">
        <f>F30</f>
        <v>0</v>
      </c>
      <c r="G29" s="69"/>
      <c r="I29" s="76"/>
    </row>
    <row r="30" spans="1:9" s="29" customFormat="1">
      <c r="A30" s="35"/>
      <c r="B30" s="16"/>
      <c r="C30" s="18"/>
      <c r="D30" s="19" t="s">
        <v>73</v>
      </c>
      <c r="E30" s="57">
        <f>E31</f>
        <v>20000</v>
      </c>
      <c r="F30" s="57">
        <f>F31</f>
        <v>0</v>
      </c>
    </row>
    <row r="31" spans="1:9" s="15" customFormat="1">
      <c r="A31" s="94"/>
      <c r="B31" s="10"/>
      <c r="C31" s="111" t="s">
        <v>74</v>
      </c>
      <c r="D31" s="125" t="s">
        <v>75</v>
      </c>
      <c r="E31" s="62">
        <v>20000</v>
      </c>
      <c r="F31" s="62"/>
    </row>
    <row r="32" spans="1:9" s="15" customFormat="1">
      <c r="A32" s="26">
        <v>854</v>
      </c>
      <c r="B32" s="26"/>
      <c r="C32" s="82"/>
      <c r="D32" s="24" t="s">
        <v>14</v>
      </c>
      <c r="E32" s="56">
        <f>E33+E36+E40+E43</f>
        <v>255500</v>
      </c>
      <c r="F32" s="56">
        <f>F33+F36+F40+F43</f>
        <v>0</v>
      </c>
    </row>
    <row r="33" spans="1:10" s="15" customFormat="1">
      <c r="A33" s="26"/>
      <c r="B33" s="31">
        <v>85403</v>
      </c>
      <c r="C33" s="95"/>
      <c r="D33" s="24" t="s">
        <v>86</v>
      </c>
      <c r="E33" s="56">
        <f>E34</f>
        <v>1500</v>
      </c>
      <c r="F33" s="56">
        <v>0</v>
      </c>
    </row>
    <row r="34" spans="1:10" s="118" customFormat="1">
      <c r="A34" s="16"/>
      <c r="B34" s="17"/>
      <c r="C34" s="96"/>
      <c r="D34" s="19" t="s">
        <v>87</v>
      </c>
      <c r="E34" s="57">
        <f>E35</f>
        <v>1500</v>
      </c>
      <c r="F34" s="57">
        <f t="shared" ref="F34" si="4">F35</f>
        <v>0</v>
      </c>
    </row>
    <row r="35" spans="1:10" s="118" customFormat="1">
      <c r="A35" s="79"/>
      <c r="B35" s="136"/>
      <c r="C35" s="111" t="s">
        <v>74</v>
      </c>
      <c r="D35" s="125" t="s">
        <v>75</v>
      </c>
      <c r="E35" s="80">
        <v>1500</v>
      </c>
      <c r="F35" s="80"/>
    </row>
    <row r="36" spans="1:10" s="118" customFormat="1">
      <c r="A36" s="30"/>
      <c r="B36" s="31">
        <v>85410</v>
      </c>
      <c r="C36" s="95"/>
      <c r="D36" s="24" t="s">
        <v>18</v>
      </c>
      <c r="E36" s="56">
        <f>E37</f>
        <v>165000</v>
      </c>
      <c r="F36" s="56">
        <f>F37</f>
        <v>0</v>
      </c>
    </row>
    <row r="37" spans="1:10" s="15" customFormat="1">
      <c r="A37" s="16"/>
      <c r="B37" s="17"/>
      <c r="C37" s="96"/>
      <c r="D37" s="19" t="s">
        <v>17</v>
      </c>
      <c r="E37" s="57">
        <f>E38+E39</f>
        <v>165000</v>
      </c>
      <c r="F37" s="57">
        <f>F39</f>
        <v>0</v>
      </c>
    </row>
    <row r="38" spans="1:10" s="118" customFormat="1">
      <c r="A38" s="12"/>
      <c r="B38" s="22"/>
      <c r="C38" s="77" t="s">
        <v>94</v>
      </c>
      <c r="D38" s="8" t="s">
        <v>95</v>
      </c>
      <c r="E38" s="62">
        <v>120000</v>
      </c>
      <c r="F38" s="62"/>
    </row>
    <row r="39" spans="1:10" s="15" customFormat="1">
      <c r="A39" s="12"/>
      <c r="B39" s="20"/>
      <c r="C39" s="77" t="s">
        <v>35</v>
      </c>
      <c r="D39" s="8" t="s">
        <v>36</v>
      </c>
      <c r="E39" s="62">
        <v>45000</v>
      </c>
      <c r="F39" s="62"/>
    </row>
    <row r="40" spans="1:10" s="38" customFormat="1">
      <c r="A40" s="30"/>
      <c r="B40" s="31">
        <v>85411</v>
      </c>
      <c r="C40" s="95"/>
      <c r="D40" s="24" t="s">
        <v>83</v>
      </c>
      <c r="E40" s="56">
        <f>E41</f>
        <v>64000</v>
      </c>
      <c r="F40" s="56">
        <f>F41</f>
        <v>0</v>
      </c>
    </row>
    <row r="41" spans="1:10" s="36" customFormat="1">
      <c r="A41" s="16"/>
      <c r="B41" s="17"/>
      <c r="C41" s="96"/>
      <c r="D41" s="19" t="s">
        <v>23</v>
      </c>
      <c r="E41" s="57">
        <f>E42</f>
        <v>64000</v>
      </c>
      <c r="F41" s="57">
        <f>F42</f>
        <v>0</v>
      </c>
    </row>
    <row r="42" spans="1:10" s="118" customFormat="1">
      <c r="A42" s="12"/>
      <c r="B42" s="22"/>
      <c r="C42" s="77" t="s">
        <v>35</v>
      </c>
      <c r="D42" s="8" t="s">
        <v>36</v>
      </c>
      <c r="E42" s="62">
        <v>64000</v>
      </c>
      <c r="F42" s="62"/>
    </row>
    <row r="43" spans="1:10" s="118" customFormat="1">
      <c r="A43" s="30"/>
      <c r="B43" s="31">
        <v>85417</v>
      </c>
      <c r="C43" s="95"/>
      <c r="D43" s="24" t="s">
        <v>18</v>
      </c>
      <c r="E43" s="56">
        <f>E44</f>
        <v>25000</v>
      </c>
      <c r="F43" s="56">
        <f>F44+F46</f>
        <v>0</v>
      </c>
    </row>
    <row r="44" spans="1:10" s="15" customFormat="1">
      <c r="A44" s="16"/>
      <c r="B44" s="17"/>
      <c r="C44" s="96"/>
      <c r="D44" s="19" t="s">
        <v>17</v>
      </c>
      <c r="E44" s="57">
        <f>E45</f>
        <v>25000</v>
      </c>
      <c r="F44" s="57">
        <f>F45</f>
        <v>0</v>
      </c>
    </row>
    <row r="45" spans="1:10" s="118" customFormat="1">
      <c r="A45" s="10"/>
      <c r="B45" s="20"/>
      <c r="C45" s="77" t="s">
        <v>35</v>
      </c>
      <c r="D45" s="8" t="s">
        <v>36</v>
      </c>
      <c r="E45" s="62">
        <v>25000</v>
      </c>
      <c r="F45" s="62"/>
    </row>
    <row r="46" spans="1:10" s="15" customFormat="1">
      <c r="A46" s="92">
        <v>855</v>
      </c>
      <c r="B46" s="24"/>
      <c r="C46" s="24"/>
      <c r="D46" s="24" t="s">
        <v>77</v>
      </c>
      <c r="E46" s="56">
        <f>E47+E50</f>
        <v>16305</v>
      </c>
      <c r="F46" s="56">
        <f>F47+F50</f>
        <v>0</v>
      </c>
    </row>
    <row r="47" spans="1:10" s="15" customFormat="1">
      <c r="A47" s="26"/>
      <c r="B47" s="31">
        <v>85508</v>
      </c>
      <c r="C47" s="92"/>
      <c r="D47" s="24" t="s">
        <v>78</v>
      </c>
      <c r="E47" s="99">
        <f>E48</f>
        <v>11586</v>
      </c>
      <c r="F47" s="99">
        <f t="shared" ref="E47:F48" si="5">F48</f>
        <v>0</v>
      </c>
      <c r="G47" s="9"/>
      <c r="H47" s="9"/>
      <c r="I47" s="9"/>
      <c r="J47" s="89"/>
    </row>
    <row r="48" spans="1:10" s="15" customFormat="1">
      <c r="A48" s="16"/>
      <c r="B48" s="17"/>
      <c r="C48" s="34"/>
      <c r="D48" s="135" t="s">
        <v>24</v>
      </c>
      <c r="E48" s="129">
        <f t="shared" si="5"/>
        <v>11586</v>
      </c>
      <c r="F48" s="129">
        <f t="shared" si="5"/>
        <v>0</v>
      </c>
      <c r="G48" s="9"/>
      <c r="H48" s="9"/>
      <c r="I48" s="9"/>
      <c r="J48" s="89"/>
    </row>
    <row r="49" spans="1:9" s="29" customFormat="1" ht="27.6">
      <c r="A49" s="79"/>
      <c r="B49" s="136"/>
      <c r="C49" s="41">
        <v>2690</v>
      </c>
      <c r="D49" s="125" t="s">
        <v>96</v>
      </c>
      <c r="E49" s="137">
        <v>11586</v>
      </c>
      <c r="F49" s="138"/>
      <c r="G49" s="72"/>
    </row>
    <row r="50" spans="1:9" s="29" customFormat="1">
      <c r="A50" s="120"/>
      <c r="B50" s="139">
        <v>85510</v>
      </c>
      <c r="C50" s="140"/>
      <c r="D50" s="127" t="s">
        <v>88</v>
      </c>
      <c r="E50" s="86">
        <f t="shared" ref="E50:F51" si="6">E51</f>
        <v>4719</v>
      </c>
      <c r="F50" s="86">
        <f t="shared" si="6"/>
        <v>0</v>
      </c>
      <c r="G50" s="72"/>
    </row>
    <row r="51" spans="1:9" s="29" customFormat="1">
      <c r="A51" s="16"/>
      <c r="B51" s="17"/>
      <c r="C51" s="88"/>
      <c r="D51" s="19" t="s">
        <v>89</v>
      </c>
      <c r="E51" s="57">
        <f t="shared" si="6"/>
        <v>4719</v>
      </c>
      <c r="F51" s="57">
        <f t="shared" si="6"/>
        <v>0</v>
      </c>
      <c r="G51" s="72"/>
    </row>
    <row r="52" spans="1:9" s="29" customFormat="1">
      <c r="A52" s="10"/>
      <c r="B52" s="22"/>
      <c r="C52" s="77" t="s">
        <v>35</v>
      </c>
      <c r="D52" s="8" t="s">
        <v>36</v>
      </c>
      <c r="E52" s="62">
        <v>4719</v>
      </c>
      <c r="F52" s="62"/>
      <c r="G52" s="72"/>
    </row>
    <row r="53" spans="1:9" s="29" customFormat="1">
      <c r="A53" s="24"/>
      <c r="B53" s="24"/>
      <c r="C53" s="24"/>
      <c r="D53" s="24" t="s">
        <v>7</v>
      </c>
      <c r="E53" s="56">
        <f>E46+E32+E28+E11++E7</f>
        <v>1007981.6699999999</v>
      </c>
      <c r="F53" s="56">
        <f>F46+F32+F28+F11++F7</f>
        <v>1000</v>
      </c>
      <c r="G53" s="72"/>
    </row>
    <row r="54" spans="1:9" s="29" customFormat="1">
      <c r="A54" s="45"/>
      <c r="B54" s="45"/>
      <c r="C54" s="46"/>
      <c r="D54" s="46" t="s">
        <v>16</v>
      </c>
      <c r="E54" s="59">
        <v>0</v>
      </c>
      <c r="F54" s="59">
        <v>0</v>
      </c>
      <c r="G54" s="72"/>
    </row>
    <row r="55" spans="1:9" s="29" customFormat="1">
      <c r="A55" s="47"/>
      <c r="B55" s="47"/>
      <c r="C55" s="47"/>
      <c r="D55" s="47"/>
      <c r="E55" s="60"/>
      <c r="F55" s="61">
        <f>E53-F53</f>
        <v>1006981.6699999999</v>
      </c>
      <c r="G55" s="72"/>
      <c r="H55" s="72"/>
    </row>
    <row r="56" spans="1:9" s="29" customFormat="1">
      <c r="A56" s="47"/>
      <c r="B56" s="47"/>
      <c r="C56" s="47"/>
      <c r="D56" s="47"/>
      <c r="E56" s="60"/>
      <c r="F56" s="61"/>
      <c r="G56" s="72"/>
    </row>
    <row r="57" spans="1:9" s="29" customFormat="1">
      <c r="A57" s="47"/>
      <c r="B57" s="47"/>
      <c r="C57" s="47"/>
      <c r="D57" s="47"/>
      <c r="E57" s="60"/>
      <c r="F57" s="61"/>
      <c r="G57" s="72"/>
    </row>
    <row r="58" spans="1:9" s="15" customFormat="1">
      <c r="A58" s="9"/>
      <c r="B58" s="9"/>
      <c r="C58" s="9"/>
      <c r="D58" s="9"/>
      <c r="E58" s="61"/>
      <c r="F58" s="116" t="s">
        <v>12</v>
      </c>
      <c r="G58" s="73"/>
    </row>
    <row r="59" spans="1:9" s="15" customFormat="1">
      <c r="A59" s="9"/>
      <c r="B59" s="9"/>
      <c r="C59" s="9"/>
      <c r="D59" s="9"/>
      <c r="E59" s="61"/>
      <c r="F59" s="116" t="s">
        <v>11</v>
      </c>
      <c r="G59" s="73"/>
    </row>
    <row r="60" spans="1:9" s="36" customFormat="1">
      <c r="A60" s="9"/>
      <c r="B60" s="9"/>
      <c r="C60" s="9"/>
      <c r="D60" s="9"/>
      <c r="E60" s="61"/>
      <c r="F60" s="116" t="s">
        <v>160</v>
      </c>
      <c r="G60" s="69"/>
    </row>
    <row r="61" spans="1:9" s="36" customFormat="1">
      <c r="A61" s="9" t="s">
        <v>8</v>
      </c>
      <c r="B61" s="9"/>
      <c r="C61" s="9"/>
      <c r="D61" s="117" t="s">
        <v>9</v>
      </c>
      <c r="E61" s="61"/>
      <c r="F61" s="61"/>
      <c r="G61" s="69"/>
    </row>
    <row r="62" spans="1:9" s="38" customFormat="1">
      <c r="A62" s="100" t="s">
        <v>2</v>
      </c>
      <c r="B62" s="100" t="s">
        <v>3</v>
      </c>
      <c r="C62" s="100" t="s">
        <v>0</v>
      </c>
      <c r="D62" s="101" t="s">
        <v>4</v>
      </c>
      <c r="E62" s="102" t="s">
        <v>5</v>
      </c>
      <c r="F62" s="103" t="s">
        <v>6</v>
      </c>
      <c r="G62" s="70"/>
      <c r="I62" s="39"/>
    </row>
    <row r="63" spans="1:9" s="44" customFormat="1" ht="17.25" customHeight="1">
      <c r="A63" s="11"/>
      <c r="B63" s="11"/>
      <c r="C63" s="11"/>
      <c r="D63" s="25"/>
      <c r="E63" s="63"/>
      <c r="F63" s="64"/>
      <c r="G63" s="71"/>
    </row>
    <row r="64" spans="1:9" s="15" customFormat="1" ht="17.100000000000001" customHeight="1">
      <c r="A64" s="82">
        <v>750</v>
      </c>
      <c r="B64" s="144"/>
      <c r="C64" s="144"/>
      <c r="D64" s="145" t="s">
        <v>97</v>
      </c>
      <c r="E64" s="146">
        <f>E65</f>
        <v>180989</v>
      </c>
      <c r="F64" s="147">
        <f>F65</f>
        <v>0</v>
      </c>
    </row>
    <row r="65" spans="1:9" s="36" customFormat="1" ht="17.100000000000001" customHeight="1">
      <c r="A65" s="83"/>
      <c r="B65" s="81">
        <v>75095</v>
      </c>
      <c r="C65" s="104"/>
      <c r="D65" s="105" t="s">
        <v>20</v>
      </c>
      <c r="E65" s="106">
        <f>E66</f>
        <v>180989</v>
      </c>
      <c r="F65" s="106">
        <f>F66+F68</f>
        <v>0</v>
      </c>
    </row>
    <row r="66" spans="1:9" s="38" customFormat="1" ht="31.5" customHeight="1">
      <c r="A66" s="148"/>
      <c r="B66" s="149"/>
      <c r="C66" s="150"/>
      <c r="D66" s="151" t="s">
        <v>102</v>
      </c>
      <c r="E66" s="152">
        <f>E67</f>
        <v>180989</v>
      </c>
      <c r="F66" s="152">
        <f>F67</f>
        <v>0</v>
      </c>
      <c r="H66" s="70"/>
      <c r="I66" s="39"/>
    </row>
    <row r="67" spans="1:9" s="36" customFormat="1" ht="17.100000000000001" customHeight="1">
      <c r="A67" s="10"/>
      <c r="B67" s="20"/>
      <c r="C67" s="8">
        <v>6050</v>
      </c>
      <c r="D67" s="133" t="s">
        <v>101</v>
      </c>
      <c r="E67" s="153">
        <f>133511+47478</f>
        <v>180989</v>
      </c>
      <c r="F67" s="62"/>
      <c r="H67" s="69"/>
    </row>
    <row r="68" spans="1:9" s="36" customFormat="1">
      <c r="A68" s="26">
        <v>801</v>
      </c>
      <c r="B68" s="26"/>
      <c r="C68" s="24"/>
      <c r="D68" s="24" t="s">
        <v>13</v>
      </c>
      <c r="E68" s="56">
        <f>E69+E72</f>
        <v>427176.67</v>
      </c>
      <c r="F68" s="56">
        <f t="shared" ref="E68:F70" si="7">F69</f>
        <v>0</v>
      </c>
      <c r="H68" s="69"/>
    </row>
    <row r="69" spans="1:9" s="36" customFormat="1">
      <c r="A69" s="26"/>
      <c r="B69" s="31">
        <v>80120</v>
      </c>
      <c r="C69" s="32"/>
      <c r="D69" s="24" t="s">
        <v>29</v>
      </c>
      <c r="E69" s="56">
        <f t="shared" si="7"/>
        <v>6725</v>
      </c>
      <c r="F69" s="56">
        <f t="shared" si="7"/>
        <v>0</v>
      </c>
    </row>
    <row r="70" spans="1:9" s="38" customFormat="1">
      <c r="A70" s="16"/>
      <c r="B70" s="17"/>
      <c r="C70" s="18"/>
      <c r="D70" s="19" t="s">
        <v>21</v>
      </c>
      <c r="E70" s="57">
        <f t="shared" si="7"/>
        <v>6725</v>
      </c>
      <c r="F70" s="57">
        <f t="shared" si="7"/>
        <v>0</v>
      </c>
    </row>
    <row r="71" spans="1:9" s="36" customFormat="1">
      <c r="A71" s="74"/>
      <c r="B71" s="154"/>
      <c r="C71" s="165">
        <v>4790</v>
      </c>
      <c r="D71" s="133" t="s">
        <v>32</v>
      </c>
      <c r="E71" s="58">
        <v>6725</v>
      </c>
      <c r="F71" s="58"/>
    </row>
    <row r="72" spans="1:9" s="36" customFormat="1">
      <c r="A72" s="171"/>
      <c r="B72" s="178">
        <v>80195</v>
      </c>
      <c r="C72" s="176"/>
      <c r="D72" s="155" t="s">
        <v>20</v>
      </c>
      <c r="E72" s="156">
        <f>E73+E75</f>
        <v>420451.67</v>
      </c>
      <c r="F72" s="156">
        <f>F73+F75</f>
        <v>0</v>
      </c>
    </row>
    <row r="73" spans="1:9" s="160" customFormat="1" ht="27.6">
      <c r="A73" s="172"/>
      <c r="B73" s="164"/>
      <c r="C73" s="177"/>
      <c r="D73" s="157" t="s">
        <v>105</v>
      </c>
      <c r="E73" s="158">
        <f>E74</f>
        <v>11412</v>
      </c>
      <c r="F73" s="159">
        <v>0</v>
      </c>
    </row>
    <row r="74" spans="1:9" s="36" customFormat="1">
      <c r="A74" s="173"/>
      <c r="B74" s="85"/>
      <c r="C74" s="98">
        <v>4301</v>
      </c>
      <c r="D74" s="182" t="s">
        <v>25</v>
      </c>
      <c r="E74" s="162">
        <f>11412</f>
        <v>11412</v>
      </c>
      <c r="F74" s="163"/>
    </row>
    <row r="75" spans="1:9" s="181" customFormat="1" ht="22.5" customHeight="1">
      <c r="A75" s="179"/>
      <c r="B75" s="180"/>
      <c r="C75" s="183"/>
      <c r="D75" s="185" t="s">
        <v>128</v>
      </c>
      <c r="E75" s="184">
        <f>E76+E93</f>
        <v>409039.67</v>
      </c>
      <c r="F75" s="184">
        <f>F76</f>
        <v>0</v>
      </c>
    </row>
    <row r="76" spans="1:9" s="15" customFormat="1">
      <c r="A76" s="174"/>
      <c r="B76" s="166"/>
      <c r="C76" s="167"/>
      <c r="D76" s="168" t="s">
        <v>22</v>
      </c>
      <c r="E76" s="169">
        <f>SUM(E77:E92)</f>
        <v>165077.65</v>
      </c>
      <c r="F76" s="169">
        <f>SUM(F77:F92)</f>
        <v>0</v>
      </c>
    </row>
    <row r="77" spans="1:9" s="15" customFormat="1">
      <c r="A77" s="174"/>
      <c r="B77" s="166"/>
      <c r="C77" s="165">
        <v>4177</v>
      </c>
      <c r="D77" s="133" t="s">
        <v>33</v>
      </c>
      <c r="E77" s="122">
        <v>33373.339999999997</v>
      </c>
      <c r="F77" s="122">
        <v>0</v>
      </c>
    </row>
    <row r="78" spans="1:9" s="15" customFormat="1">
      <c r="A78" s="174"/>
      <c r="B78" s="166"/>
      <c r="C78" s="165">
        <v>4179</v>
      </c>
      <c r="D78" s="133" t="s">
        <v>33</v>
      </c>
      <c r="E78" s="122">
        <v>4107.95</v>
      </c>
      <c r="F78" s="122">
        <v>0</v>
      </c>
    </row>
    <row r="79" spans="1:9" s="15" customFormat="1">
      <c r="A79" s="174"/>
      <c r="B79" s="166"/>
      <c r="C79" s="165">
        <v>4117</v>
      </c>
      <c r="D79" s="133" t="s">
        <v>28</v>
      </c>
      <c r="E79" s="122">
        <v>6820.47</v>
      </c>
      <c r="F79" s="122">
        <v>0</v>
      </c>
    </row>
    <row r="80" spans="1:9" s="15" customFormat="1">
      <c r="A80" s="174"/>
      <c r="B80" s="166"/>
      <c r="C80" s="165">
        <v>4119</v>
      </c>
      <c r="D80" s="133" t="s">
        <v>28</v>
      </c>
      <c r="E80" s="122">
        <v>839.55</v>
      </c>
      <c r="F80" s="122">
        <v>0</v>
      </c>
    </row>
    <row r="81" spans="1:7" s="15" customFormat="1">
      <c r="A81" s="174"/>
      <c r="B81" s="166"/>
      <c r="C81" s="165">
        <v>4127</v>
      </c>
      <c r="D81" s="133" t="s">
        <v>31</v>
      </c>
      <c r="E81" s="122">
        <v>977.23</v>
      </c>
      <c r="F81" s="122">
        <v>0</v>
      </c>
    </row>
    <row r="82" spans="1:7" s="15" customFormat="1">
      <c r="A82" s="174"/>
      <c r="B82" s="166"/>
      <c r="C82" s="165">
        <v>4129</v>
      </c>
      <c r="D82" s="133" t="s">
        <v>31</v>
      </c>
      <c r="E82" s="122">
        <v>120.28</v>
      </c>
      <c r="F82" s="122">
        <v>0</v>
      </c>
    </row>
    <row r="83" spans="1:7" s="36" customFormat="1">
      <c r="A83" s="174"/>
      <c r="B83" s="166"/>
      <c r="C83" s="165">
        <v>4717</v>
      </c>
      <c r="D83" s="133" t="s">
        <v>106</v>
      </c>
      <c r="E83" s="122">
        <v>89.04</v>
      </c>
      <c r="F83" s="122">
        <v>0</v>
      </c>
    </row>
    <row r="84" spans="1:7" s="15" customFormat="1">
      <c r="A84" s="174"/>
      <c r="B84" s="166"/>
      <c r="C84" s="165">
        <v>4719</v>
      </c>
      <c r="D84" s="133" t="s">
        <v>106</v>
      </c>
      <c r="E84" s="122">
        <v>10.96</v>
      </c>
      <c r="F84" s="122">
        <v>0</v>
      </c>
    </row>
    <row r="85" spans="1:7" s="15" customFormat="1">
      <c r="A85" s="174"/>
      <c r="B85" s="166"/>
      <c r="C85" s="165">
        <v>4217</v>
      </c>
      <c r="D85" s="133" t="s">
        <v>26</v>
      </c>
      <c r="E85" s="122">
        <v>96540.81</v>
      </c>
      <c r="F85" s="122">
        <v>0</v>
      </c>
    </row>
    <row r="86" spans="1:7" s="13" customFormat="1">
      <c r="A86" s="174"/>
      <c r="B86" s="166"/>
      <c r="C86" s="165">
        <v>4219</v>
      </c>
      <c r="D86" s="133" t="s">
        <v>26</v>
      </c>
      <c r="E86" s="122">
        <v>11883.28</v>
      </c>
      <c r="F86" s="122">
        <v>0</v>
      </c>
    </row>
    <row r="87" spans="1:7" s="13" customFormat="1">
      <c r="A87" s="175"/>
      <c r="B87" s="170"/>
      <c r="C87" s="165">
        <v>4307</v>
      </c>
      <c r="D87" s="133" t="s">
        <v>25</v>
      </c>
      <c r="E87" s="80">
        <v>2671.2</v>
      </c>
      <c r="F87" s="80">
        <v>0</v>
      </c>
    </row>
    <row r="88" spans="1:7" s="13" customFormat="1">
      <c r="A88" s="100" t="s">
        <v>2</v>
      </c>
      <c r="B88" s="100" t="s">
        <v>3</v>
      </c>
      <c r="C88" s="100" t="s">
        <v>0</v>
      </c>
      <c r="D88" s="101" t="s">
        <v>4</v>
      </c>
      <c r="E88" s="102" t="s">
        <v>5</v>
      </c>
      <c r="F88" s="103" t="s">
        <v>6</v>
      </c>
      <c r="G88" s="67"/>
    </row>
    <row r="89" spans="1:7" s="13" customFormat="1">
      <c r="A89" s="11"/>
      <c r="B89" s="11"/>
      <c r="C89" s="11"/>
      <c r="D89" s="25"/>
      <c r="E89" s="63"/>
      <c r="F89" s="64"/>
      <c r="G89" s="67"/>
    </row>
    <row r="90" spans="1:7" s="13" customFormat="1">
      <c r="A90" s="221"/>
      <c r="B90" s="222"/>
      <c r="C90" s="136">
        <v>4309</v>
      </c>
      <c r="D90" s="133" t="s">
        <v>25</v>
      </c>
      <c r="E90" s="186">
        <v>328.8</v>
      </c>
      <c r="F90" s="186">
        <v>0</v>
      </c>
    </row>
    <row r="91" spans="1:7" s="15" customFormat="1">
      <c r="A91" s="174"/>
      <c r="B91" s="166"/>
      <c r="C91" s="165">
        <v>4797</v>
      </c>
      <c r="D91" s="133" t="s">
        <v>32</v>
      </c>
      <c r="E91" s="122">
        <v>6513.05</v>
      </c>
      <c r="F91" s="122">
        <v>0</v>
      </c>
    </row>
    <row r="92" spans="1:7" s="15" customFormat="1">
      <c r="A92" s="174"/>
      <c r="B92" s="166"/>
      <c r="C92" s="165">
        <v>4799</v>
      </c>
      <c r="D92" s="133" t="s">
        <v>32</v>
      </c>
      <c r="E92" s="122">
        <v>801.69</v>
      </c>
      <c r="F92" s="122">
        <v>0</v>
      </c>
    </row>
    <row r="93" spans="1:7" s="13" customFormat="1">
      <c r="A93" s="174"/>
      <c r="B93" s="166"/>
      <c r="C93" s="167"/>
      <c r="D93" s="168" t="s">
        <v>112</v>
      </c>
      <c r="E93" s="169">
        <f>SUM(E94:E105)</f>
        <v>243962.02</v>
      </c>
      <c r="F93" s="169">
        <f>SUM(F94:F106)</f>
        <v>0</v>
      </c>
    </row>
    <row r="94" spans="1:7" s="15" customFormat="1">
      <c r="A94" s="174"/>
      <c r="B94" s="166"/>
      <c r="C94" s="165">
        <v>4017</v>
      </c>
      <c r="D94" s="219" t="s">
        <v>27</v>
      </c>
      <c r="E94" s="122">
        <v>2716.01</v>
      </c>
      <c r="F94" s="122">
        <v>0</v>
      </c>
    </row>
    <row r="95" spans="1:7" s="15" customFormat="1">
      <c r="A95" s="174"/>
      <c r="B95" s="166"/>
      <c r="C95" s="165">
        <v>4019</v>
      </c>
      <c r="D95" s="219" t="s">
        <v>27</v>
      </c>
      <c r="E95" s="122">
        <v>334.32</v>
      </c>
      <c r="F95" s="122">
        <v>0</v>
      </c>
    </row>
    <row r="96" spans="1:7" s="15" customFormat="1">
      <c r="A96" s="174"/>
      <c r="B96" s="166"/>
      <c r="C96" s="165">
        <v>4117</v>
      </c>
      <c r="D96" s="219" t="s">
        <v>28</v>
      </c>
      <c r="E96" s="220">
        <v>2867.41</v>
      </c>
      <c r="F96" s="122">
        <v>0</v>
      </c>
    </row>
    <row r="97" spans="1:9" s="15" customFormat="1">
      <c r="A97" s="174"/>
      <c r="B97" s="166"/>
      <c r="C97" s="165">
        <v>4119</v>
      </c>
      <c r="D97" s="219" t="s">
        <v>28</v>
      </c>
      <c r="E97" s="220">
        <v>352.97</v>
      </c>
      <c r="F97" s="122">
        <v>0</v>
      </c>
    </row>
    <row r="98" spans="1:9" s="15" customFormat="1">
      <c r="A98" s="174"/>
      <c r="B98" s="166"/>
      <c r="C98" s="165">
        <v>4127</v>
      </c>
      <c r="D98" s="219" t="s">
        <v>31</v>
      </c>
      <c r="E98" s="220">
        <v>384.69</v>
      </c>
      <c r="F98" s="122">
        <v>0</v>
      </c>
    </row>
    <row r="99" spans="1:9" s="118" customFormat="1">
      <c r="A99" s="174"/>
      <c r="B99" s="166"/>
      <c r="C99" s="165">
        <v>4129</v>
      </c>
      <c r="D99" s="219" t="s">
        <v>31</v>
      </c>
      <c r="E99" s="220">
        <v>47.35</v>
      </c>
      <c r="F99" s="122">
        <v>0</v>
      </c>
    </row>
    <row r="100" spans="1:9" s="118" customFormat="1">
      <c r="A100" s="174"/>
      <c r="B100" s="166"/>
      <c r="C100" s="165">
        <v>4177</v>
      </c>
      <c r="D100" s="219" t="s">
        <v>33</v>
      </c>
      <c r="E100" s="122">
        <v>5432.03</v>
      </c>
      <c r="F100" s="122">
        <v>0</v>
      </c>
    </row>
    <row r="101" spans="1:9" s="118" customFormat="1">
      <c r="A101" s="174"/>
      <c r="B101" s="166"/>
      <c r="C101" s="165">
        <v>4179</v>
      </c>
      <c r="D101" s="219" t="s">
        <v>33</v>
      </c>
      <c r="E101" s="122">
        <v>668.63</v>
      </c>
      <c r="F101" s="122">
        <v>0</v>
      </c>
    </row>
    <row r="102" spans="1:9" s="15" customFormat="1">
      <c r="A102" s="174"/>
      <c r="B102" s="166"/>
      <c r="C102" s="165">
        <v>4217</v>
      </c>
      <c r="D102" s="219" t="s">
        <v>26</v>
      </c>
      <c r="E102" s="122">
        <v>197675.59</v>
      </c>
      <c r="F102" s="122">
        <v>0</v>
      </c>
    </row>
    <row r="103" spans="1:9" s="15" customFormat="1">
      <c r="A103" s="174"/>
      <c r="B103" s="166"/>
      <c r="C103" s="165">
        <v>4219</v>
      </c>
      <c r="D103" s="219" t="s">
        <v>26</v>
      </c>
      <c r="E103" s="122">
        <v>24332.03</v>
      </c>
      <c r="F103" s="122">
        <v>0</v>
      </c>
      <c r="H103" s="73"/>
      <c r="I103" s="143"/>
    </row>
    <row r="104" spans="1:9" s="15" customFormat="1">
      <c r="A104" s="174"/>
      <c r="B104" s="166"/>
      <c r="C104" s="165">
        <v>4797</v>
      </c>
      <c r="D104" s="219" t="s">
        <v>32</v>
      </c>
      <c r="E104" s="122">
        <v>8148.05</v>
      </c>
      <c r="F104" s="122">
        <v>0</v>
      </c>
      <c r="G104" s="73"/>
    </row>
    <row r="105" spans="1:9" s="15" customFormat="1">
      <c r="A105" s="175"/>
      <c r="B105" s="170"/>
      <c r="C105" s="165">
        <v>4799</v>
      </c>
      <c r="D105" s="219" t="s">
        <v>32</v>
      </c>
      <c r="E105" s="122">
        <v>1002.94</v>
      </c>
      <c r="F105" s="122">
        <v>0</v>
      </c>
      <c r="G105" s="73"/>
    </row>
    <row r="106" spans="1:9" s="15" customFormat="1">
      <c r="A106" s="93">
        <v>852</v>
      </c>
      <c r="B106" s="92"/>
      <c r="C106" s="92"/>
      <c r="D106" s="24" t="s">
        <v>39</v>
      </c>
      <c r="E106" s="56">
        <f>E107</f>
        <v>20000</v>
      </c>
      <c r="F106" s="56">
        <f>F107</f>
        <v>0</v>
      </c>
      <c r="G106" s="73"/>
    </row>
    <row r="107" spans="1:9" s="13" customFormat="1">
      <c r="A107" s="126"/>
      <c r="B107" s="48">
        <v>85202</v>
      </c>
      <c r="C107" s="87"/>
      <c r="D107" s="127" t="s">
        <v>40</v>
      </c>
      <c r="E107" s="86">
        <f>E108</f>
        <v>20000</v>
      </c>
      <c r="F107" s="86">
        <f>F108</f>
        <v>0</v>
      </c>
      <c r="G107" s="67"/>
    </row>
    <row r="108" spans="1:9" s="13" customFormat="1">
      <c r="A108" s="35"/>
      <c r="B108" s="16"/>
      <c r="C108" s="128"/>
      <c r="D108" s="19" t="s">
        <v>73</v>
      </c>
      <c r="E108" s="129">
        <f>SUM(E109:E109)</f>
        <v>20000</v>
      </c>
      <c r="F108" s="129">
        <f>SUM(F109:F109)</f>
        <v>0</v>
      </c>
      <c r="G108" s="67"/>
    </row>
    <row r="109" spans="1:9" s="13" customFormat="1">
      <c r="A109" s="33"/>
      <c r="B109" s="12"/>
      <c r="C109" s="130">
        <v>4210</v>
      </c>
      <c r="D109" s="91" t="s">
        <v>26</v>
      </c>
      <c r="E109" s="131">
        <v>20000</v>
      </c>
      <c r="F109" s="132"/>
      <c r="G109" s="67"/>
    </row>
    <row r="110" spans="1:9" s="13" customFormat="1">
      <c r="A110" s="37">
        <v>854</v>
      </c>
      <c r="B110" s="26"/>
      <c r="C110" s="24"/>
      <c r="D110" s="134" t="s">
        <v>14</v>
      </c>
      <c r="E110" s="56">
        <f>E115+E123+E111</f>
        <v>255500</v>
      </c>
      <c r="F110" s="56">
        <f>F115+F123</f>
        <v>0</v>
      </c>
      <c r="G110" s="67"/>
    </row>
    <row r="111" spans="1:9" s="13" customFormat="1">
      <c r="A111" s="37"/>
      <c r="B111" s="26">
        <v>85403</v>
      </c>
      <c r="C111" s="95"/>
      <c r="D111" s="24" t="s">
        <v>86</v>
      </c>
      <c r="E111" s="56">
        <f>E112</f>
        <v>1500</v>
      </c>
      <c r="F111" s="56">
        <v>0</v>
      </c>
      <c r="G111" s="67"/>
    </row>
    <row r="112" spans="1:9" s="13" customFormat="1">
      <c r="A112" s="35"/>
      <c r="B112" s="16"/>
      <c r="C112" s="96"/>
      <c r="D112" s="19" t="s">
        <v>87</v>
      </c>
      <c r="E112" s="57">
        <f>E114+E113</f>
        <v>1500</v>
      </c>
      <c r="F112" s="57">
        <f t="shared" ref="F112" si="8">F114</f>
        <v>0</v>
      </c>
      <c r="G112" s="67"/>
    </row>
    <row r="113" spans="1:8" s="13" customFormat="1">
      <c r="A113" s="33"/>
      <c r="B113" s="12"/>
      <c r="C113" s="77">
        <v>4210</v>
      </c>
      <c r="D113" s="91" t="s">
        <v>26</v>
      </c>
      <c r="E113" s="62">
        <v>1200</v>
      </c>
      <c r="F113" s="62"/>
      <c r="G113" s="67"/>
    </row>
    <row r="114" spans="1:8" s="13" customFormat="1">
      <c r="A114" s="78"/>
      <c r="B114" s="79"/>
      <c r="C114" s="21">
        <v>4300</v>
      </c>
      <c r="D114" s="124" t="s">
        <v>25</v>
      </c>
      <c r="E114" s="80">
        <v>300</v>
      </c>
      <c r="F114" s="80"/>
      <c r="G114" s="67"/>
    </row>
    <row r="115" spans="1:8" s="13" customFormat="1">
      <c r="A115" s="93"/>
      <c r="B115" s="26">
        <v>85410</v>
      </c>
      <c r="C115" s="95"/>
      <c r="D115" s="24" t="s">
        <v>18</v>
      </c>
      <c r="E115" s="56">
        <f>E116</f>
        <v>190000</v>
      </c>
      <c r="F115" s="56">
        <f>F116</f>
        <v>0</v>
      </c>
      <c r="G115" s="67"/>
    </row>
    <row r="116" spans="1:8" s="13" customFormat="1">
      <c r="A116" s="35"/>
      <c r="B116" s="16"/>
      <c r="C116" s="96"/>
      <c r="D116" s="19" t="s">
        <v>17</v>
      </c>
      <c r="E116" s="57">
        <f>E117+E118+E119+E120</f>
        <v>190000</v>
      </c>
      <c r="F116" s="57">
        <f>F117+F118+F119+F120</f>
        <v>0</v>
      </c>
      <c r="G116" s="67"/>
    </row>
    <row r="117" spans="1:8" s="13" customFormat="1">
      <c r="A117" s="119"/>
      <c r="B117" s="120"/>
      <c r="C117" s="121">
        <v>4210</v>
      </c>
      <c r="D117" s="7" t="s">
        <v>26</v>
      </c>
      <c r="E117" s="122">
        <v>10000</v>
      </c>
      <c r="F117" s="123"/>
      <c r="G117" s="67"/>
    </row>
    <row r="118" spans="1:8" s="13" customFormat="1">
      <c r="A118" s="119"/>
      <c r="B118" s="120"/>
      <c r="C118" s="121">
        <v>4220</v>
      </c>
      <c r="D118" s="1" t="s">
        <v>76</v>
      </c>
      <c r="E118" s="122">
        <v>120000</v>
      </c>
      <c r="F118" s="123"/>
      <c r="G118" s="67"/>
    </row>
    <row r="119" spans="1:8" s="13" customFormat="1">
      <c r="A119" s="119"/>
      <c r="B119" s="120"/>
      <c r="C119" s="165">
        <v>4260</v>
      </c>
      <c r="D119" s="124" t="s">
        <v>30</v>
      </c>
      <c r="E119" s="80">
        <v>10000</v>
      </c>
      <c r="F119" s="80"/>
      <c r="G119" s="67"/>
    </row>
    <row r="120" spans="1:8" s="13" customFormat="1">
      <c r="A120" s="223"/>
      <c r="B120" s="140"/>
      <c r="C120" s="165">
        <v>4300</v>
      </c>
      <c r="D120" s="124" t="s">
        <v>25</v>
      </c>
      <c r="E120" s="80">
        <v>50000</v>
      </c>
      <c r="F120" s="80"/>
      <c r="G120" s="67"/>
    </row>
    <row r="121" spans="1:8" s="15" customFormat="1">
      <c r="A121" s="100" t="s">
        <v>2</v>
      </c>
      <c r="B121" s="100" t="s">
        <v>3</v>
      </c>
      <c r="C121" s="100" t="s">
        <v>0</v>
      </c>
      <c r="D121" s="101" t="s">
        <v>4</v>
      </c>
      <c r="E121" s="102" t="s">
        <v>5</v>
      </c>
      <c r="F121" s="103" t="s">
        <v>6</v>
      </c>
    </row>
    <row r="122" spans="1:8" s="15" customFormat="1">
      <c r="A122" s="11"/>
      <c r="B122" s="11"/>
      <c r="C122" s="11"/>
      <c r="D122" s="25"/>
      <c r="E122" s="63"/>
      <c r="F122" s="64"/>
    </row>
    <row r="123" spans="1:8" s="15" customFormat="1">
      <c r="A123" s="93"/>
      <c r="B123" s="30">
        <v>85411</v>
      </c>
      <c r="C123" s="224"/>
      <c r="D123" s="92" t="s">
        <v>83</v>
      </c>
      <c r="E123" s="99">
        <f>E124</f>
        <v>64000</v>
      </c>
      <c r="F123" s="99">
        <f>F124</f>
        <v>0</v>
      </c>
      <c r="G123" s="73"/>
      <c r="H123" s="73"/>
    </row>
    <row r="124" spans="1:8" s="13" customFormat="1">
      <c r="A124" s="35"/>
      <c r="B124" s="16"/>
      <c r="C124" s="96"/>
      <c r="D124" s="19" t="s">
        <v>23</v>
      </c>
      <c r="E124" s="57">
        <f>SUM(E125:E127)</f>
        <v>64000</v>
      </c>
      <c r="F124" s="57">
        <f>SUM(F125:F127)</f>
        <v>0</v>
      </c>
      <c r="G124" s="67"/>
    </row>
    <row r="125" spans="1:8" s="15" customFormat="1">
      <c r="A125" s="33"/>
      <c r="B125" s="12"/>
      <c r="C125" s="130">
        <v>4010</v>
      </c>
      <c r="D125" s="219" t="s">
        <v>27</v>
      </c>
      <c r="E125" s="62">
        <v>60000</v>
      </c>
      <c r="F125" s="62"/>
      <c r="G125" s="73"/>
    </row>
    <row r="126" spans="1:8" s="15" customFormat="1">
      <c r="A126" s="33"/>
      <c r="B126" s="12"/>
      <c r="C126" s="77">
        <v>4110</v>
      </c>
      <c r="D126" s="91" t="s">
        <v>28</v>
      </c>
      <c r="E126" s="62">
        <v>3000</v>
      </c>
      <c r="F126" s="62"/>
      <c r="G126" s="73"/>
    </row>
    <row r="127" spans="1:8" s="15" customFormat="1">
      <c r="A127" s="94"/>
      <c r="B127" s="10"/>
      <c r="C127" s="77">
        <v>4120</v>
      </c>
      <c r="D127" s="133" t="s">
        <v>31</v>
      </c>
      <c r="E127" s="62">
        <v>1000</v>
      </c>
      <c r="F127" s="62"/>
      <c r="G127" s="73"/>
    </row>
    <row r="128" spans="1:8" s="15" customFormat="1">
      <c r="A128" s="92">
        <v>855</v>
      </c>
      <c r="B128" s="92"/>
      <c r="C128" s="92"/>
      <c r="D128" s="92" t="s">
        <v>77</v>
      </c>
      <c r="E128" s="99">
        <f>E129+E133</f>
        <v>16305</v>
      </c>
      <c r="F128" s="99">
        <f>F129+F133</f>
        <v>0</v>
      </c>
      <c r="G128" s="73"/>
    </row>
    <row r="129" spans="1:8" s="15" customFormat="1">
      <c r="A129" s="26"/>
      <c r="B129" s="31">
        <v>85508</v>
      </c>
      <c r="C129" s="90"/>
      <c r="D129" s="24" t="s">
        <v>78</v>
      </c>
      <c r="E129" s="99">
        <f t="shared" ref="E129:F129" si="9">E130</f>
        <v>11586</v>
      </c>
      <c r="F129" s="99">
        <f t="shared" si="9"/>
        <v>0</v>
      </c>
      <c r="G129" s="73"/>
    </row>
    <row r="130" spans="1:8" s="15" customFormat="1">
      <c r="A130" s="16"/>
      <c r="B130" s="17"/>
      <c r="C130" s="141"/>
      <c r="D130" s="135" t="s">
        <v>79</v>
      </c>
      <c r="E130" s="129">
        <f>SUM(E131:E132)</f>
        <v>11586</v>
      </c>
      <c r="F130" s="129">
        <f>SUM(F131:F132)</f>
        <v>0</v>
      </c>
      <c r="G130" s="73"/>
    </row>
    <row r="131" spans="1:8" s="15" customFormat="1">
      <c r="A131" s="79"/>
      <c r="B131" s="142"/>
      <c r="C131" s="111">
        <v>4110</v>
      </c>
      <c r="D131" s="91" t="s">
        <v>28</v>
      </c>
      <c r="E131" s="137">
        <v>1586</v>
      </c>
      <c r="F131" s="138"/>
      <c r="G131" s="73"/>
    </row>
    <row r="132" spans="1:8" s="15" customFormat="1">
      <c r="A132" s="79"/>
      <c r="B132" s="142"/>
      <c r="C132" s="111">
        <v>4170</v>
      </c>
      <c r="D132" s="8" t="s">
        <v>33</v>
      </c>
      <c r="E132" s="137">
        <v>10000</v>
      </c>
      <c r="F132" s="138"/>
      <c r="G132" s="73"/>
    </row>
    <row r="133" spans="1:8" s="15" customFormat="1">
      <c r="A133" s="30"/>
      <c r="B133" s="31">
        <v>85510</v>
      </c>
      <c r="C133" s="90"/>
      <c r="D133" s="24" t="s">
        <v>80</v>
      </c>
      <c r="E133" s="99">
        <f>E134</f>
        <v>4719</v>
      </c>
      <c r="F133" s="99">
        <f>F134</f>
        <v>0</v>
      </c>
      <c r="G133" s="73"/>
    </row>
    <row r="134" spans="1:8" s="13" customFormat="1">
      <c r="A134" s="16"/>
      <c r="B134" s="17"/>
      <c r="C134" s="88"/>
      <c r="D134" s="19" t="s">
        <v>89</v>
      </c>
      <c r="E134" s="57">
        <f t="shared" ref="E134:F134" si="10">E135</f>
        <v>4719</v>
      </c>
      <c r="F134" s="57">
        <f t="shared" si="10"/>
        <v>0</v>
      </c>
      <c r="G134" s="67"/>
    </row>
    <row r="135" spans="1:8" s="13" customFormat="1">
      <c r="A135" s="10"/>
      <c r="B135" s="20"/>
      <c r="C135" s="121">
        <v>4300</v>
      </c>
      <c r="D135" s="124" t="s">
        <v>25</v>
      </c>
      <c r="E135" s="62">
        <v>4719</v>
      </c>
      <c r="F135" s="62"/>
      <c r="G135" s="67"/>
    </row>
    <row r="136" spans="1:8" s="13" customFormat="1">
      <c r="A136" s="216"/>
      <c r="B136" s="217"/>
      <c r="C136" s="217"/>
      <c r="D136" s="217" t="s">
        <v>84</v>
      </c>
      <c r="E136" s="218">
        <f>E138+E174+E195+E207</f>
        <v>3334500</v>
      </c>
      <c r="F136" s="218">
        <f>F138+F174+F195+F207</f>
        <v>3227489</v>
      </c>
      <c r="G136" s="67"/>
      <c r="H136" s="67"/>
    </row>
    <row r="137" spans="1:8" s="15" customFormat="1">
      <c r="A137" s="112"/>
      <c r="B137" s="112"/>
      <c r="C137" s="112"/>
      <c r="D137" s="113"/>
      <c r="E137" s="114"/>
      <c r="F137" s="115"/>
      <c r="G137" s="73"/>
    </row>
    <row r="138" spans="1:8" s="15" customFormat="1">
      <c r="A138" s="26">
        <v>801</v>
      </c>
      <c r="B138" s="26"/>
      <c r="C138" s="24"/>
      <c r="D138" s="24" t="s">
        <v>13</v>
      </c>
      <c r="E138" s="56">
        <f>E139+E147+E157+E166+E170</f>
        <v>2413500</v>
      </c>
      <c r="F138" s="56">
        <f>F139+F147+F157+F166+F170</f>
        <v>2212591</v>
      </c>
      <c r="G138" s="73"/>
      <c r="H138" s="199"/>
    </row>
    <row r="139" spans="1:8" s="200" customFormat="1">
      <c r="A139" s="37"/>
      <c r="B139" s="26">
        <v>80115</v>
      </c>
      <c r="C139" s="32"/>
      <c r="D139" s="24" t="s">
        <v>19</v>
      </c>
      <c r="E139" s="56">
        <f>E140+E144</f>
        <v>1755000</v>
      </c>
      <c r="F139" s="56">
        <f>F140+F144</f>
        <v>0</v>
      </c>
    </row>
    <row r="140" spans="1:8" s="200" customFormat="1">
      <c r="A140" s="35"/>
      <c r="B140" s="16"/>
      <c r="C140" s="18"/>
      <c r="D140" s="19" t="s">
        <v>21</v>
      </c>
      <c r="E140" s="57">
        <f>E141+E142+E143</f>
        <v>355000</v>
      </c>
      <c r="F140" s="57">
        <f>F141+F142+F143</f>
        <v>0</v>
      </c>
    </row>
    <row r="141" spans="1:8" s="29" customFormat="1">
      <c r="A141" s="33"/>
      <c r="B141" s="12"/>
      <c r="C141" s="21">
        <v>4010</v>
      </c>
      <c r="D141" s="219" t="s">
        <v>27</v>
      </c>
      <c r="E141" s="62">
        <v>35000</v>
      </c>
      <c r="F141" s="62"/>
    </row>
    <row r="142" spans="1:8" s="15" customFormat="1">
      <c r="A142" s="33"/>
      <c r="B142" s="12"/>
      <c r="C142" s="21">
        <v>4110</v>
      </c>
      <c r="D142" s="91" t="s">
        <v>28</v>
      </c>
      <c r="E142" s="62">
        <v>30000</v>
      </c>
      <c r="F142" s="62"/>
    </row>
    <row r="143" spans="1:8" s="15" customFormat="1">
      <c r="A143" s="33"/>
      <c r="B143" s="12"/>
      <c r="C143" s="21">
        <v>4790</v>
      </c>
      <c r="D143" s="23" t="s">
        <v>32</v>
      </c>
      <c r="E143" s="62">
        <v>290000</v>
      </c>
      <c r="F143" s="62"/>
    </row>
    <row r="144" spans="1:8" s="15" customFormat="1">
      <c r="A144" s="35"/>
      <c r="B144" s="16"/>
      <c r="C144" s="18"/>
      <c r="D144" s="19" t="s">
        <v>17</v>
      </c>
      <c r="E144" s="57">
        <f>SUM(E145:E146)</f>
        <v>1400000</v>
      </c>
      <c r="F144" s="57">
        <f>SUM(F145:F146)</f>
        <v>0</v>
      </c>
    </row>
    <row r="145" spans="1:8" s="15" customFormat="1">
      <c r="A145" s="33"/>
      <c r="B145" s="12"/>
      <c r="C145" s="21">
        <v>4110</v>
      </c>
      <c r="D145" s="91" t="s">
        <v>28</v>
      </c>
      <c r="E145" s="62">
        <v>100000</v>
      </c>
      <c r="F145" s="62"/>
    </row>
    <row r="146" spans="1:8" s="15" customFormat="1">
      <c r="A146" s="33"/>
      <c r="B146" s="10"/>
      <c r="C146" s="21">
        <v>4790</v>
      </c>
      <c r="D146" s="23" t="s">
        <v>32</v>
      </c>
      <c r="E146" s="62">
        <v>1300000</v>
      </c>
      <c r="F146" s="62"/>
    </row>
    <row r="147" spans="1:8" s="15" customFormat="1">
      <c r="A147" s="33"/>
      <c r="B147" s="30">
        <v>80117</v>
      </c>
      <c r="C147" s="90"/>
      <c r="D147" s="92" t="s">
        <v>37</v>
      </c>
      <c r="E147" s="99">
        <f>E148+E152</f>
        <v>212000</v>
      </c>
      <c r="F147" s="99">
        <f>F148+F152</f>
        <v>0</v>
      </c>
    </row>
    <row r="148" spans="1:8" s="15" customFormat="1">
      <c r="A148" s="35"/>
      <c r="B148" s="16"/>
      <c r="C148" s="18"/>
      <c r="D148" s="19" t="s">
        <v>21</v>
      </c>
      <c r="E148" s="57">
        <f>E149+E151+E150</f>
        <v>132000</v>
      </c>
      <c r="F148" s="57">
        <f>F149+F151</f>
        <v>0</v>
      </c>
    </row>
    <row r="149" spans="1:8" s="15" customFormat="1">
      <c r="A149" s="33"/>
      <c r="B149" s="12"/>
      <c r="C149" s="21">
        <v>4010</v>
      </c>
      <c r="D149" s="219" t="s">
        <v>27</v>
      </c>
      <c r="E149" s="62">
        <v>17000</v>
      </c>
      <c r="F149" s="62"/>
      <c r="G149" s="73"/>
    </row>
    <row r="150" spans="1:8" s="15" customFormat="1">
      <c r="A150" s="33"/>
      <c r="B150" s="12"/>
      <c r="C150" s="21">
        <v>4110</v>
      </c>
      <c r="D150" s="91" t="s">
        <v>28</v>
      </c>
      <c r="E150" s="62">
        <v>25000</v>
      </c>
      <c r="F150" s="62"/>
      <c r="G150" s="73"/>
    </row>
    <row r="151" spans="1:8" s="13" customFormat="1">
      <c r="A151" s="33"/>
      <c r="B151" s="12"/>
      <c r="C151" s="21">
        <v>4790</v>
      </c>
      <c r="D151" s="23" t="s">
        <v>32</v>
      </c>
      <c r="E151" s="62">
        <v>90000</v>
      </c>
      <c r="F151" s="62"/>
      <c r="G151" s="67"/>
    </row>
    <row r="152" spans="1:8" s="13" customFormat="1">
      <c r="A152" s="35"/>
      <c r="B152" s="16"/>
      <c r="C152" s="18"/>
      <c r="D152" s="19" t="s">
        <v>22</v>
      </c>
      <c r="E152" s="57">
        <f>E153+E156</f>
        <v>80000</v>
      </c>
      <c r="F152" s="57">
        <f>F153+F156</f>
        <v>0</v>
      </c>
      <c r="G152" s="67"/>
    </row>
    <row r="153" spans="1:8" s="13" customFormat="1">
      <c r="A153" s="94"/>
      <c r="B153" s="10"/>
      <c r="C153" s="21">
        <v>4110</v>
      </c>
      <c r="D153" s="8" t="s">
        <v>28</v>
      </c>
      <c r="E153" s="62">
        <v>20000</v>
      </c>
      <c r="F153" s="62"/>
      <c r="G153" s="67"/>
    </row>
    <row r="154" spans="1:8" s="15" customFormat="1">
      <c r="A154" s="100" t="s">
        <v>2</v>
      </c>
      <c r="B154" s="100" t="s">
        <v>3</v>
      </c>
      <c r="C154" s="100" t="s">
        <v>0</v>
      </c>
      <c r="D154" s="101" t="s">
        <v>4</v>
      </c>
      <c r="E154" s="102" t="s">
        <v>5</v>
      </c>
      <c r="F154" s="103" t="s">
        <v>6</v>
      </c>
      <c r="G154" s="73"/>
    </row>
    <row r="155" spans="1:8" s="15" customFormat="1">
      <c r="A155" s="11"/>
      <c r="B155" s="11"/>
      <c r="C155" s="11"/>
      <c r="D155" s="25"/>
      <c r="E155" s="63"/>
      <c r="F155" s="64"/>
      <c r="G155" s="73"/>
    </row>
    <row r="156" spans="1:8" s="13" customFormat="1">
      <c r="A156" s="33"/>
      <c r="B156" s="10"/>
      <c r="C156" s="21">
        <v>4790</v>
      </c>
      <c r="D156" s="201" t="s">
        <v>32</v>
      </c>
      <c r="E156" s="62">
        <v>60000</v>
      </c>
      <c r="F156" s="62"/>
      <c r="G156" s="67"/>
      <c r="H156" s="67"/>
    </row>
    <row r="157" spans="1:8" s="15" customFormat="1">
      <c r="A157" s="33"/>
      <c r="B157" s="30">
        <v>80120</v>
      </c>
      <c r="C157" s="90"/>
      <c r="D157" s="202" t="s">
        <v>29</v>
      </c>
      <c r="E157" s="56">
        <f>E158+E162</f>
        <v>425000</v>
      </c>
      <c r="F157" s="56">
        <f>F158+F162</f>
        <v>0</v>
      </c>
      <c r="G157" s="73"/>
    </row>
    <row r="158" spans="1:8" s="15" customFormat="1">
      <c r="A158" s="35"/>
      <c r="B158" s="16"/>
      <c r="C158" s="18"/>
      <c r="D158" s="19" t="s">
        <v>21</v>
      </c>
      <c r="E158" s="57">
        <f>E159+E161+E160</f>
        <v>180000</v>
      </c>
      <c r="F158" s="57">
        <f>F159+F161</f>
        <v>0</v>
      </c>
      <c r="G158" s="73"/>
      <c r="H158" s="73"/>
    </row>
    <row r="159" spans="1:8" s="15" customFormat="1">
      <c r="A159" s="33"/>
      <c r="B159" s="12"/>
      <c r="C159" s="21">
        <v>4010</v>
      </c>
      <c r="D159" s="219" t="s">
        <v>27</v>
      </c>
      <c r="E159" s="62">
        <v>25000</v>
      </c>
      <c r="F159" s="62"/>
      <c r="G159" s="73"/>
    </row>
    <row r="160" spans="1:8" s="15" customFormat="1">
      <c r="A160" s="33"/>
      <c r="B160" s="12"/>
      <c r="C160" s="21">
        <v>4110</v>
      </c>
      <c r="D160" s="91" t="s">
        <v>28</v>
      </c>
      <c r="E160" s="62">
        <v>35000</v>
      </c>
      <c r="F160" s="62"/>
      <c r="G160" s="73"/>
      <c r="H160" s="73"/>
    </row>
    <row r="161" spans="1:8" s="15" customFormat="1">
      <c r="A161" s="33"/>
      <c r="B161" s="12"/>
      <c r="C161" s="21">
        <v>4790</v>
      </c>
      <c r="D161" s="201" t="s">
        <v>32</v>
      </c>
      <c r="E161" s="62">
        <v>120000</v>
      </c>
      <c r="F161" s="62"/>
      <c r="G161" s="73"/>
    </row>
    <row r="162" spans="1:8" s="15" customFormat="1">
      <c r="A162" s="35"/>
      <c r="B162" s="16"/>
      <c r="C162" s="18"/>
      <c r="D162" s="19" t="s">
        <v>22</v>
      </c>
      <c r="E162" s="57">
        <f>SUM(E163:E165)</f>
        <v>245000</v>
      </c>
      <c r="F162" s="57">
        <f>SUM(F163:F165)</f>
        <v>0</v>
      </c>
      <c r="G162" s="73"/>
      <c r="H162" s="73"/>
    </row>
    <row r="163" spans="1:8" s="15" customFormat="1">
      <c r="A163" s="35"/>
      <c r="B163" s="16"/>
      <c r="C163" s="21">
        <v>4010</v>
      </c>
      <c r="D163" s="8" t="s">
        <v>27</v>
      </c>
      <c r="E163" s="62">
        <v>80000</v>
      </c>
      <c r="F163" s="62"/>
      <c r="G163" s="73"/>
    </row>
    <row r="164" spans="1:8" s="15" customFormat="1">
      <c r="A164" s="35"/>
      <c r="B164" s="16"/>
      <c r="C164" s="21">
        <v>4110</v>
      </c>
      <c r="D164" s="8" t="s">
        <v>28</v>
      </c>
      <c r="E164" s="62">
        <v>35000</v>
      </c>
      <c r="F164" s="62"/>
      <c r="G164" s="73"/>
    </row>
    <row r="165" spans="1:8" s="13" customFormat="1">
      <c r="A165" s="35"/>
      <c r="B165" s="34"/>
      <c r="C165" s="21">
        <v>4790</v>
      </c>
      <c r="D165" s="201" t="s">
        <v>32</v>
      </c>
      <c r="E165" s="62">
        <v>130000</v>
      </c>
      <c r="F165" s="62"/>
      <c r="G165" s="67"/>
    </row>
    <row r="166" spans="1:8" s="13" customFormat="1" ht="27.6">
      <c r="A166" s="27"/>
      <c r="B166" s="48">
        <v>80152</v>
      </c>
      <c r="C166" s="87"/>
      <c r="D166" s="204" t="s">
        <v>108</v>
      </c>
      <c r="E166" s="205">
        <f>E167</f>
        <v>21500</v>
      </c>
      <c r="F166" s="205">
        <f>F167</f>
        <v>0</v>
      </c>
      <c r="G166" s="67"/>
    </row>
    <row r="167" spans="1:8" s="13" customFormat="1">
      <c r="A167" s="16"/>
      <c r="B167" s="16"/>
      <c r="C167" s="18"/>
      <c r="D167" s="19" t="s">
        <v>21</v>
      </c>
      <c r="E167" s="57">
        <f>E169+E168</f>
        <v>21500</v>
      </c>
      <c r="F167" s="57">
        <f>F169</f>
        <v>0</v>
      </c>
      <c r="G167" s="67"/>
    </row>
    <row r="168" spans="1:8" s="13" customFormat="1">
      <c r="A168" s="12"/>
      <c r="B168" s="12"/>
      <c r="C168" s="21">
        <v>4110</v>
      </c>
      <c r="D168" s="91" t="s">
        <v>28</v>
      </c>
      <c r="E168" s="62">
        <v>3500</v>
      </c>
      <c r="F168" s="62"/>
      <c r="G168" s="67"/>
    </row>
    <row r="169" spans="1:8" s="15" customFormat="1">
      <c r="A169" s="12"/>
      <c r="B169" s="10"/>
      <c r="C169" s="21">
        <v>4790</v>
      </c>
      <c r="D169" s="201" t="s">
        <v>32</v>
      </c>
      <c r="E169" s="62">
        <v>18000</v>
      </c>
      <c r="F169" s="62"/>
      <c r="G169" s="73"/>
    </row>
    <row r="170" spans="1:8" s="15" customFormat="1">
      <c r="A170" s="93"/>
      <c r="B170" s="30">
        <v>80195</v>
      </c>
      <c r="C170" s="32"/>
      <c r="D170" s="24" t="s">
        <v>20</v>
      </c>
      <c r="E170" s="56">
        <f>E171</f>
        <v>0</v>
      </c>
      <c r="F170" s="56">
        <f>F171</f>
        <v>2212591</v>
      </c>
      <c r="G170" s="73"/>
    </row>
    <row r="171" spans="1:8" s="15" customFormat="1">
      <c r="A171" s="35"/>
      <c r="B171" s="16"/>
      <c r="C171" s="18"/>
      <c r="D171" s="19" t="s">
        <v>24</v>
      </c>
      <c r="E171" s="57">
        <f>E172+E173</f>
        <v>0</v>
      </c>
      <c r="F171" s="57">
        <f>F172+F173</f>
        <v>2212591</v>
      </c>
      <c r="G171" s="73"/>
    </row>
    <row r="172" spans="1:8" s="15" customFormat="1">
      <c r="A172" s="35"/>
      <c r="B172" s="16"/>
      <c r="C172" s="21">
        <v>4790</v>
      </c>
      <c r="D172" s="23" t="s">
        <v>32</v>
      </c>
      <c r="E172" s="62"/>
      <c r="F172" s="62">
        <v>2061618</v>
      </c>
      <c r="G172" s="73"/>
    </row>
    <row r="173" spans="1:8" s="15" customFormat="1">
      <c r="A173" s="94"/>
      <c r="B173" s="10"/>
      <c r="C173" s="21">
        <v>4300</v>
      </c>
      <c r="D173" s="23" t="s">
        <v>25</v>
      </c>
      <c r="E173" s="62"/>
      <c r="F173" s="62">
        <v>150973</v>
      </c>
      <c r="G173" s="73"/>
    </row>
    <row r="174" spans="1:8" s="15" customFormat="1">
      <c r="A174" s="26">
        <v>854</v>
      </c>
      <c r="B174" s="26"/>
      <c r="C174" s="24"/>
      <c r="D174" s="24" t="s">
        <v>14</v>
      </c>
      <c r="E174" s="56">
        <f>E188+E175+E191</f>
        <v>658000</v>
      </c>
      <c r="F174" s="56">
        <f>F188+F175+F191</f>
        <v>371898</v>
      </c>
      <c r="G174" s="73"/>
    </row>
    <row r="175" spans="1:8" s="15" customFormat="1">
      <c r="A175" s="37"/>
      <c r="B175" s="26">
        <v>85410</v>
      </c>
      <c r="C175" s="90"/>
      <c r="D175" s="92" t="s">
        <v>18</v>
      </c>
      <c r="E175" s="99">
        <f>E179+E176</f>
        <v>378000</v>
      </c>
      <c r="F175" s="99">
        <f>F179</f>
        <v>0</v>
      </c>
      <c r="G175" s="73"/>
    </row>
    <row r="176" spans="1:8" s="15" customFormat="1">
      <c r="A176" s="35"/>
      <c r="B176" s="16"/>
      <c r="C176" s="18"/>
      <c r="D176" s="19" t="s">
        <v>17</v>
      </c>
      <c r="E176" s="57">
        <f>SUM(E177:E178)</f>
        <v>230000</v>
      </c>
      <c r="F176" s="57">
        <f>SUM(F178:F178)</f>
        <v>0</v>
      </c>
      <c r="G176" s="73"/>
    </row>
    <row r="177" spans="1:7" s="13" customFormat="1">
      <c r="A177" s="35"/>
      <c r="B177" s="16"/>
      <c r="C177" s="21">
        <v>4110</v>
      </c>
      <c r="D177" s="91" t="s">
        <v>28</v>
      </c>
      <c r="E177" s="62">
        <v>30000</v>
      </c>
      <c r="F177" s="57"/>
      <c r="G177" s="67"/>
    </row>
    <row r="178" spans="1:7" s="13" customFormat="1">
      <c r="A178" s="33"/>
      <c r="B178" s="12"/>
      <c r="C178" s="21">
        <v>4790</v>
      </c>
      <c r="D178" s="201" t="s">
        <v>32</v>
      </c>
      <c r="E178" s="62">
        <v>200000</v>
      </c>
      <c r="F178" s="62"/>
      <c r="G178" s="67"/>
    </row>
    <row r="179" spans="1:7" s="13" customFormat="1">
      <c r="A179" s="35"/>
      <c r="B179" s="16"/>
      <c r="C179" s="18"/>
      <c r="D179" s="19" t="s">
        <v>23</v>
      </c>
      <c r="E179" s="57">
        <f>SUM(E180:E187)</f>
        <v>148000</v>
      </c>
      <c r="F179" s="57">
        <f>SUM(F180:F187)</f>
        <v>0</v>
      </c>
      <c r="G179" s="67"/>
    </row>
    <row r="180" spans="1:7" s="13" customFormat="1">
      <c r="A180" s="193"/>
      <c r="B180" s="27"/>
      <c r="C180" s="21">
        <v>4010</v>
      </c>
      <c r="D180" s="23" t="s">
        <v>27</v>
      </c>
      <c r="E180" s="62">
        <v>30000</v>
      </c>
      <c r="F180" s="62"/>
      <c r="G180" s="67"/>
    </row>
    <row r="181" spans="1:7" s="13" customFormat="1">
      <c r="A181" s="193"/>
      <c r="B181" s="27"/>
      <c r="C181" s="21">
        <v>4110</v>
      </c>
      <c r="D181" s="8" t="s">
        <v>28</v>
      </c>
      <c r="E181" s="62">
        <v>15000</v>
      </c>
      <c r="F181" s="62"/>
      <c r="G181" s="67"/>
    </row>
    <row r="182" spans="1:7" s="13" customFormat="1">
      <c r="A182" s="193"/>
      <c r="B182" s="27"/>
      <c r="C182" s="21">
        <v>4220</v>
      </c>
      <c r="D182" s="8" t="s">
        <v>76</v>
      </c>
      <c r="E182" s="62">
        <v>10000</v>
      </c>
      <c r="F182" s="62"/>
      <c r="G182" s="67"/>
    </row>
    <row r="183" spans="1:7" s="13" customFormat="1">
      <c r="A183" s="193"/>
      <c r="B183" s="27"/>
      <c r="C183" s="21">
        <v>4260</v>
      </c>
      <c r="D183" s="8" t="s">
        <v>30</v>
      </c>
      <c r="E183" s="62">
        <v>28000</v>
      </c>
      <c r="F183" s="62"/>
      <c r="G183" s="67"/>
    </row>
    <row r="184" spans="1:7" s="13" customFormat="1">
      <c r="A184" s="193"/>
      <c r="B184" s="27"/>
      <c r="C184" s="21">
        <v>4300</v>
      </c>
      <c r="D184" s="91" t="s">
        <v>34</v>
      </c>
      <c r="E184" s="62">
        <v>15000</v>
      </c>
      <c r="F184" s="206"/>
      <c r="G184" s="67"/>
    </row>
    <row r="185" spans="1:7" s="13" customFormat="1">
      <c r="A185" s="94"/>
      <c r="B185" s="10"/>
      <c r="C185" s="21">
        <v>4790</v>
      </c>
      <c r="D185" s="23" t="s">
        <v>32</v>
      </c>
      <c r="E185" s="62">
        <v>50000</v>
      </c>
      <c r="F185" s="206"/>
      <c r="G185" s="67"/>
    </row>
    <row r="186" spans="1:7" s="13" customFormat="1">
      <c r="A186" s="100" t="s">
        <v>2</v>
      </c>
      <c r="B186" s="100" t="s">
        <v>3</v>
      </c>
      <c r="C186" s="100" t="s">
        <v>0</v>
      </c>
      <c r="D186" s="101" t="s">
        <v>4</v>
      </c>
      <c r="E186" s="102" t="s">
        <v>5</v>
      </c>
      <c r="F186" s="103" t="s">
        <v>6</v>
      </c>
      <c r="G186" s="67"/>
    </row>
    <row r="187" spans="1:7" s="13" customFormat="1" ht="4.5" customHeight="1">
      <c r="A187" s="11"/>
      <c r="B187" s="11"/>
      <c r="C187" s="11"/>
      <c r="D187" s="25"/>
      <c r="E187" s="63"/>
      <c r="F187" s="64"/>
      <c r="G187" s="67"/>
    </row>
    <row r="188" spans="1:7" s="15" customFormat="1">
      <c r="A188" s="93"/>
      <c r="B188" s="30">
        <v>85419</v>
      </c>
      <c r="C188" s="95"/>
      <c r="D188" s="24" t="s">
        <v>130</v>
      </c>
      <c r="E188" s="56">
        <f>E189</f>
        <v>280000</v>
      </c>
      <c r="F188" s="56">
        <v>0</v>
      </c>
      <c r="G188" s="73"/>
    </row>
    <row r="189" spans="1:7" s="15" customFormat="1">
      <c r="A189" s="35"/>
      <c r="B189" s="16"/>
      <c r="C189" s="96"/>
      <c r="D189" s="19" t="s">
        <v>87</v>
      </c>
      <c r="E189" s="57">
        <f>E190</f>
        <v>280000</v>
      </c>
      <c r="F189" s="57">
        <f t="shared" ref="F189" si="11">F190</f>
        <v>0</v>
      </c>
      <c r="G189" s="73"/>
    </row>
    <row r="190" spans="1:7" s="15" customFormat="1">
      <c r="A190" s="78"/>
      <c r="B190" s="97"/>
      <c r="C190" s="21">
        <v>4790</v>
      </c>
      <c r="D190" s="201" t="s">
        <v>32</v>
      </c>
      <c r="E190" s="80">
        <v>280000</v>
      </c>
      <c r="F190" s="80"/>
      <c r="G190" s="73"/>
    </row>
    <row r="191" spans="1:7">
      <c r="A191" s="93"/>
      <c r="B191" s="30">
        <v>85495</v>
      </c>
      <c r="C191" s="32"/>
      <c r="D191" s="24" t="s">
        <v>20</v>
      </c>
      <c r="E191" s="56">
        <f>E192</f>
        <v>0</v>
      </c>
      <c r="F191" s="56">
        <f>F192</f>
        <v>371898</v>
      </c>
    </row>
    <row r="192" spans="1:7">
      <c r="A192" s="35"/>
      <c r="B192" s="16"/>
      <c r="C192" s="18"/>
      <c r="D192" s="19" t="s">
        <v>24</v>
      </c>
      <c r="E192" s="57">
        <f>E193+E194</f>
        <v>0</v>
      </c>
      <c r="F192" s="57">
        <f>F193+F194</f>
        <v>371898</v>
      </c>
    </row>
    <row r="193" spans="1:8">
      <c r="A193" s="33"/>
      <c r="B193" s="12"/>
      <c r="C193" s="21">
        <v>4300</v>
      </c>
      <c r="D193" s="91" t="s">
        <v>34</v>
      </c>
      <c r="E193" s="207"/>
      <c r="F193" s="207">
        <v>200000</v>
      </c>
    </row>
    <row r="194" spans="1:8">
      <c r="A194" s="94"/>
      <c r="B194" s="10"/>
      <c r="C194" s="21">
        <v>4790</v>
      </c>
      <c r="D194" s="23" t="s">
        <v>32</v>
      </c>
      <c r="E194" s="62"/>
      <c r="F194" s="62">
        <f>200529-28631</f>
        <v>171898</v>
      </c>
    </row>
    <row r="195" spans="1:8">
      <c r="A195" s="225">
        <v>801</v>
      </c>
      <c r="B195" s="225"/>
      <c r="C195" s="208"/>
      <c r="D195" s="208" t="s">
        <v>13</v>
      </c>
      <c r="E195" s="209">
        <f>E196+E201</f>
        <v>199000</v>
      </c>
      <c r="F195" s="209">
        <f>F196+F201+F204</f>
        <v>60000</v>
      </c>
      <c r="G195"/>
      <c r="H195" s="262"/>
    </row>
    <row r="196" spans="1:8">
      <c r="A196" s="225"/>
      <c r="B196" s="263">
        <v>80102</v>
      </c>
      <c r="C196" s="237"/>
      <c r="D196" s="208" t="s">
        <v>152</v>
      </c>
      <c r="E196" s="209">
        <f>E197+E199</f>
        <v>61000</v>
      </c>
      <c r="F196" s="209">
        <f>F197+F199</f>
        <v>0</v>
      </c>
      <c r="G196"/>
    </row>
    <row r="197" spans="1:8">
      <c r="A197" s="210"/>
      <c r="B197" s="264"/>
      <c r="C197" s="238"/>
      <c r="D197" s="211" t="s">
        <v>110</v>
      </c>
      <c r="E197" s="212">
        <f>E198</f>
        <v>21000</v>
      </c>
      <c r="F197" s="212">
        <f>F198</f>
        <v>0</v>
      </c>
      <c r="G197"/>
    </row>
    <row r="198" spans="1:8">
      <c r="A198" s="213"/>
      <c r="B198" s="265"/>
      <c r="C198" s="266">
        <v>2540</v>
      </c>
      <c r="D198" s="7" t="s">
        <v>111</v>
      </c>
      <c r="E198" s="267">
        <v>21000</v>
      </c>
      <c r="F198" s="267"/>
      <c r="G198"/>
    </row>
    <row r="199" spans="1:8" s="274" customFormat="1">
      <c r="A199" s="268"/>
      <c r="B199" s="269"/>
      <c r="C199" s="270"/>
      <c r="D199" s="271" t="s">
        <v>153</v>
      </c>
      <c r="E199" s="272">
        <f>E200</f>
        <v>40000</v>
      </c>
      <c r="F199" s="273">
        <f>F200</f>
        <v>0</v>
      </c>
    </row>
    <row r="200" spans="1:8">
      <c r="A200" s="275"/>
      <c r="B200" s="276"/>
      <c r="C200" s="266">
        <v>2540</v>
      </c>
      <c r="D200" s="7" t="s">
        <v>111</v>
      </c>
      <c r="E200" s="277">
        <v>40000</v>
      </c>
      <c r="F200" s="278"/>
      <c r="G200"/>
    </row>
    <row r="201" spans="1:8" s="235" customFormat="1">
      <c r="A201" s="279"/>
      <c r="B201" s="280">
        <v>80105</v>
      </c>
      <c r="C201" s="281"/>
      <c r="D201" s="282" t="s">
        <v>154</v>
      </c>
      <c r="E201" s="283">
        <f>E202</f>
        <v>138000</v>
      </c>
      <c r="F201" s="283">
        <f>F202</f>
        <v>0</v>
      </c>
    </row>
    <row r="202" spans="1:8" s="274" customFormat="1">
      <c r="A202" s="268"/>
      <c r="B202" s="269"/>
      <c r="C202" s="284"/>
      <c r="D202" s="271" t="s">
        <v>155</v>
      </c>
      <c r="E202" s="272">
        <f>E203</f>
        <v>138000</v>
      </c>
      <c r="F202" s="272">
        <f>F203</f>
        <v>0</v>
      </c>
    </row>
    <row r="203" spans="1:8">
      <c r="A203" s="275"/>
      <c r="B203" s="285"/>
      <c r="C203" s="7">
        <v>2540</v>
      </c>
      <c r="D203" s="7" t="s">
        <v>111</v>
      </c>
      <c r="E203" s="277">
        <v>138000</v>
      </c>
      <c r="F203" s="278"/>
      <c r="G203"/>
    </row>
    <row r="204" spans="1:8">
      <c r="A204" s="286"/>
      <c r="B204" s="263">
        <v>80117</v>
      </c>
      <c r="C204" s="208"/>
      <c r="D204" s="208" t="s">
        <v>156</v>
      </c>
      <c r="E204" s="209">
        <f>E205</f>
        <v>0</v>
      </c>
      <c r="F204" s="209">
        <f>F205</f>
        <v>60000</v>
      </c>
      <c r="G204"/>
    </row>
    <row r="205" spans="1:8">
      <c r="A205" s="210"/>
      <c r="B205" s="264"/>
      <c r="C205" s="211"/>
      <c r="D205" s="211" t="s">
        <v>110</v>
      </c>
      <c r="E205" s="212">
        <f>E206</f>
        <v>0</v>
      </c>
      <c r="F205" s="212">
        <f>F206</f>
        <v>60000</v>
      </c>
      <c r="G205"/>
    </row>
    <row r="206" spans="1:8">
      <c r="A206" s="213"/>
      <c r="B206" s="265"/>
      <c r="C206" s="214">
        <v>2540</v>
      </c>
      <c r="D206" s="214" t="s">
        <v>111</v>
      </c>
      <c r="E206" s="215"/>
      <c r="F206" s="215">
        <v>60000</v>
      </c>
      <c r="G206"/>
    </row>
    <row r="207" spans="1:8">
      <c r="A207" s="208">
        <v>854</v>
      </c>
      <c r="B207" s="208"/>
      <c r="C207" s="208"/>
      <c r="D207" s="208" t="s">
        <v>14</v>
      </c>
      <c r="E207" s="209">
        <f>E208+E211+E214</f>
        <v>64000</v>
      </c>
      <c r="F207" s="209">
        <f>F208+F211+F214</f>
        <v>583000</v>
      </c>
      <c r="G207"/>
    </row>
    <row r="208" spans="1:8">
      <c r="A208" s="225"/>
      <c r="B208" s="263">
        <v>85406</v>
      </c>
      <c r="C208" s="208"/>
      <c r="D208" s="208" t="s">
        <v>157</v>
      </c>
      <c r="E208" s="209">
        <f>E209</f>
        <v>9000</v>
      </c>
      <c r="F208" s="209">
        <f>F209</f>
        <v>0</v>
      </c>
      <c r="G208"/>
    </row>
    <row r="209" spans="1:7">
      <c r="A209" s="210"/>
      <c r="B209" s="264"/>
      <c r="C209" s="211"/>
      <c r="D209" s="211" t="s">
        <v>158</v>
      </c>
      <c r="E209" s="212">
        <f>E210</f>
        <v>9000</v>
      </c>
      <c r="F209" s="212">
        <f>F210</f>
        <v>0</v>
      </c>
      <c r="G209"/>
    </row>
    <row r="210" spans="1:7">
      <c r="A210" s="213"/>
      <c r="B210" s="287"/>
      <c r="C210" s="7">
        <v>2540</v>
      </c>
      <c r="D210" s="7" t="s">
        <v>111</v>
      </c>
      <c r="E210" s="267">
        <v>9000</v>
      </c>
      <c r="F210" s="267">
        <v>0</v>
      </c>
      <c r="G210"/>
    </row>
    <row r="211" spans="1:7">
      <c r="A211" s="286"/>
      <c r="B211" s="263">
        <v>85419</v>
      </c>
      <c r="C211" s="208"/>
      <c r="D211" s="208" t="s">
        <v>130</v>
      </c>
      <c r="E211" s="209">
        <f>E212</f>
        <v>55000</v>
      </c>
      <c r="F211" s="209">
        <f>F212</f>
        <v>0</v>
      </c>
      <c r="G211"/>
    </row>
    <row r="212" spans="1:7">
      <c r="A212" s="210"/>
      <c r="B212" s="264"/>
      <c r="C212" s="211"/>
      <c r="D212" s="211" t="s">
        <v>159</v>
      </c>
      <c r="E212" s="212">
        <f>E213</f>
        <v>55000</v>
      </c>
      <c r="F212" s="212">
        <f>F213</f>
        <v>0</v>
      </c>
      <c r="G212"/>
    </row>
    <row r="213" spans="1:7">
      <c r="A213" s="213"/>
      <c r="B213" s="265"/>
      <c r="C213" s="7">
        <v>2540</v>
      </c>
      <c r="D213" s="7" t="s">
        <v>111</v>
      </c>
      <c r="E213" s="267">
        <v>55000</v>
      </c>
      <c r="F213" s="267"/>
      <c r="G213"/>
    </row>
    <row r="214" spans="1:7">
      <c r="A214" s="286"/>
      <c r="B214" s="263">
        <v>85420</v>
      </c>
      <c r="C214" s="208"/>
      <c r="D214" s="208" t="s">
        <v>109</v>
      </c>
      <c r="E214" s="209">
        <f>E215</f>
        <v>0</v>
      </c>
      <c r="F214" s="209">
        <f>F215</f>
        <v>583000</v>
      </c>
      <c r="G214"/>
    </row>
    <row r="215" spans="1:7">
      <c r="A215" s="210"/>
      <c r="B215" s="264"/>
      <c r="C215" s="211"/>
      <c r="D215" s="211" t="s">
        <v>110</v>
      </c>
      <c r="E215" s="212">
        <f>E216</f>
        <v>0</v>
      </c>
      <c r="F215" s="212">
        <f>F216</f>
        <v>583000</v>
      </c>
      <c r="G215"/>
    </row>
    <row r="216" spans="1:7">
      <c r="A216" s="213"/>
      <c r="B216" s="265"/>
      <c r="C216" s="214">
        <v>2540</v>
      </c>
      <c r="D216" s="214" t="s">
        <v>111</v>
      </c>
      <c r="E216" s="215"/>
      <c r="F216" s="215">
        <f>380000+203000</f>
        <v>583000</v>
      </c>
      <c r="G216"/>
    </row>
    <row r="217" spans="1:7" s="15" customFormat="1">
      <c r="A217" s="92"/>
      <c r="B217" s="92"/>
      <c r="C217" s="24"/>
      <c r="D217" s="226" t="s">
        <v>85</v>
      </c>
      <c r="E217" s="56">
        <f>E136+E128+E110+E106+E68+E64</f>
        <v>4234470.67</v>
      </c>
      <c r="F217" s="56">
        <f>F136+F128+F110+F106+F68+F64</f>
        <v>3227489</v>
      </c>
      <c r="G217" s="73"/>
    </row>
    <row r="218" spans="1:7" s="15" customFormat="1">
      <c r="A218" s="46"/>
      <c r="B218" s="46"/>
      <c r="C218" s="46"/>
      <c r="D218" s="46" t="s">
        <v>15</v>
      </c>
      <c r="E218" s="59">
        <f>E67</f>
        <v>180989</v>
      </c>
      <c r="F218" s="59">
        <f>F67</f>
        <v>0</v>
      </c>
      <c r="G218" s="73"/>
    </row>
    <row r="219" spans="1:7" s="15" customFormat="1">
      <c r="A219" s="9"/>
      <c r="B219" s="9"/>
      <c r="C219" s="9"/>
      <c r="D219" s="9"/>
      <c r="E219" s="61"/>
      <c r="F219" s="61">
        <f>E217-F217</f>
        <v>1006981.6699999999</v>
      </c>
      <c r="G219" s="73"/>
    </row>
    <row r="220" spans="1:7">
      <c r="A220" s="47"/>
      <c r="B220" s="47"/>
      <c r="C220" s="47"/>
      <c r="D220" s="47"/>
      <c r="E220" s="60"/>
      <c r="F220" s="116" t="s">
        <v>113</v>
      </c>
    </row>
    <row r="221" spans="1:7">
      <c r="A221" s="47"/>
      <c r="B221" s="47"/>
      <c r="C221" s="47"/>
      <c r="D221" s="47"/>
      <c r="E221" s="60"/>
      <c r="F221" s="116" t="s">
        <v>11</v>
      </c>
    </row>
    <row r="222" spans="1:7">
      <c r="A222" s="47"/>
      <c r="B222" s="47"/>
      <c r="C222" s="47"/>
      <c r="D222" s="47"/>
      <c r="E222" s="60"/>
      <c r="F222" s="116" t="s">
        <v>160</v>
      </c>
    </row>
    <row r="223" spans="1:7">
      <c r="A223" s="9" t="s">
        <v>8</v>
      </c>
      <c r="B223" s="9"/>
      <c r="C223" s="9"/>
      <c r="D223" s="117" t="s">
        <v>114</v>
      </c>
      <c r="E223" s="61"/>
      <c r="F223" s="69"/>
    </row>
    <row r="224" spans="1:7">
      <c r="A224" s="100" t="s">
        <v>2</v>
      </c>
      <c r="B224" s="100" t="s">
        <v>3</v>
      </c>
      <c r="C224" s="100" t="s">
        <v>0</v>
      </c>
      <c r="D224" s="101" t="s">
        <v>4</v>
      </c>
      <c r="E224" s="102" t="s">
        <v>5</v>
      </c>
      <c r="F224" s="103" t="s">
        <v>6</v>
      </c>
    </row>
    <row r="225" spans="1:6">
      <c r="A225" s="27"/>
      <c r="B225" s="27"/>
      <c r="C225" s="11"/>
      <c r="D225" s="25"/>
      <c r="E225" s="63"/>
      <c r="F225" s="64"/>
    </row>
    <row r="226" spans="1:6">
      <c r="A226" s="227">
        <v>750</v>
      </c>
      <c r="B226" s="227"/>
      <c r="C226" s="227"/>
      <c r="D226" s="227" t="s">
        <v>97</v>
      </c>
      <c r="E226" s="86">
        <f>E227</f>
        <v>130000</v>
      </c>
      <c r="F226" s="86">
        <f>F227</f>
        <v>0</v>
      </c>
    </row>
    <row r="227" spans="1:6">
      <c r="A227" s="120"/>
      <c r="B227" s="48">
        <v>75095</v>
      </c>
      <c r="C227" s="87"/>
      <c r="D227" s="227" t="s">
        <v>20</v>
      </c>
      <c r="E227" s="86">
        <f t="shared" ref="E227:F227" si="12">E228</f>
        <v>130000</v>
      </c>
      <c r="F227" s="86">
        <f t="shared" si="12"/>
        <v>0</v>
      </c>
    </row>
    <row r="228" spans="1:6">
      <c r="A228" s="166"/>
      <c r="B228" s="166"/>
      <c r="C228" s="167"/>
      <c r="D228" s="168" t="s">
        <v>24</v>
      </c>
      <c r="E228" s="169">
        <f>SUM(E229:E229)</f>
        <v>130000</v>
      </c>
      <c r="F228" s="169">
        <f>SUM(F229:F229)</f>
        <v>0</v>
      </c>
    </row>
    <row r="229" spans="1:6">
      <c r="A229" s="79"/>
      <c r="B229" s="79"/>
      <c r="C229" s="165">
        <v>4270</v>
      </c>
      <c r="D229" s="133" t="s">
        <v>115</v>
      </c>
      <c r="E229" s="80">
        <v>130000</v>
      </c>
      <c r="F229" s="80"/>
    </row>
    <row r="230" spans="1:6">
      <c r="A230" s="227">
        <v>757</v>
      </c>
      <c r="B230" s="227"/>
      <c r="C230" s="227"/>
      <c r="D230" s="227" t="s">
        <v>124</v>
      </c>
      <c r="E230" s="86">
        <f>E231</f>
        <v>0</v>
      </c>
      <c r="F230" s="86">
        <f>F231</f>
        <v>130000</v>
      </c>
    </row>
    <row r="231" spans="1:6" ht="27.6">
      <c r="A231" s="120"/>
      <c r="B231" s="48">
        <v>75702</v>
      </c>
      <c r="C231" s="87"/>
      <c r="D231" s="127" t="s">
        <v>125</v>
      </c>
      <c r="E231" s="86">
        <f>E232</f>
        <v>0</v>
      </c>
      <c r="F231" s="86">
        <f>F232</f>
        <v>130000</v>
      </c>
    </row>
    <row r="232" spans="1:6" ht="27.6">
      <c r="A232" s="79"/>
      <c r="B232" s="79"/>
      <c r="C232" s="165">
        <v>8110</v>
      </c>
      <c r="D232" s="133" t="s">
        <v>126</v>
      </c>
      <c r="E232" s="80"/>
      <c r="F232" s="80">
        <v>130000</v>
      </c>
    </row>
    <row r="233" spans="1:6">
      <c r="A233" s="227">
        <v>801</v>
      </c>
      <c r="B233" s="227"/>
      <c r="C233" s="227"/>
      <c r="D233" s="227" t="s">
        <v>13</v>
      </c>
      <c r="E233" s="86">
        <f>E234</f>
        <v>0</v>
      </c>
      <c r="F233" s="86">
        <f>F234</f>
        <v>135000</v>
      </c>
    </row>
    <row r="234" spans="1:6">
      <c r="A234" s="120"/>
      <c r="B234" s="48">
        <v>80115</v>
      </c>
      <c r="C234" s="87"/>
      <c r="D234" s="227" t="s">
        <v>19</v>
      </c>
      <c r="E234" s="86">
        <f t="shared" ref="E234:F234" si="13">E235</f>
        <v>0</v>
      </c>
      <c r="F234" s="86">
        <f t="shared" si="13"/>
        <v>135000</v>
      </c>
    </row>
    <row r="235" spans="1:6">
      <c r="A235" s="166"/>
      <c r="B235" s="166"/>
      <c r="C235" s="167"/>
      <c r="D235" s="168" t="s">
        <v>17</v>
      </c>
      <c r="E235" s="169">
        <f>SUM(E236:E236)</f>
        <v>0</v>
      </c>
      <c r="F235" s="169">
        <f>SUM(F236:F236)</f>
        <v>135000</v>
      </c>
    </row>
    <row r="236" spans="1:6">
      <c r="A236" s="79"/>
      <c r="B236" s="79"/>
      <c r="C236" s="165">
        <v>4010</v>
      </c>
      <c r="D236" s="133" t="s">
        <v>27</v>
      </c>
      <c r="E236" s="80"/>
      <c r="F236" s="80">
        <v>135000</v>
      </c>
    </row>
    <row r="237" spans="1:6">
      <c r="A237" s="227">
        <v>851</v>
      </c>
      <c r="B237" s="227"/>
      <c r="C237" s="140"/>
      <c r="D237" s="140" t="s">
        <v>117</v>
      </c>
      <c r="E237" s="230">
        <f t="shared" ref="E237:E238" si="14">E238</f>
        <v>0</v>
      </c>
      <c r="F237" s="230">
        <f>F238</f>
        <v>23088</v>
      </c>
    </row>
    <row r="238" spans="1:6">
      <c r="A238" s="120"/>
      <c r="B238" s="48">
        <v>85117</v>
      </c>
      <c r="C238" s="87"/>
      <c r="D238" s="227" t="s">
        <v>118</v>
      </c>
      <c r="E238" s="86">
        <f t="shared" si="14"/>
        <v>0</v>
      </c>
      <c r="F238" s="86">
        <f>SUM(F240)</f>
        <v>23088</v>
      </c>
    </row>
    <row r="239" spans="1:6">
      <c r="A239" s="166"/>
      <c r="B239" s="166"/>
      <c r="C239" s="167"/>
      <c r="D239" s="168" t="s">
        <v>127</v>
      </c>
      <c r="E239" s="169">
        <v>0</v>
      </c>
      <c r="F239" s="169">
        <f>F240</f>
        <v>23088</v>
      </c>
    </row>
    <row r="240" spans="1:6" ht="27.6">
      <c r="A240" s="79"/>
      <c r="B240" s="79"/>
      <c r="C240" s="121">
        <v>4330</v>
      </c>
      <c r="D240" s="133" t="s">
        <v>119</v>
      </c>
      <c r="E240" s="80">
        <v>0</v>
      </c>
      <c r="F240" s="80">
        <v>23088</v>
      </c>
    </row>
    <row r="241" spans="1:7">
      <c r="A241" s="227">
        <v>854</v>
      </c>
      <c r="B241" s="227"/>
      <c r="C241" s="227"/>
      <c r="D241" s="134" t="s">
        <v>14</v>
      </c>
      <c r="E241" s="86">
        <f>E242</f>
        <v>135000</v>
      </c>
      <c r="F241" s="86">
        <f>F242</f>
        <v>0</v>
      </c>
    </row>
    <row r="242" spans="1:7">
      <c r="A242" s="120"/>
      <c r="B242" s="120">
        <v>85410</v>
      </c>
      <c r="C242" s="203"/>
      <c r="D242" s="229" t="s">
        <v>18</v>
      </c>
      <c r="E242" s="123">
        <f>E243</f>
        <v>135000</v>
      </c>
      <c r="F242" s="123">
        <f>F243</f>
        <v>0</v>
      </c>
    </row>
    <row r="243" spans="1:7">
      <c r="A243" s="35"/>
      <c r="B243" s="16"/>
      <c r="C243" s="96"/>
      <c r="D243" s="19" t="s">
        <v>17</v>
      </c>
      <c r="E243" s="57">
        <f>SUM(E244:E244)</f>
        <v>135000</v>
      </c>
      <c r="F243" s="57">
        <f>SUM(F244:F244)</f>
        <v>0</v>
      </c>
    </row>
    <row r="244" spans="1:7">
      <c r="A244" s="97"/>
      <c r="B244" s="97"/>
      <c r="C244" s="165">
        <v>4010</v>
      </c>
      <c r="D244" s="133" t="s">
        <v>27</v>
      </c>
      <c r="E244" s="80">
        <v>135000</v>
      </c>
      <c r="F244" s="80"/>
    </row>
    <row r="245" spans="1:7">
      <c r="A245" s="227">
        <v>855</v>
      </c>
      <c r="B245" s="228"/>
      <c r="C245" s="165"/>
      <c r="D245" s="231" t="s">
        <v>120</v>
      </c>
      <c r="E245" s="123">
        <f>E246</f>
        <v>23088</v>
      </c>
      <c r="F245" s="123">
        <f>F246</f>
        <v>0</v>
      </c>
    </row>
    <row r="246" spans="1:7" s="235" customFormat="1">
      <c r="A246" s="120"/>
      <c r="B246" s="120">
        <v>85508</v>
      </c>
      <c r="C246" s="233"/>
      <c r="D246" s="231" t="s">
        <v>121</v>
      </c>
      <c r="E246" s="123">
        <f>E248</f>
        <v>23088</v>
      </c>
      <c r="F246" s="123">
        <f>F248</f>
        <v>0</v>
      </c>
      <c r="G246" s="234"/>
    </row>
    <row r="247" spans="1:7">
      <c r="A247" s="79"/>
      <c r="B247" s="79"/>
      <c r="C247" s="121"/>
      <c r="D247" s="232" t="s">
        <v>122</v>
      </c>
      <c r="E247" s="236">
        <f>+E248</f>
        <v>23088</v>
      </c>
      <c r="F247" s="236">
        <v>0</v>
      </c>
    </row>
    <row r="248" spans="1:7">
      <c r="A248" s="97"/>
      <c r="B248" s="97"/>
      <c r="C248" s="121">
        <v>3110</v>
      </c>
      <c r="D248" s="219" t="s">
        <v>123</v>
      </c>
      <c r="E248" s="122">
        <v>23088</v>
      </c>
      <c r="F248" s="122">
        <v>0</v>
      </c>
    </row>
    <row r="249" spans="1:7" ht="20.25" customHeight="1">
      <c r="A249" s="227"/>
      <c r="B249" s="227"/>
      <c r="C249" s="227"/>
      <c r="D249" s="227" t="s">
        <v>116</v>
      </c>
      <c r="E249" s="86">
        <f>E233+E237+E241+E245+E226+E230</f>
        <v>288088</v>
      </c>
      <c r="F249" s="86">
        <f>F233+F237+F241+F245+F226+F230</f>
        <v>288088</v>
      </c>
    </row>
    <row r="250" spans="1:7" ht="11.25" customHeight="1"/>
  </sheetData>
  <pageMargins left="0.70866141732283472" right="0.70866141732283472" top="0.98425196850393704" bottom="0.70866141732283472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45AF8-E911-4DEF-8896-6FF731982845}">
  <dimension ref="A1:I154"/>
  <sheetViews>
    <sheetView tabSelected="1" view="pageBreakPreview" topLeftCell="A103" zoomScale="60" zoomScaleNormal="100" workbookViewId="0">
      <selection activeCell="I41" sqref="I41"/>
    </sheetView>
  </sheetViews>
  <sheetFormatPr defaultRowHeight="14.4"/>
  <cols>
    <col min="1" max="1" width="2.77734375" style="9" customWidth="1"/>
    <col min="2" max="2" width="3.5546875" style="9" customWidth="1"/>
    <col min="3" max="3" width="4.88671875" style="9" customWidth="1"/>
    <col min="4" max="4" width="32.88671875" style="9" customWidth="1"/>
    <col min="5" max="5" width="21.44140625" style="9" customWidth="1"/>
    <col min="6" max="6" width="6.109375" style="9" customWidth="1"/>
    <col min="7" max="7" width="12.6640625" style="9" customWidth="1"/>
    <col min="8" max="8" width="15.88671875" style="9" customWidth="1"/>
    <col min="9" max="9" width="14.88671875" style="9" customWidth="1"/>
  </cols>
  <sheetData>
    <row r="1" spans="1:9" ht="15" customHeight="1">
      <c r="G1" s="297" t="s">
        <v>129</v>
      </c>
      <c r="H1" s="297"/>
      <c r="I1" s="297"/>
    </row>
    <row r="2" spans="1:9" ht="15" customHeight="1">
      <c r="G2" s="297" t="s">
        <v>41</v>
      </c>
      <c r="H2" s="297"/>
      <c r="I2" s="297"/>
    </row>
    <row r="3" spans="1:9" ht="15" customHeight="1">
      <c r="G3" s="297" t="s">
        <v>160</v>
      </c>
      <c r="H3" s="297"/>
      <c r="I3" s="297"/>
    </row>
    <row r="4" spans="1:9">
      <c r="A4" s="298" t="s">
        <v>131</v>
      </c>
      <c r="B4" s="298"/>
      <c r="C4" s="298"/>
      <c r="D4" s="298"/>
      <c r="E4" s="298"/>
      <c r="F4" s="298"/>
      <c r="G4" s="298"/>
      <c r="H4" s="298"/>
      <c r="I4" s="298"/>
    </row>
    <row r="5" spans="1:9">
      <c r="A5" s="239"/>
      <c r="B5" s="239"/>
      <c r="C5" s="239"/>
      <c r="D5" s="239"/>
      <c r="E5" s="239" t="s">
        <v>42</v>
      </c>
      <c r="F5" s="323"/>
      <c r="G5" s="240"/>
      <c r="H5" s="241"/>
      <c r="I5" s="299" t="s">
        <v>132</v>
      </c>
    </row>
    <row r="6" spans="1:9">
      <c r="A6" s="242"/>
      <c r="B6" s="242"/>
      <c r="C6" s="242"/>
      <c r="D6" s="242" t="s">
        <v>43</v>
      </c>
      <c r="E6" s="242" t="s">
        <v>44</v>
      </c>
      <c r="F6" s="324" t="s">
        <v>45</v>
      </c>
      <c r="G6" s="243" t="s">
        <v>46</v>
      </c>
      <c r="H6" s="244" t="s">
        <v>47</v>
      </c>
      <c r="I6" s="300"/>
    </row>
    <row r="7" spans="1:9">
      <c r="A7" s="324" t="s">
        <v>48</v>
      </c>
      <c r="B7" s="324" t="s">
        <v>49</v>
      </c>
      <c r="C7" s="324" t="s">
        <v>50</v>
      </c>
      <c r="D7" s="242" t="s">
        <v>51</v>
      </c>
      <c r="E7" s="242" t="s">
        <v>52</v>
      </c>
      <c r="F7" s="324" t="s">
        <v>53</v>
      </c>
      <c r="G7" s="243" t="s">
        <v>54</v>
      </c>
      <c r="H7" s="244" t="s">
        <v>55</v>
      </c>
      <c r="I7" s="300"/>
    </row>
    <row r="8" spans="1:9">
      <c r="A8" s="324"/>
      <c r="B8" s="324"/>
      <c r="C8" s="324"/>
      <c r="D8" s="242"/>
      <c r="E8" s="242" t="s">
        <v>56</v>
      </c>
      <c r="F8" s="324"/>
      <c r="G8" s="243" t="s">
        <v>57</v>
      </c>
      <c r="H8" s="244"/>
      <c r="I8" s="300"/>
    </row>
    <row r="9" spans="1:9" ht="13.2" customHeight="1">
      <c r="A9" s="245"/>
      <c r="B9" s="245"/>
      <c r="C9" s="245"/>
      <c r="D9" s="245"/>
      <c r="E9" s="245" t="s">
        <v>58</v>
      </c>
      <c r="F9" s="325"/>
      <c r="G9" s="246" t="s">
        <v>59</v>
      </c>
      <c r="H9" s="247"/>
      <c r="I9" s="301"/>
    </row>
    <row r="10" spans="1:9" ht="14.4" customHeight="1">
      <c r="A10" s="248">
        <v>1</v>
      </c>
      <c r="B10" s="248">
        <v>2</v>
      </c>
      <c r="C10" s="248">
        <v>3</v>
      </c>
      <c r="D10" s="248">
        <v>4</v>
      </c>
      <c r="E10" s="248">
        <v>5</v>
      </c>
      <c r="F10" s="248">
        <v>6</v>
      </c>
      <c r="G10" s="249">
        <v>7</v>
      </c>
      <c r="H10" s="249">
        <v>8</v>
      </c>
      <c r="I10" s="249">
        <v>9</v>
      </c>
    </row>
    <row r="11" spans="1:9">
      <c r="A11" s="327">
        <v>1</v>
      </c>
      <c r="B11" s="327">
        <v>600</v>
      </c>
      <c r="C11" s="327">
        <v>60014</v>
      </c>
      <c r="D11" s="294" t="s">
        <v>133</v>
      </c>
      <c r="E11" s="288" t="s">
        <v>60</v>
      </c>
      <c r="F11" s="288">
        <v>2026</v>
      </c>
      <c r="G11" s="291">
        <f>I11</f>
        <v>8422759</v>
      </c>
      <c r="H11" s="250" t="s">
        <v>61</v>
      </c>
      <c r="I11" s="251">
        <f>SUM(I12:I14)</f>
        <v>8422759</v>
      </c>
    </row>
    <row r="12" spans="1:9">
      <c r="A12" s="328"/>
      <c r="B12" s="328"/>
      <c r="C12" s="328"/>
      <c r="D12" s="295"/>
      <c r="E12" s="289"/>
      <c r="F12" s="289"/>
      <c r="G12" s="292"/>
      <c r="H12" s="252" t="s">
        <v>62</v>
      </c>
      <c r="I12" s="253">
        <v>2977719</v>
      </c>
    </row>
    <row r="13" spans="1:9">
      <c r="A13" s="328"/>
      <c r="B13" s="328"/>
      <c r="C13" s="328"/>
      <c r="D13" s="295"/>
      <c r="E13" s="289"/>
      <c r="F13" s="289"/>
      <c r="G13" s="292"/>
      <c r="H13" s="254" t="s">
        <v>63</v>
      </c>
      <c r="I13" s="255">
        <v>0</v>
      </c>
    </row>
    <row r="14" spans="1:9" ht="12.6" customHeight="1">
      <c r="A14" s="329"/>
      <c r="B14" s="329"/>
      <c r="C14" s="329"/>
      <c r="D14" s="296"/>
      <c r="E14" s="290"/>
      <c r="F14" s="290"/>
      <c r="G14" s="293"/>
      <c r="H14" s="252" t="s">
        <v>64</v>
      </c>
      <c r="I14" s="255">
        <v>5445040</v>
      </c>
    </row>
    <row r="15" spans="1:9">
      <c r="A15" s="327">
        <v>2</v>
      </c>
      <c r="B15" s="327">
        <v>600</v>
      </c>
      <c r="C15" s="327">
        <v>60014</v>
      </c>
      <c r="D15" s="294" t="s">
        <v>134</v>
      </c>
      <c r="E15" s="288" t="s">
        <v>60</v>
      </c>
      <c r="F15" s="288">
        <v>2026</v>
      </c>
      <c r="G15" s="291">
        <f>I15</f>
        <v>2497584</v>
      </c>
      <c r="H15" s="250" t="s">
        <v>61</v>
      </c>
      <c r="I15" s="251">
        <f>SUM(I16:I18)</f>
        <v>2497584</v>
      </c>
    </row>
    <row r="16" spans="1:9">
      <c r="A16" s="328"/>
      <c r="B16" s="328"/>
      <c r="C16" s="328"/>
      <c r="D16" s="295"/>
      <c r="E16" s="289"/>
      <c r="F16" s="289"/>
      <c r="G16" s="292"/>
      <c r="H16" s="252" t="s">
        <v>62</v>
      </c>
      <c r="I16" s="253">
        <v>374638</v>
      </c>
    </row>
    <row r="17" spans="1:9">
      <c r="A17" s="328"/>
      <c r="B17" s="328"/>
      <c r="C17" s="328"/>
      <c r="D17" s="295"/>
      <c r="E17" s="289"/>
      <c r="F17" s="289"/>
      <c r="G17" s="292"/>
      <c r="H17" s="254" t="s">
        <v>63</v>
      </c>
      <c r="I17" s="255">
        <v>2122946</v>
      </c>
    </row>
    <row r="18" spans="1:9">
      <c r="A18" s="329"/>
      <c r="B18" s="329"/>
      <c r="C18" s="329"/>
      <c r="D18" s="296"/>
      <c r="E18" s="290"/>
      <c r="F18" s="290"/>
      <c r="G18" s="293"/>
      <c r="H18" s="252" t="s">
        <v>64</v>
      </c>
      <c r="I18" s="255">
        <v>0</v>
      </c>
    </row>
    <row r="19" spans="1:9">
      <c r="A19" s="327">
        <v>3</v>
      </c>
      <c r="B19" s="327">
        <v>600</v>
      </c>
      <c r="C19" s="327">
        <v>60014</v>
      </c>
      <c r="D19" s="294" t="s">
        <v>135</v>
      </c>
      <c r="E19" s="288" t="s">
        <v>60</v>
      </c>
      <c r="F19" s="288">
        <v>2026</v>
      </c>
      <c r="G19" s="291">
        <f>I19</f>
        <v>1500000</v>
      </c>
      <c r="H19" s="250" t="s">
        <v>61</v>
      </c>
      <c r="I19" s="251">
        <f>SUM(I20:I22)</f>
        <v>1500000</v>
      </c>
    </row>
    <row r="20" spans="1:9">
      <c r="A20" s="328"/>
      <c r="B20" s="328"/>
      <c r="C20" s="328"/>
      <c r="D20" s="295"/>
      <c r="E20" s="289"/>
      <c r="F20" s="289"/>
      <c r="G20" s="292"/>
      <c r="H20" s="252" t="s">
        <v>62</v>
      </c>
      <c r="I20" s="253">
        <v>1500000</v>
      </c>
    </row>
    <row r="21" spans="1:9">
      <c r="A21" s="328"/>
      <c r="B21" s="328"/>
      <c r="C21" s="328"/>
      <c r="D21" s="295"/>
      <c r="E21" s="289"/>
      <c r="F21" s="289"/>
      <c r="G21" s="292"/>
      <c r="H21" s="254" t="s">
        <v>63</v>
      </c>
      <c r="I21" s="255">
        <v>0</v>
      </c>
    </row>
    <row r="22" spans="1:9" ht="12.6" customHeight="1">
      <c r="A22" s="329"/>
      <c r="B22" s="329"/>
      <c r="C22" s="329"/>
      <c r="D22" s="296"/>
      <c r="E22" s="290"/>
      <c r="F22" s="290"/>
      <c r="G22" s="293"/>
      <c r="H22" s="252" t="s">
        <v>64</v>
      </c>
      <c r="I22" s="255">
        <v>0</v>
      </c>
    </row>
    <row r="23" spans="1:9">
      <c r="A23" s="327">
        <v>4</v>
      </c>
      <c r="B23" s="327">
        <v>600</v>
      </c>
      <c r="C23" s="327">
        <v>60014</v>
      </c>
      <c r="D23" s="294" t="s">
        <v>65</v>
      </c>
      <c r="E23" s="288" t="s">
        <v>60</v>
      </c>
      <c r="F23" s="288">
        <v>2026</v>
      </c>
      <c r="G23" s="291">
        <f>I23</f>
        <v>550000</v>
      </c>
      <c r="H23" s="250" t="s">
        <v>61</v>
      </c>
      <c r="I23" s="251">
        <f>SUM(I24:I26)</f>
        <v>550000</v>
      </c>
    </row>
    <row r="24" spans="1:9">
      <c r="A24" s="328"/>
      <c r="B24" s="328"/>
      <c r="C24" s="328"/>
      <c r="D24" s="295"/>
      <c r="E24" s="289"/>
      <c r="F24" s="289"/>
      <c r="G24" s="292"/>
      <c r="H24" s="252" t="s">
        <v>62</v>
      </c>
      <c r="I24" s="253">
        <f>290000+160000+100000</f>
        <v>550000</v>
      </c>
    </row>
    <row r="25" spans="1:9">
      <c r="A25" s="328"/>
      <c r="B25" s="328"/>
      <c r="C25" s="328"/>
      <c r="D25" s="295"/>
      <c r="E25" s="289"/>
      <c r="F25" s="289"/>
      <c r="G25" s="292"/>
      <c r="H25" s="254" t="s">
        <v>63</v>
      </c>
      <c r="I25" s="255">
        <v>0</v>
      </c>
    </row>
    <row r="26" spans="1:9" ht="13.2" customHeight="1">
      <c r="A26" s="329"/>
      <c r="B26" s="329"/>
      <c r="C26" s="329"/>
      <c r="D26" s="296"/>
      <c r="E26" s="290"/>
      <c r="F26" s="290"/>
      <c r="G26" s="293"/>
      <c r="H26" s="252" t="s">
        <v>64</v>
      </c>
      <c r="I26" s="255">
        <v>0</v>
      </c>
    </row>
    <row r="27" spans="1:9">
      <c r="A27" s="327">
        <v>5</v>
      </c>
      <c r="B27" s="327">
        <v>630</v>
      </c>
      <c r="C27" s="327">
        <v>63095</v>
      </c>
      <c r="D27" s="294" t="s">
        <v>136</v>
      </c>
      <c r="E27" s="288" t="s">
        <v>38</v>
      </c>
      <c r="F27" s="288">
        <v>2026</v>
      </c>
      <c r="G27" s="291">
        <f>I27</f>
        <v>250000</v>
      </c>
      <c r="H27" s="250" t="s">
        <v>61</v>
      </c>
      <c r="I27" s="251">
        <f>SUM(I28:I30)</f>
        <v>250000</v>
      </c>
    </row>
    <row r="28" spans="1:9">
      <c r="A28" s="328"/>
      <c r="B28" s="328"/>
      <c r="C28" s="328"/>
      <c r="D28" s="295"/>
      <c r="E28" s="289"/>
      <c r="F28" s="289"/>
      <c r="G28" s="292"/>
      <c r="H28" s="252" t="s">
        <v>62</v>
      </c>
      <c r="I28" s="253">
        <v>37500</v>
      </c>
    </row>
    <row r="29" spans="1:9">
      <c r="A29" s="328"/>
      <c r="B29" s="328"/>
      <c r="C29" s="328"/>
      <c r="D29" s="295"/>
      <c r="E29" s="289"/>
      <c r="F29" s="289"/>
      <c r="G29" s="292"/>
      <c r="H29" s="254" t="s">
        <v>63</v>
      </c>
      <c r="I29" s="255">
        <v>212500</v>
      </c>
    </row>
    <row r="30" spans="1:9">
      <c r="A30" s="329"/>
      <c r="B30" s="329"/>
      <c r="C30" s="329"/>
      <c r="D30" s="296"/>
      <c r="E30" s="290"/>
      <c r="F30" s="290"/>
      <c r="G30" s="293"/>
      <c r="H30" s="252" t="s">
        <v>64</v>
      </c>
      <c r="I30" s="255">
        <v>0</v>
      </c>
    </row>
    <row r="31" spans="1:9">
      <c r="A31" s="327">
        <v>6</v>
      </c>
      <c r="B31" s="327">
        <v>710</v>
      </c>
      <c r="C31" s="327">
        <v>71015</v>
      </c>
      <c r="D31" s="294" t="s">
        <v>65</v>
      </c>
      <c r="E31" s="288" t="s">
        <v>137</v>
      </c>
      <c r="F31" s="288">
        <v>2026</v>
      </c>
      <c r="G31" s="291">
        <f>I31</f>
        <v>70000</v>
      </c>
      <c r="H31" s="250" t="s">
        <v>61</v>
      </c>
      <c r="I31" s="251">
        <f>SUM(I32:I34)</f>
        <v>70000</v>
      </c>
    </row>
    <row r="32" spans="1:9">
      <c r="A32" s="328"/>
      <c r="B32" s="328"/>
      <c r="C32" s="328"/>
      <c r="D32" s="295"/>
      <c r="E32" s="289"/>
      <c r="F32" s="289"/>
      <c r="G32" s="292"/>
      <c r="H32" s="252" t="s">
        <v>62</v>
      </c>
      <c r="I32" s="253">
        <v>0</v>
      </c>
    </row>
    <row r="33" spans="1:9">
      <c r="A33" s="328"/>
      <c r="B33" s="328"/>
      <c r="C33" s="328"/>
      <c r="D33" s="295"/>
      <c r="E33" s="289"/>
      <c r="F33" s="289"/>
      <c r="G33" s="292"/>
      <c r="H33" s="254" t="s">
        <v>63</v>
      </c>
      <c r="I33" s="255">
        <v>0</v>
      </c>
    </row>
    <row r="34" spans="1:9">
      <c r="A34" s="329"/>
      <c r="B34" s="329"/>
      <c r="C34" s="329"/>
      <c r="D34" s="296"/>
      <c r="E34" s="290"/>
      <c r="F34" s="290"/>
      <c r="G34" s="293"/>
      <c r="H34" s="252" t="s">
        <v>64</v>
      </c>
      <c r="I34" s="255">
        <v>70000</v>
      </c>
    </row>
    <row r="35" spans="1:9">
      <c r="A35" s="327">
        <v>7</v>
      </c>
      <c r="B35" s="327">
        <v>710</v>
      </c>
      <c r="C35" s="327">
        <v>71095</v>
      </c>
      <c r="D35" s="294" t="s">
        <v>138</v>
      </c>
      <c r="E35" s="288" t="s">
        <v>38</v>
      </c>
      <c r="F35" s="288">
        <v>2026</v>
      </c>
      <c r="G35" s="291">
        <f>I35</f>
        <v>269370</v>
      </c>
      <c r="H35" s="250" t="s">
        <v>61</v>
      </c>
      <c r="I35" s="251">
        <f>SUM(I36:I38)</f>
        <v>269370</v>
      </c>
    </row>
    <row r="36" spans="1:9">
      <c r="A36" s="328"/>
      <c r="B36" s="328"/>
      <c r="C36" s="328"/>
      <c r="D36" s="295"/>
      <c r="E36" s="289"/>
      <c r="F36" s="289"/>
      <c r="G36" s="292"/>
      <c r="H36" s="252" t="s">
        <v>62</v>
      </c>
      <c r="I36" s="253">
        <v>0</v>
      </c>
    </row>
    <row r="37" spans="1:9">
      <c r="A37" s="328"/>
      <c r="B37" s="328"/>
      <c r="C37" s="328"/>
      <c r="D37" s="295"/>
      <c r="E37" s="289"/>
      <c r="F37" s="289"/>
      <c r="G37" s="292"/>
      <c r="H37" s="254" t="s">
        <v>63</v>
      </c>
      <c r="I37" s="255">
        <v>269370</v>
      </c>
    </row>
    <row r="38" spans="1:9">
      <c r="A38" s="329"/>
      <c r="B38" s="329"/>
      <c r="C38" s="329"/>
      <c r="D38" s="296"/>
      <c r="E38" s="290"/>
      <c r="F38" s="290"/>
      <c r="G38" s="293"/>
      <c r="H38" s="252" t="s">
        <v>64</v>
      </c>
      <c r="I38" s="255">
        <v>0</v>
      </c>
    </row>
    <row r="39" spans="1:9">
      <c r="A39" s="327">
        <v>8</v>
      </c>
      <c r="B39" s="327">
        <v>720</v>
      </c>
      <c r="C39" s="327">
        <v>72095</v>
      </c>
      <c r="D39" s="294" t="s">
        <v>139</v>
      </c>
      <c r="E39" s="288" t="s">
        <v>38</v>
      </c>
      <c r="F39" s="288">
        <v>2026</v>
      </c>
      <c r="G39" s="291">
        <f>I39</f>
        <v>2561.5100000000002</v>
      </c>
      <c r="H39" s="250" t="s">
        <v>61</v>
      </c>
      <c r="I39" s="251">
        <f>SUM(I40:I42)</f>
        <v>2561.5100000000002</v>
      </c>
    </row>
    <row r="40" spans="1:9">
      <c r="A40" s="328"/>
      <c r="B40" s="328"/>
      <c r="C40" s="328"/>
      <c r="D40" s="295"/>
      <c r="E40" s="289"/>
      <c r="F40" s="289"/>
      <c r="G40" s="292"/>
      <c r="H40" s="252" t="s">
        <v>62</v>
      </c>
      <c r="I40" s="253">
        <v>2561.5100000000002</v>
      </c>
    </row>
    <row r="41" spans="1:9">
      <c r="A41" s="328"/>
      <c r="B41" s="328"/>
      <c r="C41" s="328"/>
      <c r="D41" s="295"/>
      <c r="E41" s="289"/>
      <c r="F41" s="289"/>
      <c r="G41" s="292"/>
      <c r="H41" s="254" t="s">
        <v>63</v>
      </c>
      <c r="I41" s="255">
        <v>0</v>
      </c>
    </row>
    <row r="42" spans="1:9">
      <c r="A42" s="329"/>
      <c r="B42" s="329"/>
      <c r="C42" s="329"/>
      <c r="D42" s="296"/>
      <c r="E42" s="290"/>
      <c r="F42" s="290"/>
      <c r="G42" s="293"/>
      <c r="H42" s="252" t="s">
        <v>64</v>
      </c>
      <c r="I42" s="255">
        <v>0</v>
      </c>
    </row>
    <row r="43" spans="1:9">
      <c r="A43" s="327">
        <v>9</v>
      </c>
      <c r="B43" s="327">
        <v>750</v>
      </c>
      <c r="C43" s="327">
        <v>75095</v>
      </c>
      <c r="D43" s="294" t="s">
        <v>66</v>
      </c>
      <c r="E43" s="288" t="s">
        <v>38</v>
      </c>
      <c r="F43" s="288">
        <v>2026</v>
      </c>
      <c r="G43" s="291">
        <f>I43</f>
        <v>289500</v>
      </c>
      <c r="H43" s="250" t="s">
        <v>61</v>
      </c>
      <c r="I43" s="251">
        <f>SUM(I44:I46)</f>
        <v>289500</v>
      </c>
    </row>
    <row r="44" spans="1:9">
      <c r="A44" s="328"/>
      <c r="B44" s="328"/>
      <c r="C44" s="328"/>
      <c r="D44" s="295"/>
      <c r="E44" s="289"/>
      <c r="F44" s="289"/>
      <c r="G44" s="292"/>
      <c r="H44" s="252" t="s">
        <v>62</v>
      </c>
      <c r="I44" s="253">
        <v>289500</v>
      </c>
    </row>
    <row r="45" spans="1:9">
      <c r="A45" s="328"/>
      <c r="B45" s="328"/>
      <c r="C45" s="328"/>
      <c r="D45" s="295"/>
      <c r="E45" s="289"/>
      <c r="F45" s="289"/>
      <c r="G45" s="292"/>
      <c r="H45" s="254" t="s">
        <v>63</v>
      </c>
      <c r="I45" s="255">
        <v>0</v>
      </c>
    </row>
    <row r="46" spans="1:9">
      <c r="A46" s="329"/>
      <c r="B46" s="329"/>
      <c r="C46" s="329"/>
      <c r="D46" s="296"/>
      <c r="E46" s="290"/>
      <c r="F46" s="290"/>
      <c r="G46" s="293"/>
      <c r="H46" s="252" t="s">
        <v>64</v>
      </c>
      <c r="I46" s="255">
        <v>0</v>
      </c>
    </row>
    <row r="47" spans="1:9">
      <c r="A47" s="327">
        <v>10</v>
      </c>
      <c r="B47" s="327">
        <v>750</v>
      </c>
      <c r="C47" s="327">
        <v>75095</v>
      </c>
      <c r="D47" s="294" t="s">
        <v>140</v>
      </c>
      <c r="E47" s="288" t="s">
        <v>24</v>
      </c>
      <c r="F47" s="288">
        <v>2026</v>
      </c>
      <c r="G47" s="291">
        <f>I47</f>
        <v>1018361</v>
      </c>
      <c r="H47" s="250" t="s">
        <v>61</v>
      </c>
      <c r="I47" s="251">
        <f>SUM(I48:I50)</f>
        <v>1018361</v>
      </c>
    </row>
    <row r="48" spans="1:9">
      <c r="A48" s="328"/>
      <c r="B48" s="328"/>
      <c r="C48" s="328"/>
      <c r="D48" s="295"/>
      <c r="E48" s="289"/>
      <c r="F48" s="289"/>
      <c r="G48" s="292"/>
      <c r="H48" s="252" t="s">
        <v>62</v>
      </c>
      <c r="I48" s="253">
        <f>837372+180989</f>
        <v>1018361</v>
      </c>
    </row>
    <row r="49" spans="1:9">
      <c r="A49" s="328"/>
      <c r="B49" s="328"/>
      <c r="C49" s="328"/>
      <c r="D49" s="295"/>
      <c r="E49" s="289"/>
      <c r="F49" s="289"/>
      <c r="G49" s="292"/>
      <c r="H49" s="254" t="s">
        <v>63</v>
      </c>
      <c r="I49" s="255">
        <v>0</v>
      </c>
    </row>
    <row r="50" spans="1:9">
      <c r="A50" s="329"/>
      <c r="B50" s="329"/>
      <c r="C50" s="329"/>
      <c r="D50" s="296"/>
      <c r="E50" s="290"/>
      <c r="F50" s="290"/>
      <c r="G50" s="293"/>
      <c r="H50" s="252" t="s">
        <v>64</v>
      </c>
      <c r="I50" s="255">
        <v>0</v>
      </c>
    </row>
    <row r="51" spans="1:9">
      <c r="A51" s="327">
        <v>11</v>
      </c>
      <c r="B51" s="327">
        <v>750</v>
      </c>
      <c r="C51" s="327">
        <v>75095</v>
      </c>
      <c r="D51" s="294" t="s">
        <v>67</v>
      </c>
      <c r="E51" s="288" t="s">
        <v>38</v>
      </c>
      <c r="F51" s="288">
        <v>2026</v>
      </c>
      <c r="G51" s="291">
        <f>I51</f>
        <v>1410337</v>
      </c>
      <c r="H51" s="250" t="s">
        <v>61</v>
      </c>
      <c r="I51" s="251">
        <f>SUM(I52:I54)</f>
        <v>1410337</v>
      </c>
    </row>
    <row r="52" spans="1:9">
      <c r="A52" s="328"/>
      <c r="B52" s="328"/>
      <c r="C52" s="328"/>
      <c r="D52" s="295"/>
      <c r="E52" s="289"/>
      <c r="F52" s="289"/>
      <c r="G52" s="292"/>
      <c r="H52" s="252" t="s">
        <v>62</v>
      </c>
      <c r="I52" s="253">
        <v>211551</v>
      </c>
    </row>
    <row r="53" spans="1:9">
      <c r="A53" s="328"/>
      <c r="B53" s="328"/>
      <c r="C53" s="328"/>
      <c r="D53" s="295"/>
      <c r="E53" s="289"/>
      <c r="F53" s="289"/>
      <c r="G53" s="292"/>
      <c r="H53" s="254" t="s">
        <v>63</v>
      </c>
      <c r="I53" s="255">
        <v>1198786</v>
      </c>
    </row>
    <row r="54" spans="1:9">
      <c r="A54" s="329"/>
      <c r="B54" s="329"/>
      <c r="C54" s="329"/>
      <c r="D54" s="296"/>
      <c r="E54" s="290"/>
      <c r="F54" s="290"/>
      <c r="G54" s="293"/>
      <c r="H54" s="252" t="s">
        <v>64</v>
      </c>
      <c r="I54" s="255">
        <v>0</v>
      </c>
    </row>
    <row r="55" spans="1:9">
      <c r="A55" s="327">
        <v>12</v>
      </c>
      <c r="B55" s="327">
        <v>750</v>
      </c>
      <c r="C55" s="327">
        <v>75095</v>
      </c>
      <c r="D55" s="294" t="s">
        <v>68</v>
      </c>
      <c r="E55" s="288" t="s">
        <v>38</v>
      </c>
      <c r="F55" s="288">
        <v>2026</v>
      </c>
      <c r="G55" s="291">
        <f>I55</f>
        <v>317715</v>
      </c>
      <c r="H55" s="250" t="s">
        <v>61</v>
      </c>
      <c r="I55" s="256">
        <f>I56+I57+I58</f>
        <v>317715</v>
      </c>
    </row>
    <row r="56" spans="1:9">
      <c r="A56" s="328"/>
      <c r="B56" s="328"/>
      <c r="C56" s="328"/>
      <c r="D56" s="295"/>
      <c r="E56" s="289"/>
      <c r="F56" s="289"/>
      <c r="G56" s="292"/>
      <c r="H56" s="252" t="s">
        <v>62</v>
      </c>
      <c r="I56" s="257">
        <f>173014+51539</f>
        <v>224553</v>
      </c>
    </row>
    <row r="57" spans="1:9">
      <c r="A57" s="328"/>
      <c r="B57" s="328"/>
      <c r="C57" s="328"/>
      <c r="D57" s="295"/>
      <c r="E57" s="289"/>
      <c r="F57" s="289"/>
      <c r="G57" s="292"/>
      <c r="H57" s="254" t="s">
        <v>63</v>
      </c>
      <c r="I57" s="257">
        <v>0</v>
      </c>
    </row>
    <row r="58" spans="1:9">
      <c r="A58" s="329"/>
      <c r="B58" s="329"/>
      <c r="C58" s="329"/>
      <c r="D58" s="296"/>
      <c r="E58" s="290"/>
      <c r="F58" s="290"/>
      <c r="G58" s="293"/>
      <c r="H58" s="252" t="s">
        <v>64</v>
      </c>
      <c r="I58" s="257">
        <v>93162</v>
      </c>
    </row>
    <row r="59" spans="1:9">
      <c r="A59" s="327">
        <v>13</v>
      </c>
      <c r="B59" s="327">
        <v>750</v>
      </c>
      <c r="C59" s="327">
        <v>75095</v>
      </c>
      <c r="D59" s="294" t="s">
        <v>69</v>
      </c>
      <c r="E59" s="288" t="s">
        <v>38</v>
      </c>
      <c r="F59" s="288">
        <v>2026</v>
      </c>
      <c r="G59" s="291">
        <f>I59</f>
        <v>105614</v>
      </c>
      <c r="H59" s="250" t="s">
        <v>61</v>
      </c>
      <c r="I59" s="256">
        <f>I60+I61+I62</f>
        <v>105614</v>
      </c>
    </row>
    <row r="60" spans="1:9">
      <c r="A60" s="328"/>
      <c r="B60" s="328"/>
      <c r="C60" s="328"/>
      <c r="D60" s="295"/>
      <c r="E60" s="289"/>
      <c r="F60" s="289"/>
      <c r="G60" s="292"/>
      <c r="H60" s="252" t="s">
        <v>62</v>
      </c>
      <c r="I60" s="257">
        <v>105614</v>
      </c>
    </row>
    <row r="61" spans="1:9">
      <c r="A61" s="328"/>
      <c r="B61" s="328"/>
      <c r="C61" s="328"/>
      <c r="D61" s="295"/>
      <c r="E61" s="289"/>
      <c r="F61" s="289"/>
      <c r="G61" s="292"/>
      <c r="H61" s="254" t="s">
        <v>63</v>
      </c>
      <c r="I61" s="257">
        <v>0</v>
      </c>
    </row>
    <row r="62" spans="1:9">
      <c r="A62" s="329"/>
      <c r="B62" s="329"/>
      <c r="C62" s="329"/>
      <c r="D62" s="296"/>
      <c r="E62" s="290"/>
      <c r="F62" s="290"/>
      <c r="G62" s="293"/>
      <c r="H62" s="252" t="s">
        <v>64</v>
      </c>
      <c r="I62" s="257">
        <v>0</v>
      </c>
    </row>
    <row r="63" spans="1:9">
      <c r="A63" s="327">
        <v>14</v>
      </c>
      <c r="B63" s="327">
        <v>750</v>
      </c>
      <c r="C63" s="327">
        <v>75095</v>
      </c>
      <c r="D63" s="294" t="s">
        <v>70</v>
      </c>
      <c r="E63" s="288" t="s">
        <v>38</v>
      </c>
      <c r="F63" s="288">
        <v>2026</v>
      </c>
      <c r="G63" s="291">
        <f>I63</f>
        <v>1132984</v>
      </c>
      <c r="H63" s="250" t="s">
        <v>61</v>
      </c>
      <c r="I63" s="256">
        <f>I64+I65+I66</f>
        <v>1132984</v>
      </c>
    </row>
    <row r="64" spans="1:9">
      <c r="A64" s="328"/>
      <c r="B64" s="328"/>
      <c r="C64" s="328"/>
      <c r="D64" s="295"/>
      <c r="E64" s="289"/>
      <c r="F64" s="289"/>
      <c r="G64" s="292"/>
      <c r="H64" s="252" t="s">
        <v>62</v>
      </c>
      <c r="I64" s="257">
        <v>169948</v>
      </c>
    </row>
    <row r="65" spans="1:9">
      <c r="A65" s="328"/>
      <c r="B65" s="328"/>
      <c r="C65" s="328"/>
      <c r="D65" s="295"/>
      <c r="E65" s="289"/>
      <c r="F65" s="289"/>
      <c r="G65" s="292"/>
      <c r="H65" s="254" t="s">
        <v>63</v>
      </c>
      <c r="I65" s="257">
        <v>963036</v>
      </c>
    </row>
    <row r="66" spans="1:9">
      <c r="A66" s="329"/>
      <c r="B66" s="329"/>
      <c r="C66" s="329"/>
      <c r="D66" s="296"/>
      <c r="E66" s="290"/>
      <c r="F66" s="290"/>
      <c r="G66" s="293"/>
      <c r="H66" s="252" t="s">
        <v>64</v>
      </c>
      <c r="I66" s="257">
        <v>0</v>
      </c>
    </row>
    <row r="67" spans="1:9">
      <c r="A67" s="323"/>
      <c r="B67" s="323"/>
      <c r="C67" s="323"/>
      <c r="D67" s="239"/>
      <c r="E67" s="239" t="s">
        <v>42</v>
      </c>
      <c r="F67" s="239"/>
      <c r="G67" s="240"/>
      <c r="H67" s="241"/>
      <c r="I67" s="299" t="s">
        <v>132</v>
      </c>
    </row>
    <row r="68" spans="1:9">
      <c r="A68" s="324"/>
      <c r="B68" s="324"/>
      <c r="C68" s="324"/>
      <c r="D68" s="242" t="s">
        <v>43</v>
      </c>
      <c r="E68" s="242" t="s">
        <v>44</v>
      </c>
      <c r="F68" s="242" t="s">
        <v>45</v>
      </c>
      <c r="G68" s="243" t="s">
        <v>46</v>
      </c>
      <c r="H68" s="244" t="s">
        <v>47</v>
      </c>
      <c r="I68" s="300"/>
    </row>
    <row r="69" spans="1:9">
      <c r="A69" s="324" t="s">
        <v>48</v>
      </c>
      <c r="B69" s="324" t="s">
        <v>49</v>
      </c>
      <c r="C69" s="324" t="s">
        <v>50</v>
      </c>
      <c r="D69" s="242" t="s">
        <v>51</v>
      </c>
      <c r="E69" s="242" t="s">
        <v>52</v>
      </c>
      <c r="F69" s="242" t="s">
        <v>53</v>
      </c>
      <c r="G69" s="243" t="s">
        <v>54</v>
      </c>
      <c r="H69" s="244" t="s">
        <v>55</v>
      </c>
      <c r="I69" s="300"/>
    </row>
    <row r="70" spans="1:9">
      <c r="A70" s="324"/>
      <c r="B70" s="324"/>
      <c r="C70" s="324"/>
      <c r="D70" s="242"/>
      <c r="E70" s="242" t="s">
        <v>56</v>
      </c>
      <c r="F70" s="242"/>
      <c r="G70" s="243" t="s">
        <v>57</v>
      </c>
      <c r="H70" s="244"/>
      <c r="I70" s="300"/>
    </row>
    <row r="71" spans="1:9" ht="11.4" customHeight="1">
      <c r="A71" s="325"/>
      <c r="B71" s="325"/>
      <c r="C71" s="325"/>
      <c r="D71" s="245"/>
      <c r="E71" s="245" t="s">
        <v>58</v>
      </c>
      <c r="F71" s="245"/>
      <c r="G71" s="246" t="s">
        <v>59</v>
      </c>
      <c r="H71" s="247"/>
      <c r="I71" s="301"/>
    </row>
    <row r="72" spans="1:9" ht="12.6" customHeight="1">
      <c r="A72" s="326">
        <v>1</v>
      </c>
      <c r="B72" s="326">
        <v>2</v>
      </c>
      <c r="C72" s="326">
        <v>3</v>
      </c>
      <c r="D72" s="248">
        <v>4</v>
      </c>
      <c r="E72" s="248">
        <v>5</v>
      </c>
      <c r="F72" s="248">
        <v>6</v>
      </c>
      <c r="G72" s="249">
        <v>7</v>
      </c>
      <c r="H72" s="249">
        <v>8</v>
      </c>
      <c r="I72" s="249">
        <v>9</v>
      </c>
    </row>
    <row r="73" spans="1:9">
      <c r="A73" s="327">
        <v>15</v>
      </c>
      <c r="B73" s="327">
        <v>752</v>
      </c>
      <c r="C73" s="327">
        <v>75281</v>
      </c>
      <c r="D73" s="294" t="s">
        <v>141</v>
      </c>
      <c r="E73" s="288" t="s">
        <v>38</v>
      </c>
      <c r="F73" s="288">
        <v>2026</v>
      </c>
      <c r="G73" s="291">
        <f>I73</f>
        <v>1680000</v>
      </c>
      <c r="H73" s="250" t="s">
        <v>61</v>
      </c>
      <c r="I73" s="256">
        <f>I74+I75+I76</f>
        <v>1680000</v>
      </c>
    </row>
    <row r="74" spans="1:9">
      <c r="A74" s="328"/>
      <c r="B74" s="328"/>
      <c r="C74" s="328"/>
      <c r="D74" s="295"/>
      <c r="E74" s="289"/>
      <c r="F74" s="289"/>
      <c r="G74" s="292"/>
      <c r="H74" s="252" t="s">
        <v>62</v>
      </c>
      <c r="I74" s="257">
        <v>0</v>
      </c>
    </row>
    <row r="75" spans="1:9">
      <c r="A75" s="328"/>
      <c r="B75" s="328"/>
      <c r="C75" s="328"/>
      <c r="D75" s="295"/>
      <c r="E75" s="289"/>
      <c r="F75" s="289"/>
      <c r="G75" s="292"/>
      <c r="H75" s="254" t="s">
        <v>63</v>
      </c>
      <c r="I75" s="257">
        <v>0</v>
      </c>
    </row>
    <row r="76" spans="1:9">
      <c r="A76" s="329"/>
      <c r="B76" s="329"/>
      <c r="C76" s="329"/>
      <c r="D76" s="296"/>
      <c r="E76" s="290"/>
      <c r="F76" s="290"/>
      <c r="G76" s="293"/>
      <c r="H76" s="252" t="s">
        <v>64</v>
      </c>
      <c r="I76" s="257">
        <v>1680000</v>
      </c>
    </row>
    <row r="77" spans="1:9">
      <c r="A77" s="327">
        <v>16</v>
      </c>
      <c r="B77" s="327">
        <v>752</v>
      </c>
      <c r="C77" s="327">
        <v>75281</v>
      </c>
      <c r="D77" s="294" t="s">
        <v>65</v>
      </c>
      <c r="E77" s="288" t="s">
        <v>38</v>
      </c>
      <c r="F77" s="288">
        <v>2026</v>
      </c>
      <c r="G77" s="291">
        <f>I77</f>
        <v>128000</v>
      </c>
      <c r="H77" s="250" t="s">
        <v>61</v>
      </c>
      <c r="I77" s="256">
        <f>I78+I79+I80</f>
        <v>128000</v>
      </c>
    </row>
    <row r="78" spans="1:9">
      <c r="A78" s="328"/>
      <c r="B78" s="328"/>
      <c r="C78" s="328"/>
      <c r="D78" s="295"/>
      <c r="E78" s="289"/>
      <c r="F78" s="289"/>
      <c r="G78" s="292"/>
      <c r="H78" s="252" t="s">
        <v>62</v>
      </c>
      <c r="I78" s="257">
        <v>0</v>
      </c>
    </row>
    <row r="79" spans="1:9">
      <c r="A79" s="328"/>
      <c r="B79" s="328"/>
      <c r="C79" s="328"/>
      <c r="D79" s="295"/>
      <c r="E79" s="289"/>
      <c r="F79" s="289"/>
      <c r="G79" s="292"/>
      <c r="H79" s="254" t="s">
        <v>63</v>
      </c>
      <c r="I79" s="257">
        <v>0</v>
      </c>
    </row>
    <row r="80" spans="1:9">
      <c r="A80" s="329"/>
      <c r="B80" s="329"/>
      <c r="C80" s="329"/>
      <c r="D80" s="296"/>
      <c r="E80" s="290"/>
      <c r="F80" s="290"/>
      <c r="G80" s="293"/>
      <c r="H80" s="252" t="s">
        <v>64</v>
      </c>
      <c r="I80" s="257">
        <v>128000</v>
      </c>
    </row>
    <row r="81" spans="1:9">
      <c r="A81" s="327">
        <v>17</v>
      </c>
      <c r="B81" s="327">
        <v>752</v>
      </c>
      <c r="C81" s="327">
        <v>75295</v>
      </c>
      <c r="D81" s="294" t="s">
        <v>142</v>
      </c>
      <c r="E81" s="288" t="s">
        <v>38</v>
      </c>
      <c r="F81" s="288">
        <v>2026</v>
      </c>
      <c r="G81" s="291">
        <f>I81</f>
        <v>14760</v>
      </c>
      <c r="H81" s="250" t="s">
        <v>61</v>
      </c>
      <c r="I81" s="256">
        <f>I82+I83+I84</f>
        <v>14760</v>
      </c>
    </row>
    <row r="82" spans="1:9">
      <c r="A82" s="328"/>
      <c r="B82" s="328"/>
      <c r="C82" s="328"/>
      <c r="D82" s="295"/>
      <c r="E82" s="289"/>
      <c r="F82" s="289"/>
      <c r="G82" s="292"/>
      <c r="H82" s="252" t="s">
        <v>62</v>
      </c>
      <c r="I82" s="257">
        <v>14760</v>
      </c>
    </row>
    <row r="83" spans="1:9">
      <c r="A83" s="328"/>
      <c r="B83" s="328"/>
      <c r="C83" s="328"/>
      <c r="D83" s="295"/>
      <c r="E83" s="289"/>
      <c r="F83" s="289"/>
      <c r="G83" s="292"/>
      <c r="H83" s="254" t="s">
        <v>63</v>
      </c>
      <c r="I83" s="257">
        <v>0</v>
      </c>
    </row>
    <row r="84" spans="1:9">
      <c r="A84" s="329"/>
      <c r="B84" s="329"/>
      <c r="C84" s="329"/>
      <c r="D84" s="296"/>
      <c r="E84" s="290"/>
      <c r="F84" s="290"/>
      <c r="G84" s="293"/>
      <c r="H84" s="252" t="s">
        <v>64</v>
      </c>
      <c r="I84" s="257">
        <v>0</v>
      </c>
    </row>
    <row r="85" spans="1:9">
      <c r="A85" s="327">
        <v>18</v>
      </c>
      <c r="B85" s="327">
        <v>754</v>
      </c>
      <c r="C85" s="327">
        <v>75405</v>
      </c>
      <c r="D85" s="294" t="s">
        <v>150</v>
      </c>
      <c r="E85" s="288" t="s">
        <v>151</v>
      </c>
      <c r="F85" s="288">
        <v>2026</v>
      </c>
      <c r="G85" s="291">
        <f>I85</f>
        <v>6000</v>
      </c>
      <c r="H85" s="250" t="s">
        <v>61</v>
      </c>
      <c r="I85" s="256">
        <f>I86+I87+I88</f>
        <v>6000</v>
      </c>
    </row>
    <row r="86" spans="1:9">
      <c r="A86" s="328"/>
      <c r="B86" s="328"/>
      <c r="C86" s="328"/>
      <c r="D86" s="295"/>
      <c r="E86" s="289"/>
      <c r="F86" s="289"/>
      <c r="G86" s="292"/>
      <c r="H86" s="252" t="s">
        <v>62</v>
      </c>
      <c r="I86" s="257">
        <v>6000</v>
      </c>
    </row>
    <row r="87" spans="1:9">
      <c r="A87" s="328"/>
      <c r="B87" s="328"/>
      <c r="C87" s="328"/>
      <c r="D87" s="295"/>
      <c r="E87" s="289"/>
      <c r="F87" s="289"/>
      <c r="G87" s="292"/>
      <c r="H87" s="254" t="s">
        <v>63</v>
      </c>
      <c r="I87" s="257">
        <v>0</v>
      </c>
    </row>
    <row r="88" spans="1:9">
      <c r="A88" s="329"/>
      <c r="B88" s="329"/>
      <c r="C88" s="329"/>
      <c r="D88" s="296"/>
      <c r="E88" s="290"/>
      <c r="F88" s="290"/>
      <c r="G88" s="293"/>
      <c r="H88" s="252" t="s">
        <v>64</v>
      </c>
      <c r="I88" s="257">
        <v>0</v>
      </c>
    </row>
    <row r="89" spans="1:9">
      <c r="A89" s="327">
        <v>19</v>
      </c>
      <c r="B89" s="327">
        <v>754</v>
      </c>
      <c r="C89" s="327">
        <v>75411</v>
      </c>
      <c r="D89" s="294" t="s">
        <v>143</v>
      </c>
      <c r="E89" s="288" t="s">
        <v>144</v>
      </c>
      <c r="F89" s="288">
        <v>2026</v>
      </c>
      <c r="G89" s="291">
        <f>I89</f>
        <v>100000</v>
      </c>
      <c r="H89" s="250" t="s">
        <v>61</v>
      </c>
      <c r="I89" s="256">
        <f>I90+I91+I92</f>
        <v>100000</v>
      </c>
    </row>
    <row r="90" spans="1:9">
      <c r="A90" s="328"/>
      <c r="B90" s="328"/>
      <c r="C90" s="328"/>
      <c r="D90" s="295"/>
      <c r="E90" s="289"/>
      <c r="F90" s="289"/>
      <c r="G90" s="292"/>
      <c r="H90" s="252" t="s">
        <v>62</v>
      </c>
      <c r="I90" s="257">
        <v>29000</v>
      </c>
    </row>
    <row r="91" spans="1:9">
      <c r="A91" s="328"/>
      <c r="B91" s="328"/>
      <c r="C91" s="328"/>
      <c r="D91" s="295"/>
      <c r="E91" s="289"/>
      <c r="F91" s="289"/>
      <c r="G91" s="292"/>
      <c r="H91" s="254" t="s">
        <v>63</v>
      </c>
      <c r="I91" s="257">
        <v>0</v>
      </c>
    </row>
    <row r="92" spans="1:9">
      <c r="A92" s="329"/>
      <c r="B92" s="329"/>
      <c r="C92" s="329"/>
      <c r="D92" s="296"/>
      <c r="E92" s="290"/>
      <c r="F92" s="290"/>
      <c r="G92" s="293"/>
      <c r="H92" s="252" t="s">
        <v>64</v>
      </c>
      <c r="I92" s="257">
        <v>71000</v>
      </c>
    </row>
    <row r="93" spans="1:9">
      <c r="A93" s="327">
        <v>20</v>
      </c>
      <c r="B93" s="327">
        <v>754</v>
      </c>
      <c r="C93" s="327">
        <v>75495</v>
      </c>
      <c r="D93" s="294" t="s">
        <v>145</v>
      </c>
      <c r="E93" s="288" t="s">
        <v>38</v>
      </c>
      <c r="F93" s="288">
        <v>2026</v>
      </c>
      <c r="G93" s="291">
        <f>I93</f>
        <v>13391</v>
      </c>
      <c r="H93" s="250" t="s">
        <v>61</v>
      </c>
      <c r="I93" s="256">
        <f>I94+I95+I96</f>
        <v>13391</v>
      </c>
    </row>
    <row r="94" spans="1:9">
      <c r="A94" s="328"/>
      <c r="B94" s="328"/>
      <c r="C94" s="328"/>
      <c r="D94" s="295"/>
      <c r="E94" s="289"/>
      <c r="F94" s="289"/>
      <c r="G94" s="292"/>
      <c r="H94" s="252" t="s">
        <v>62</v>
      </c>
      <c r="I94" s="257">
        <v>0</v>
      </c>
    </row>
    <row r="95" spans="1:9">
      <c r="A95" s="328"/>
      <c r="B95" s="328"/>
      <c r="C95" s="328"/>
      <c r="D95" s="295"/>
      <c r="E95" s="289"/>
      <c r="F95" s="289"/>
      <c r="G95" s="292"/>
      <c r="H95" s="254" t="s">
        <v>63</v>
      </c>
      <c r="I95" s="257">
        <v>0</v>
      </c>
    </row>
    <row r="96" spans="1:9">
      <c r="A96" s="329"/>
      <c r="B96" s="329"/>
      <c r="C96" s="329"/>
      <c r="D96" s="296"/>
      <c r="E96" s="290"/>
      <c r="F96" s="290"/>
      <c r="G96" s="293"/>
      <c r="H96" s="252" t="s">
        <v>64</v>
      </c>
      <c r="I96" s="257">
        <v>13391</v>
      </c>
    </row>
    <row r="97" spans="1:9">
      <c r="A97" s="327">
        <v>21</v>
      </c>
      <c r="B97" s="327">
        <v>851</v>
      </c>
      <c r="C97" s="327">
        <v>85195</v>
      </c>
      <c r="D97" s="294" t="s">
        <v>161</v>
      </c>
      <c r="E97" s="288" t="s">
        <v>38</v>
      </c>
      <c r="F97" s="288">
        <v>2026</v>
      </c>
      <c r="G97" s="291">
        <f>I97</f>
        <v>3003235</v>
      </c>
      <c r="H97" s="250" t="s">
        <v>61</v>
      </c>
      <c r="I97" s="256">
        <f>I98+I99+I100</f>
        <v>3003235</v>
      </c>
    </row>
    <row r="98" spans="1:9">
      <c r="A98" s="328"/>
      <c r="B98" s="328"/>
      <c r="C98" s="328"/>
      <c r="D98" s="295"/>
      <c r="E98" s="289"/>
      <c r="F98" s="289"/>
      <c r="G98" s="292"/>
      <c r="H98" s="252" t="s">
        <v>62</v>
      </c>
      <c r="I98" s="257">
        <v>956993</v>
      </c>
    </row>
    <row r="99" spans="1:9">
      <c r="A99" s="328"/>
      <c r="B99" s="328"/>
      <c r="C99" s="328"/>
      <c r="D99" s="295"/>
      <c r="E99" s="289"/>
      <c r="F99" s="289"/>
      <c r="G99" s="292"/>
      <c r="H99" s="254" t="s">
        <v>63</v>
      </c>
      <c r="I99" s="257">
        <v>2046242</v>
      </c>
    </row>
    <row r="100" spans="1:9">
      <c r="A100" s="329"/>
      <c r="B100" s="329"/>
      <c r="C100" s="329"/>
      <c r="D100" s="296"/>
      <c r="E100" s="290"/>
      <c r="F100" s="290"/>
      <c r="G100" s="293"/>
      <c r="H100" s="252" t="s">
        <v>64</v>
      </c>
      <c r="I100" s="257">
        <v>0</v>
      </c>
    </row>
    <row r="101" spans="1:9">
      <c r="A101" s="327">
        <v>22</v>
      </c>
      <c r="B101" s="327">
        <v>852</v>
      </c>
      <c r="C101" s="327">
        <v>85295</v>
      </c>
      <c r="D101" s="294" t="s">
        <v>146</v>
      </c>
      <c r="E101" s="288" t="s">
        <v>38</v>
      </c>
      <c r="F101" s="288">
        <v>2026</v>
      </c>
      <c r="G101" s="291">
        <f>I101</f>
        <v>445270</v>
      </c>
      <c r="H101" s="250" t="s">
        <v>61</v>
      </c>
      <c r="I101" s="256">
        <f>I102+I103+I104</f>
        <v>445270</v>
      </c>
    </row>
    <row r="102" spans="1:9">
      <c r="A102" s="328"/>
      <c r="B102" s="328"/>
      <c r="C102" s="328"/>
      <c r="D102" s="295"/>
      <c r="E102" s="289"/>
      <c r="F102" s="289"/>
      <c r="G102" s="292"/>
      <c r="H102" s="252" t="s">
        <v>62</v>
      </c>
      <c r="I102" s="257">
        <v>66790</v>
      </c>
    </row>
    <row r="103" spans="1:9">
      <c r="A103" s="328"/>
      <c r="B103" s="328"/>
      <c r="C103" s="328"/>
      <c r="D103" s="295"/>
      <c r="E103" s="289"/>
      <c r="F103" s="289"/>
      <c r="G103" s="292"/>
      <c r="H103" s="254" t="s">
        <v>63</v>
      </c>
      <c r="I103" s="257">
        <v>378480</v>
      </c>
    </row>
    <row r="104" spans="1:9">
      <c r="A104" s="329"/>
      <c r="B104" s="329"/>
      <c r="C104" s="329"/>
      <c r="D104" s="296"/>
      <c r="E104" s="290"/>
      <c r="F104" s="290"/>
      <c r="G104" s="293"/>
      <c r="H104" s="252" t="s">
        <v>64</v>
      </c>
      <c r="I104" s="257">
        <v>0</v>
      </c>
    </row>
    <row r="105" spans="1:9">
      <c r="A105" s="327">
        <v>23</v>
      </c>
      <c r="B105" s="327">
        <v>854</v>
      </c>
      <c r="C105" s="327">
        <v>85410</v>
      </c>
      <c r="D105" s="294" t="s">
        <v>147</v>
      </c>
      <c r="E105" s="288" t="s">
        <v>17</v>
      </c>
      <c r="F105" s="288">
        <v>2026</v>
      </c>
      <c r="G105" s="291">
        <f>I105</f>
        <v>182361</v>
      </c>
      <c r="H105" s="250" t="s">
        <v>61</v>
      </c>
      <c r="I105" s="256">
        <f>I106+I107+I108</f>
        <v>182361</v>
      </c>
    </row>
    <row r="106" spans="1:9">
      <c r="A106" s="328"/>
      <c r="B106" s="330"/>
      <c r="C106" s="330"/>
      <c r="D106" s="295"/>
      <c r="E106" s="316"/>
      <c r="F106" s="316"/>
      <c r="G106" s="314"/>
      <c r="H106" s="252" t="s">
        <v>62</v>
      </c>
      <c r="I106" s="257">
        <v>182361</v>
      </c>
    </row>
    <row r="107" spans="1:9">
      <c r="A107" s="328"/>
      <c r="B107" s="330"/>
      <c r="C107" s="330"/>
      <c r="D107" s="295"/>
      <c r="E107" s="316"/>
      <c r="F107" s="316"/>
      <c r="G107" s="314"/>
      <c r="H107" s="254" t="s">
        <v>63</v>
      </c>
      <c r="I107" s="257">
        <v>0</v>
      </c>
    </row>
    <row r="108" spans="1:9" ht="10.199999999999999" customHeight="1">
      <c r="A108" s="329"/>
      <c r="B108" s="331"/>
      <c r="C108" s="331"/>
      <c r="D108" s="296"/>
      <c r="E108" s="317"/>
      <c r="F108" s="317"/>
      <c r="G108" s="315"/>
      <c r="H108" s="252" t="s">
        <v>64</v>
      </c>
      <c r="I108" s="257">
        <v>0</v>
      </c>
    </row>
    <row r="109" spans="1:9">
      <c r="A109" s="327">
        <v>24</v>
      </c>
      <c r="B109" s="327">
        <v>854</v>
      </c>
      <c r="C109" s="327">
        <v>85410</v>
      </c>
      <c r="D109" s="294" t="s">
        <v>65</v>
      </c>
      <c r="E109" s="288" t="s">
        <v>17</v>
      </c>
      <c r="F109" s="288">
        <v>2026</v>
      </c>
      <c r="G109" s="291">
        <f>I109</f>
        <v>13500</v>
      </c>
      <c r="H109" s="250" t="s">
        <v>61</v>
      </c>
      <c r="I109" s="256">
        <f>I110+I111+I112</f>
        <v>13500</v>
      </c>
    </row>
    <row r="110" spans="1:9">
      <c r="A110" s="328"/>
      <c r="B110" s="330"/>
      <c r="C110" s="330"/>
      <c r="D110" s="295"/>
      <c r="E110" s="316"/>
      <c r="F110" s="316"/>
      <c r="G110" s="314"/>
      <c r="H110" s="252" t="s">
        <v>62</v>
      </c>
      <c r="I110" s="257">
        <v>13500</v>
      </c>
    </row>
    <row r="111" spans="1:9">
      <c r="A111" s="328"/>
      <c r="B111" s="330"/>
      <c r="C111" s="330"/>
      <c r="D111" s="295"/>
      <c r="E111" s="316"/>
      <c r="F111" s="316"/>
      <c r="G111" s="314"/>
      <c r="H111" s="254" t="s">
        <v>63</v>
      </c>
      <c r="I111" s="257">
        <v>0</v>
      </c>
    </row>
    <row r="112" spans="1:9" ht="13.2" customHeight="1">
      <c r="A112" s="329"/>
      <c r="B112" s="331"/>
      <c r="C112" s="331"/>
      <c r="D112" s="296"/>
      <c r="E112" s="317"/>
      <c r="F112" s="317"/>
      <c r="G112" s="315"/>
      <c r="H112" s="252" t="s">
        <v>64</v>
      </c>
      <c r="I112" s="257">
        <v>0</v>
      </c>
    </row>
    <row r="113" spans="1:9">
      <c r="A113" s="327">
        <v>25</v>
      </c>
      <c r="B113" s="327">
        <v>854</v>
      </c>
      <c r="C113" s="327">
        <v>85495</v>
      </c>
      <c r="D113" s="294" t="s">
        <v>148</v>
      </c>
      <c r="E113" s="288" t="s">
        <v>21</v>
      </c>
      <c r="F113" s="288">
        <v>2026</v>
      </c>
      <c r="G113" s="291">
        <f>I113</f>
        <v>82508</v>
      </c>
      <c r="H113" s="250" t="s">
        <v>61</v>
      </c>
      <c r="I113" s="256">
        <f>I114+I115+I116</f>
        <v>82508</v>
      </c>
    </row>
    <row r="114" spans="1:9">
      <c r="A114" s="328"/>
      <c r="B114" s="330"/>
      <c r="C114" s="330"/>
      <c r="D114" s="318"/>
      <c r="E114" s="316"/>
      <c r="F114" s="316"/>
      <c r="G114" s="314"/>
      <c r="H114" s="252" t="s">
        <v>62</v>
      </c>
      <c r="I114" s="257">
        <v>0</v>
      </c>
    </row>
    <row r="115" spans="1:9">
      <c r="A115" s="328"/>
      <c r="B115" s="330"/>
      <c r="C115" s="330"/>
      <c r="D115" s="318"/>
      <c r="E115" s="316"/>
      <c r="F115" s="316"/>
      <c r="G115" s="314"/>
      <c r="H115" s="254" t="s">
        <v>63</v>
      </c>
      <c r="I115" s="257">
        <f>80000+2409+99</f>
        <v>82508</v>
      </c>
    </row>
    <row r="116" spans="1:9">
      <c r="A116" s="329"/>
      <c r="B116" s="331"/>
      <c r="C116" s="331"/>
      <c r="D116" s="319"/>
      <c r="E116" s="317"/>
      <c r="F116" s="317"/>
      <c r="G116" s="315"/>
      <c r="H116" s="252" t="s">
        <v>64</v>
      </c>
      <c r="I116" s="257">
        <v>0</v>
      </c>
    </row>
    <row r="117" spans="1:9">
      <c r="A117" s="327">
        <v>26</v>
      </c>
      <c r="B117" s="327">
        <v>854</v>
      </c>
      <c r="C117" s="327">
        <v>85495</v>
      </c>
      <c r="D117" s="294" t="s">
        <v>148</v>
      </c>
      <c r="E117" s="288" t="s">
        <v>17</v>
      </c>
      <c r="F117" s="288">
        <v>2026</v>
      </c>
      <c r="G117" s="291">
        <f>I117</f>
        <v>542076</v>
      </c>
      <c r="H117" s="250" t="s">
        <v>61</v>
      </c>
      <c r="I117" s="256">
        <f>I118+I119+I120</f>
        <v>542076</v>
      </c>
    </row>
    <row r="118" spans="1:9">
      <c r="A118" s="328"/>
      <c r="B118" s="328"/>
      <c r="C118" s="328"/>
      <c r="D118" s="295"/>
      <c r="E118" s="289"/>
      <c r="F118" s="289"/>
      <c r="G118" s="292"/>
      <c r="H118" s="252" t="s">
        <v>62</v>
      </c>
      <c r="I118" s="257">
        <v>0</v>
      </c>
    </row>
    <row r="119" spans="1:9">
      <c r="A119" s="328"/>
      <c r="B119" s="328"/>
      <c r="C119" s="328"/>
      <c r="D119" s="295"/>
      <c r="E119" s="289"/>
      <c r="F119" s="289"/>
      <c r="G119" s="292"/>
      <c r="H119" s="254" t="s">
        <v>63</v>
      </c>
      <c r="I119" s="257">
        <f>381510+15648+139208+5710</f>
        <v>542076</v>
      </c>
    </row>
    <row r="120" spans="1:9" ht="11.4" customHeight="1">
      <c r="A120" s="329"/>
      <c r="B120" s="329"/>
      <c r="C120" s="329"/>
      <c r="D120" s="296"/>
      <c r="E120" s="290"/>
      <c r="F120" s="290"/>
      <c r="G120" s="293"/>
      <c r="H120" s="252" t="s">
        <v>64</v>
      </c>
      <c r="I120" s="257">
        <v>0</v>
      </c>
    </row>
    <row r="121" spans="1:9">
      <c r="A121" s="327">
        <v>27</v>
      </c>
      <c r="B121" s="327">
        <v>855</v>
      </c>
      <c r="C121" s="327">
        <v>85595</v>
      </c>
      <c r="D121" s="294" t="s">
        <v>149</v>
      </c>
      <c r="E121" s="288" t="s">
        <v>38</v>
      </c>
      <c r="F121" s="288">
        <v>2026</v>
      </c>
      <c r="G121" s="291">
        <f>I121</f>
        <v>725400</v>
      </c>
      <c r="H121" s="250" t="s">
        <v>61</v>
      </c>
      <c r="I121" s="256">
        <f>I122+I123+I124</f>
        <v>725400</v>
      </c>
    </row>
    <row r="122" spans="1:9">
      <c r="A122" s="328"/>
      <c r="B122" s="328"/>
      <c r="C122" s="328"/>
      <c r="D122" s="295"/>
      <c r="E122" s="289"/>
      <c r="F122" s="289"/>
      <c r="G122" s="292"/>
      <c r="H122" s="252" t="s">
        <v>62</v>
      </c>
      <c r="I122" s="257">
        <v>108810</v>
      </c>
    </row>
    <row r="123" spans="1:9">
      <c r="A123" s="328"/>
      <c r="B123" s="328"/>
      <c r="C123" s="328"/>
      <c r="D123" s="295"/>
      <c r="E123" s="289"/>
      <c r="F123" s="289"/>
      <c r="G123" s="292"/>
      <c r="H123" s="254" t="s">
        <v>63</v>
      </c>
      <c r="I123" s="257">
        <v>616590</v>
      </c>
    </row>
    <row r="124" spans="1:9" ht="9.6" customHeight="1">
      <c r="A124" s="329"/>
      <c r="B124" s="329"/>
      <c r="C124" s="329"/>
      <c r="D124" s="296"/>
      <c r="E124" s="290"/>
      <c r="F124" s="290"/>
      <c r="G124" s="293"/>
      <c r="H124" s="252" t="s">
        <v>64</v>
      </c>
      <c r="I124" s="257">
        <v>0</v>
      </c>
    </row>
    <row r="125" spans="1:9">
      <c r="A125" s="327">
        <v>28</v>
      </c>
      <c r="B125" s="327">
        <v>926</v>
      </c>
      <c r="C125" s="327">
        <v>92695</v>
      </c>
      <c r="D125" s="294" t="s">
        <v>71</v>
      </c>
      <c r="E125" s="288" t="s">
        <v>38</v>
      </c>
      <c r="F125" s="288">
        <v>2026</v>
      </c>
      <c r="G125" s="291">
        <f>I125</f>
        <v>80000</v>
      </c>
      <c r="H125" s="250" t="s">
        <v>61</v>
      </c>
      <c r="I125" s="256">
        <f>I126+I127+I128</f>
        <v>80000</v>
      </c>
    </row>
    <row r="126" spans="1:9">
      <c r="A126" s="328"/>
      <c r="B126" s="328"/>
      <c r="C126" s="328"/>
      <c r="D126" s="295"/>
      <c r="E126" s="289"/>
      <c r="F126" s="289"/>
      <c r="G126" s="292"/>
      <c r="H126" s="252" t="s">
        <v>62</v>
      </c>
      <c r="I126" s="257">
        <v>44660</v>
      </c>
    </row>
    <row r="127" spans="1:9">
      <c r="A127" s="328"/>
      <c r="B127" s="328"/>
      <c r="C127" s="328"/>
      <c r="D127" s="295"/>
      <c r="E127" s="289"/>
      <c r="F127" s="289"/>
      <c r="G127" s="292"/>
      <c r="H127" s="254" t="s">
        <v>63</v>
      </c>
      <c r="I127" s="257">
        <v>0</v>
      </c>
    </row>
    <row r="128" spans="1:9" ht="12" customHeight="1">
      <c r="A128" s="329"/>
      <c r="B128" s="329"/>
      <c r="C128" s="329"/>
      <c r="D128" s="296"/>
      <c r="E128" s="290"/>
      <c r="F128" s="290"/>
      <c r="G128" s="293"/>
      <c r="H128" s="252" t="s">
        <v>64</v>
      </c>
      <c r="I128" s="257">
        <v>35340</v>
      </c>
    </row>
    <row r="129" spans="1:9">
      <c r="A129" s="302" t="s">
        <v>72</v>
      </c>
      <c r="B129" s="303"/>
      <c r="C129" s="303"/>
      <c r="D129" s="303"/>
      <c r="E129" s="304"/>
      <c r="F129" s="311">
        <v>2026</v>
      </c>
      <c r="G129" s="320">
        <f>G101+G113+G117+G121+G125+G97+G63+G59+G55+G51+G47+G43+G35+G31+G27+G23+G19+G15+G11+G73+G77+G89+G93+G105+G109+G81+G39+G85</f>
        <v>24853286.510000002</v>
      </c>
      <c r="H129" s="250" t="s">
        <v>61</v>
      </c>
      <c r="I129" s="251">
        <f>I125+I121+I117+I113+I97+I63+I59+I55+I51+I27+I47+I43+I23+I11+I15+I19+I31+I35+I101+I73+I77+I89+I93+I105+I109+I81+I39+I85</f>
        <v>24853286.510000002</v>
      </c>
    </row>
    <row r="130" spans="1:9">
      <c r="A130" s="305"/>
      <c r="B130" s="306"/>
      <c r="C130" s="306"/>
      <c r="D130" s="306"/>
      <c r="E130" s="307"/>
      <c r="F130" s="312"/>
      <c r="G130" s="321"/>
      <c r="H130" s="259" t="s">
        <v>62</v>
      </c>
      <c r="I130" s="260">
        <f>I126+I122+I118+I114+I98+I64+I60+I56+I52+I48+I44+I28+I24+I20+I16+I12+I32+I36+I102+I74+I78+I90+I94+I106+I110+I82+I40+I86</f>
        <v>8884819.5099999998</v>
      </c>
    </row>
    <row r="131" spans="1:9" ht="28.8">
      <c r="A131" s="305"/>
      <c r="B131" s="306"/>
      <c r="C131" s="306"/>
      <c r="D131" s="306"/>
      <c r="E131" s="307"/>
      <c r="F131" s="312"/>
      <c r="G131" s="321"/>
      <c r="H131" s="261" t="s">
        <v>63</v>
      </c>
      <c r="I131" s="260">
        <f>I127+I123+I119+I115+I99+I65+I61+I57+I53+I49+I45+I29+I25+I21+I17+I13+I33+I37+I103+I75+I79+I91+I95+I107+I111+I83+I41+I87</f>
        <v>8432534</v>
      </c>
    </row>
    <row r="132" spans="1:9">
      <c r="A132" s="308"/>
      <c r="B132" s="309"/>
      <c r="C132" s="309"/>
      <c r="D132" s="309"/>
      <c r="E132" s="310"/>
      <c r="F132" s="313"/>
      <c r="G132" s="322"/>
      <c r="H132" s="259" t="s">
        <v>64</v>
      </c>
      <c r="I132" s="260">
        <f>I128+I124+I120+I116+I100+I66+I62+I58+I54+I50+I46+I30+I26+I22+I18+I14+I34+I38+I104+I76+I80+I92+I96+I108+I112+I84+I42+I88</f>
        <v>7535933</v>
      </c>
    </row>
    <row r="137" spans="1:9">
      <c r="E137" s="28"/>
    </row>
    <row r="154" spans="5:5">
      <c r="E154" s="258"/>
    </row>
  </sheetData>
  <mergeCells count="120">
    <mergeCell ref="G97:G100"/>
    <mergeCell ref="D101:D104"/>
    <mergeCell ref="E101:E104"/>
    <mergeCell ref="F101:F104"/>
    <mergeCell ref="D121:D124"/>
    <mergeCell ref="E121:E124"/>
    <mergeCell ref="F121:F124"/>
    <mergeCell ref="G121:G124"/>
    <mergeCell ref="G105:G108"/>
    <mergeCell ref="D113:D116"/>
    <mergeCell ref="E113:E116"/>
    <mergeCell ref="F113:F116"/>
    <mergeCell ref="G113:G116"/>
    <mergeCell ref="D117:D120"/>
    <mergeCell ref="E117:E120"/>
    <mergeCell ref="F117:F120"/>
    <mergeCell ref="G117:G120"/>
    <mergeCell ref="G101:G104"/>
    <mergeCell ref="D109:D112"/>
    <mergeCell ref="E109:E112"/>
    <mergeCell ref="F109:F112"/>
    <mergeCell ref="G109:G112"/>
    <mergeCell ref="D81:D84"/>
    <mergeCell ref="E81:E84"/>
    <mergeCell ref="F81:F84"/>
    <mergeCell ref="G81:G84"/>
    <mergeCell ref="G93:G96"/>
    <mergeCell ref="D105:D108"/>
    <mergeCell ref="E105:E108"/>
    <mergeCell ref="F105:F108"/>
    <mergeCell ref="D93:D96"/>
    <mergeCell ref="E93:E96"/>
    <mergeCell ref="F93:F96"/>
    <mergeCell ref="D97:D100"/>
    <mergeCell ref="E97:E100"/>
    <mergeCell ref="D89:D92"/>
    <mergeCell ref="E89:E92"/>
    <mergeCell ref="F89:F92"/>
    <mergeCell ref="G89:G92"/>
    <mergeCell ref="D85:D88"/>
    <mergeCell ref="E85:E88"/>
    <mergeCell ref="F85:F88"/>
    <mergeCell ref="G85:G88"/>
    <mergeCell ref="I67:I71"/>
    <mergeCell ref="D73:D76"/>
    <mergeCell ref="E73:E76"/>
    <mergeCell ref="F73:F76"/>
    <mergeCell ref="G73:G76"/>
    <mergeCell ref="D77:D80"/>
    <mergeCell ref="E77:E80"/>
    <mergeCell ref="F77:F80"/>
    <mergeCell ref="G77:G80"/>
    <mergeCell ref="D125:D128"/>
    <mergeCell ref="E125:E128"/>
    <mergeCell ref="F125:F128"/>
    <mergeCell ref="G125:G128"/>
    <mergeCell ref="A129:E132"/>
    <mergeCell ref="F129:F132"/>
    <mergeCell ref="G1:I1"/>
    <mergeCell ref="G2:I2"/>
    <mergeCell ref="G3:I3"/>
    <mergeCell ref="A4:I4"/>
    <mergeCell ref="I5:I9"/>
    <mergeCell ref="D11:D14"/>
    <mergeCell ref="E11:E14"/>
    <mergeCell ref="F11:F14"/>
    <mergeCell ref="G11:G14"/>
    <mergeCell ref="D15:D18"/>
    <mergeCell ref="E15:E18"/>
    <mergeCell ref="F15:F18"/>
    <mergeCell ref="G15:G18"/>
    <mergeCell ref="G19:G22"/>
    <mergeCell ref="D23:D26"/>
    <mergeCell ref="E23:E26"/>
    <mergeCell ref="F23:F26"/>
    <mergeCell ref="G23:G26"/>
    <mergeCell ref="D19:D22"/>
    <mergeCell ref="E19:E22"/>
    <mergeCell ref="F19:F22"/>
    <mergeCell ref="G27:G30"/>
    <mergeCell ref="D31:D34"/>
    <mergeCell ref="E31:E34"/>
    <mergeCell ref="F31:F34"/>
    <mergeCell ref="G31:G34"/>
    <mergeCell ref="D27:D30"/>
    <mergeCell ref="E27:E30"/>
    <mergeCell ref="F27:F30"/>
    <mergeCell ref="G35:G38"/>
    <mergeCell ref="D39:D42"/>
    <mergeCell ref="E39:E42"/>
    <mergeCell ref="F39:F42"/>
    <mergeCell ref="G39:G42"/>
    <mergeCell ref="D35:D38"/>
    <mergeCell ref="E35:E38"/>
    <mergeCell ref="F35:F38"/>
    <mergeCell ref="G43:G46"/>
    <mergeCell ref="D47:D50"/>
    <mergeCell ref="E47:E50"/>
    <mergeCell ref="F47:F50"/>
    <mergeCell ref="G47:G50"/>
    <mergeCell ref="D43:D46"/>
    <mergeCell ref="E43:E46"/>
    <mergeCell ref="F43:F46"/>
    <mergeCell ref="D63:D66"/>
    <mergeCell ref="E63:E66"/>
    <mergeCell ref="F63:F66"/>
    <mergeCell ref="G63:G66"/>
    <mergeCell ref="F97:F100"/>
    <mergeCell ref="G51:G54"/>
    <mergeCell ref="D55:D58"/>
    <mergeCell ref="E55:E58"/>
    <mergeCell ref="F55:F58"/>
    <mergeCell ref="G55:G58"/>
    <mergeCell ref="D51:D54"/>
    <mergeCell ref="E51:E54"/>
    <mergeCell ref="F51:F54"/>
    <mergeCell ref="D59:D62"/>
    <mergeCell ref="E59:E62"/>
    <mergeCell ref="F59:F62"/>
    <mergeCell ref="G59:G62"/>
  </mergeCells>
  <pageMargins left="0.70866141732283472" right="0.70866141732283472" top="0.98425196850393704" bottom="0.7086614173228347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załącznik_nr_1_2_3</vt:lpstr>
      <vt:lpstr>załącznik_nr_4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AniaB</dc:creator>
  <cp:lastModifiedBy>Marta Kozik</cp:lastModifiedBy>
  <cp:lastPrinted>2026-10-12T11:36:06Z</cp:lastPrinted>
  <dcterms:created xsi:type="dcterms:W3CDTF">2019-10-11T12:09:38Z</dcterms:created>
  <dcterms:modified xsi:type="dcterms:W3CDTF">2026-10-21T08:39:31Z</dcterms:modified>
</cp:coreProperties>
</file>