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2\uchwaly\XXII 110 26 budżet\"/>
    </mc:Choice>
  </mc:AlternateContent>
  <xr:revisionPtr revIDLastSave="0" documentId="13_ncr:1_{699F6071-96F6-4F94-BF58-126929ADFD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_nr_1_2" sheetId="1" r:id="rId1"/>
    <sheet name="załącznik_nr_3" sheetId="3" r:id="rId2"/>
    <sheet name="załącznik_nr_4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2" l="1"/>
  <c r="I104" i="2"/>
  <c r="I103" i="2"/>
  <c r="I70" i="2"/>
  <c r="G70" i="2" s="1"/>
  <c r="G102" i="2" s="1"/>
  <c r="I24" i="2"/>
  <c r="I12" i="2"/>
  <c r="F34" i="1"/>
  <c r="F43" i="1" s="1"/>
  <c r="E34" i="1"/>
  <c r="E33" i="1" s="1"/>
  <c r="I102" i="2" l="1"/>
  <c r="E43" i="1"/>
  <c r="E9" i="1"/>
  <c r="E8" i="1" s="1"/>
  <c r="E7" i="1" s="1"/>
  <c r="F19" i="1"/>
  <c r="E19" i="1"/>
  <c r="F9" i="1"/>
  <c r="F8" i="1" s="1"/>
  <c r="I98" i="2"/>
  <c r="G98" i="2" s="1"/>
  <c r="I96" i="2"/>
  <c r="I94" i="2"/>
  <c r="G94" i="2" s="1"/>
  <c r="I90" i="2"/>
  <c r="G90" i="2" s="1"/>
  <c r="I88" i="2"/>
  <c r="I86" i="2"/>
  <c r="G86" i="2" s="1"/>
  <c r="I82" i="2"/>
  <c r="G82" i="2" s="1"/>
  <c r="I78" i="2"/>
  <c r="G78" i="2"/>
  <c r="I74" i="2"/>
  <c r="G74" i="2" s="1"/>
  <c r="I59" i="2"/>
  <c r="G59" i="2" s="1"/>
  <c r="I55" i="2"/>
  <c r="G55" i="2" s="1"/>
  <c r="I51" i="2"/>
  <c r="G51" i="2" s="1"/>
  <c r="I47" i="2"/>
  <c r="G47" i="2" s="1"/>
  <c r="I43" i="2"/>
  <c r="G43" i="2" s="1"/>
  <c r="I39" i="2"/>
  <c r="G39" i="2"/>
  <c r="I35" i="2"/>
  <c r="G35" i="2"/>
  <c r="I31" i="2"/>
  <c r="G31" i="2"/>
  <c r="I27" i="2"/>
  <c r="G27" i="2" s="1"/>
  <c r="I23" i="2"/>
  <c r="G23" i="2" s="1"/>
  <c r="I19" i="2"/>
  <c r="G19" i="2" s="1"/>
  <c r="I15" i="2"/>
  <c r="G15" i="2" s="1"/>
  <c r="D27" i="3"/>
  <c r="D11" i="3"/>
  <c r="I11" i="2" l="1"/>
  <c r="G11" i="2" s="1"/>
  <c r="F7" i="1"/>
  <c r="F18" i="1" s="1"/>
  <c r="E39" i="1" l="1"/>
  <c r="E38" i="1" s="1"/>
  <c r="E37" i="1" s="1"/>
  <c r="F39" i="1"/>
  <c r="F37" i="1"/>
  <c r="E15" i="1"/>
  <c r="E14" i="1" s="1"/>
  <c r="E13" i="1" s="1"/>
  <c r="E18" i="1" s="1"/>
  <c r="F15" i="1"/>
  <c r="F33" i="1" l="1"/>
  <c r="F32" i="1" s="1"/>
  <c r="F42" i="1" s="1"/>
  <c r="F173" i="1"/>
  <c r="F164" i="1"/>
  <c r="E164" i="1"/>
  <c r="F157" i="1"/>
  <c r="E157" i="1"/>
  <c r="E172" i="1" l="1"/>
  <c r="F142" i="1"/>
  <c r="E142" i="1"/>
  <c r="F145" i="1"/>
  <c r="E145" i="1"/>
  <c r="F171" i="1"/>
  <c r="F162" i="1"/>
  <c r="F161" i="1" s="1"/>
  <c r="E162" i="1"/>
  <c r="E161" i="1" s="1"/>
  <c r="F150" i="1"/>
  <c r="F149" i="1" s="1"/>
  <c r="E150" i="1"/>
  <c r="E149" i="1" s="1"/>
  <c r="E131" i="1"/>
  <c r="E130" i="1" s="1"/>
  <c r="F127" i="1"/>
  <c r="E127" i="1"/>
  <c r="F110" i="1" l="1"/>
  <c r="F109" i="1" s="1"/>
  <c r="E110" i="1"/>
  <c r="E109" i="1" s="1"/>
  <c r="F99" i="1"/>
  <c r="E99" i="1"/>
  <c r="F93" i="1"/>
  <c r="E93" i="1"/>
  <c r="F85" i="1"/>
  <c r="E85" i="1"/>
  <c r="F136" i="1"/>
  <c r="E136" i="1"/>
  <c r="F107" i="1"/>
  <c r="E107" i="1"/>
  <c r="F69" i="1"/>
  <c r="E69" i="1"/>
  <c r="F66" i="1"/>
  <c r="E66" i="1"/>
  <c r="E32" i="1" l="1"/>
  <c r="E42" i="1" s="1"/>
  <c r="E171" i="1"/>
  <c r="E168" i="1"/>
  <c r="E167" i="1" s="1"/>
  <c r="F168" i="1"/>
  <c r="F167" i="1" s="1"/>
  <c r="F147" i="1"/>
  <c r="E147" i="1"/>
  <c r="F117" i="1"/>
  <c r="E117" i="1"/>
  <c r="E115" i="1"/>
  <c r="F96" i="1"/>
  <c r="F95" i="1" s="1"/>
  <c r="E96" i="1"/>
  <c r="E95" i="1" s="1"/>
  <c r="F102" i="1"/>
  <c r="E102" i="1"/>
  <c r="F113" i="1"/>
  <c r="E113" i="1"/>
  <c r="E75" i="1"/>
  <c r="F72" i="1"/>
  <c r="E72" i="1"/>
  <c r="F140" i="1"/>
  <c r="E140" i="1"/>
  <c r="E112" i="1" l="1"/>
  <c r="E185" i="1"/>
  <c r="E184" i="1" s="1"/>
  <c r="E87" i="1"/>
  <c r="E84" i="1" s="1"/>
  <c r="F75" i="1"/>
  <c r="E144" i="1" l="1"/>
  <c r="F144" i="1"/>
  <c r="E71" i="1"/>
  <c r="E98" i="1"/>
  <c r="E129" i="1" l="1"/>
  <c r="E135" i="1"/>
  <c r="F135" i="1"/>
  <c r="F139" i="1" l="1"/>
  <c r="E139" i="1"/>
  <c r="F170" i="1" l="1"/>
  <c r="F115" i="1"/>
  <c r="F112" i="1" s="1"/>
  <c r="F87" i="1"/>
  <c r="F84" i="1" s="1"/>
  <c r="F207" i="1" l="1"/>
  <c r="E207" i="1"/>
  <c r="E195" i="1"/>
  <c r="E192" i="1"/>
  <c r="E191" i="1" s="1"/>
  <c r="E177" i="1"/>
  <c r="F179" i="1"/>
  <c r="E179" i="1"/>
  <c r="F192" i="1"/>
  <c r="F191" i="1" s="1"/>
  <c r="F182" i="1"/>
  <c r="F181" i="1" s="1"/>
  <c r="E182" i="1"/>
  <c r="E181" i="1" s="1"/>
  <c r="E176" i="1" l="1"/>
  <c r="F185" i="1" l="1"/>
  <c r="F184" i="1" s="1"/>
  <c r="E106" i="1"/>
  <c r="F71" i="1" l="1"/>
  <c r="F44" i="1" l="1"/>
  <c r="F213" i="1" l="1"/>
  <c r="F212" i="1" s="1"/>
  <c r="E213" i="1"/>
  <c r="E212" i="1" s="1"/>
  <c r="F210" i="1"/>
  <c r="F209" i="1" s="1"/>
  <c r="E210" i="1"/>
  <c r="E209" i="1" s="1"/>
  <c r="F20" i="1" l="1"/>
  <c r="F219" i="1"/>
  <c r="E65" i="1"/>
  <c r="E68" i="1" l="1"/>
  <c r="E64" i="1" s="1"/>
  <c r="E205" i="1" l="1"/>
  <c r="E204" i="1" s="1"/>
  <c r="F205" i="1"/>
  <c r="F201" i="1"/>
  <c r="F200" i="1" s="1"/>
  <c r="F195" i="1"/>
  <c r="F194" i="1" s="1"/>
  <c r="F177" i="1"/>
  <c r="F176" i="1" s="1"/>
  <c r="F198" i="1"/>
  <c r="F197" i="1" s="1"/>
  <c r="E198" i="1"/>
  <c r="E197" i="1" s="1"/>
  <c r="E201" i="1"/>
  <c r="E200" i="1" s="1"/>
  <c r="E194" i="1"/>
  <c r="E170" i="1"/>
  <c r="E134" i="1" s="1"/>
  <c r="F134" i="1"/>
  <c r="F106" i="1"/>
  <c r="F98" i="1"/>
  <c r="F68" i="1"/>
  <c r="F65" i="1"/>
  <c r="E175" i="1" l="1"/>
  <c r="F175" i="1"/>
  <c r="F204" i="1"/>
  <c r="F203" i="1" s="1"/>
  <c r="E203" i="1"/>
  <c r="E219" i="1"/>
  <c r="E216" i="1" l="1"/>
  <c r="E174" i="1"/>
  <c r="F132" i="1" s="1"/>
  <c r="F130" i="1" s="1"/>
  <c r="F129" i="1" s="1"/>
  <c r="F64" i="1" s="1"/>
  <c r="F174" i="1"/>
  <c r="F216" i="1" l="1"/>
  <c r="E218" i="1" l="1"/>
  <c r="F218" i="1"/>
  <c r="F220" i="1" l="1"/>
</calcChain>
</file>

<file path=xl/sharedStrings.xml><?xml version="1.0" encoding="utf-8"?>
<sst xmlns="http://schemas.openxmlformats.org/spreadsheetml/2006/main" count="469" uniqueCount="192">
  <si>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</si>
  <si>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</si>
  <si>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</si>
  <si>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</si>
  <si>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</si>
  <si>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</si>
  <si>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</si>
  <si>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</si>
  <si>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</si>
  <si>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</si>
  <si>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</si>
  <si>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</si>
  <si>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</si>
  <si>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OŚWIATA I WYCHOWANIE</t>
  </si>
  <si>
    <t>EDUKACYJNA OPIEKA WYCHOWAWCZA</t>
  </si>
  <si>
    <t>w tym na wydatki inwestycyjne</t>
  </si>
  <si>
    <t>w tym dochody majątkowe</t>
  </si>
  <si>
    <t>Zespół Szkół Rolniczych CKZ w Świdwinie</t>
  </si>
  <si>
    <t>Internaty i bursy szkolne</t>
  </si>
  <si>
    <t>Technika</t>
  </si>
  <si>
    <t>Pozostała działalność</t>
  </si>
  <si>
    <t>Zespół Szkół w Połczynie Zdroju</t>
  </si>
  <si>
    <t>Zespół Szkół w Świdwinie</t>
  </si>
  <si>
    <t>Młodzieżowy Ośrodek Wychowawczy w Rzepczynie</t>
  </si>
  <si>
    <t>Poradnia Psychologiczno - Pedagogiczna w Połczynie Zdroju</t>
  </si>
  <si>
    <t>Poradnia Psychologiczno - Pedagogiczna w Świdwinie</t>
  </si>
  <si>
    <t>Zespół Placówek Oświatowych w Połczynie Zdroju</t>
  </si>
  <si>
    <t>Starostwo Powiatowe w Świdwinie</t>
  </si>
  <si>
    <t>Zakup usług pozostałych</t>
  </si>
  <si>
    <t>Zespół Placówek Specjalnych w Sławoborzu</t>
  </si>
  <si>
    <t>Dotacja podmiotowa z budżetu dla niepublicznej jednostki systemu oświaty</t>
  </si>
  <si>
    <t>Zakup materiałów i wyposażenia</t>
  </si>
  <si>
    <t>Wynagrodzenia osobowe pracowników</t>
  </si>
  <si>
    <t xml:space="preserve"> Załącznik Nr  2A  do Uchwały</t>
  </si>
  <si>
    <t xml:space="preserve">Szkoły podstawowe specjalne </t>
  </si>
  <si>
    <t>Przedszkola specjalne</t>
  </si>
  <si>
    <t>Licea ogólnokształcące</t>
  </si>
  <si>
    <t>Specjalne ośrodki szkolno - wychowawcze</t>
  </si>
  <si>
    <t>Wczesne wspomaganie rozwoju dziecka</t>
  </si>
  <si>
    <t>Poradnie psychologiczno - pedagogiczne</t>
  </si>
  <si>
    <t>Ośrodki rewalidacyjno - wychowawcze</t>
  </si>
  <si>
    <t xml:space="preserve">Szkoły niepubliczne </t>
  </si>
  <si>
    <t>Szkoły policealne</t>
  </si>
  <si>
    <t>Policealne Studium ZDZ w Połczynie Zdroju</t>
  </si>
  <si>
    <t>LO ZDZ w Połczynie Zdroju</t>
  </si>
  <si>
    <t>LO ZDZ w Połczynie Zdroju - absolwenci</t>
  </si>
  <si>
    <t>Młodzieżowe ośrodki wychowawcze</t>
  </si>
  <si>
    <t>Razem wydatki - według załącznika nr 2 A</t>
  </si>
  <si>
    <t>Razem załącznik nr 2 i 2A</t>
  </si>
  <si>
    <t>Razem wydatki - według załącznika nr 2</t>
  </si>
  <si>
    <t>Zakup energii</t>
  </si>
  <si>
    <t>Wynagrodzenia osobowe nauczycieli</t>
  </si>
  <si>
    <t xml:space="preserve">Wynagrodzenia osobowe nauczycieli  ( 20 % z 1% fun.nagród nauczycieli ) </t>
  </si>
  <si>
    <t>Niepubliczna Poradnia PP Synapsa w Świdwinie</t>
  </si>
  <si>
    <t>Ośrodek Rewalidacyjno - Wychowawczy w Toporzyku</t>
  </si>
  <si>
    <t>Niepubliczna Szkoła Podstawowa Specjalna w Toporzyku</t>
  </si>
  <si>
    <t>Przedszkole przy Niepub.Szkole Podst.Specjalnej w Toporzyku</t>
  </si>
  <si>
    <t>Policealne Studium ZDZ w Połczynie Zdroju - absolwenci</t>
  </si>
  <si>
    <t>Niepubliczna Poradnia PP NEURO-REH w Świdwinie</t>
  </si>
  <si>
    <t>Wynagrodzenia bezosobowe</t>
  </si>
  <si>
    <t>Wydatki inwestycyjne jednostek budżetowych</t>
  </si>
  <si>
    <t>Wynagrodzenia osobowe nauczycieli (20% z 1% fun.nagród nauczycieli)</t>
  </si>
  <si>
    <t>Zakup usług remontowych</t>
  </si>
  <si>
    <t>Wynagrodzenia osobowe nauczycieli(20% z 1% fun.nagród nauczycieli)</t>
  </si>
  <si>
    <t>Różne opłaty i składki</t>
  </si>
  <si>
    <t>Opłaty na rzecz budżetów jednostek samorządu terytorialnego</t>
  </si>
  <si>
    <t xml:space="preserve">Branżowe szkoły I stopnia </t>
  </si>
  <si>
    <t xml:space="preserve">Branżowe szkoły II stopnia </t>
  </si>
  <si>
    <t>Branżowe szkoły I stopnia</t>
  </si>
  <si>
    <t xml:space="preserve">Starostwo Powiatowe w Świdwinie </t>
  </si>
  <si>
    <t>Termomodernizacja budynku mieszkalnego przy ul. Wojska Polskiego 27 w Świdwinie</t>
  </si>
  <si>
    <t>Załącznik Nr 3 do Uchwały</t>
  </si>
  <si>
    <t>Rady Powiatu Świdwińskiego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</si>
  <si>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</si>
  <si>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</si>
  <si>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</si>
  <si>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</si>
  <si>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</si>
  <si>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</si>
  <si>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</si>
  <si>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</si>
  <si>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</si>
  <si>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</si>
  <si>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</si>
  <si>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</si>
  <si>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</si>
  <si>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</si>
  <si>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</si>
  <si>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</si>
  <si>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</si>
  <si>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</si>
  <si>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>Powiatowy Zarząd Dróg w Świdwinie</t>
  </si>
  <si>
    <t>OGÓŁEM:</t>
  </si>
  <si>
    <t xml:space="preserve">środki własne </t>
  </si>
  <si>
    <t>środki pomocowe</t>
  </si>
  <si>
    <t>inne środki</t>
  </si>
  <si>
    <t>Zakupy majątkowe</t>
  </si>
  <si>
    <t>Wydatki inwestycyjne - dokumentacje, nadzory</t>
  </si>
  <si>
    <t>Zwiększenie jakości i dostępności usług publicznych ZSR CKZ w Świdwinie</t>
  </si>
  <si>
    <t>Wymiana windy w budynku Starostwa Powiatowego</t>
  </si>
  <si>
    <t>Wydzielenie klatki ppoż. w budynku Starostwa Powiatowego</t>
  </si>
  <si>
    <t>Zwiększenie efektywności energetycznej w budynku Poradni PP w Świdwinie poprzez termomodernizację i wymianę źródła ciepła</t>
  </si>
  <si>
    <t>Poprawa infrastruktury sportowej na terenie szkół Powiatu Świdwińskiego</t>
  </si>
  <si>
    <t xml:space="preserve">RAZEM </t>
  </si>
  <si>
    <t>Szkoły zawodowe specjalne</t>
  </si>
  <si>
    <t>Kwalifikacyjne kursy zawodowe</t>
  </si>
  <si>
    <t>Realizacja zadań wymagających stosowania specjalnej organizacji nauki i metod pracy dla dzieci i młodzieży</t>
  </si>
  <si>
    <t>Szkolne schroniska młodzieżowe</t>
  </si>
  <si>
    <t>Zakup środków dydaktycznych i książek</t>
  </si>
  <si>
    <t>Wydatki osobowe niezaliczane do wynagrodzeń</t>
  </si>
  <si>
    <t>0 960</t>
  </si>
  <si>
    <t>Wpływy z otrzymanych spadków, zapisów i darowizn w postaci pieniężnej</t>
  </si>
  <si>
    <t>0 690</t>
  </si>
  <si>
    <t>Wpływy z różnych opłat</t>
  </si>
  <si>
    <t>TRANSPORT I ŁĄCZNOŚĆ</t>
  </si>
  <si>
    <t>Drogi publiczne powiatowe</t>
  </si>
  <si>
    <t>Środki na dofinansowanie własnych inwestycji gmin, powiatów (związków gmin, związków powiatowo-gminnych, związków powiatów), samorządów województw, pozyskane z innych źródeł</t>
  </si>
  <si>
    <t>Załącznik Nr 4 do Uchwały</t>
  </si>
  <si>
    <t xml:space="preserve">                      Przychody i rozchody budżetu w 2026 roku</t>
  </si>
  <si>
    <t>Treść</t>
  </si>
  <si>
    <t xml:space="preserve">Klasyfikacja </t>
  </si>
  <si>
    <t xml:space="preserve">Kwota </t>
  </si>
  <si>
    <t>2026 r.</t>
  </si>
  <si>
    <t>Przychody ogółem:</t>
  </si>
  <si>
    <t>x</t>
  </si>
  <si>
    <t>1.</t>
  </si>
  <si>
    <t xml:space="preserve">Pożyczki na finansowanie zadań realizowanych </t>
  </si>
  <si>
    <t>§ 903</t>
  </si>
  <si>
    <t>z udziałem środków pochodzących z budżetu UE</t>
  </si>
  <si>
    <t xml:space="preserve">Przychody jednostek samorządu terytorialnego </t>
  </si>
  <si>
    <t>z niewykorzystanych środków pieniężnych na rachunku</t>
  </si>
  <si>
    <t>2.</t>
  </si>
  <si>
    <t>bieżącym budżetu, wynikających z rozliczenia dochodów</t>
  </si>
  <si>
    <t>§ 905</t>
  </si>
  <si>
    <t xml:space="preserve">i wydatków nimi finansowanych związanych ze </t>
  </si>
  <si>
    <t xml:space="preserve">szczególnymi zasadami wykonywania budżetu </t>
  </si>
  <si>
    <t>określonymi w odrębnych ustawach</t>
  </si>
  <si>
    <t>3.</t>
  </si>
  <si>
    <t>Kredyty</t>
  </si>
  <si>
    <t>§ 952</t>
  </si>
  <si>
    <t>4.</t>
  </si>
  <si>
    <t>Pożyczki</t>
  </si>
  <si>
    <t>5.</t>
  </si>
  <si>
    <t>Spłaty pożyczek udzielonych</t>
  </si>
  <si>
    <t>§ 951</t>
  </si>
  <si>
    <t>6.</t>
  </si>
  <si>
    <t>Prywatyzacja majątku jst</t>
  </si>
  <si>
    <t>§ 944</t>
  </si>
  <si>
    <t>7.</t>
  </si>
  <si>
    <t>Nadwyżka budżetu z lat ubiegłych</t>
  </si>
  <si>
    <t>§ 957</t>
  </si>
  <si>
    <t>8.</t>
  </si>
  <si>
    <t>Papiery wartościowe (obligacje)</t>
  </si>
  <si>
    <t>§ 931</t>
  </si>
  <si>
    <t>9.</t>
  </si>
  <si>
    <t>Inne źródła (wolne środki)</t>
  </si>
  <si>
    <t>§ 950</t>
  </si>
  <si>
    <t>Rozchody ogółem:</t>
  </si>
  <si>
    <t>Spłaty otrzymanych krajowych kredytów</t>
  </si>
  <si>
    <t>§ 992</t>
  </si>
  <si>
    <t xml:space="preserve">Spłaty otrzymanych krajowych pożyczek </t>
  </si>
  <si>
    <t>Spłaty pożyczek otrzymanych na finansowanie</t>
  </si>
  <si>
    <t>zadań realizowanych z udziałem środków pochodzących</t>
  </si>
  <si>
    <t>§ 963</t>
  </si>
  <si>
    <t>z budżetu UE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</si>
  <si>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</si>
  <si>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</si>
  <si>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</si>
  <si>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</si>
  <si>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</si>
  <si>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</si>
  <si>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</si>
  <si>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</si>
  <si>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>Zadania inwestycyjne do realizacji w 2026 roku</t>
  </si>
  <si>
    <t>Plan na 2026r.</t>
  </si>
  <si>
    <t xml:space="preserve">Remont drogi powiatowej Nr 1088Z w km 8+787-13+370 na odcinku od m. Zajączkówko do m. Połczyn Zdrój  </t>
  </si>
  <si>
    <t>Przebudowa drogi powiatowej Nr 1074Z na odcinku Świdwin – Niemierzyno</t>
  </si>
  <si>
    <t>Przebudowa z rozbudową drogi powiatowej Nr 1083Z Świdwin – Świdwinek</t>
  </si>
  <si>
    <t>Zwiększenie jakości dostępności usług publicznych poprzez doposażenie CN Cordis - budowa przepompowni</t>
  </si>
  <si>
    <t>Powiatowy Inspektorat Nadzoru Budowlanego w Świdwinie</t>
  </si>
  <si>
    <t>Rozbudowa Regionalnej Infrastruktury Informacji Przestrzennej Województwa Zachodniopomorskiego</t>
  </si>
  <si>
    <t>Przebudowa ZPO w Połczynie Zdroju na potrzeby Poradni Psychologiczno-Pedagogicznej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</si>
  <si>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</si>
  <si>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</si>
  <si>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</si>
  <si>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Budowa siłowni zewnętrznej przy szpitalu w Połczynie Zdroju</t>
  </si>
  <si>
    <t xml:space="preserve">Remont drogi powiatowej Nr 1088Z w km 8+787-13+370 na odcinku od m. Zajączkówko do m. Połczyn-Zdrój </t>
  </si>
  <si>
    <t>Dotacja celowa otrzymana z tytułu pomocy finansowej udzielanej między jednostkami samorządu terytorialnego na dofinansowanie własnych zadań inwestycyjnych i zakupów inwestycyjnych - UM Połczyn-Zdroj</t>
  </si>
  <si>
    <t>Dotacja celowa otrzymana z tytułu pomocy finansowej udzielanej między jednostkami samorządu terytorialnego na dofinansowanie własnych zadań inwestycyjnych i zakupów inwestycyjnych - UM Szczecin</t>
  </si>
  <si>
    <t>Wydatki inwestycyjne jednostek budżetowych-wkład własny</t>
  </si>
  <si>
    <t>Budowa hali magazynowej o konstrukcji stalowej wraz z niezbędnymi urządzeniami - OLOC</t>
  </si>
  <si>
    <t xml:space="preserve">  Nr XXII/110/26 z dnia 23 kwietnia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</si>
</sst>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rgb="FFFF0000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0" fontId="8" fillId="0" borderId="5" xfId="0" applyFont="1" applyBorder="1"/>
    <xf numFmtId="0" fontId="4" fillId="0" borderId="7" xfId="0" applyFont="1" applyBorder="1"/>
    <xf numFmtId="0" fontId="6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/>
    </xf>
    <xf numFmtId="0" fontId="1" fillId="0" borderId="7" xfId="0" applyFont="1" applyBorder="1"/>
    <xf numFmtId="0" fontId="2" fillId="0" borderId="1" xfId="0" applyFont="1" applyBorder="1"/>
    <xf numFmtId="0" fontId="4" fillId="0" borderId="5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4" fillId="0" borderId="10" xfId="0" applyFont="1" applyBorder="1"/>
    <xf numFmtId="0" fontId="2" fillId="0" borderId="8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/>
    <xf numFmtId="0" fontId="8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2" fillId="0" borderId="7" xfId="0" applyFont="1" applyBorder="1"/>
    <xf numFmtId="0" fontId="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6" fillId="0" borderId="0" xfId="0" applyFont="1"/>
    <xf numFmtId="0" fontId="14" fillId="0" borderId="7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5" xfId="0" applyFont="1" applyBorder="1"/>
    <xf numFmtId="0" fontId="8" fillId="0" borderId="9" xfId="0" applyFont="1" applyBorder="1"/>
    <xf numFmtId="0" fontId="8" fillId="0" borderId="12" xfId="0" applyFont="1" applyBorder="1"/>
    <xf numFmtId="0" fontId="8" fillId="0" borderId="10" xfId="0" applyFont="1" applyBorder="1"/>
    <xf numFmtId="0" fontId="8" fillId="0" borderId="4" xfId="0" applyFont="1" applyBorder="1" applyAlignment="1">
      <alignment horizontal="left"/>
    </xf>
    <xf numFmtId="0" fontId="9" fillId="0" borderId="10" xfId="0" applyFont="1" applyBorder="1"/>
    <xf numFmtId="0" fontId="9" fillId="0" borderId="5" xfId="0" applyFont="1" applyBorder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8" fillId="0" borderId="7" xfId="0" applyFont="1" applyBorder="1" applyAlignment="1">
      <alignment horizontal="center"/>
    </xf>
    <xf numFmtId="0" fontId="17" fillId="0" borderId="0" xfId="0" applyFont="1"/>
    <xf numFmtId="0" fontId="9" fillId="0" borderId="7" xfId="0" applyFont="1" applyBorder="1"/>
    <xf numFmtId="0" fontId="9" fillId="0" borderId="9" xfId="0" applyFont="1" applyBorder="1"/>
    <xf numFmtId="0" fontId="8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12" xfId="0" applyFont="1" applyBorder="1"/>
    <xf numFmtId="0" fontId="2" fillId="0" borderId="12" xfId="0" applyFont="1" applyBorder="1"/>
    <xf numFmtId="0" fontId="4" fillId="0" borderId="12" xfId="0" applyFont="1" applyBorder="1"/>
    <xf numFmtId="0" fontId="1" fillId="0" borderId="12" xfId="0" applyFont="1" applyBorder="1"/>
    <xf numFmtId="0" fontId="4" fillId="0" borderId="9" xfId="0" applyFont="1" applyBorder="1" applyAlignment="1">
      <alignment horizontal="center"/>
    </xf>
    <xf numFmtId="3" fontId="0" fillId="0" borderId="0" xfId="0" applyNumberFormat="1"/>
    <xf numFmtId="0" fontId="18" fillId="0" borderId="0" xfId="0" applyFont="1"/>
    <xf numFmtId="0" fontId="1" fillId="0" borderId="1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/>
    <xf numFmtId="0" fontId="8" fillId="0" borderId="13" xfId="0" applyFont="1" applyBorder="1" applyAlignment="1">
      <alignment horizontal="left"/>
    </xf>
    <xf numFmtId="0" fontId="14" fillId="0" borderId="3" xfId="0" applyFont="1" applyBorder="1"/>
    <xf numFmtId="0" fontId="14" fillId="0" borderId="9" xfId="0" applyFont="1" applyBorder="1"/>
    <xf numFmtId="0" fontId="14" fillId="0" borderId="6" xfId="0" applyFont="1" applyBorder="1"/>
    <xf numFmtId="3" fontId="10" fillId="0" borderId="0" xfId="0" applyNumberFormat="1" applyFont="1"/>
    <xf numFmtId="0" fontId="15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" fillId="0" borderId="3" xfId="0" applyFont="1" applyBorder="1"/>
    <xf numFmtId="0" fontId="20" fillId="0" borderId="0" xfId="0" applyFont="1" applyAlignment="1">
      <alignment horizontal="center"/>
    </xf>
    <xf numFmtId="165" fontId="1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14" fillId="0" borderId="5" xfId="0" applyNumberFormat="1" applyFont="1" applyBorder="1"/>
    <xf numFmtId="165" fontId="8" fillId="0" borderId="0" xfId="0" applyNumberFormat="1" applyFont="1"/>
    <xf numFmtId="165" fontId="18" fillId="0" borderId="0" xfId="0" applyNumberFormat="1" applyFont="1"/>
    <xf numFmtId="165" fontId="8" fillId="0" borderId="5" xfId="0" applyNumberFormat="1" applyFont="1" applyBorder="1"/>
    <xf numFmtId="165" fontId="8" fillId="0" borderId="0" xfId="0" applyNumberFormat="1" applyFont="1" applyAlignment="1">
      <alignment horizontal="right"/>
    </xf>
    <xf numFmtId="165" fontId="8" fillId="0" borderId="1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3" xfId="0" applyNumberFormat="1" applyFont="1" applyBorder="1"/>
    <xf numFmtId="165" fontId="8" fillId="0" borderId="1" xfId="0" applyNumberFormat="1" applyFont="1" applyBorder="1"/>
    <xf numFmtId="165" fontId="15" fillId="0" borderId="5" xfId="0" applyNumberFormat="1" applyFont="1" applyBorder="1" applyAlignment="1">
      <alignment vertical="center"/>
    </xf>
    <xf numFmtId="165" fontId="2" fillId="0" borderId="5" xfId="0" applyNumberFormat="1" applyFont="1" applyBorder="1"/>
    <xf numFmtId="165" fontId="4" fillId="0" borderId="5" xfId="0" applyNumberFormat="1" applyFont="1" applyBorder="1"/>
    <xf numFmtId="165" fontId="1" fillId="0" borderId="5" xfId="0" applyNumberFormat="1" applyFont="1" applyBorder="1"/>
    <xf numFmtId="165" fontId="4" fillId="0" borderId="3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1" fillId="0" borderId="1" xfId="0" applyNumberFormat="1" applyFont="1" applyBorder="1"/>
    <xf numFmtId="165" fontId="7" fillId="0" borderId="5" xfId="0" applyNumberFormat="1" applyFont="1" applyBorder="1"/>
    <xf numFmtId="0" fontId="21" fillId="0" borderId="0" xfId="1" applyFont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8" fillId="0" borderId="8" xfId="0" applyFont="1" applyBorder="1"/>
    <xf numFmtId="0" fontId="9" fillId="0" borderId="8" xfId="0" applyFont="1" applyBorder="1" applyAlignment="1">
      <alignment vertical="center"/>
    </xf>
    <xf numFmtId="0" fontId="8" fillId="0" borderId="13" xfId="0" applyFont="1" applyBorder="1"/>
    <xf numFmtId="165" fontId="9" fillId="0" borderId="5" xfId="0" applyNumberFormat="1" applyFont="1" applyBorder="1" applyAlignment="1">
      <alignment horizontal="right" vertical="center"/>
    </xf>
    <xf numFmtId="165" fontId="16" fillId="0" borderId="0" xfId="0" applyNumberFormat="1" applyFont="1"/>
    <xf numFmtId="165" fontId="10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2" fillId="0" borderId="6" xfId="0" applyFont="1" applyBorder="1"/>
    <xf numFmtId="0" fontId="2" fillId="0" borderId="5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0" fontId="9" fillId="0" borderId="11" xfId="0" applyFont="1" applyBorder="1"/>
    <xf numFmtId="0" fontId="1" fillId="0" borderId="6" xfId="0" applyFont="1" applyBorder="1"/>
    <xf numFmtId="0" fontId="8" fillId="0" borderId="6" xfId="0" applyFont="1" applyBorder="1" applyAlignment="1">
      <alignment vertical="center"/>
    </xf>
    <xf numFmtId="0" fontId="9" fillId="0" borderId="12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8" fillId="0" borderId="3" xfId="0" applyFont="1" applyBorder="1" applyAlignment="1">
      <alignment vertical="center"/>
    </xf>
    <xf numFmtId="0" fontId="1" fillId="0" borderId="9" xfId="0" applyFont="1" applyBorder="1" applyAlignment="1">
      <alignment horizontal="right"/>
    </xf>
    <xf numFmtId="0" fontId="1" fillId="0" borderId="4" xfId="0" applyFont="1" applyBorder="1"/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3" fillId="0" borderId="3" xfId="0" applyFont="1" applyBorder="1"/>
    <xf numFmtId="0" fontId="23" fillId="0" borderId="5" xfId="0" applyFont="1" applyBorder="1"/>
    <xf numFmtId="165" fontId="23" fillId="0" borderId="5" xfId="0" applyNumberFormat="1" applyFont="1" applyBorder="1"/>
    <xf numFmtId="0" fontId="23" fillId="0" borderId="0" xfId="0" applyFont="1"/>
    <xf numFmtId="165" fontId="23" fillId="0" borderId="0" xfId="0" applyNumberFormat="1" applyFont="1"/>
    <xf numFmtId="0" fontId="24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/>
    <xf numFmtId="164" fontId="2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8" fillId="0" borderId="14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1" xfId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4" fontId="19" fillId="0" borderId="11" xfId="1" applyNumberFormat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27" fillId="0" borderId="7" xfId="1" applyFont="1" applyBorder="1" applyAlignment="1">
      <alignment horizontal="center"/>
    </xf>
    <xf numFmtId="4" fontId="19" fillId="0" borderId="7" xfId="1" applyNumberFormat="1" applyFont="1" applyBorder="1" applyAlignment="1">
      <alignment horizontal="center"/>
    </xf>
    <xf numFmtId="4" fontId="19" fillId="0" borderId="6" xfId="1" applyNumberFormat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4" fontId="19" fillId="0" borderId="3" xfId="1" applyNumberFormat="1" applyFont="1" applyBorder="1" applyAlignment="1">
      <alignment horizontal="center"/>
    </xf>
    <xf numFmtId="4" fontId="19" fillId="0" borderId="14" xfId="1" applyNumberFormat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3" fontId="19" fillId="0" borderId="5" xfId="1" applyNumberFormat="1" applyFont="1" applyBorder="1" applyAlignment="1">
      <alignment horizontal="center"/>
    </xf>
    <xf numFmtId="4" fontId="29" fillId="2" borderId="5" xfId="1" applyNumberFormat="1" applyFont="1" applyFill="1" applyBorder="1" applyAlignment="1">
      <alignment vertical="center"/>
    </xf>
    <xf numFmtId="4" fontId="29" fillId="0" borderId="5" xfId="1" applyNumberFormat="1" applyFont="1" applyBorder="1" applyAlignment="1">
      <alignment vertical="center" wrapText="1"/>
    </xf>
    <xf numFmtId="4" fontId="19" fillId="2" borderId="5" xfId="1" applyNumberFormat="1" applyFont="1" applyFill="1" applyBorder="1" applyAlignment="1">
      <alignment vertical="center"/>
    </xf>
    <xf numFmtId="4" fontId="19" fillId="0" borderId="5" xfId="2" applyNumberFormat="1" applyFont="1" applyBorder="1" applyAlignment="1">
      <alignment vertical="center"/>
    </xf>
    <xf numFmtId="164" fontId="19" fillId="0" borderId="0" xfId="0" applyNumberFormat="1" applyFont="1"/>
    <xf numFmtId="4" fontId="19" fillId="2" borderId="5" xfId="1" applyNumberFormat="1" applyFont="1" applyFill="1" applyBorder="1" applyAlignment="1">
      <alignment vertical="center" wrapText="1"/>
    </xf>
    <xf numFmtId="4" fontId="19" fillId="0" borderId="5" xfId="1" applyNumberFormat="1" applyFont="1" applyBorder="1" applyAlignment="1">
      <alignment vertical="center" wrapText="1"/>
    </xf>
    <xf numFmtId="4" fontId="31" fillId="2" borderId="5" xfId="1" applyNumberFormat="1" applyFont="1" applyFill="1" applyBorder="1" applyAlignment="1">
      <alignment vertical="center"/>
    </xf>
    <xf numFmtId="4" fontId="31" fillId="0" borderId="5" xfId="1" applyNumberFormat="1" applyFont="1" applyBorder="1" applyAlignment="1">
      <alignment vertical="center" wrapText="1"/>
    </xf>
    <xf numFmtId="0" fontId="27" fillId="0" borderId="0" xfId="0" applyFont="1"/>
    <xf numFmtId="0" fontId="32" fillId="0" borderId="0" xfId="0" applyFont="1"/>
    <xf numFmtId="4" fontId="27" fillId="2" borderId="5" xfId="1" applyNumberFormat="1" applyFont="1" applyFill="1" applyBorder="1" applyAlignment="1">
      <alignment vertical="center"/>
    </xf>
    <xf numFmtId="4" fontId="27" fillId="0" borderId="5" xfId="2" applyNumberFormat="1" applyFont="1" applyBorder="1" applyAlignment="1">
      <alignment vertical="center"/>
    </xf>
    <xf numFmtId="4" fontId="27" fillId="2" borderId="5" xfId="1" applyNumberFormat="1" applyFont="1" applyFill="1" applyBorder="1" applyAlignment="1">
      <alignment vertical="center" wrapText="1"/>
    </xf>
    <xf numFmtId="4" fontId="27" fillId="0" borderId="5" xfId="1" applyNumberFormat="1" applyFont="1" applyBorder="1" applyAlignment="1">
      <alignment vertical="center" wrapText="1"/>
    </xf>
    <xf numFmtId="4" fontId="31" fillId="0" borderId="5" xfId="0" applyNumberFormat="1" applyFont="1" applyBorder="1" applyAlignment="1">
      <alignment vertical="center"/>
    </xf>
    <xf numFmtId="4" fontId="27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19" fillId="0" borderId="0" xfId="1" applyFont="1" applyAlignment="1">
      <alignment vertical="center" wrapText="1"/>
    </xf>
    <xf numFmtId="0" fontId="29" fillId="0" borderId="0" xfId="1" applyFont="1" applyAlignment="1">
      <alignment horizontal="center" vertical="center" wrapText="1"/>
    </xf>
    <xf numFmtId="4" fontId="19" fillId="0" borderId="0" xfId="1" applyNumberFormat="1" applyFont="1" applyAlignment="1">
      <alignment vertical="center" wrapText="1"/>
    </xf>
    <xf numFmtId="4" fontId="19" fillId="0" borderId="0" xfId="1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33" fillId="0" borderId="0" xfId="0" applyFont="1"/>
    <xf numFmtId="4" fontId="34" fillId="2" borderId="5" xfId="1" applyNumberFormat="1" applyFont="1" applyFill="1" applyBorder="1" applyAlignment="1">
      <alignment vertical="center"/>
    </xf>
    <xf numFmtId="4" fontId="34" fillId="0" borderId="5" xfId="1" applyNumberFormat="1" applyFont="1" applyBorder="1" applyAlignment="1">
      <alignment vertical="center" wrapText="1"/>
    </xf>
    <xf numFmtId="4" fontId="34" fillId="2" borderId="5" xfId="1" applyNumberFormat="1" applyFont="1" applyFill="1" applyBorder="1" applyAlignment="1">
      <alignment vertical="center" wrapText="1"/>
    </xf>
    <xf numFmtId="4" fontId="8" fillId="0" borderId="0" xfId="0" applyNumberFormat="1" applyFont="1"/>
    <xf numFmtId="0" fontId="27" fillId="0" borderId="5" xfId="1" applyFont="1" applyBorder="1" applyAlignment="1">
      <alignment horizontal="center"/>
    </xf>
    <xf numFmtId="0" fontId="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1" xfId="1" applyFont="1" applyBorder="1" applyAlignment="1">
      <alignment vertical="center" wrapText="1"/>
    </xf>
    <xf numFmtId="0" fontId="19" fillId="0" borderId="7" xfId="1" applyFont="1" applyBorder="1" applyAlignment="1">
      <alignment vertical="center" wrapText="1"/>
    </xf>
    <xf numFmtId="0" fontId="19" fillId="0" borderId="3" xfId="1" applyFont="1" applyBorder="1" applyAlignment="1">
      <alignment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vertical="center" wrapText="1"/>
    </xf>
    <xf numFmtId="4" fontId="19" fillId="0" borderId="7" xfId="1" applyNumberFormat="1" applyFont="1" applyBorder="1" applyAlignment="1">
      <alignment vertical="center" wrapText="1"/>
    </xf>
    <xf numFmtId="4" fontId="19" fillId="0" borderId="3" xfId="1" applyNumberFormat="1" applyFont="1" applyBorder="1" applyAlignment="1">
      <alignment vertical="center" wrapText="1"/>
    </xf>
    <xf numFmtId="4" fontId="27" fillId="0" borderId="1" xfId="1" applyNumberFormat="1" applyFont="1" applyBorder="1" applyAlignment="1">
      <alignment vertical="center" wrapText="1"/>
    </xf>
    <xf numFmtId="4" fontId="27" fillId="0" borderId="7" xfId="1" applyNumberFormat="1" applyFont="1" applyBorder="1" applyAlignment="1">
      <alignment vertical="center" wrapText="1"/>
    </xf>
    <xf numFmtId="4" fontId="27" fillId="0" borderId="3" xfId="1" applyNumberFormat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27" fillId="0" borderId="7" xfId="1" applyFont="1" applyBorder="1" applyAlignment="1">
      <alignment vertical="center" wrapText="1"/>
    </xf>
    <xf numFmtId="0" fontId="27" fillId="0" borderId="3" xfId="1" applyFont="1" applyBorder="1" applyAlignment="1">
      <alignment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7" xfId="0" applyNumberFormat="1" applyFont="1" applyBorder="1"/>
    <xf numFmtId="4" fontId="19" fillId="0" borderId="3" xfId="0" applyNumberFormat="1" applyFont="1" applyBorder="1"/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4" fontId="29" fillId="0" borderId="7" xfId="0" applyNumberFormat="1" applyFont="1" applyBorder="1" applyAlignment="1">
      <alignment horizontal="right" vertical="center" wrapText="1"/>
    </xf>
    <xf numFmtId="4" fontId="29" fillId="0" borderId="3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9"/>
  <sheetViews>
    <sheetView tabSelected="1" view="pageBreakPreview" topLeftCell="A178" zoomScale="60" zoomScaleNormal="100" workbookViewId="0">
      <selection activeCell="D105" sqref="D105"/>
    </sheetView>
  </sheetViews>
  <sheetFormatPr defaultRowHeight="14.4"/>
  <cols>
    <col min="1" max="3" width="8.6640625" style="1" customWidth="1"/>
    <col min="4" max="4" width="78" style="1" customWidth="1"/>
    <col min="5" max="6" width="13.33203125" style="90" customWidth="1"/>
    <col min="8" max="8" width="10" bestFit="1" customWidth="1"/>
  </cols>
  <sheetData>
    <row r="1" spans="1:20" s="40" customFormat="1">
      <c r="A1" s="42"/>
      <c r="B1" s="42"/>
      <c r="C1" s="42"/>
      <c r="D1" s="42"/>
      <c r="E1" s="88"/>
      <c r="F1" s="89" t="s">
        <v>10</v>
      </c>
    </row>
    <row r="2" spans="1:20" s="40" customFormat="1">
      <c r="A2" s="42"/>
      <c r="B2" s="42"/>
      <c r="C2" s="42"/>
      <c r="D2" s="42"/>
      <c r="E2" s="88"/>
      <c r="F2" s="89" t="s">
        <v>11</v>
      </c>
    </row>
    <row r="3" spans="1:20" s="40" customFormat="1">
      <c r="A3" s="42"/>
      <c r="B3" s="42"/>
      <c r="C3" s="42"/>
      <c r="D3" s="42"/>
      <c r="E3" s="88"/>
      <c r="F3" s="89" t="s">
        <v>191</v>
      </c>
    </row>
    <row r="4" spans="1:20">
      <c r="D4" s="2" t="s">
        <v>1</v>
      </c>
    </row>
    <row r="5" spans="1:20">
      <c r="A5" s="4" t="s">
        <v>2</v>
      </c>
      <c r="B5" s="4" t="s">
        <v>3</v>
      </c>
      <c r="C5" s="4" t="s">
        <v>0</v>
      </c>
      <c r="D5" s="5" t="s">
        <v>4</v>
      </c>
      <c r="E5" s="91" t="s">
        <v>5</v>
      </c>
      <c r="F5" s="92" t="s">
        <v>6</v>
      </c>
    </row>
    <row r="6" spans="1:20">
      <c r="A6" s="6"/>
      <c r="B6" s="6"/>
      <c r="C6" s="6"/>
      <c r="D6" s="7"/>
      <c r="E6" s="93"/>
      <c r="F6" s="94"/>
    </row>
    <row r="7" spans="1:20" s="84" customFormat="1" ht="17.100000000000001" customHeight="1">
      <c r="A7" s="143">
        <v>600</v>
      </c>
      <c r="B7" s="144"/>
      <c r="C7" s="145"/>
      <c r="D7" s="146" t="s">
        <v>114</v>
      </c>
      <c r="E7" s="123">
        <f t="shared" ref="E7:F7" si="0">E8</f>
        <v>4200000</v>
      </c>
      <c r="F7" s="123">
        <f t="shared" si="0"/>
        <v>2263710</v>
      </c>
    </row>
    <row r="8" spans="1:20" s="84" customFormat="1" ht="17.100000000000001" customHeight="1">
      <c r="A8" s="147"/>
      <c r="B8" s="148">
        <v>60014</v>
      </c>
      <c r="C8" s="149"/>
      <c r="D8" s="150" t="s">
        <v>115</v>
      </c>
      <c r="E8" s="151">
        <f>E9</f>
        <v>4200000</v>
      </c>
      <c r="F8" s="152">
        <f>F9</f>
        <v>2263710</v>
      </c>
    </row>
    <row r="9" spans="1:20" s="160" customFormat="1" ht="28.5" customHeight="1">
      <c r="A9" s="153"/>
      <c r="B9" s="154"/>
      <c r="C9" s="167"/>
      <c r="D9" s="156" t="s">
        <v>186</v>
      </c>
      <c r="E9" s="157">
        <f>E12+E11</f>
        <v>4200000</v>
      </c>
      <c r="F9" s="158">
        <f>F10</f>
        <v>2263710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</row>
    <row r="10" spans="1:20" s="84" customFormat="1" ht="48.75" customHeight="1">
      <c r="A10" s="161"/>
      <c r="B10" s="162"/>
      <c r="C10" s="163">
        <v>6290</v>
      </c>
      <c r="D10" s="164" t="s">
        <v>116</v>
      </c>
      <c r="E10" s="165">
        <v>0</v>
      </c>
      <c r="F10" s="166">
        <v>2263710</v>
      </c>
    </row>
    <row r="11" spans="1:20" s="84" customFormat="1" ht="48.75" customHeight="1">
      <c r="A11" s="161"/>
      <c r="B11" s="162"/>
      <c r="C11" s="163">
        <v>6300</v>
      </c>
      <c r="D11" s="164" t="s">
        <v>188</v>
      </c>
      <c r="E11" s="165">
        <v>4000000</v>
      </c>
      <c r="F11" s="166"/>
    </row>
    <row r="12" spans="1:20" s="84" customFormat="1" ht="48.75" customHeight="1">
      <c r="A12" s="161"/>
      <c r="B12" s="162"/>
      <c r="C12" s="163">
        <v>6300</v>
      </c>
      <c r="D12" s="164" t="s">
        <v>187</v>
      </c>
      <c r="E12" s="165">
        <v>200000</v>
      </c>
      <c r="F12" s="166"/>
    </row>
    <row r="13" spans="1:20" s="63" customFormat="1">
      <c r="A13" s="17">
        <v>854</v>
      </c>
      <c r="B13" s="17"/>
      <c r="C13" s="129"/>
      <c r="D13" s="3" t="s">
        <v>14</v>
      </c>
      <c r="E13" s="108">
        <f>E14</f>
        <v>10009</v>
      </c>
      <c r="F13" s="108">
        <v>0</v>
      </c>
    </row>
    <row r="14" spans="1:20" s="130" customFormat="1">
      <c r="A14" s="133"/>
      <c r="B14" s="60">
        <v>85403</v>
      </c>
      <c r="C14" s="136"/>
      <c r="D14" s="56" t="s">
        <v>37</v>
      </c>
      <c r="E14" s="95">
        <f>E15</f>
        <v>10009</v>
      </c>
      <c r="F14" s="95">
        <v>0</v>
      </c>
    </row>
    <row r="15" spans="1:20" s="63" customFormat="1">
      <c r="A15" s="81"/>
      <c r="B15" s="47"/>
      <c r="C15" s="137"/>
      <c r="D15" s="50" t="s">
        <v>29</v>
      </c>
      <c r="E15" s="96">
        <f>E16+E17</f>
        <v>10009</v>
      </c>
      <c r="F15" s="96">
        <f t="shared" ref="F15" si="1">F17</f>
        <v>0</v>
      </c>
    </row>
    <row r="16" spans="1:20" s="14" customFormat="1">
      <c r="A16" s="134"/>
      <c r="B16" s="16"/>
      <c r="C16" s="138" t="s">
        <v>112</v>
      </c>
      <c r="D16" s="10" t="s">
        <v>113</v>
      </c>
      <c r="E16" s="110">
        <v>9</v>
      </c>
      <c r="F16" s="110"/>
    </row>
    <row r="17" spans="1:20">
      <c r="A17" s="135"/>
      <c r="B17" s="139"/>
      <c r="C17" s="138" t="s">
        <v>110</v>
      </c>
      <c r="D17" s="10" t="s">
        <v>111</v>
      </c>
      <c r="E17" s="132">
        <v>10000</v>
      </c>
      <c r="F17" s="132"/>
    </row>
    <row r="18" spans="1:20" s="63" customFormat="1">
      <c r="A18" s="56"/>
      <c r="B18" s="56"/>
      <c r="C18" s="56"/>
      <c r="D18" s="56" t="s">
        <v>7</v>
      </c>
      <c r="E18" s="95">
        <f>E13+E7</f>
        <v>4210009</v>
      </c>
      <c r="F18" s="95">
        <f>F13+F7</f>
        <v>2263710</v>
      </c>
    </row>
    <row r="19" spans="1:20" s="63" customFormat="1">
      <c r="A19" s="168"/>
      <c r="B19" s="168"/>
      <c r="C19" s="169"/>
      <c r="D19" s="169" t="s">
        <v>16</v>
      </c>
      <c r="E19" s="170">
        <f>E10+E12</f>
        <v>200000</v>
      </c>
      <c r="F19" s="170">
        <f>F10+F12</f>
        <v>2263710</v>
      </c>
    </row>
    <row r="20" spans="1:20" s="63" customFormat="1">
      <c r="A20" s="171"/>
      <c r="B20" s="171"/>
      <c r="C20" s="171"/>
      <c r="D20" s="171"/>
      <c r="E20" s="172"/>
      <c r="F20" s="97">
        <f>E18-F18</f>
        <v>1946299</v>
      </c>
    </row>
    <row r="21" spans="1:20" s="63" customFormat="1">
      <c r="A21" s="171"/>
      <c r="B21" s="171"/>
      <c r="C21" s="171"/>
      <c r="D21" s="171"/>
      <c r="E21" s="172"/>
      <c r="F21" s="97"/>
    </row>
    <row r="22" spans="1:20" s="41" customFormat="1">
      <c r="A22" s="74"/>
      <c r="B22" s="74"/>
      <c r="C22" s="74"/>
      <c r="D22" s="74"/>
      <c r="E22" s="98"/>
      <c r="F22" s="88"/>
    </row>
    <row r="23" spans="1:20" s="41" customFormat="1">
      <c r="A23" s="74"/>
      <c r="B23" s="74"/>
      <c r="C23" s="74"/>
      <c r="D23" s="74"/>
      <c r="E23" s="98"/>
      <c r="F23" s="88"/>
    </row>
    <row r="24" spans="1:20" s="41" customFormat="1">
      <c r="A24" s="74"/>
      <c r="B24" s="74"/>
      <c r="C24" s="74"/>
      <c r="D24" s="74"/>
      <c r="E24" s="98"/>
      <c r="F24" s="88"/>
    </row>
    <row r="25" spans="1:20" s="41" customFormat="1">
      <c r="A25" s="74"/>
      <c r="B25" s="74"/>
      <c r="C25" s="74"/>
      <c r="D25" s="74"/>
      <c r="E25" s="98"/>
      <c r="F25" s="88"/>
    </row>
    <row r="26" spans="1:20" s="40" customFormat="1">
      <c r="A26" s="42"/>
      <c r="B26" s="42"/>
      <c r="C26" s="42"/>
      <c r="D26" s="42"/>
      <c r="E26" s="88"/>
      <c r="F26" s="89" t="s">
        <v>12</v>
      </c>
    </row>
    <row r="27" spans="1:20" s="40" customFormat="1">
      <c r="A27" s="42"/>
      <c r="B27" s="42"/>
      <c r="C27" s="42"/>
      <c r="D27" s="42"/>
      <c r="E27" s="88"/>
      <c r="F27" s="89" t="s">
        <v>11</v>
      </c>
    </row>
    <row r="28" spans="1:20" s="40" customFormat="1">
      <c r="A28" s="42"/>
      <c r="B28" s="42"/>
      <c r="C28" s="42"/>
      <c r="D28" s="42"/>
      <c r="E28" s="88"/>
      <c r="F28" s="89" t="s">
        <v>191</v>
      </c>
    </row>
    <row r="29" spans="1:20">
      <c r="A29" s="1" t="s">
        <v>8</v>
      </c>
      <c r="D29" s="2" t="s">
        <v>9</v>
      </c>
    </row>
    <row r="30" spans="1:20">
      <c r="A30" s="4" t="s">
        <v>2</v>
      </c>
      <c r="B30" s="4" t="s">
        <v>3</v>
      </c>
      <c r="C30" s="4" t="s">
        <v>0</v>
      </c>
      <c r="D30" s="5" t="s">
        <v>4</v>
      </c>
      <c r="E30" s="91" t="s">
        <v>5</v>
      </c>
      <c r="F30" s="92" t="s">
        <v>6</v>
      </c>
    </row>
    <row r="31" spans="1:20">
      <c r="A31" s="6"/>
      <c r="B31" s="6"/>
      <c r="C31" s="6"/>
      <c r="D31" s="7"/>
      <c r="E31" s="93"/>
      <c r="F31" s="94"/>
    </row>
    <row r="32" spans="1:20" s="84" customFormat="1" ht="17.100000000000001" customHeight="1">
      <c r="A32" s="143">
        <v>600</v>
      </c>
      <c r="B32" s="144"/>
      <c r="C32" s="145"/>
      <c r="D32" s="146" t="s">
        <v>114</v>
      </c>
      <c r="E32" s="123">
        <f t="shared" ref="E32:F34" si="2">E33</f>
        <v>3936290</v>
      </c>
      <c r="F32" s="123">
        <f t="shared" si="2"/>
        <v>40951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1:20" s="84" customFormat="1" ht="17.100000000000001" customHeight="1">
      <c r="A33" s="147"/>
      <c r="B33" s="148">
        <v>60014</v>
      </c>
      <c r="C33" s="149"/>
      <c r="D33" s="150" t="s">
        <v>115</v>
      </c>
      <c r="E33" s="151">
        <f>E34</f>
        <v>3936290</v>
      </c>
      <c r="F33" s="151">
        <f>F34+F37+F39</f>
        <v>40951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s="160" customFormat="1" ht="33.9" customHeight="1">
      <c r="A34" s="153"/>
      <c r="B34" s="154"/>
      <c r="C34" s="155"/>
      <c r="D34" s="156" t="s">
        <v>186</v>
      </c>
      <c r="E34" s="157">
        <f t="shared" si="2"/>
        <v>3936290</v>
      </c>
      <c r="F34" s="158">
        <f>F35+F36</f>
        <v>40951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1:20" s="84" customFormat="1" ht="17.100000000000001" customHeight="1">
      <c r="A35" s="161"/>
      <c r="B35" s="162"/>
      <c r="C35" s="163">
        <v>6050</v>
      </c>
      <c r="D35" s="164" t="s">
        <v>60</v>
      </c>
      <c r="E35" s="165">
        <v>3936290</v>
      </c>
      <c r="F35" s="16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s="84" customFormat="1" ht="17.100000000000001" customHeight="1">
      <c r="A36" s="161"/>
      <c r="B36" s="162"/>
      <c r="C36" s="163">
        <v>6050</v>
      </c>
      <c r="D36" s="164" t="s">
        <v>189</v>
      </c>
      <c r="E36" s="165"/>
      <c r="F36" s="166">
        <v>40951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>
      <c r="A37" s="3">
        <v>854</v>
      </c>
      <c r="B37" s="17"/>
      <c r="C37" s="3"/>
      <c r="D37" s="3" t="s">
        <v>14</v>
      </c>
      <c r="E37" s="108">
        <f>E38</f>
        <v>10009</v>
      </c>
      <c r="F37" s="108">
        <f>F38</f>
        <v>0</v>
      </c>
    </row>
    <row r="38" spans="1:20">
      <c r="A38" s="133"/>
      <c r="B38" s="60">
        <v>85403</v>
      </c>
      <c r="C38" s="136"/>
      <c r="D38" s="56" t="s">
        <v>37</v>
      </c>
      <c r="E38" s="95">
        <f>E39</f>
        <v>10009</v>
      </c>
      <c r="F38" s="95">
        <v>0</v>
      </c>
    </row>
    <row r="39" spans="1:20">
      <c r="A39" s="81"/>
      <c r="B39" s="47"/>
      <c r="C39" s="137"/>
      <c r="D39" s="50" t="s">
        <v>29</v>
      </c>
      <c r="E39" s="96">
        <f>E41+E40</f>
        <v>10009</v>
      </c>
      <c r="F39" s="96">
        <f>F41</f>
        <v>0</v>
      </c>
    </row>
    <row r="40" spans="1:20">
      <c r="A40" s="135"/>
      <c r="B40" s="131"/>
      <c r="C40" s="140">
        <v>4210</v>
      </c>
      <c r="D40" s="141" t="s">
        <v>31</v>
      </c>
      <c r="E40" s="132">
        <v>8000</v>
      </c>
      <c r="F40" s="132"/>
    </row>
    <row r="41" spans="1:20">
      <c r="A41" s="135"/>
      <c r="B41" s="139"/>
      <c r="C41" s="140">
        <v>4300</v>
      </c>
      <c r="D41" s="142" t="s">
        <v>28</v>
      </c>
      <c r="E41" s="132">
        <v>2009</v>
      </c>
      <c r="F41" s="132"/>
    </row>
    <row r="42" spans="1:20" s="46" customFormat="1">
      <c r="A42" s="56"/>
      <c r="B42" s="68"/>
      <c r="C42" s="56"/>
      <c r="D42" s="56" t="s">
        <v>49</v>
      </c>
      <c r="E42" s="95">
        <f>E32+E37</f>
        <v>3946299</v>
      </c>
      <c r="F42" s="95">
        <f>F32+F37</f>
        <v>40951</v>
      </c>
    </row>
    <row r="43" spans="1:20" s="46" customFormat="1">
      <c r="A43" s="169"/>
      <c r="B43" s="169"/>
      <c r="C43" s="169"/>
      <c r="D43" s="169" t="s">
        <v>15</v>
      </c>
      <c r="E43" s="170">
        <f>E34</f>
        <v>3936290</v>
      </c>
      <c r="F43" s="170">
        <f>F34</f>
        <v>40951</v>
      </c>
    </row>
    <row r="44" spans="1:20" s="46" customFormat="1">
      <c r="A44" s="30"/>
      <c r="B44" s="30"/>
      <c r="C44" s="30"/>
      <c r="D44" s="30"/>
      <c r="E44" s="97"/>
      <c r="F44" s="97">
        <f>E42-F42</f>
        <v>3905348</v>
      </c>
    </row>
    <row r="45" spans="1:20" s="46" customFormat="1">
      <c r="A45" s="30"/>
      <c r="B45" s="30"/>
      <c r="C45" s="30"/>
      <c r="D45" s="30"/>
      <c r="E45" s="97"/>
      <c r="F45" s="97"/>
    </row>
    <row r="46" spans="1:20" s="46" customFormat="1">
      <c r="A46" s="30"/>
      <c r="B46" s="30"/>
      <c r="C46" s="30"/>
      <c r="D46" s="30"/>
      <c r="E46" s="97"/>
      <c r="F46" s="97"/>
    </row>
    <row r="47" spans="1:20" s="46" customFormat="1">
      <c r="A47" s="30"/>
      <c r="B47" s="30"/>
      <c r="C47" s="30"/>
      <c r="D47" s="30"/>
      <c r="E47" s="97"/>
      <c r="F47" s="97"/>
    </row>
    <row r="48" spans="1:20" s="46" customFormat="1">
      <c r="A48" s="30"/>
      <c r="B48" s="30"/>
      <c r="C48" s="30"/>
      <c r="D48" s="30"/>
      <c r="E48" s="97"/>
      <c r="F48" s="97"/>
    </row>
    <row r="49" spans="1:8" s="46" customFormat="1">
      <c r="A49" s="30"/>
      <c r="B49" s="30"/>
      <c r="C49" s="30"/>
      <c r="D49" s="30"/>
      <c r="E49" s="97"/>
      <c r="F49" s="97"/>
    </row>
    <row r="50" spans="1:8" s="46" customFormat="1">
      <c r="A50" s="30"/>
      <c r="B50" s="30"/>
      <c r="C50" s="30"/>
      <c r="D50" s="30"/>
      <c r="E50" s="97"/>
      <c r="F50" s="97"/>
    </row>
    <row r="51" spans="1:8" s="46" customFormat="1">
      <c r="A51" s="30"/>
      <c r="B51" s="30"/>
      <c r="C51" s="30"/>
      <c r="D51" s="30"/>
      <c r="E51" s="97"/>
      <c r="F51" s="97"/>
    </row>
    <row r="52" spans="1:8" s="46" customFormat="1">
      <c r="A52" s="30"/>
      <c r="B52" s="30"/>
      <c r="C52" s="30"/>
      <c r="D52" s="30"/>
      <c r="E52" s="97"/>
      <c r="F52" s="97"/>
    </row>
    <row r="53" spans="1:8" s="46" customFormat="1">
      <c r="A53" s="30"/>
      <c r="B53" s="30"/>
      <c r="C53" s="30"/>
      <c r="D53" s="30"/>
      <c r="E53" s="97"/>
      <c r="F53" s="97"/>
    </row>
    <row r="54" spans="1:8" s="46" customFormat="1">
      <c r="A54" s="30"/>
      <c r="B54" s="30"/>
      <c r="C54" s="30"/>
      <c r="D54" s="30"/>
      <c r="E54" s="97"/>
      <c r="F54" s="97"/>
    </row>
    <row r="55" spans="1:8" s="46" customFormat="1">
      <c r="A55" s="30"/>
      <c r="B55" s="30"/>
      <c r="C55" s="30"/>
      <c r="D55" s="30"/>
      <c r="E55" s="97"/>
      <c r="F55" s="97"/>
    </row>
    <row r="56" spans="1:8" s="46" customFormat="1">
      <c r="A56" s="30"/>
      <c r="B56" s="30"/>
      <c r="C56" s="30"/>
      <c r="D56" s="30"/>
      <c r="E56" s="97"/>
      <c r="F56" s="97"/>
    </row>
    <row r="58" spans="1:8" s="46" customFormat="1">
      <c r="A58" s="30"/>
      <c r="B58" s="30"/>
      <c r="C58" s="30"/>
      <c r="D58" s="30"/>
      <c r="E58" s="97"/>
      <c r="F58" s="100" t="s">
        <v>33</v>
      </c>
    </row>
    <row r="59" spans="1:8" s="46" customFormat="1">
      <c r="A59" s="30"/>
      <c r="B59" s="30"/>
      <c r="C59" s="30"/>
      <c r="D59" s="30"/>
      <c r="E59" s="97"/>
      <c r="F59" s="100" t="s">
        <v>11</v>
      </c>
    </row>
    <row r="60" spans="1:8" s="63" customFormat="1">
      <c r="A60" s="30"/>
      <c r="B60" s="30"/>
      <c r="C60" s="30"/>
      <c r="D60" s="30"/>
      <c r="E60" s="97"/>
      <c r="F60" s="89" t="s">
        <v>191</v>
      </c>
    </row>
    <row r="61" spans="1:8" s="46" customFormat="1">
      <c r="A61" s="30" t="s">
        <v>8</v>
      </c>
      <c r="B61" s="30"/>
      <c r="C61" s="30"/>
      <c r="D61" s="57" t="s">
        <v>9</v>
      </c>
      <c r="E61" s="97"/>
      <c r="F61" s="97"/>
    </row>
    <row r="62" spans="1:8" s="46" customFormat="1">
      <c r="A62" s="31" t="s">
        <v>2</v>
      </c>
      <c r="B62" s="31" t="s">
        <v>3</v>
      </c>
      <c r="C62" s="31" t="s">
        <v>0</v>
      </c>
      <c r="D62" s="58" t="s">
        <v>4</v>
      </c>
      <c r="E62" s="101" t="s">
        <v>5</v>
      </c>
      <c r="F62" s="102" t="s">
        <v>6</v>
      </c>
    </row>
    <row r="63" spans="1:8" s="46" customFormat="1">
      <c r="A63" s="33"/>
      <c r="B63" s="33"/>
      <c r="C63" s="33"/>
      <c r="D63" s="59"/>
      <c r="E63" s="103"/>
      <c r="F63" s="104"/>
    </row>
    <row r="64" spans="1:8" s="46" customFormat="1">
      <c r="A64" s="60">
        <v>801</v>
      </c>
      <c r="B64" s="56"/>
      <c r="C64" s="56"/>
      <c r="D64" s="56" t="s">
        <v>13</v>
      </c>
      <c r="E64" s="95">
        <f>E65+E68+E71+E84+E95+E98+E106+E109+E112+E129</f>
        <v>521366</v>
      </c>
      <c r="F64" s="95">
        <f>F65+F68+F71+F84+F95+F98+F106+F109+F112+F129</f>
        <v>732809</v>
      </c>
      <c r="H64" s="124"/>
    </row>
    <row r="65" spans="1:8" s="46" customFormat="1">
      <c r="A65" s="60"/>
      <c r="B65" s="67">
        <v>80102</v>
      </c>
      <c r="C65" s="56"/>
      <c r="D65" s="56" t="s">
        <v>34</v>
      </c>
      <c r="E65" s="95">
        <f>E66</f>
        <v>73067</v>
      </c>
      <c r="F65" s="95">
        <f>F66</f>
        <v>0</v>
      </c>
    </row>
    <row r="66" spans="1:8" s="46" customFormat="1">
      <c r="A66" s="47"/>
      <c r="B66" s="48"/>
      <c r="C66" s="50"/>
      <c r="D66" s="50" t="s">
        <v>29</v>
      </c>
      <c r="E66" s="96">
        <f>E67</f>
        <v>73067</v>
      </c>
      <c r="F66" s="96">
        <f>F67</f>
        <v>0</v>
      </c>
      <c r="H66" s="124"/>
    </row>
    <row r="67" spans="1:8" s="46" customFormat="1">
      <c r="A67" s="35"/>
      <c r="B67" s="53"/>
      <c r="C67" s="11">
        <v>4790</v>
      </c>
      <c r="D67" s="54" t="s">
        <v>51</v>
      </c>
      <c r="E67" s="99">
        <v>73067</v>
      </c>
      <c r="F67" s="99"/>
    </row>
    <row r="68" spans="1:8" s="46" customFormat="1">
      <c r="A68" s="64"/>
      <c r="B68" s="67">
        <v>80105</v>
      </c>
      <c r="C68" s="56"/>
      <c r="D68" s="56" t="s">
        <v>35</v>
      </c>
      <c r="E68" s="95">
        <f>E69</f>
        <v>21383</v>
      </c>
      <c r="F68" s="95">
        <f>F69</f>
        <v>0</v>
      </c>
    </row>
    <row r="69" spans="1:8" s="46" customFormat="1">
      <c r="A69" s="47"/>
      <c r="B69" s="48"/>
      <c r="C69" s="50"/>
      <c r="D69" s="50" t="s">
        <v>29</v>
      </c>
      <c r="E69" s="96">
        <f>E70</f>
        <v>21383</v>
      </c>
      <c r="F69" s="96">
        <f>F70</f>
        <v>0</v>
      </c>
    </row>
    <row r="70" spans="1:8" s="46" customFormat="1">
      <c r="A70" s="35"/>
      <c r="B70" s="53"/>
      <c r="C70" s="11">
        <v>4790</v>
      </c>
      <c r="D70" s="54" t="s">
        <v>51</v>
      </c>
      <c r="E70" s="99">
        <v>21383</v>
      </c>
      <c r="F70" s="99"/>
    </row>
    <row r="71" spans="1:8" s="46" customFormat="1">
      <c r="A71" s="64"/>
      <c r="B71" s="67">
        <v>80115</v>
      </c>
      <c r="C71" s="68"/>
      <c r="D71" s="56" t="s">
        <v>19</v>
      </c>
      <c r="E71" s="95">
        <f>E72+E75</f>
        <v>249934</v>
      </c>
      <c r="F71" s="95">
        <f>F72+F75</f>
        <v>25954</v>
      </c>
    </row>
    <row r="72" spans="1:8" s="46" customFormat="1">
      <c r="A72" s="47"/>
      <c r="B72" s="48"/>
      <c r="C72" s="49"/>
      <c r="D72" s="50" t="s">
        <v>21</v>
      </c>
      <c r="E72" s="96">
        <f>E73+E74</f>
        <v>42129</v>
      </c>
      <c r="F72" s="96">
        <f>F73+F74</f>
        <v>7962</v>
      </c>
    </row>
    <row r="73" spans="1:8" s="46" customFormat="1">
      <c r="A73" s="35"/>
      <c r="B73" s="53"/>
      <c r="C73" s="52">
        <v>4790</v>
      </c>
      <c r="D73" s="54" t="s">
        <v>52</v>
      </c>
      <c r="E73" s="99"/>
      <c r="F73" s="99">
        <v>7962</v>
      </c>
    </row>
    <row r="74" spans="1:8" s="46" customFormat="1">
      <c r="A74" s="35"/>
      <c r="B74" s="53"/>
      <c r="C74" s="52">
        <v>4790</v>
      </c>
      <c r="D74" s="54" t="s">
        <v>51</v>
      </c>
      <c r="E74" s="99">
        <v>42129</v>
      </c>
      <c r="F74" s="99"/>
    </row>
    <row r="75" spans="1:8" s="46" customFormat="1">
      <c r="A75" s="47"/>
      <c r="B75" s="48"/>
      <c r="C75" s="49"/>
      <c r="D75" s="50" t="s">
        <v>17</v>
      </c>
      <c r="E75" s="96">
        <f>SUM(E76:E83)</f>
        <v>207805</v>
      </c>
      <c r="F75" s="96">
        <f>SUM(F76:F83)</f>
        <v>17992</v>
      </c>
    </row>
    <row r="76" spans="1:8" s="46" customFormat="1">
      <c r="A76" s="35"/>
      <c r="B76" s="53"/>
      <c r="C76" s="52">
        <v>4170</v>
      </c>
      <c r="D76" s="36" t="s">
        <v>59</v>
      </c>
      <c r="E76" s="99">
        <v>10000</v>
      </c>
      <c r="F76" s="99"/>
    </row>
    <row r="77" spans="1:8" s="46" customFormat="1">
      <c r="A77" s="35"/>
      <c r="B77" s="53"/>
      <c r="C77" s="52">
        <v>4210</v>
      </c>
      <c r="D77" s="76" t="s">
        <v>31</v>
      </c>
      <c r="E77" s="99">
        <v>10000</v>
      </c>
      <c r="F77" s="99"/>
    </row>
    <row r="78" spans="1:8" s="46" customFormat="1">
      <c r="A78" s="35"/>
      <c r="B78" s="53"/>
      <c r="C78" s="52">
        <v>4260</v>
      </c>
      <c r="D78" s="78" t="s">
        <v>50</v>
      </c>
      <c r="E78" s="99">
        <v>100000</v>
      </c>
      <c r="F78" s="99"/>
    </row>
    <row r="79" spans="1:8" s="46" customFormat="1">
      <c r="A79" s="35"/>
      <c r="B79" s="53"/>
      <c r="C79" s="52">
        <v>4270</v>
      </c>
      <c r="D79" s="54" t="s">
        <v>62</v>
      </c>
      <c r="E79" s="99">
        <v>20000</v>
      </c>
      <c r="F79" s="99"/>
    </row>
    <row r="80" spans="1:8" s="46" customFormat="1">
      <c r="A80" s="35"/>
      <c r="B80" s="53"/>
      <c r="C80" s="52">
        <v>4300</v>
      </c>
      <c r="D80" s="36" t="s">
        <v>28</v>
      </c>
      <c r="E80" s="99">
        <v>30000</v>
      </c>
      <c r="F80" s="99"/>
    </row>
    <row r="81" spans="1:6" s="46" customFormat="1">
      <c r="A81" s="35"/>
      <c r="B81" s="53"/>
      <c r="C81" s="52">
        <v>4430</v>
      </c>
      <c r="D81" s="36" t="s">
        <v>64</v>
      </c>
      <c r="E81" s="99">
        <v>15805</v>
      </c>
      <c r="F81" s="99"/>
    </row>
    <row r="82" spans="1:6" s="46" customFormat="1">
      <c r="A82" s="35"/>
      <c r="B82" s="53"/>
      <c r="C82" s="52">
        <v>4520</v>
      </c>
      <c r="D82" s="36" t="s">
        <v>65</v>
      </c>
      <c r="E82" s="99">
        <v>22000</v>
      </c>
      <c r="F82" s="99"/>
    </row>
    <row r="83" spans="1:6" s="46" customFormat="1">
      <c r="A83" s="35"/>
      <c r="B83" s="51"/>
      <c r="C83" s="52">
        <v>4790</v>
      </c>
      <c r="D83" s="54" t="s">
        <v>52</v>
      </c>
      <c r="E83" s="99"/>
      <c r="F83" s="99">
        <v>17992</v>
      </c>
    </row>
    <row r="84" spans="1:6" s="46" customFormat="1">
      <c r="A84" s="35"/>
      <c r="B84" s="55">
        <v>80117</v>
      </c>
      <c r="C84" s="56"/>
      <c r="D84" s="56" t="s">
        <v>66</v>
      </c>
      <c r="E84" s="95">
        <f>E85+E87+E93</f>
        <v>40936</v>
      </c>
      <c r="F84" s="95">
        <f>F85+F87+F93</f>
        <v>0</v>
      </c>
    </row>
    <row r="85" spans="1:6" s="46" customFormat="1">
      <c r="A85" s="47"/>
      <c r="B85" s="48"/>
      <c r="C85" s="50"/>
      <c r="D85" s="50" t="s">
        <v>21</v>
      </c>
      <c r="E85" s="96">
        <f>E86</f>
        <v>12802</v>
      </c>
      <c r="F85" s="96">
        <f>F86</f>
        <v>0</v>
      </c>
    </row>
    <row r="86" spans="1:6" s="46" customFormat="1">
      <c r="A86" s="35"/>
      <c r="B86" s="53"/>
      <c r="C86" s="11">
        <v>4790</v>
      </c>
      <c r="D86" s="66" t="s">
        <v>51</v>
      </c>
      <c r="E86" s="99">
        <v>12802</v>
      </c>
      <c r="F86" s="99"/>
    </row>
    <row r="87" spans="1:6" s="46" customFormat="1">
      <c r="A87" s="47"/>
      <c r="B87" s="48"/>
      <c r="C87" s="50"/>
      <c r="D87" s="50" t="s">
        <v>17</v>
      </c>
      <c r="E87" s="96">
        <f>SUM(E88:E92)</f>
        <v>16000</v>
      </c>
      <c r="F87" s="96">
        <f>SUM(F88:F92)</f>
        <v>0</v>
      </c>
    </row>
    <row r="88" spans="1:6" s="46" customFormat="1">
      <c r="A88" s="35"/>
      <c r="B88" s="53"/>
      <c r="C88" s="52">
        <v>4170</v>
      </c>
      <c r="D88" s="36" t="s">
        <v>59</v>
      </c>
      <c r="E88" s="99">
        <v>3000</v>
      </c>
      <c r="F88" s="99"/>
    </row>
    <row r="89" spans="1:6" s="46" customFormat="1">
      <c r="A89" s="32"/>
      <c r="B89" s="51"/>
      <c r="C89" s="52">
        <v>4260</v>
      </c>
      <c r="D89" s="78" t="s">
        <v>50</v>
      </c>
      <c r="E89" s="99">
        <v>5000</v>
      </c>
      <c r="F89" s="99"/>
    </row>
    <row r="90" spans="1:6" s="46" customFormat="1">
      <c r="A90" s="31" t="s">
        <v>2</v>
      </c>
      <c r="B90" s="31" t="s">
        <v>3</v>
      </c>
      <c r="C90" s="31" t="s">
        <v>0</v>
      </c>
      <c r="D90" s="58" t="s">
        <v>4</v>
      </c>
      <c r="E90" s="101" t="s">
        <v>5</v>
      </c>
      <c r="F90" s="102" t="s">
        <v>6</v>
      </c>
    </row>
    <row r="91" spans="1:6" s="46" customFormat="1">
      <c r="A91" s="34"/>
      <c r="B91" s="120"/>
      <c r="C91" s="52">
        <v>4430</v>
      </c>
      <c r="D91" s="122" t="s">
        <v>64</v>
      </c>
      <c r="E91" s="99">
        <v>2000</v>
      </c>
      <c r="F91" s="99"/>
    </row>
    <row r="92" spans="1:6" s="46" customFormat="1">
      <c r="A92" s="35"/>
      <c r="B92" s="53"/>
      <c r="C92" s="52">
        <v>4520</v>
      </c>
      <c r="D92" s="36" t="s">
        <v>65</v>
      </c>
      <c r="E92" s="99">
        <v>6000</v>
      </c>
      <c r="F92" s="99"/>
    </row>
    <row r="93" spans="1:6" s="46" customFormat="1">
      <c r="A93" s="47"/>
      <c r="B93" s="48"/>
      <c r="C93" s="49"/>
      <c r="D93" s="50" t="s">
        <v>22</v>
      </c>
      <c r="E93" s="96">
        <f>E94</f>
        <v>12134</v>
      </c>
      <c r="F93" s="96">
        <f>F94</f>
        <v>0</v>
      </c>
    </row>
    <row r="94" spans="1:6" s="46" customFormat="1">
      <c r="A94" s="35"/>
      <c r="B94" s="51"/>
      <c r="C94" s="52">
        <v>4790</v>
      </c>
      <c r="D94" s="66" t="s">
        <v>51</v>
      </c>
      <c r="E94" s="99">
        <v>12134</v>
      </c>
      <c r="F94" s="99"/>
    </row>
    <row r="95" spans="1:6" s="46" customFormat="1">
      <c r="A95" s="35"/>
      <c r="B95" s="55">
        <v>80118</v>
      </c>
      <c r="C95" s="56"/>
      <c r="D95" s="56" t="s">
        <v>67</v>
      </c>
      <c r="E95" s="95">
        <f>E96</f>
        <v>1500</v>
      </c>
      <c r="F95" s="95">
        <f>F96</f>
        <v>0</v>
      </c>
    </row>
    <row r="96" spans="1:6" s="46" customFormat="1">
      <c r="A96" s="47"/>
      <c r="B96" s="48"/>
      <c r="C96" s="50"/>
      <c r="D96" s="50" t="s">
        <v>17</v>
      </c>
      <c r="E96" s="96">
        <f>SUM(E97:E97)</f>
        <v>1500</v>
      </c>
      <c r="F96" s="96">
        <f>SUM(F97:F97)</f>
        <v>0</v>
      </c>
    </row>
    <row r="97" spans="1:6" s="46" customFormat="1">
      <c r="A97" s="35"/>
      <c r="B97" s="53"/>
      <c r="C97" s="52">
        <v>4170</v>
      </c>
      <c r="D97" s="36" t="s">
        <v>59</v>
      </c>
      <c r="E97" s="99">
        <v>1500</v>
      </c>
      <c r="F97" s="99"/>
    </row>
    <row r="98" spans="1:6" s="46" customFormat="1">
      <c r="A98" s="35"/>
      <c r="B98" s="67">
        <v>80120</v>
      </c>
      <c r="C98" s="65"/>
      <c r="D98" s="61" t="s">
        <v>36</v>
      </c>
      <c r="E98" s="95">
        <f>E99+E102</f>
        <v>72021</v>
      </c>
      <c r="F98" s="95">
        <f>F99+F102</f>
        <v>6391</v>
      </c>
    </row>
    <row r="99" spans="1:6" s="46" customFormat="1">
      <c r="A99" s="47"/>
      <c r="B99" s="48"/>
      <c r="C99" s="49"/>
      <c r="D99" s="50" t="s">
        <v>21</v>
      </c>
      <c r="E99" s="96">
        <f>E101+E100</f>
        <v>19309</v>
      </c>
      <c r="F99" s="96">
        <f>F101+F100</f>
        <v>0</v>
      </c>
    </row>
    <row r="100" spans="1:6" s="46" customFormat="1">
      <c r="A100" s="47"/>
      <c r="B100" s="48"/>
      <c r="C100" s="52">
        <v>4010</v>
      </c>
      <c r="D100" s="11" t="s">
        <v>32</v>
      </c>
      <c r="E100" s="99">
        <v>6929</v>
      </c>
      <c r="F100" s="99"/>
    </row>
    <row r="101" spans="1:6" s="46" customFormat="1">
      <c r="A101" s="35"/>
      <c r="B101" s="53"/>
      <c r="C101" s="52">
        <v>4790</v>
      </c>
      <c r="D101" s="66" t="s">
        <v>51</v>
      </c>
      <c r="E101" s="99">
        <v>12380</v>
      </c>
      <c r="F101" s="99"/>
    </row>
    <row r="102" spans="1:6" s="46" customFormat="1">
      <c r="A102" s="47"/>
      <c r="B102" s="48"/>
      <c r="C102" s="49"/>
      <c r="D102" s="50" t="s">
        <v>22</v>
      </c>
      <c r="E102" s="96">
        <f>SUM(E103:E105)</f>
        <v>52712</v>
      </c>
      <c r="F102" s="96">
        <f>SUM(F103:F105)</f>
        <v>6391</v>
      </c>
    </row>
    <row r="103" spans="1:6" s="46" customFormat="1">
      <c r="A103" s="47"/>
      <c r="B103" s="48"/>
      <c r="C103" s="52">
        <v>4260</v>
      </c>
      <c r="D103" s="78" t="s">
        <v>50</v>
      </c>
      <c r="E103" s="99">
        <v>42170</v>
      </c>
      <c r="F103" s="99"/>
    </row>
    <row r="104" spans="1:6" s="46" customFormat="1">
      <c r="A104" s="47"/>
      <c r="B104" s="48"/>
      <c r="C104" s="52">
        <v>4790</v>
      </c>
      <c r="D104" s="54" t="s">
        <v>52</v>
      </c>
      <c r="E104" s="99"/>
      <c r="F104" s="99">
        <v>6391</v>
      </c>
    </row>
    <row r="105" spans="1:6" s="46" customFormat="1">
      <c r="A105" s="47"/>
      <c r="B105" s="80"/>
      <c r="C105" s="52">
        <v>4790</v>
      </c>
      <c r="D105" s="66" t="s">
        <v>51</v>
      </c>
      <c r="E105" s="99">
        <v>10542</v>
      </c>
      <c r="F105" s="99"/>
    </row>
    <row r="106" spans="1:6" s="46" customFormat="1">
      <c r="A106" s="64"/>
      <c r="B106" s="55">
        <v>80134</v>
      </c>
      <c r="C106" s="56"/>
      <c r="D106" s="56" t="s">
        <v>104</v>
      </c>
      <c r="E106" s="95">
        <f>E107</f>
        <v>16756</v>
      </c>
      <c r="F106" s="95">
        <f>F107</f>
        <v>0</v>
      </c>
    </row>
    <row r="107" spans="1:6" s="46" customFormat="1">
      <c r="A107" s="47"/>
      <c r="B107" s="48"/>
      <c r="C107" s="50"/>
      <c r="D107" s="50" t="s">
        <v>29</v>
      </c>
      <c r="E107" s="96">
        <f>E108</f>
        <v>16756</v>
      </c>
      <c r="F107" s="96">
        <f>F108</f>
        <v>0</v>
      </c>
    </row>
    <row r="108" spans="1:6" s="46" customFormat="1">
      <c r="A108" s="47"/>
      <c r="B108" s="80"/>
      <c r="C108" s="11">
        <v>4790</v>
      </c>
      <c r="D108" s="54" t="s">
        <v>51</v>
      </c>
      <c r="E108" s="99">
        <v>16756</v>
      </c>
      <c r="F108" s="99">
        <v>0</v>
      </c>
    </row>
    <row r="109" spans="1:6" s="46" customFormat="1">
      <c r="A109" s="35"/>
      <c r="B109" s="55">
        <v>80151</v>
      </c>
      <c r="C109" s="56"/>
      <c r="D109" s="56" t="s">
        <v>105</v>
      </c>
      <c r="E109" s="95">
        <f>E110</f>
        <v>1500</v>
      </c>
      <c r="F109" s="95">
        <f>F110</f>
        <v>0</v>
      </c>
    </row>
    <row r="110" spans="1:6" s="46" customFormat="1">
      <c r="A110" s="47"/>
      <c r="B110" s="48"/>
      <c r="C110" s="50"/>
      <c r="D110" s="50" t="s">
        <v>17</v>
      </c>
      <c r="E110" s="96">
        <f>SUM(E111:E111)</f>
        <v>1500</v>
      </c>
      <c r="F110" s="96">
        <f>SUM(F111:F111)</f>
        <v>0</v>
      </c>
    </row>
    <row r="111" spans="1:6" s="46" customFormat="1">
      <c r="A111" s="35"/>
      <c r="B111" s="53"/>
      <c r="C111" s="52">
        <v>4210</v>
      </c>
      <c r="D111" s="76" t="s">
        <v>31</v>
      </c>
      <c r="E111" s="99">
        <v>1500</v>
      </c>
      <c r="F111" s="99"/>
    </row>
    <row r="112" spans="1:6" s="46" customFormat="1" ht="27.6">
      <c r="A112" s="62"/>
      <c r="B112" s="121">
        <v>80152</v>
      </c>
      <c r="C112" s="119"/>
      <c r="D112" s="127" t="s">
        <v>106</v>
      </c>
      <c r="E112" s="123">
        <f>E113+E115+E117+E127</f>
        <v>11924</v>
      </c>
      <c r="F112" s="123">
        <f>F113+F115+F117+F127</f>
        <v>67311</v>
      </c>
    </row>
    <row r="113" spans="1:6" s="46" customFormat="1">
      <c r="A113" s="47"/>
      <c r="B113" s="48"/>
      <c r="C113" s="49"/>
      <c r="D113" s="50" t="s">
        <v>21</v>
      </c>
      <c r="E113" s="96">
        <f>E114</f>
        <v>0</v>
      </c>
      <c r="F113" s="96">
        <f>F114</f>
        <v>67311</v>
      </c>
    </row>
    <row r="114" spans="1:6" s="46" customFormat="1">
      <c r="A114" s="35"/>
      <c r="B114" s="53"/>
      <c r="C114" s="11">
        <v>4790</v>
      </c>
      <c r="D114" s="66" t="s">
        <v>51</v>
      </c>
      <c r="E114" s="99"/>
      <c r="F114" s="99">
        <v>67311</v>
      </c>
    </row>
    <row r="115" spans="1:6" s="46" customFormat="1">
      <c r="A115" s="47"/>
      <c r="B115" s="48"/>
      <c r="C115" s="49"/>
      <c r="D115" s="50" t="s">
        <v>22</v>
      </c>
      <c r="E115" s="96">
        <f>SUM(E116:E116)</f>
        <v>2856</v>
      </c>
      <c r="F115" s="96">
        <f>SUM(F116:F116)</f>
        <v>0</v>
      </c>
    </row>
    <row r="116" spans="1:6" s="46" customFormat="1">
      <c r="A116" s="35"/>
      <c r="B116" s="53"/>
      <c r="C116" s="52">
        <v>4790</v>
      </c>
      <c r="D116" s="66" t="s">
        <v>51</v>
      </c>
      <c r="E116" s="99">
        <v>2856</v>
      </c>
      <c r="F116" s="99"/>
    </row>
    <row r="117" spans="1:6" s="46" customFormat="1">
      <c r="A117" s="47"/>
      <c r="B117" s="48"/>
      <c r="C117" s="49"/>
      <c r="D117" s="50" t="s">
        <v>17</v>
      </c>
      <c r="E117" s="96">
        <f>SUM(E118:E126)</f>
        <v>8171</v>
      </c>
      <c r="F117" s="96">
        <f>SUM(F118:F126)</f>
        <v>0</v>
      </c>
    </row>
    <row r="118" spans="1:6" s="46" customFormat="1">
      <c r="A118" s="47"/>
      <c r="B118" s="48"/>
      <c r="C118" s="52">
        <v>4170</v>
      </c>
      <c r="D118" s="36" t="s">
        <v>59</v>
      </c>
      <c r="E118" s="99">
        <v>500</v>
      </c>
      <c r="F118" s="99"/>
    </row>
    <row r="119" spans="1:6" s="46" customFormat="1">
      <c r="A119" s="47"/>
      <c r="B119" s="48"/>
      <c r="C119" s="52">
        <v>4210</v>
      </c>
      <c r="D119" s="76" t="s">
        <v>31</v>
      </c>
      <c r="E119" s="99">
        <v>1171</v>
      </c>
      <c r="F119" s="99"/>
    </row>
    <row r="120" spans="1:6" s="46" customFormat="1">
      <c r="A120" s="47"/>
      <c r="B120" s="48"/>
      <c r="C120" s="52">
        <v>4260</v>
      </c>
      <c r="D120" s="78" t="s">
        <v>50</v>
      </c>
      <c r="E120" s="99">
        <v>1500</v>
      </c>
      <c r="F120" s="99"/>
    </row>
    <row r="121" spans="1:6" s="46" customFormat="1">
      <c r="A121" s="79"/>
      <c r="B121" s="80"/>
      <c r="C121" s="52">
        <v>4270</v>
      </c>
      <c r="D121" s="54" t="s">
        <v>62</v>
      </c>
      <c r="E121" s="99">
        <v>1000</v>
      </c>
      <c r="F121" s="99"/>
    </row>
    <row r="122" spans="1:6" s="46" customFormat="1">
      <c r="A122" s="31" t="s">
        <v>2</v>
      </c>
      <c r="B122" s="31" t="s">
        <v>3</v>
      </c>
      <c r="C122" s="31" t="s">
        <v>0</v>
      </c>
      <c r="D122" s="58" t="s">
        <v>4</v>
      </c>
      <c r="E122" s="101" t="s">
        <v>5</v>
      </c>
      <c r="F122" s="102" t="s">
        <v>6</v>
      </c>
    </row>
    <row r="123" spans="1:6" s="46" customFormat="1">
      <c r="A123" s="33"/>
      <c r="B123" s="33"/>
      <c r="C123" s="33"/>
      <c r="D123" s="59"/>
      <c r="E123" s="103"/>
      <c r="F123" s="104"/>
    </row>
    <row r="124" spans="1:6" s="46" customFormat="1">
      <c r="A124" s="47"/>
      <c r="B124" s="48"/>
      <c r="C124" s="52">
        <v>4300</v>
      </c>
      <c r="D124" s="36" t="s">
        <v>28</v>
      </c>
      <c r="E124" s="105">
        <v>1000</v>
      </c>
      <c r="F124" s="105"/>
    </row>
    <row r="125" spans="1:6" s="46" customFormat="1">
      <c r="A125" s="47"/>
      <c r="B125" s="48"/>
      <c r="C125" s="52">
        <v>4430</v>
      </c>
      <c r="D125" s="36" t="s">
        <v>64</v>
      </c>
      <c r="E125" s="105">
        <v>2000</v>
      </c>
      <c r="F125" s="105"/>
    </row>
    <row r="126" spans="1:6" s="46" customFormat="1">
      <c r="A126" s="81"/>
      <c r="B126" s="47"/>
      <c r="C126" s="52">
        <v>4520</v>
      </c>
      <c r="D126" s="36" t="s">
        <v>65</v>
      </c>
      <c r="E126" s="99">
        <v>1000</v>
      </c>
      <c r="F126" s="99"/>
    </row>
    <row r="127" spans="1:6" s="46" customFormat="1">
      <c r="A127" s="81"/>
      <c r="B127" s="47"/>
      <c r="C127" s="49"/>
      <c r="D127" s="50" t="s">
        <v>26</v>
      </c>
      <c r="E127" s="96">
        <f>E128</f>
        <v>897</v>
      </c>
      <c r="F127" s="96">
        <f>F128</f>
        <v>0</v>
      </c>
    </row>
    <row r="128" spans="1:6" s="46" customFormat="1">
      <c r="A128" s="77"/>
      <c r="B128" s="32"/>
      <c r="C128" s="52">
        <v>4790</v>
      </c>
      <c r="D128" s="54" t="s">
        <v>51</v>
      </c>
      <c r="E128" s="99">
        <v>897</v>
      </c>
      <c r="F128" s="99"/>
    </row>
    <row r="129" spans="1:8" s="46" customFormat="1">
      <c r="A129" s="64"/>
      <c r="B129" s="64">
        <v>80195</v>
      </c>
      <c r="C129" s="56"/>
      <c r="D129" s="56" t="s">
        <v>20</v>
      </c>
      <c r="E129" s="95">
        <f>E130</f>
        <v>32345</v>
      </c>
      <c r="F129" s="95">
        <f>F130</f>
        <v>633153</v>
      </c>
    </row>
    <row r="130" spans="1:8" s="46" customFormat="1">
      <c r="A130" s="47"/>
      <c r="B130" s="47"/>
      <c r="C130" s="50"/>
      <c r="D130" s="50" t="s">
        <v>27</v>
      </c>
      <c r="E130" s="96">
        <f>E131+E133</f>
        <v>32345</v>
      </c>
      <c r="F130" s="96">
        <f>F131+F133+F132</f>
        <v>633153</v>
      </c>
    </row>
    <row r="131" spans="1:8" s="46" customFormat="1">
      <c r="A131" s="47"/>
      <c r="B131" s="47"/>
      <c r="C131" s="11">
        <v>4790</v>
      </c>
      <c r="D131" s="54" t="s">
        <v>61</v>
      </c>
      <c r="E131" s="99">
        <f>F104+F83+F73</f>
        <v>32345</v>
      </c>
      <c r="F131" s="99"/>
    </row>
    <row r="132" spans="1:8" s="46" customFormat="1">
      <c r="A132" s="47"/>
      <c r="B132" s="47"/>
      <c r="C132" s="52">
        <v>4300</v>
      </c>
      <c r="D132" s="36" t="s">
        <v>28</v>
      </c>
      <c r="E132" s="99"/>
      <c r="F132" s="99">
        <f>E174</f>
        <v>211443</v>
      </c>
    </row>
    <row r="133" spans="1:8" s="46" customFormat="1">
      <c r="A133" s="47"/>
      <c r="B133" s="47"/>
      <c r="C133" s="11">
        <v>4790</v>
      </c>
      <c r="D133" s="54" t="s">
        <v>51</v>
      </c>
      <c r="E133" s="99"/>
      <c r="F133" s="99">
        <v>421710</v>
      </c>
    </row>
    <row r="134" spans="1:8" s="40" customFormat="1">
      <c r="A134" s="56">
        <v>854</v>
      </c>
      <c r="B134" s="60"/>
      <c r="C134" s="56"/>
      <c r="D134" s="56" t="s">
        <v>14</v>
      </c>
      <c r="E134" s="95">
        <f>E135+E139+E144+E149+E161+E167+E170</f>
        <v>115772</v>
      </c>
      <c r="F134" s="95">
        <f>F135+F139+F144+F149+F161+F167+F170</f>
        <v>115772</v>
      </c>
      <c r="H134" s="82"/>
    </row>
    <row r="135" spans="1:8" s="40" customFormat="1">
      <c r="A135" s="60"/>
      <c r="B135" s="67">
        <v>85403</v>
      </c>
      <c r="C135" s="56"/>
      <c r="D135" s="56" t="s">
        <v>37</v>
      </c>
      <c r="E135" s="95">
        <f>E136</f>
        <v>32084</v>
      </c>
      <c r="F135" s="95">
        <f>F136</f>
        <v>10153</v>
      </c>
      <c r="H135" s="125"/>
    </row>
    <row r="136" spans="1:8" s="40" customFormat="1">
      <c r="A136" s="47"/>
      <c r="B136" s="48"/>
      <c r="C136" s="50"/>
      <c r="D136" s="50" t="s">
        <v>29</v>
      </c>
      <c r="E136" s="96">
        <f>E137+E138</f>
        <v>32084</v>
      </c>
      <c r="F136" s="96">
        <f>F137+F138</f>
        <v>10153</v>
      </c>
      <c r="H136" s="125"/>
    </row>
    <row r="137" spans="1:8" s="40" customFormat="1">
      <c r="A137" s="35"/>
      <c r="B137" s="53"/>
      <c r="C137" s="11">
        <v>4790</v>
      </c>
      <c r="D137" s="66" t="s">
        <v>52</v>
      </c>
      <c r="E137" s="99"/>
      <c r="F137" s="99">
        <v>10153</v>
      </c>
    </row>
    <row r="138" spans="1:8" s="40" customFormat="1">
      <c r="A138" s="35"/>
      <c r="B138" s="53"/>
      <c r="C138" s="11">
        <v>4790</v>
      </c>
      <c r="D138" s="66" t="s">
        <v>51</v>
      </c>
      <c r="E138" s="99">
        <v>32084</v>
      </c>
      <c r="F138" s="99"/>
    </row>
    <row r="139" spans="1:8" s="46" customFormat="1">
      <c r="A139" s="64"/>
      <c r="B139" s="67">
        <v>85404</v>
      </c>
      <c r="C139" s="56"/>
      <c r="D139" s="56" t="s">
        <v>38</v>
      </c>
      <c r="E139" s="95">
        <f>E140+E142</f>
        <v>4021</v>
      </c>
      <c r="F139" s="95">
        <f>F140+F142</f>
        <v>0</v>
      </c>
    </row>
    <row r="140" spans="1:8" s="46" customFormat="1">
      <c r="A140" s="47"/>
      <c r="B140" s="48"/>
      <c r="C140" s="50"/>
      <c r="D140" s="50" t="s">
        <v>29</v>
      </c>
      <c r="E140" s="96">
        <f>E141</f>
        <v>2262</v>
      </c>
      <c r="F140" s="96">
        <f>F141</f>
        <v>0</v>
      </c>
    </row>
    <row r="141" spans="1:8" s="46" customFormat="1">
      <c r="A141" s="35"/>
      <c r="B141" s="53"/>
      <c r="C141" s="11">
        <v>4790</v>
      </c>
      <c r="D141" s="66" t="s">
        <v>51</v>
      </c>
      <c r="E141" s="99">
        <v>2262</v>
      </c>
      <c r="F141" s="99"/>
    </row>
    <row r="142" spans="1:8" s="46" customFormat="1">
      <c r="A142" s="47"/>
      <c r="B142" s="48"/>
      <c r="C142" s="50"/>
      <c r="D142" s="50" t="s">
        <v>24</v>
      </c>
      <c r="E142" s="96">
        <f>E143</f>
        <v>1759</v>
      </c>
      <c r="F142" s="96">
        <f>F143</f>
        <v>0</v>
      </c>
    </row>
    <row r="143" spans="1:8" s="46" customFormat="1" ht="15.75" customHeight="1">
      <c r="A143" s="35"/>
      <c r="B143" s="51"/>
      <c r="C143" s="11">
        <v>4240</v>
      </c>
      <c r="D143" s="66" t="s">
        <v>108</v>
      </c>
      <c r="E143" s="99">
        <v>1759</v>
      </c>
      <c r="F143" s="99"/>
    </row>
    <row r="144" spans="1:8" s="46" customFormat="1">
      <c r="A144" s="64"/>
      <c r="B144" s="60">
        <v>85406</v>
      </c>
      <c r="C144" s="56"/>
      <c r="D144" s="56" t="s">
        <v>39</v>
      </c>
      <c r="E144" s="95">
        <f>E145+E147</f>
        <v>0</v>
      </c>
      <c r="F144" s="95">
        <f>F145+F147</f>
        <v>1081</v>
      </c>
    </row>
    <row r="145" spans="1:6" s="46" customFormat="1">
      <c r="A145" s="47"/>
      <c r="B145" s="47"/>
      <c r="C145" s="50"/>
      <c r="D145" s="50" t="s">
        <v>24</v>
      </c>
      <c r="E145" s="96">
        <f>E146</f>
        <v>0</v>
      </c>
      <c r="F145" s="96">
        <f>F146</f>
        <v>942</v>
      </c>
    </row>
    <row r="146" spans="1:6" s="46" customFormat="1">
      <c r="A146" s="35"/>
      <c r="B146" s="35"/>
      <c r="C146" s="11">
        <v>4790</v>
      </c>
      <c r="D146" s="66" t="s">
        <v>52</v>
      </c>
      <c r="E146" s="99"/>
      <c r="F146" s="99">
        <v>942</v>
      </c>
    </row>
    <row r="147" spans="1:6" s="46" customFormat="1">
      <c r="A147" s="47"/>
      <c r="B147" s="48"/>
      <c r="C147" s="50"/>
      <c r="D147" s="50" t="s">
        <v>25</v>
      </c>
      <c r="E147" s="96">
        <f>E148</f>
        <v>0</v>
      </c>
      <c r="F147" s="96">
        <f>F148</f>
        <v>139</v>
      </c>
    </row>
    <row r="148" spans="1:6" s="46" customFormat="1">
      <c r="A148" s="35"/>
      <c r="B148" s="51"/>
      <c r="C148" s="11">
        <v>4790</v>
      </c>
      <c r="D148" s="66" t="s">
        <v>52</v>
      </c>
      <c r="E148" s="99"/>
      <c r="F148" s="99">
        <v>139</v>
      </c>
    </row>
    <row r="149" spans="1:6" s="40" customFormat="1">
      <c r="A149" s="43"/>
      <c r="B149" s="55">
        <v>85410</v>
      </c>
      <c r="C149" s="56"/>
      <c r="D149" s="56" t="s">
        <v>18</v>
      </c>
      <c r="E149" s="95">
        <f>E150+E157</f>
        <v>56540</v>
      </c>
      <c r="F149" s="95">
        <f>F150+F157</f>
        <v>518</v>
      </c>
    </row>
    <row r="150" spans="1:6" s="46" customFormat="1">
      <c r="A150" s="47"/>
      <c r="B150" s="48"/>
      <c r="C150" s="49"/>
      <c r="D150" s="50" t="s">
        <v>26</v>
      </c>
      <c r="E150" s="96">
        <f>E151+E152</f>
        <v>4936</v>
      </c>
      <c r="F150" s="96">
        <f>F151+F152</f>
        <v>518</v>
      </c>
    </row>
    <row r="151" spans="1:6" s="46" customFormat="1">
      <c r="A151" s="47"/>
      <c r="B151" s="48"/>
      <c r="C151" s="52">
        <v>4010</v>
      </c>
      <c r="D151" s="11" t="s">
        <v>32</v>
      </c>
      <c r="E151" s="99">
        <v>4936</v>
      </c>
      <c r="F151" s="96"/>
    </row>
    <row r="152" spans="1:6" s="46" customFormat="1">
      <c r="A152" s="32"/>
      <c r="B152" s="51"/>
      <c r="C152" s="11">
        <v>4790</v>
      </c>
      <c r="D152" s="54" t="s">
        <v>52</v>
      </c>
      <c r="E152" s="99"/>
      <c r="F152" s="99">
        <v>518</v>
      </c>
    </row>
    <row r="153" spans="1:6" s="46" customFormat="1">
      <c r="A153" s="30"/>
      <c r="B153" s="30"/>
      <c r="C153" s="30"/>
      <c r="D153" s="126"/>
      <c r="E153" s="97"/>
      <c r="F153" s="97"/>
    </row>
    <row r="155" spans="1:6">
      <c r="A155" s="4" t="s">
        <v>2</v>
      </c>
      <c r="B155" s="4" t="s">
        <v>3</v>
      </c>
      <c r="C155" s="4" t="s">
        <v>0</v>
      </c>
      <c r="D155" s="5" t="s">
        <v>4</v>
      </c>
      <c r="E155" s="91" t="s">
        <v>5</v>
      </c>
      <c r="F155" s="92" t="s">
        <v>6</v>
      </c>
    </row>
    <row r="156" spans="1:6">
      <c r="A156" s="6"/>
      <c r="B156" s="6"/>
      <c r="C156" s="6"/>
      <c r="D156" s="7"/>
      <c r="E156" s="93"/>
      <c r="F156" s="94"/>
    </row>
    <row r="157" spans="1:6" s="46" customFormat="1">
      <c r="A157" s="47"/>
      <c r="B157" s="48"/>
      <c r="C157" s="49"/>
      <c r="D157" s="50" t="s">
        <v>17</v>
      </c>
      <c r="E157" s="96">
        <f>SUM(E158:E160)</f>
        <v>51604</v>
      </c>
      <c r="F157" s="96">
        <f>SUM(F158:F160)</f>
        <v>0</v>
      </c>
    </row>
    <row r="158" spans="1:6" s="46" customFormat="1">
      <c r="A158" s="47"/>
      <c r="B158" s="48"/>
      <c r="C158" s="52">
        <v>4210</v>
      </c>
      <c r="D158" s="76" t="s">
        <v>31</v>
      </c>
      <c r="E158" s="99">
        <v>11604</v>
      </c>
      <c r="F158" s="99"/>
    </row>
    <row r="159" spans="1:6" s="46" customFormat="1">
      <c r="A159" s="47"/>
      <c r="B159" s="48"/>
      <c r="C159" s="52">
        <v>4260</v>
      </c>
      <c r="D159" s="78" t="s">
        <v>50</v>
      </c>
      <c r="E159" s="99">
        <v>20000</v>
      </c>
      <c r="F159" s="99"/>
    </row>
    <row r="160" spans="1:6" s="46" customFormat="1">
      <c r="A160" s="47"/>
      <c r="B160" s="48"/>
      <c r="C160" s="52">
        <v>4520</v>
      </c>
      <c r="D160" s="36" t="s">
        <v>65</v>
      </c>
      <c r="E160" s="99">
        <v>20000</v>
      </c>
      <c r="F160" s="99"/>
    </row>
    <row r="161" spans="1:8" s="40" customFormat="1">
      <c r="A161" s="128"/>
      <c r="B161" s="60">
        <v>85417</v>
      </c>
      <c r="C161" s="68"/>
      <c r="D161" s="56" t="s">
        <v>107</v>
      </c>
      <c r="E161" s="95">
        <f>E162+E164</f>
        <v>5093</v>
      </c>
      <c r="F161" s="95">
        <f>F162</f>
        <v>0</v>
      </c>
    </row>
    <row r="162" spans="1:8" s="46" customFormat="1">
      <c r="A162" s="81"/>
      <c r="B162" s="47"/>
      <c r="C162" s="49"/>
      <c r="D162" s="50" t="s">
        <v>26</v>
      </c>
      <c r="E162" s="96">
        <f>E163</f>
        <v>1540</v>
      </c>
      <c r="F162" s="96">
        <f>F163</f>
        <v>0</v>
      </c>
    </row>
    <row r="163" spans="1:8" s="46" customFormat="1">
      <c r="A163" s="81"/>
      <c r="B163" s="47"/>
      <c r="C163" s="52">
        <v>4010</v>
      </c>
      <c r="D163" s="11" t="s">
        <v>32</v>
      </c>
      <c r="E163" s="99">
        <v>1540</v>
      </c>
      <c r="F163" s="96"/>
    </row>
    <row r="164" spans="1:8" s="46" customFormat="1">
      <c r="A164" s="81"/>
      <c r="B164" s="47"/>
      <c r="C164" s="49"/>
      <c r="D164" s="50" t="s">
        <v>17</v>
      </c>
      <c r="E164" s="96">
        <f>SUM(E165:E166)</f>
        <v>3553</v>
      </c>
      <c r="F164" s="96">
        <f>SUM(F165:F166)</f>
        <v>0</v>
      </c>
    </row>
    <row r="165" spans="1:8" s="46" customFormat="1">
      <c r="A165" s="81"/>
      <c r="B165" s="47"/>
      <c r="C165" s="52">
        <v>3020</v>
      </c>
      <c r="D165" s="76" t="s">
        <v>109</v>
      </c>
      <c r="E165" s="99">
        <v>500</v>
      </c>
      <c r="F165" s="99"/>
    </row>
    <row r="166" spans="1:8" s="46" customFormat="1">
      <c r="A166" s="81"/>
      <c r="B166" s="79"/>
      <c r="C166" s="52">
        <v>4260</v>
      </c>
      <c r="D166" s="78" t="s">
        <v>50</v>
      </c>
      <c r="E166" s="99">
        <v>3053</v>
      </c>
      <c r="F166" s="99"/>
    </row>
    <row r="167" spans="1:8" s="46" customFormat="1">
      <c r="A167" s="64"/>
      <c r="B167" s="55">
        <v>85419</v>
      </c>
      <c r="C167" s="68"/>
      <c r="D167" s="56" t="s">
        <v>40</v>
      </c>
      <c r="E167" s="95">
        <f>E168</f>
        <v>6282</v>
      </c>
      <c r="F167" s="95">
        <f>F168</f>
        <v>0</v>
      </c>
    </row>
    <row r="168" spans="1:8" s="46" customFormat="1">
      <c r="A168" s="47"/>
      <c r="B168" s="48"/>
      <c r="C168" s="49"/>
      <c r="D168" s="50" t="s">
        <v>29</v>
      </c>
      <c r="E168" s="96">
        <f>E169</f>
        <v>6282</v>
      </c>
      <c r="F168" s="96">
        <f>F169</f>
        <v>0</v>
      </c>
    </row>
    <row r="169" spans="1:8" s="46" customFormat="1">
      <c r="A169" s="47"/>
      <c r="B169" s="48"/>
      <c r="C169" s="52">
        <v>4790</v>
      </c>
      <c r="D169" s="54" t="s">
        <v>51</v>
      </c>
      <c r="E169" s="99">
        <v>6282</v>
      </c>
      <c r="F169" s="99"/>
    </row>
    <row r="170" spans="1:8" s="46" customFormat="1">
      <c r="A170" s="64"/>
      <c r="B170" s="67">
        <v>85495</v>
      </c>
      <c r="C170" s="56"/>
      <c r="D170" s="56" t="s">
        <v>20</v>
      </c>
      <c r="E170" s="95">
        <f>E171</f>
        <v>11752</v>
      </c>
      <c r="F170" s="95">
        <f>F171</f>
        <v>104020</v>
      </c>
    </row>
    <row r="171" spans="1:8" s="46" customFormat="1">
      <c r="A171" s="47"/>
      <c r="B171" s="48"/>
      <c r="C171" s="50"/>
      <c r="D171" s="50" t="s">
        <v>27</v>
      </c>
      <c r="E171" s="96">
        <f>E172+E173</f>
        <v>11752</v>
      </c>
      <c r="F171" s="96">
        <f>F172+F173</f>
        <v>104020</v>
      </c>
    </row>
    <row r="172" spans="1:8" s="46" customFormat="1">
      <c r="A172" s="35"/>
      <c r="B172" s="53"/>
      <c r="C172" s="11">
        <v>4790</v>
      </c>
      <c r="D172" s="54" t="s">
        <v>63</v>
      </c>
      <c r="E172" s="106">
        <f>F152+F148+F146+F137</f>
        <v>11752</v>
      </c>
      <c r="F172" s="106"/>
    </row>
    <row r="173" spans="1:8" s="46" customFormat="1">
      <c r="A173" s="32"/>
      <c r="B173" s="51"/>
      <c r="C173" s="11">
        <v>4790</v>
      </c>
      <c r="D173" s="54" t="s">
        <v>51</v>
      </c>
      <c r="E173" s="99"/>
      <c r="F173" s="99">
        <f>48863+55157</f>
        <v>104020</v>
      </c>
    </row>
    <row r="174" spans="1:8" s="84" customFormat="1" ht="25.5" customHeight="1">
      <c r="A174" s="83"/>
      <c r="B174" s="83"/>
      <c r="C174" s="83"/>
      <c r="D174" s="83" t="s">
        <v>41</v>
      </c>
      <c r="E174" s="107">
        <f>E175+E203</f>
        <v>211443</v>
      </c>
      <c r="F174" s="107">
        <f>F175+F203</f>
        <v>0</v>
      </c>
      <c r="H174" s="85"/>
    </row>
    <row r="175" spans="1:8">
      <c r="A175" s="17">
        <v>801</v>
      </c>
      <c r="B175" s="17"/>
      <c r="C175" s="3"/>
      <c r="D175" s="3" t="s">
        <v>13</v>
      </c>
      <c r="E175" s="108">
        <f>E176+E184+E194+E197+E200+E181+E191</f>
        <v>69895</v>
      </c>
      <c r="F175" s="108">
        <f>F176+F184+F194+F197+F200+F181+F191</f>
        <v>0</v>
      </c>
      <c r="H175" s="73"/>
    </row>
    <row r="176" spans="1:8">
      <c r="A176" s="17"/>
      <c r="B176" s="29">
        <v>80102</v>
      </c>
      <c r="C176" s="69"/>
      <c r="D176" s="3" t="s">
        <v>34</v>
      </c>
      <c r="E176" s="108">
        <f>E177+E179</f>
        <v>35266</v>
      </c>
      <c r="F176" s="108">
        <f>F177+F179</f>
        <v>0</v>
      </c>
    </row>
    <row r="177" spans="1:6">
      <c r="A177" s="12"/>
      <c r="B177" s="28"/>
      <c r="C177" s="70"/>
      <c r="D177" s="18" t="s">
        <v>23</v>
      </c>
      <c r="E177" s="109">
        <f>E178</f>
        <v>19398</v>
      </c>
      <c r="F177" s="109">
        <f>F178</f>
        <v>0</v>
      </c>
    </row>
    <row r="178" spans="1:6">
      <c r="A178" s="16"/>
      <c r="B178" s="27"/>
      <c r="C178" s="71">
        <v>2540</v>
      </c>
      <c r="D178" s="10" t="s">
        <v>30</v>
      </c>
      <c r="E178" s="110">
        <v>19398</v>
      </c>
      <c r="F178" s="110"/>
    </row>
    <row r="179" spans="1:6" s="13" customFormat="1">
      <c r="A179" s="25"/>
      <c r="B179" s="15"/>
      <c r="C179" s="72"/>
      <c r="D179" s="45" t="s">
        <v>55</v>
      </c>
      <c r="E179" s="111">
        <f>E180</f>
        <v>15868</v>
      </c>
      <c r="F179" s="112">
        <f>F180</f>
        <v>0</v>
      </c>
    </row>
    <row r="180" spans="1:6">
      <c r="A180" s="24"/>
      <c r="B180" s="8"/>
      <c r="C180" s="71">
        <v>2540</v>
      </c>
      <c r="D180" s="10" t="s">
        <v>30</v>
      </c>
      <c r="E180" s="113">
        <v>15868</v>
      </c>
      <c r="F180" s="114"/>
    </row>
    <row r="181" spans="1:6" s="14" customFormat="1">
      <c r="A181" s="21"/>
      <c r="B181" s="39">
        <v>80105</v>
      </c>
      <c r="C181" s="38"/>
      <c r="D181" s="37" t="s">
        <v>35</v>
      </c>
      <c r="E181" s="115">
        <f>E182</f>
        <v>14661</v>
      </c>
      <c r="F181" s="115">
        <f>F182</f>
        <v>0</v>
      </c>
    </row>
    <row r="182" spans="1:6" s="13" customFormat="1">
      <c r="A182" s="25"/>
      <c r="B182" s="15"/>
      <c r="C182" s="44"/>
      <c r="D182" s="45" t="s">
        <v>56</v>
      </c>
      <c r="E182" s="111">
        <f>E183</f>
        <v>14661</v>
      </c>
      <c r="F182" s="111">
        <f>F183</f>
        <v>0</v>
      </c>
    </row>
    <row r="183" spans="1:6">
      <c r="A183" s="24"/>
      <c r="B183" s="26"/>
      <c r="C183" s="10">
        <v>2540</v>
      </c>
      <c r="D183" s="10" t="s">
        <v>30</v>
      </c>
      <c r="E183" s="113">
        <v>14661</v>
      </c>
      <c r="F183" s="114"/>
    </row>
    <row r="184" spans="1:6">
      <c r="A184" s="19"/>
      <c r="B184" s="29">
        <v>80116</v>
      </c>
      <c r="C184" s="3"/>
      <c r="D184" s="3" t="s">
        <v>42</v>
      </c>
      <c r="E184" s="108">
        <f>E185</f>
        <v>801</v>
      </c>
      <c r="F184" s="108">
        <f>F185</f>
        <v>0</v>
      </c>
    </row>
    <row r="185" spans="1:6">
      <c r="A185" s="12"/>
      <c r="B185" s="28"/>
      <c r="C185" s="18"/>
      <c r="D185" s="18" t="s">
        <v>43</v>
      </c>
      <c r="E185" s="109">
        <f>E186</f>
        <v>801</v>
      </c>
      <c r="F185" s="109">
        <f>F186</f>
        <v>0</v>
      </c>
    </row>
    <row r="186" spans="1:6">
      <c r="A186" s="22"/>
      <c r="B186" s="23"/>
      <c r="C186" s="10">
        <v>2540</v>
      </c>
      <c r="D186" s="10" t="s">
        <v>30</v>
      </c>
      <c r="E186" s="110">
        <v>801</v>
      </c>
      <c r="F186" s="110"/>
    </row>
    <row r="189" spans="1:6">
      <c r="A189" s="4" t="s">
        <v>2</v>
      </c>
      <c r="B189" s="4" t="s">
        <v>3</v>
      </c>
      <c r="C189" s="4" t="s">
        <v>0</v>
      </c>
      <c r="D189" s="5" t="s">
        <v>4</v>
      </c>
      <c r="E189" s="91" t="s">
        <v>5</v>
      </c>
      <c r="F189" s="92" t="s">
        <v>6</v>
      </c>
    </row>
    <row r="190" spans="1:6">
      <c r="A190" s="24"/>
      <c r="B190" s="6"/>
      <c r="C190" s="6"/>
      <c r="D190" s="7"/>
      <c r="E190" s="93"/>
      <c r="F190" s="94"/>
    </row>
    <row r="191" spans="1:6">
      <c r="A191" s="17"/>
      <c r="B191" s="29">
        <v>80116</v>
      </c>
      <c r="C191" s="3"/>
      <c r="D191" s="3" t="s">
        <v>42</v>
      </c>
      <c r="E191" s="108">
        <f>E192</f>
        <v>1399</v>
      </c>
      <c r="F191" s="108">
        <f>F192</f>
        <v>0</v>
      </c>
    </row>
    <row r="192" spans="1:6">
      <c r="A192" s="12"/>
      <c r="B192" s="28"/>
      <c r="C192" s="18"/>
      <c r="D192" s="18" t="s">
        <v>57</v>
      </c>
      <c r="E192" s="109">
        <f>E193</f>
        <v>1399</v>
      </c>
      <c r="F192" s="109">
        <f>F193</f>
        <v>0</v>
      </c>
    </row>
    <row r="193" spans="1:6">
      <c r="A193" s="16"/>
      <c r="B193" s="23"/>
      <c r="C193" s="10">
        <v>2540</v>
      </c>
      <c r="D193" s="10" t="s">
        <v>30</v>
      </c>
      <c r="E193" s="110">
        <v>1399</v>
      </c>
      <c r="F193" s="110"/>
    </row>
    <row r="194" spans="1:6">
      <c r="A194" s="19"/>
      <c r="B194" s="29">
        <v>80117</v>
      </c>
      <c r="C194" s="3"/>
      <c r="D194" s="3" t="s">
        <v>68</v>
      </c>
      <c r="E194" s="108">
        <f>E195</f>
        <v>16354</v>
      </c>
      <c r="F194" s="108">
        <f>F195</f>
        <v>0</v>
      </c>
    </row>
    <row r="195" spans="1:6">
      <c r="A195" s="12"/>
      <c r="B195" s="28"/>
      <c r="C195" s="18"/>
      <c r="D195" s="18" t="s">
        <v>23</v>
      </c>
      <c r="E195" s="109">
        <f>E196</f>
        <v>16354</v>
      </c>
      <c r="F195" s="109">
        <f>F196</f>
        <v>0</v>
      </c>
    </row>
    <row r="196" spans="1:6">
      <c r="A196" s="16"/>
      <c r="B196" s="23"/>
      <c r="C196" s="10">
        <v>2540</v>
      </c>
      <c r="D196" s="10" t="s">
        <v>30</v>
      </c>
      <c r="E196" s="110">
        <v>16354</v>
      </c>
      <c r="F196" s="110"/>
    </row>
    <row r="197" spans="1:6">
      <c r="A197" s="19"/>
      <c r="B197" s="29">
        <v>80120</v>
      </c>
      <c r="C197" s="3"/>
      <c r="D197" s="3" t="s">
        <v>36</v>
      </c>
      <c r="E197" s="108">
        <f>E198</f>
        <v>135</v>
      </c>
      <c r="F197" s="108">
        <f>F198</f>
        <v>0</v>
      </c>
    </row>
    <row r="198" spans="1:6">
      <c r="A198" s="12"/>
      <c r="B198" s="28"/>
      <c r="C198" s="18"/>
      <c r="D198" s="18" t="s">
        <v>44</v>
      </c>
      <c r="E198" s="109">
        <f>E199</f>
        <v>135</v>
      </c>
      <c r="F198" s="109">
        <f>F199</f>
        <v>0</v>
      </c>
    </row>
    <row r="199" spans="1:6">
      <c r="A199" s="16"/>
      <c r="B199" s="23"/>
      <c r="C199" s="10">
        <v>2540</v>
      </c>
      <c r="D199" s="10" t="s">
        <v>30</v>
      </c>
      <c r="E199" s="110">
        <v>135</v>
      </c>
      <c r="F199" s="110">
        <v>0</v>
      </c>
    </row>
    <row r="200" spans="1:6">
      <c r="A200" s="19"/>
      <c r="B200" s="29">
        <v>80120</v>
      </c>
      <c r="C200" s="3"/>
      <c r="D200" s="3" t="s">
        <v>36</v>
      </c>
      <c r="E200" s="108">
        <f>E201</f>
        <v>1279</v>
      </c>
      <c r="F200" s="108">
        <f>F201</f>
        <v>0</v>
      </c>
    </row>
    <row r="201" spans="1:6">
      <c r="A201" s="12"/>
      <c r="B201" s="28"/>
      <c r="C201" s="18"/>
      <c r="D201" s="18" t="s">
        <v>45</v>
      </c>
      <c r="E201" s="109">
        <f>E202</f>
        <v>1279</v>
      </c>
      <c r="F201" s="109">
        <f>F202</f>
        <v>0</v>
      </c>
    </row>
    <row r="202" spans="1:6">
      <c r="A202" s="22"/>
      <c r="B202" s="23"/>
      <c r="C202" s="10">
        <v>2540</v>
      </c>
      <c r="D202" s="10" t="s">
        <v>30</v>
      </c>
      <c r="E202" s="110">
        <v>1279</v>
      </c>
      <c r="F202" s="110"/>
    </row>
    <row r="203" spans="1:6">
      <c r="A203" s="19">
        <v>854</v>
      </c>
      <c r="B203" s="17"/>
      <c r="C203" s="3"/>
      <c r="D203" s="3" t="s">
        <v>14</v>
      </c>
      <c r="E203" s="108">
        <f>E204+E209+E212</f>
        <v>141548</v>
      </c>
      <c r="F203" s="108">
        <f>F204+F209+F212</f>
        <v>0</v>
      </c>
    </row>
    <row r="204" spans="1:6">
      <c r="A204" s="17"/>
      <c r="B204" s="29">
        <v>85406</v>
      </c>
      <c r="C204" s="3"/>
      <c r="D204" s="3" t="s">
        <v>39</v>
      </c>
      <c r="E204" s="108">
        <f>E205+E207</f>
        <v>5153</v>
      </c>
      <c r="F204" s="108">
        <f>F205+F207</f>
        <v>0</v>
      </c>
    </row>
    <row r="205" spans="1:6">
      <c r="A205" s="12"/>
      <c r="B205" s="28"/>
      <c r="C205" s="18"/>
      <c r="D205" s="18" t="s">
        <v>53</v>
      </c>
      <c r="E205" s="109">
        <f>E206</f>
        <v>3142</v>
      </c>
      <c r="F205" s="109">
        <f>F206</f>
        <v>0</v>
      </c>
    </row>
    <row r="206" spans="1:6">
      <c r="A206" s="16"/>
      <c r="B206" s="27"/>
      <c r="C206" s="10">
        <v>2540</v>
      </c>
      <c r="D206" s="10" t="s">
        <v>30</v>
      </c>
      <c r="E206" s="110">
        <v>3142</v>
      </c>
      <c r="F206" s="110"/>
    </row>
    <row r="207" spans="1:6">
      <c r="A207" s="12"/>
      <c r="B207" s="28"/>
      <c r="C207" s="18"/>
      <c r="D207" s="18" t="s">
        <v>58</v>
      </c>
      <c r="E207" s="109">
        <f>E208</f>
        <v>2011</v>
      </c>
      <c r="F207" s="109">
        <f>F208</f>
        <v>0</v>
      </c>
    </row>
    <row r="208" spans="1:6">
      <c r="A208" s="16"/>
      <c r="B208" s="23"/>
      <c r="C208" s="10">
        <v>2540</v>
      </c>
      <c r="D208" s="10" t="s">
        <v>30</v>
      </c>
      <c r="E208" s="110">
        <v>2011</v>
      </c>
      <c r="F208" s="110">
        <v>0</v>
      </c>
    </row>
    <row r="209" spans="1:8">
      <c r="A209" s="19"/>
      <c r="B209" s="29">
        <v>85419</v>
      </c>
      <c r="C209" s="3"/>
      <c r="D209" s="3" t="s">
        <v>40</v>
      </c>
      <c r="E209" s="108">
        <f>E210</f>
        <v>11497</v>
      </c>
      <c r="F209" s="108">
        <f>F210</f>
        <v>0</v>
      </c>
    </row>
    <row r="210" spans="1:8">
      <c r="A210" s="12"/>
      <c r="B210" s="28"/>
      <c r="C210" s="18"/>
      <c r="D210" s="18" t="s">
        <v>54</v>
      </c>
      <c r="E210" s="109">
        <f>E211</f>
        <v>11497</v>
      </c>
      <c r="F210" s="109">
        <f>F211</f>
        <v>0</v>
      </c>
    </row>
    <row r="211" spans="1:8">
      <c r="A211" s="16"/>
      <c r="B211" s="27"/>
      <c r="C211" s="10">
        <v>2540</v>
      </c>
      <c r="D211" s="10" t="s">
        <v>30</v>
      </c>
      <c r="E211" s="110">
        <v>11497</v>
      </c>
      <c r="F211" s="110"/>
    </row>
    <row r="212" spans="1:8">
      <c r="A212" s="19"/>
      <c r="B212" s="29">
        <v>85420</v>
      </c>
      <c r="C212" s="3"/>
      <c r="D212" s="3" t="s">
        <v>46</v>
      </c>
      <c r="E212" s="108">
        <f>E213</f>
        <v>124898</v>
      </c>
      <c r="F212" s="108">
        <f>F213</f>
        <v>0</v>
      </c>
    </row>
    <row r="213" spans="1:8">
      <c r="A213" s="12"/>
      <c r="B213" s="28"/>
      <c r="C213" s="18"/>
      <c r="D213" s="18" t="s">
        <v>23</v>
      </c>
      <c r="E213" s="109">
        <f>E214</f>
        <v>124898</v>
      </c>
      <c r="F213" s="109">
        <f>F214</f>
        <v>0</v>
      </c>
    </row>
    <row r="214" spans="1:8">
      <c r="A214" s="16"/>
      <c r="B214" s="27"/>
      <c r="C214" s="75">
        <v>2540</v>
      </c>
      <c r="D214" s="75" t="s">
        <v>30</v>
      </c>
      <c r="E214" s="116">
        <v>124898</v>
      </c>
      <c r="F214" s="116"/>
    </row>
    <row r="215" spans="1:8">
      <c r="A215" s="22"/>
      <c r="B215" s="27"/>
      <c r="C215" s="10"/>
      <c r="D215" s="10"/>
      <c r="E215" s="110"/>
      <c r="F215" s="110"/>
    </row>
    <row r="216" spans="1:8">
      <c r="A216" s="86"/>
      <c r="B216" s="3"/>
      <c r="C216" s="3"/>
      <c r="D216" s="3" t="s">
        <v>47</v>
      </c>
      <c r="E216" s="108">
        <f>E203+E175+E134+E64</f>
        <v>848581</v>
      </c>
      <c r="F216" s="108">
        <f>F203+F175+F134+F64</f>
        <v>848581</v>
      </c>
      <c r="H216" s="73"/>
    </row>
    <row r="218" spans="1:8">
      <c r="A218" s="3"/>
      <c r="B218" s="3"/>
      <c r="C218" s="3"/>
      <c r="D218" s="20" t="s">
        <v>48</v>
      </c>
      <c r="E218" s="108">
        <f>E216+E42</f>
        <v>4794880</v>
      </c>
      <c r="F218" s="108">
        <f>F216+F42</f>
        <v>889532</v>
      </c>
    </row>
    <row r="219" spans="1:8">
      <c r="A219" s="9"/>
      <c r="B219" s="9"/>
      <c r="C219" s="9"/>
      <c r="D219" s="9" t="s">
        <v>15</v>
      </c>
      <c r="E219" s="117">
        <f>E43</f>
        <v>3936290</v>
      </c>
      <c r="F219" s="117">
        <f>F43</f>
        <v>40951</v>
      </c>
    </row>
    <row r="220" spans="1:8">
      <c r="F220" s="90">
        <f>E218-F218</f>
        <v>3905348</v>
      </c>
    </row>
    <row r="222" spans="1:8" s="40" customFormat="1">
      <c r="A222" s="42"/>
      <c r="B222" s="42"/>
      <c r="C222" s="42"/>
      <c r="D222" s="42"/>
      <c r="E222" s="88"/>
      <c r="F222" s="88"/>
    </row>
    <row r="223" spans="1:8" s="40" customFormat="1">
      <c r="A223" s="42"/>
      <c r="B223" s="42"/>
      <c r="C223" s="42"/>
      <c r="D223" s="42"/>
      <c r="E223" s="88"/>
      <c r="F223" s="88"/>
    </row>
    <row r="224" spans="1:8" s="40" customFormat="1">
      <c r="A224" s="42"/>
      <c r="B224" s="42"/>
      <c r="C224" s="42"/>
      <c r="D224" s="42"/>
      <c r="E224" s="88"/>
      <c r="F224" s="88"/>
    </row>
    <row r="225" spans="1:6" s="40" customFormat="1">
      <c r="A225" s="42"/>
      <c r="B225" s="42"/>
      <c r="C225" s="42"/>
      <c r="D225" s="42"/>
      <c r="E225" s="88"/>
      <c r="F225" s="88"/>
    </row>
    <row r="226" spans="1:6" s="40" customFormat="1">
      <c r="A226" s="42"/>
      <c r="B226" s="42"/>
      <c r="C226" s="42"/>
      <c r="D226" s="42"/>
      <c r="E226" s="88"/>
      <c r="F226" s="88"/>
    </row>
    <row r="227" spans="1:6" s="40" customFormat="1">
      <c r="A227" s="42"/>
      <c r="B227" s="42"/>
      <c r="C227" s="42"/>
      <c r="D227" s="42"/>
      <c r="E227" s="88"/>
      <c r="F227" s="88"/>
    </row>
    <row r="228" spans="1:6" s="40" customFormat="1">
      <c r="A228" s="42"/>
      <c r="B228" s="42"/>
      <c r="C228" s="42"/>
      <c r="D228" s="42"/>
      <c r="E228" s="88"/>
      <c r="F228" s="88"/>
    </row>
    <row r="229" spans="1:6" s="40" customFormat="1">
      <c r="A229" s="42"/>
      <c r="B229" s="42"/>
      <c r="C229" s="42"/>
      <c r="D229" s="42"/>
      <c r="E229" s="88"/>
      <c r="F229" s="88"/>
    </row>
  </sheetData>
  <pageMargins left="0.70866141732283472" right="0.70866141732283472" top="0.98425196850393704" bottom="0.70866141732283472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1D7B-754B-4D2A-9723-B41F1649FC11}">
  <dimension ref="A1:D36"/>
  <sheetViews>
    <sheetView view="pageBreakPreview" zoomScale="60" zoomScaleNormal="100" workbookViewId="0">
      <selection activeCell="B13" sqref="B13"/>
    </sheetView>
  </sheetViews>
  <sheetFormatPr defaultRowHeight="14.4"/>
  <cols>
    <col min="1" max="1" width="5.6640625" style="182" customWidth="1"/>
    <col min="2" max="2" width="49" customWidth="1"/>
    <col min="3" max="3" width="11.6640625" customWidth="1"/>
    <col min="4" max="4" width="20.6640625" customWidth="1"/>
  </cols>
  <sheetData>
    <row r="1" spans="1:4">
      <c r="B1" s="252" t="s">
        <v>71</v>
      </c>
      <c r="C1" s="253"/>
      <c r="D1" s="253"/>
    </row>
    <row r="2" spans="1:4">
      <c r="B2" s="252" t="s">
        <v>72</v>
      </c>
      <c r="C2" s="253"/>
      <c r="D2" s="253"/>
    </row>
    <row r="3" spans="1:4">
      <c r="B3" s="252" t="s">
        <v>191</v>
      </c>
      <c r="C3" s="253"/>
      <c r="D3" s="253"/>
    </row>
    <row r="5" spans="1:4" ht="16.8">
      <c r="A5" s="183"/>
      <c r="B5" s="173" t="s">
        <v>118</v>
      </c>
      <c r="C5" s="174"/>
      <c r="D5" s="175"/>
    </row>
    <row r="6" spans="1:4">
      <c r="A6" s="183"/>
      <c r="B6" s="30"/>
      <c r="C6" s="174"/>
      <c r="D6" s="175"/>
    </row>
    <row r="7" spans="1:4">
      <c r="A7" s="183"/>
      <c r="B7" s="30"/>
      <c r="C7" s="174"/>
      <c r="D7" s="176"/>
    </row>
    <row r="8" spans="1:4" s="159" customFormat="1">
      <c r="A8" s="178" t="s">
        <v>79</v>
      </c>
      <c r="B8" s="187" t="s">
        <v>119</v>
      </c>
      <c r="C8" s="189" t="s">
        <v>120</v>
      </c>
      <c r="D8" s="190" t="s">
        <v>121</v>
      </c>
    </row>
    <row r="9" spans="1:4" s="159" customFormat="1">
      <c r="A9" s="184"/>
      <c r="B9" s="139"/>
      <c r="C9" s="191" t="s">
        <v>0</v>
      </c>
      <c r="D9" s="192" t="s">
        <v>122</v>
      </c>
    </row>
    <row r="10" spans="1:4" s="159" customFormat="1">
      <c r="A10" s="179">
        <v>1</v>
      </c>
      <c r="B10" s="179">
        <v>2</v>
      </c>
      <c r="C10" s="192">
        <v>3</v>
      </c>
      <c r="D10" s="192">
        <v>4</v>
      </c>
    </row>
    <row r="11" spans="1:4" s="159" customFormat="1" ht="18" customHeight="1">
      <c r="A11" s="185"/>
      <c r="B11" s="193" t="s">
        <v>123</v>
      </c>
      <c r="C11" s="194" t="s">
        <v>124</v>
      </c>
      <c r="D11" s="195">
        <f>SUM(D12:D26)</f>
        <v>1959049</v>
      </c>
    </row>
    <row r="12" spans="1:4" s="159" customFormat="1" ht="18" customHeight="1">
      <c r="A12" s="178" t="s">
        <v>125</v>
      </c>
      <c r="B12" s="181" t="s">
        <v>126</v>
      </c>
      <c r="C12" s="189" t="s">
        <v>127</v>
      </c>
      <c r="D12" s="196">
        <v>0</v>
      </c>
    </row>
    <row r="13" spans="1:4" s="159" customFormat="1" ht="18" customHeight="1">
      <c r="A13" s="186"/>
      <c r="B13" s="139" t="s">
        <v>128</v>
      </c>
      <c r="C13" s="197"/>
      <c r="D13" s="198"/>
    </row>
    <row r="14" spans="1:4" s="159" customFormat="1" ht="18" customHeight="1">
      <c r="A14" s="187"/>
      <c r="B14" s="199" t="s">
        <v>129</v>
      </c>
      <c r="C14" s="200"/>
      <c r="D14" s="196"/>
    </row>
    <row r="15" spans="1:4" s="159" customFormat="1" ht="18" customHeight="1">
      <c r="A15" s="188"/>
      <c r="B15" s="177" t="s">
        <v>130</v>
      </c>
      <c r="C15" s="201"/>
      <c r="D15" s="198"/>
    </row>
    <row r="16" spans="1:4" s="159" customFormat="1" ht="18" customHeight="1">
      <c r="A16" s="188" t="s">
        <v>131</v>
      </c>
      <c r="B16" s="177" t="s">
        <v>132</v>
      </c>
      <c r="C16" s="201" t="s">
        <v>133</v>
      </c>
      <c r="D16" s="198">
        <v>0</v>
      </c>
    </row>
    <row r="17" spans="1:4" s="159" customFormat="1" ht="18" customHeight="1">
      <c r="A17" s="188"/>
      <c r="B17" s="177" t="s">
        <v>134</v>
      </c>
      <c r="C17" s="201"/>
      <c r="D17" s="198"/>
    </row>
    <row r="18" spans="1:4" s="159" customFormat="1" ht="18" customHeight="1">
      <c r="A18" s="188"/>
      <c r="B18" s="177" t="s">
        <v>135</v>
      </c>
      <c r="C18" s="201"/>
      <c r="D18" s="198"/>
    </row>
    <row r="19" spans="1:4" s="159" customFormat="1" ht="18" customHeight="1">
      <c r="A19" s="179"/>
      <c r="B19" s="202" t="s">
        <v>136</v>
      </c>
      <c r="C19" s="203"/>
      <c r="D19" s="204"/>
    </row>
    <row r="20" spans="1:4" s="159" customFormat="1" ht="18" customHeight="1">
      <c r="A20" s="179" t="s">
        <v>137</v>
      </c>
      <c r="B20" s="180" t="s">
        <v>138</v>
      </c>
      <c r="C20" s="192" t="s">
        <v>139</v>
      </c>
      <c r="D20" s="204">
        <v>0</v>
      </c>
    </row>
    <row r="21" spans="1:4" s="159" customFormat="1" ht="18" customHeight="1">
      <c r="A21" s="185" t="s">
        <v>140</v>
      </c>
      <c r="B21" s="180" t="s">
        <v>141</v>
      </c>
      <c r="C21" s="205" t="s">
        <v>139</v>
      </c>
      <c r="D21" s="206">
        <v>0</v>
      </c>
    </row>
    <row r="22" spans="1:4" s="159" customFormat="1" ht="18" customHeight="1">
      <c r="A22" s="179" t="s">
        <v>142</v>
      </c>
      <c r="B22" s="139" t="s">
        <v>143</v>
      </c>
      <c r="C22" s="192" t="s">
        <v>144</v>
      </c>
      <c r="D22" s="204">
        <v>0</v>
      </c>
    </row>
    <row r="23" spans="1:4" s="159" customFormat="1" ht="18" customHeight="1">
      <c r="A23" s="185" t="s">
        <v>145</v>
      </c>
      <c r="B23" s="180" t="s">
        <v>146</v>
      </c>
      <c r="C23" s="205" t="s">
        <v>147</v>
      </c>
      <c r="D23" s="206">
        <v>0</v>
      </c>
    </row>
    <row r="24" spans="1:4" s="159" customFormat="1" ht="18" customHeight="1">
      <c r="A24" s="185" t="s">
        <v>148</v>
      </c>
      <c r="B24" s="180" t="s">
        <v>149</v>
      </c>
      <c r="C24" s="205" t="s">
        <v>150</v>
      </c>
      <c r="D24" s="206">
        <v>1959049</v>
      </c>
    </row>
    <row r="25" spans="1:4" s="159" customFormat="1" ht="18" customHeight="1">
      <c r="A25" s="185" t="s">
        <v>151</v>
      </c>
      <c r="B25" s="180" t="s">
        <v>152</v>
      </c>
      <c r="C25" s="205" t="s">
        <v>153</v>
      </c>
      <c r="D25" s="206">
        <v>0</v>
      </c>
    </row>
    <row r="26" spans="1:4" s="159" customFormat="1" ht="18" customHeight="1">
      <c r="A26" s="185" t="s">
        <v>154</v>
      </c>
      <c r="B26" s="180" t="s">
        <v>155</v>
      </c>
      <c r="C26" s="205" t="s">
        <v>156</v>
      </c>
      <c r="D26" s="206">
        <v>0</v>
      </c>
    </row>
    <row r="27" spans="1:4" s="159" customFormat="1" ht="18" customHeight="1">
      <c r="A27" s="185"/>
      <c r="B27" s="193" t="s">
        <v>157</v>
      </c>
      <c r="C27" s="194" t="s">
        <v>124</v>
      </c>
      <c r="D27" s="195">
        <f>D28+D29</f>
        <v>0</v>
      </c>
    </row>
    <row r="28" spans="1:4" s="159" customFormat="1" ht="18" customHeight="1">
      <c r="A28" s="185" t="s">
        <v>125</v>
      </c>
      <c r="B28" s="180" t="s">
        <v>158</v>
      </c>
      <c r="C28" s="205" t="s">
        <v>159</v>
      </c>
      <c r="D28" s="206">
        <v>0</v>
      </c>
    </row>
    <row r="29" spans="1:4" s="159" customFormat="1" ht="18" customHeight="1">
      <c r="A29" s="187" t="s">
        <v>131</v>
      </c>
      <c r="B29" s="181" t="s">
        <v>160</v>
      </c>
      <c r="C29" s="190" t="s">
        <v>159</v>
      </c>
      <c r="D29" s="196">
        <v>0</v>
      </c>
    </row>
    <row r="30" spans="1:4" s="159" customFormat="1" ht="18" customHeight="1">
      <c r="A30" s="178" t="s">
        <v>137</v>
      </c>
      <c r="B30" s="181" t="s">
        <v>161</v>
      </c>
      <c r="C30" s="189"/>
      <c r="D30" s="196"/>
    </row>
    <row r="31" spans="1:4" s="159" customFormat="1" ht="18" customHeight="1">
      <c r="A31" s="186"/>
      <c r="B31" s="131" t="s">
        <v>162</v>
      </c>
      <c r="C31" s="197" t="s">
        <v>163</v>
      </c>
      <c r="D31" s="198">
        <v>0</v>
      </c>
    </row>
    <row r="32" spans="1:4" s="159" customFormat="1" ht="18" customHeight="1">
      <c r="A32" s="184"/>
      <c r="B32" s="139" t="s">
        <v>164</v>
      </c>
      <c r="C32" s="191"/>
      <c r="D32" s="204"/>
    </row>
    <row r="33" spans="1:4" s="159" customFormat="1" ht="18" customHeight="1">
      <c r="A33" s="179" t="s">
        <v>140</v>
      </c>
      <c r="B33" s="139" t="s">
        <v>165</v>
      </c>
      <c r="C33" s="192" t="s">
        <v>166</v>
      </c>
      <c r="D33" s="204">
        <v>0</v>
      </c>
    </row>
    <row r="34" spans="1:4" s="159" customFormat="1" ht="18" customHeight="1">
      <c r="A34" s="185" t="s">
        <v>142</v>
      </c>
      <c r="B34" s="180" t="s">
        <v>167</v>
      </c>
      <c r="C34" s="192" t="s">
        <v>168</v>
      </c>
      <c r="D34" s="206">
        <v>0</v>
      </c>
    </row>
    <row r="35" spans="1:4" s="159" customFormat="1" ht="18" customHeight="1">
      <c r="A35" s="185" t="s">
        <v>145</v>
      </c>
      <c r="B35" s="180" t="s">
        <v>169</v>
      </c>
      <c r="C35" s="205" t="s">
        <v>170</v>
      </c>
      <c r="D35" s="206">
        <v>0</v>
      </c>
    </row>
    <row r="36" spans="1:4" s="159" customFormat="1" ht="18" customHeight="1">
      <c r="A36" s="185" t="s">
        <v>148</v>
      </c>
      <c r="B36" s="180" t="s">
        <v>171</v>
      </c>
      <c r="C36" s="205" t="s">
        <v>172</v>
      </c>
      <c r="D36" s="206">
        <v>0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5AF8-E911-4DEF-8896-6FF731982845}">
  <dimension ref="A1:K106"/>
  <sheetViews>
    <sheetView view="pageBreakPreview" zoomScaleNormal="100" zoomScaleSheetLayoutView="100" workbookViewId="0">
      <selection activeCell="G3" sqref="G3:I3"/>
    </sheetView>
  </sheetViews>
  <sheetFormatPr defaultRowHeight="14.4"/>
  <cols>
    <col min="1" max="1" width="2.5546875" style="30" customWidth="1"/>
    <col min="2" max="2" width="4.6640625" style="30" customWidth="1"/>
    <col min="3" max="3" width="6.6640625" style="30" customWidth="1"/>
    <col min="4" max="4" width="32.33203125" style="30" customWidth="1"/>
    <col min="5" max="5" width="16.88671875" style="30" customWidth="1"/>
    <col min="6" max="6" width="7.44140625" style="30" customWidth="1"/>
    <col min="7" max="7" width="13" style="30" customWidth="1"/>
    <col min="8" max="8" width="14.88671875" style="30" customWidth="1"/>
    <col min="9" max="9" width="13.33203125" style="30" customWidth="1"/>
  </cols>
  <sheetData>
    <row r="1" spans="1:11">
      <c r="G1" s="252" t="s">
        <v>117</v>
      </c>
      <c r="H1" s="253"/>
      <c r="I1" s="253"/>
    </row>
    <row r="2" spans="1:11">
      <c r="G2" s="252" t="s">
        <v>72</v>
      </c>
      <c r="H2" s="253"/>
      <c r="I2" s="253"/>
    </row>
    <row r="3" spans="1:11">
      <c r="G3" s="252" t="s">
        <v>191</v>
      </c>
      <c r="H3" s="253"/>
      <c r="I3" s="253"/>
    </row>
    <row r="4" spans="1:11">
      <c r="A4" s="278" t="s">
        <v>173</v>
      </c>
      <c r="B4" s="278"/>
      <c r="C4" s="278"/>
      <c r="D4" s="278"/>
      <c r="E4" s="278"/>
      <c r="F4" s="278"/>
      <c r="G4" s="278"/>
      <c r="H4" s="278"/>
      <c r="I4" s="278"/>
      <c r="J4" s="207"/>
      <c r="K4" s="207"/>
    </row>
    <row r="5" spans="1:11">
      <c r="A5" s="208"/>
      <c r="B5" s="208"/>
      <c r="C5" s="208"/>
      <c r="D5" s="209"/>
      <c r="E5" s="208" t="s">
        <v>73</v>
      </c>
      <c r="F5" s="208"/>
      <c r="G5" s="210"/>
      <c r="H5" s="211"/>
      <c r="I5" s="279" t="s">
        <v>174</v>
      </c>
      <c r="J5" s="207"/>
      <c r="K5" s="207"/>
    </row>
    <row r="6" spans="1:11">
      <c r="A6" s="212"/>
      <c r="B6" s="212"/>
      <c r="C6" s="212"/>
      <c r="D6" s="213" t="s">
        <v>74</v>
      </c>
      <c r="E6" s="212" t="s">
        <v>75</v>
      </c>
      <c r="F6" s="212" t="s">
        <v>76</v>
      </c>
      <c r="G6" s="214" t="s">
        <v>77</v>
      </c>
      <c r="H6" s="215" t="s">
        <v>78</v>
      </c>
      <c r="I6" s="280"/>
      <c r="J6" s="207"/>
      <c r="K6" s="207"/>
    </row>
    <row r="7" spans="1:11">
      <c r="A7" s="212" t="s">
        <v>79</v>
      </c>
      <c r="B7" s="212" t="s">
        <v>80</v>
      </c>
      <c r="C7" s="212" t="s">
        <v>81</v>
      </c>
      <c r="D7" s="213" t="s">
        <v>82</v>
      </c>
      <c r="E7" s="212" t="s">
        <v>83</v>
      </c>
      <c r="F7" s="212" t="s">
        <v>84</v>
      </c>
      <c r="G7" s="214" t="s">
        <v>85</v>
      </c>
      <c r="H7" s="215" t="s">
        <v>86</v>
      </c>
      <c r="I7" s="280"/>
      <c r="J7" s="207"/>
      <c r="K7" s="207"/>
    </row>
    <row r="8" spans="1:11">
      <c r="A8" s="212"/>
      <c r="B8" s="212"/>
      <c r="C8" s="212"/>
      <c r="D8" s="213"/>
      <c r="E8" s="212" t="s">
        <v>87</v>
      </c>
      <c r="F8" s="212"/>
      <c r="G8" s="214" t="s">
        <v>88</v>
      </c>
      <c r="H8" s="215"/>
      <c r="I8" s="280"/>
      <c r="J8" s="207"/>
      <c r="K8" s="207"/>
    </row>
    <row r="9" spans="1:11" ht="12.6" customHeight="1">
      <c r="A9" s="216"/>
      <c r="B9" s="216"/>
      <c r="C9" s="216"/>
      <c r="D9" s="217"/>
      <c r="E9" s="216" t="s">
        <v>89</v>
      </c>
      <c r="F9" s="216"/>
      <c r="G9" s="218" t="s">
        <v>90</v>
      </c>
      <c r="H9" s="219"/>
      <c r="I9" s="281"/>
      <c r="J9" s="207"/>
      <c r="K9" s="207"/>
    </row>
    <row r="10" spans="1:11">
      <c r="A10" s="220">
        <v>1</v>
      </c>
      <c r="B10" s="220">
        <v>2</v>
      </c>
      <c r="C10" s="220">
        <v>3</v>
      </c>
      <c r="D10" s="251">
        <v>4</v>
      </c>
      <c r="E10" s="220">
        <v>5</v>
      </c>
      <c r="F10" s="220">
        <v>6</v>
      </c>
      <c r="G10" s="221">
        <v>7</v>
      </c>
      <c r="H10" s="221">
        <v>8</v>
      </c>
      <c r="I10" s="221">
        <v>9</v>
      </c>
      <c r="J10" s="207"/>
      <c r="K10" s="207"/>
    </row>
    <row r="11" spans="1:11" ht="17.25" customHeight="1">
      <c r="A11" s="254">
        <v>1</v>
      </c>
      <c r="B11" s="254">
        <v>600</v>
      </c>
      <c r="C11" s="254">
        <v>60014</v>
      </c>
      <c r="D11" s="272" t="s">
        <v>175</v>
      </c>
      <c r="E11" s="260" t="s">
        <v>91</v>
      </c>
      <c r="F11" s="260">
        <v>2026</v>
      </c>
      <c r="G11" s="263">
        <f>I11</f>
        <v>8422759</v>
      </c>
      <c r="H11" s="222" t="s">
        <v>92</v>
      </c>
      <c r="I11" s="223">
        <f>SUM(I12:I14)</f>
        <v>8422759</v>
      </c>
      <c r="J11" s="207"/>
      <c r="K11" s="207"/>
    </row>
    <row r="12" spans="1:11">
      <c r="A12" s="255"/>
      <c r="B12" s="255"/>
      <c r="C12" s="255"/>
      <c r="D12" s="273"/>
      <c r="E12" s="261"/>
      <c r="F12" s="261"/>
      <c r="G12" s="264"/>
      <c r="H12" s="224" t="s">
        <v>93</v>
      </c>
      <c r="I12" s="225">
        <f>8422759-I14</f>
        <v>2222759</v>
      </c>
      <c r="J12" s="207"/>
      <c r="K12" s="226"/>
    </row>
    <row r="13" spans="1:11" ht="12" customHeight="1">
      <c r="A13" s="255"/>
      <c r="B13" s="255"/>
      <c r="C13" s="255"/>
      <c r="D13" s="273"/>
      <c r="E13" s="261"/>
      <c r="F13" s="261"/>
      <c r="G13" s="264"/>
      <c r="H13" s="227" t="s">
        <v>94</v>
      </c>
      <c r="I13" s="228">
        <v>0</v>
      </c>
      <c r="J13" s="207"/>
      <c r="K13" s="207"/>
    </row>
    <row r="14" spans="1:11" ht="10.199999999999999" customHeight="1">
      <c r="A14" s="256"/>
      <c r="B14" s="256"/>
      <c r="C14" s="256"/>
      <c r="D14" s="274"/>
      <c r="E14" s="262"/>
      <c r="F14" s="262"/>
      <c r="G14" s="265"/>
      <c r="H14" s="224" t="s">
        <v>95</v>
      </c>
      <c r="I14" s="228">
        <v>6200000</v>
      </c>
      <c r="J14" s="207"/>
      <c r="K14" s="207"/>
    </row>
    <row r="15" spans="1:11" ht="17.25" customHeight="1">
      <c r="A15" s="254">
        <v>2</v>
      </c>
      <c r="B15" s="254">
        <v>600</v>
      </c>
      <c r="C15" s="254">
        <v>60014</v>
      </c>
      <c r="D15" s="272" t="s">
        <v>176</v>
      </c>
      <c r="E15" s="260" t="s">
        <v>91</v>
      </c>
      <c r="F15" s="260">
        <v>2026</v>
      </c>
      <c r="G15" s="263">
        <f>I15</f>
        <v>3733310</v>
      </c>
      <c r="H15" s="222" t="s">
        <v>92</v>
      </c>
      <c r="I15" s="223">
        <f>SUM(I16:I18)</f>
        <v>3733310</v>
      </c>
      <c r="J15" s="207"/>
      <c r="K15" s="207"/>
    </row>
    <row r="16" spans="1:11">
      <c r="A16" s="255"/>
      <c r="B16" s="255"/>
      <c r="C16" s="255"/>
      <c r="D16" s="273"/>
      <c r="E16" s="261"/>
      <c r="F16" s="261"/>
      <c r="G16" s="264"/>
      <c r="H16" s="224" t="s">
        <v>93</v>
      </c>
      <c r="I16" s="225">
        <v>559997</v>
      </c>
      <c r="J16" s="207"/>
      <c r="K16" s="226"/>
    </row>
    <row r="17" spans="1:11" ht="12" customHeight="1">
      <c r="A17" s="255"/>
      <c r="B17" s="255"/>
      <c r="C17" s="255"/>
      <c r="D17" s="273"/>
      <c r="E17" s="261"/>
      <c r="F17" s="261"/>
      <c r="G17" s="264"/>
      <c r="H17" s="227" t="s">
        <v>94</v>
      </c>
      <c r="I17" s="228">
        <v>3173313</v>
      </c>
      <c r="J17" s="207"/>
      <c r="K17" s="207"/>
    </row>
    <row r="18" spans="1:11" ht="10.8" customHeight="1">
      <c r="A18" s="256"/>
      <c r="B18" s="256"/>
      <c r="C18" s="256"/>
      <c r="D18" s="274"/>
      <c r="E18" s="262"/>
      <c r="F18" s="262"/>
      <c r="G18" s="265"/>
      <c r="H18" s="224" t="s">
        <v>95</v>
      </c>
      <c r="I18" s="228">
        <v>0</v>
      </c>
      <c r="J18" s="207"/>
      <c r="K18" s="207"/>
    </row>
    <row r="19" spans="1:11" ht="17.25" customHeight="1">
      <c r="A19" s="254">
        <v>3</v>
      </c>
      <c r="B19" s="254">
        <v>600</v>
      </c>
      <c r="C19" s="254">
        <v>60014</v>
      </c>
      <c r="D19" s="272" t="s">
        <v>177</v>
      </c>
      <c r="E19" s="260" t="s">
        <v>91</v>
      </c>
      <c r="F19" s="260">
        <v>2026</v>
      </c>
      <c r="G19" s="263">
        <f>I19</f>
        <v>2500000</v>
      </c>
      <c r="H19" s="222" t="s">
        <v>92</v>
      </c>
      <c r="I19" s="223">
        <f>SUM(I20:I22)</f>
        <v>2500000</v>
      </c>
      <c r="J19" s="207"/>
      <c r="K19" s="207"/>
    </row>
    <row r="20" spans="1:11">
      <c r="A20" s="255"/>
      <c r="B20" s="255"/>
      <c r="C20" s="255"/>
      <c r="D20" s="273"/>
      <c r="E20" s="261"/>
      <c r="F20" s="261"/>
      <c r="G20" s="264"/>
      <c r="H20" s="224" t="s">
        <v>93</v>
      </c>
      <c r="I20" s="225">
        <v>1500000</v>
      </c>
      <c r="J20" s="207"/>
      <c r="K20" s="226"/>
    </row>
    <row r="21" spans="1:11" ht="12" customHeight="1">
      <c r="A21" s="255"/>
      <c r="B21" s="255"/>
      <c r="C21" s="255"/>
      <c r="D21" s="273"/>
      <c r="E21" s="261"/>
      <c r="F21" s="261"/>
      <c r="G21" s="264"/>
      <c r="H21" s="227" t="s">
        <v>94</v>
      </c>
      <c r="I21" s="228">
        <v>0</v>
      </c>
      <c r="J21" s="207"/>
      <c r="K21" s="207"/>
    </row>
    <row r="22" spans="1:11" ht="10.199999999999999" customHeight="1">
      <c r="A22" s="256"/>
      <c r="B22" s="256"/>
      <c r="C22" s="256"/>
      <c r="D22" s="274"/>
      <c r="E22" s="262"/>
      <c r="F22" s="262"/>
      <c r="G22" s="265"/>
      <c r="H22" s="224" t="s">
        <v>95</v>
      </c>
      <c r="I22" s="228">
        <v>1000000</v>
      </c>
      <c r="J22" s="207"/>
      <c r="K22" s="207"/>
    </row>
    <row r="23" spans="1:11" ht="18" customHeight="1">
      <c r="A23" s="254">
        <v>4</v>
      </c>
      <c r="B23" s="254">
        <v>600</v>
      </c>
      <c r="C23" s="254">
        <v>60014</v>
      </c>
      <c r="D23" s="272" t="s">
        <v>96</v>
      </c>
      <c r="E23" s="260" t="s">
        <v>91</v>
      </c>
      <c r="F23" s="260">
        <v>2026</v>
      </c>
      <c r="G23" s="263">
        <f>I23</f>
        <v>450000</v>
      </c>
      <c r="H23" s="222" t="s">
        <v>92</v>
      </c>
      <c r="I23" s="223">
        <f>SUM(I24:I26)</f>
        <v>450000</v>
      </c>
      <c r="J23" s="207"/>
      <c r="K23" s="207"/>
    </row>
    <row r="24" spans="1:11" ht="15.75" customHeight="1">
      <c r="A24" s="255"/>
      <c r="B24" s="255"/>
      <c r="C24" s="255"/>
      <c r="D24" s="273"/>
      <c r="E24" s="261"/>
      <c r="F24" s="261"/>
      <c r="G24" s="264"/>
      <c r="H24" s="224" t="s">
        <v>93</v>
      </c>
      <c r="I24" s="225">
        <f>290000+160000</f>
        <v>450000</v>
      </c>
      <c r="J24" s="207"/>
      <c r="K24" s="207"/>
    </row>
    <row r="25" spans="1:11" ht="12" customHeight="1">
      <c r="A25" s="255"/>
      <c r="B25" s="255"/>
      <c r="C25" s="255"/>
      <c r="D25" s="273"/>
      <c r="E25" s="261"/>
      <c r="F25" s="261"/>
      <c r="G25" s="264"/>
      <c r="H25" s="227" t="s">
        <v>94</v>
      </c>
      <c r="I25" s="228">
        <v>0</v>
      </c>
      <c r="J25" s="207"/>
      <c r="K25" s="207"/>
    </row>
    <row r="26" spans="1:11" ht="9" customHeight="1">
      <c r="A26" s="256"/>
      <c r="B26" s="256"/>
      <c r="C26" s="256"/>
      <c r="D26" s="274"/>
      <c r="E26" s="262"/>
      <c r="F26" s="262"/>
      <c r="G26" s="265"/>
      <c r="H26" s="224" t="s">
        <v>95</v>
      </c>
      <c r="I26" s="228">
        <v>0</v>
      </c>
      <c r="J26" s="207"/>
      <c r="K26" s="207"/>
    </row>
    <row r="27" spans="1:11" ht="16.5" customHeight="1">
      <c r="A27" s="254">
        <v>5</v>
      </c>
      <c r="B27" s="254">
        <v>630</v>
      </c>
      <c r="C27" s="254">
        <v>63095</v>
      </c>
      <c r="D27" s="257" t="s">
        <v>178</v>
      </c>
      <c r="E27" s="260" t="s">
        <v>69</v>
      </c>
      <c r="F27" s="260">
        <v>2026</v>
      </c>
      <c r="G27" s="263">
        <f>I27</f>
        <v>250000</v>
      </c>
      <c r="H27" s="222" t="s">
        <v>92</v>
      </c>
      <c r="I27" s="223">
        <f>SUM(I28:I30)</f>
        <v>250000</v>
      </c>
      <c r="J27" s="207"/>
      <c r="K27" s="207"/>
    </row>
    <row r="28" spans="1:11" ht="18" customHeight="1">
      <c r="A28" s="255"/>
      <c r="B28" s="255"/>
      <c r="C28" s="255"/>
      <c r="D28" s="258"/>
      <c r="E28" s="261"/>
      <c r="F28" s="261"/>
      <c r="G28" s="264"/>
      <c r="H28" s="224" t="s">
        <v>93</v>
      </c>
      <c r="I28" s="225">
        <v>37500</v>
      </c>
      <c r="J28" s="207"/>
      <c r="K28" s="207"/>
    </row>
    <row r="29" spans="1:11" ht="16.5" customHeight="1">
      <c r="A29" s="255"/>
      <c r="B29" s="255"/>
      <c r="C29" s="255"/>
      <c r="D29" s="258"/>
      <c r="E29" s="261"/>
      <c r="F29" s="261"/>
      <c r="G29" s="264"/>
      <c r="H29" s="227" t="s">
        <v>94</v>
      </c>
      <c r="I29" s="228">
        <v>212500</v>
      </c>
      <c r="J29" s="207"/>
      <c r="K29" s="207"/>
    </row>
    <row r="30" spans="1:11" ht="12" customHeight="1">
      <c r="A30" s="256"/>
      <c r="B30" s="256"/>
      <c r="C30" s="256"/>
      <c r="D30" s="259"/>
      <c r="E30" s="262"/>
      <c r="F30" s="262"/>
      <c r="G30" s="265"/>
      <c r="H30" s="224" t="s">
        <v>95</v>
      </c>
      <c r="I30" s="228">
        <v>0</v>
      </c>
      <c r="J30" s="207"/>
      <c r="K30" s="207"/>
    </row>
    <row r="31" spans="1:11" s="232" customFormat="1" ht="13.2" customHeight="1">
      <c r="A31" s="269">
        <v>6</v>
      </c>
      <c r="B31" s="269">
        <v>710</v>
      </c>
      <c r="C31" s="269">
        <v>71015</v>
      </c>
      <c r="D31" s="272" t="s">
        <v>96</v>
      </c>
      <c r="E31" s="275" t="s">
        <v>179</v>
      </c>
      <c r="F31" s="275">
        <v>2026</v>
      </c>
      <c r="G31" s="266">
        <f>I31</f>
        <v>70000</v>
      </c>
      <c r="H31" s="229" t="s">
        <v>92</v>
      </c>
      <c r="I31" s="230">
        <f>SUM(I32:I34)</f>
        <v>70000</v>
      </c>
      <c r="J31" s="231"/>
      <c r="K31" s="231"/>
    </row>
    <row r="32" spans="1:11" s="232" customFormat="1" ht="13.2">
      <c r="A32" s="270"/>
      <c r="B32" s="270"/>
      <c r="C32" s="270"/>
      <c r="D32" s="273"/>
      <c r="E32" s="276"/>
      <c r="F32" s="276"/>
      <c r="G32" s="267"/>
      <c r="H32" s="233" t="s">
        <v>93</v>
      </c>
      <c r="I32" s="234">
        <v>0</v>
      </c>
      <c r="J32" s="231"/>
      <c r="K32" s="231"/>
    </row>
    <row r="33" spans="1:11" s="232" customFormat="1" ht="13.2">
      <c r="A33" s="270"/>
      <c r="B33" s="270"/>
      <c r="C33" s="270"/>
      <c r="D33" s="273"/>
      <c r="E33" s="276"/>
      <c r="F33" s="276"/>
      <c r="G33" s="267"/>
      <c r="H33" s="235" t="s">
        <v>94</v>
      </c>
      <c r="I33" s="236">
        <v>0</v>
      </c>
      <c r="J33" s="231"/>
      <c r="K33" s="231"/>
    </row>
    <row r="34" spans="1:11" s="232" customFormat="1" ht="11.4" customHeight="1">
      <c r="A34" s="271"/>
      <c r="B34" s="271"/>
      <c r="C34" s="271"/>
      <c r="D34" s="274"/>
      <c r="E34" s="277"/>
      <c r="F34" s="277"/>
      <c r="G34" s="268"/>
      <c r="H34" s="233" t="s">
        <v>95</v>
      </c>
      <c r="I34" s="236">
        <v>70000</v>
      </c>
      <c r="J34" s="231"/>
      <c r="K34" s="231"/>
    </row>
    <row r="35" spans="1:11" s="232" customFormat="1" ht="13.2" customHeight="1">
      <c r="A35" s="269">
        <v>7</v>
      </c>
      <c r="B35" s="269">
        <v>710</v>
      </c>
      <c r="C35" s="269">
        <v>71095</v>
      </c>
      <c r="D35" s="272" t="s">
        <v>180</v>
      </c>
      <c r="E35" s="260" t="s">
        <v>69</v>
      </c>
      <c r="F35" s="275">
        <v>2026</v>
      </c>
      <c r="G35" s="266">
        <f>I35</f>
        <v>269370</v>
      </c>
      <c r="H35" s="229" t="s">
        <v>92</v>
      </c>
      <c r="I35" s="230">
        <f>SUM(I36:I38)</f>
        <v>269370</v>
      </c>
      <c r="J35" s="231"/>
      <c r="K35" s="231"/>
    </row>
    <row r="36" spans="1:11" s="232" customFormat="1" ht="13.2">
      <c r="A36" s="270"/>
      <c r="B36" s="270"/>
      <c r="C36" s="270"/>
      <c r="D36" s="273"/>
      <c r="E36" s="261"/>
      <c r="F36" s="276"/>
      <c r="G36" s="267"/>
      <c r="H36" s="233" t="s">
        <v>93</v>
      </c>
      <c r="I36" s="234">
        <v>0</v>
      </c>
      <c r="J36" s="231"/>
      <c r="K36" s="231"/>
    </row>
    <row r="37" spans="1:11" s="232" customFormat="1" ht="13.2">
      <c r="A37" s="270"/>
      <c r="B37" s="270"/>
      <c r="C37" s="270"/>
      <c r="D37" s="273"/>
      <c r="E37" s="261"/>
      <c r="F37" s="276"/>
      <c r="G37" s="267"/>
      <c r="H37" s="235" t="s">
        <v>94</v>
      </c>
      <c r="I37" s="236">
        <v>269370</v>
      </c>
      <c r="J37" s="231"/>
      <c r="K37" s="231"/>
    </row>
    <row r="38" spans="1:11" s="232" customFormat="1" ht="12" customHeight="1">
      <c r="A38" s="271"/>
      <c r="B38" s="271"/>
      <c r="C38" s="271"/>
      <c r="D38" s="274"/>
      <c r="E38" s="262"/>
      <c r="F38" s="277"/>
      <c r="G38" s="268"/>
      <c r="H38" s="233" t="s">
        <v>95</v>
      </c>
      <c r="I38" s="236">
        <v>0</v>
      </c>
      <c r="J38" s="231"/>
      <c r="K38" s="231"/>
    </row>
    <row r="39" spans="1:11" s="232" customFormat="1" ht="13.2" customHeight="1">
      <c r="A39" s="269">
        <v>8</v>
      </c>
      <c r="B39" s="269">
        <v>750</v>
      </c>
      <c r="C39" s="269">
        <v>75095</v>
      </c>
      <c r="D39" s="272" t="s">
        <v>97</v>
      </c>
      <c r="E39" s="275" t="s">
        <v>69</v>
      </c>
      <c r="F39" s="275">
        <v>2026</v>
      </c>
      <c r="G39" s="266">
        <f>I39</f>
        <v>300000</v>
      </c>
      <c r="H39" s="229" t="s">
        <v>92</v>
      </c>
      <c r="I39" s="230">
        <f>SUM(I40:I42)</f>
        <v>300000</v>
      </c>
      <c r="J39" s="231"/>
      <c r="K39" s="231"/>
    </row>
    <row r="40" spans="1:11" s="232" customFormat="1" ht="13.2">
      <c r="A40" s="270"/>
      <c r="B40" s="270"/>
      <c r="C40" s="270"/>
      <c r="D40" s="273"/>
      <c r="E40" s="276"/>
      <c r="F40" s="276"/>
      <c r="G40" s="267"/>
      <c r="H40" s="233" t="s">
        <v>93</v>
      </c>
      <c r="I40" s="234">
        <v>300000</v>
      </c>
      <c r="J40" s="231"/>
      <c r="K40" s="231"/>
    </row>
    <row r="41" spans="1:11" s="232" customFormat="1" ht="13.2">
      <c r="A41" s="270"/>
      <c r="B41" s="270"/>
      <c r="C41" s="270"/>
      <c r="D41" s="273"/>
      <c r="E41" s="276"/>
      <c r="F41" s="276"/>
      <c r="G41" s="267"/>
      <c r="H41" s="235" t="s">
        <v>94</v>
      </c>
      <c r="I41" s="236">
        <v>0</v>
      </c>
      <c r="J41" s="231"/>
      <c r="K41" s="231"/>
    </row>
    <row r="42" spans="1:11" s="232" customFormat="1" ht="11.4" customHeight="1">
      <c r="A42" s="271"/>
      <c r="B42" s="271"/>
      <c r="C42" s="271"/>
      <c r="D42" s="274"/>
      <c r="E42" s="277"/>
      <c r="F42" s="277"/>
      <c r="G42" s="268"/>
      <c r="H42" s="233" t="s">
        <v>95</v>
      </c>
      <c r="I42" s="236">
        <v>0</v>
      </c>
      <c r="J42" s="231"/>
      <c r="K42" s="231"/>
    </row>
    <row r="43" spans="1:11">
      <c r="A43" s="254">
        <v>9</v>
      </c>
      <c r="B43" s="254">
        <v>750</v>
      </c>
      <c r="C43" s="254">
        <v>75095</v>
      </c>
      <c r="D43" s="272" t="s">
        <v>181</v>
      </c>
      <c r="E43" s="260" t="s">
        <v>27</v>
      </c>
      <c r="F43" s="260">
        <v>2026</v>
      </c>
      <c r="G43" s="263">
        <f>I43</f>
        <v>500000</v>
      </c>
      <c r="H43" s="222" t="s">
        <v>92</v>
      </c>
      <c r="I43" s="223">
        <f>SUM(I44:I46)</f>
        <v>500000</v>
      </c>
      <c r="J43" s="207"/>
      <c r="K43" s="207"/>
    </row>
    <row r="44" spans="1:11">
      <c r="A44" s="255"/>
      <c r="B44" s="255"/>
      <c r="C44" s="255"/>
      <c r="D44" s="273"/>
      <c r="E44" s="261"/>
      <c r="F44" s="261"/>
      <c r="G44" s="264"/>
      <c r="H44" s="224" t="s">
        <v>93</v>
      </c>
      <c r="I44" s="225">
        <v>500000</v>
      </c>
      <c r="J44" s="207"/>
      <c r="K44" s="207"/>
    </row>
    <row r="45" spans="1:11">
      <c r="A45" s="255"/>
      <c r="B45" s="255"/>
      <c r="C45" s="255"/>
      <c r="D45" s="273"/>
      <c r="E45" s="261"/>
      <c r="F45" s="261"/>
      <c r="G45" s="264"/>
      <c r="H45" s="227" t="s">
        <v>94</v>
      </c>
      <c r="I45" s="228">
        <v>0</v>
      </c>
      <c r="J45" s="207"/>
      <c r="K45" s="207"/>
    </row>
    <row r="46" spans="1:11" ht="9.6" customHeight="1">
      <c r="A46" s="256"/>
      <c r="B46" s="256"/>
      <c r="C46" s="256"/>
      <c r="D46" s="274"/>
      <c r="E46" s="262"/>
      <c r="F46" s="262"/>
      <c r="G46" s="265"/>
      <c r="H46" s="224" t="s">
        <v>95</v>
      </c>
      <c r="I46" s="228">
        <v>0</v>
      </c>
      <c r="J46" s="207"/>
      <c r="K46" s="207"/>
    </row>
    <row r="47" spans="1:11" ht="22.2" customHeight="1">
      <c r="A47" s="254">
        <v>10</v>
      </c>
      <c r="B47" s="254">
        <v>750</v>
      </c>
      <c r="C47" s="254">
        <v>75095</v>
      </c>
      <c r="D47" s="257" t="s">
        <v>98</v>
      </c>
      <c r="E47" s="260" t="s">
        <v>69</v>
      </c>
      <c r="F47" s="260">
        <v>2026</v>
      </c>
      <c r="G47" s="263">
        <f>I47</f>
        <v>2750000</v>
      </c>
      <c r="H47" s="222" t="s">
        <v>92</v>
      </c>
      <c r="I47" s="223">
        <f>SUM(I48:I50)</f>
        <v>2750000</v>
      </c>
      <c r="J47" s="207"/>
      <c r="K47" s="207"/>
    </row>
    <row r="48" spans="1:11" ht="12" customHeight="1">
      <c r="A48" s="255"/>
      <c r="B48" s="255"/>
      <c r="C48" s="255"/>
      <c r="D48" s="258"/>
      <c r="E48" s="261"/>
      <c r="F48" s="261"/>
      <c r="G48" s="264"/>
      <c r="H48" s="224" t="s">
        <v>93</v>
      </c>
      <c r="I48" s="225">
        <v>412500</v>
      </c>
      <c r="J48" s="207"/>
      <c r="K48" s="207"/>
    </row>
    <row r="49" spans="1:11" ht="18.600000000000001" customHeight="1">
      <c r="A49" s="255"/>
      <c r="B49" s="255"/>
      <c r="C49" s="255"/>
      <c r="D49" s="258"/>
      <c r="E49" s="261"/>
      <c r="F49" s="261"/>
      <c r="G49" s="264"/>
      <c r="H49" s="227" t="s">
        <v>94</v>
      </c>
      <c r="I49" s="228">
        <v>2337500</v>
      </c>
      <c r="J49" s="207"/>
      <c r="K49" s="207"/>
    </row>
    <row r="50" spans="1:11" ht="16.5" customHeight="1">
      <c r="A50" s="256"/>
      <c r="B50" s="256"/>
      <c r="C50" s="256"/>
      <c r="D50" s="259"/>
      <c r="E50" s="262"/>
      <c r="F50" s="262"/>
      <c r="G50" s="265"/>
      <c r="H50" s="224" t="s">
        <v>95</v>
      </c>
      <c r="I50" s="228">
        <v>0</v>
      </c>
      <c r="J50" s="207"/>
      <c r="K50" s="207"/>
    </row>
    <row r="51" spans="1:11" s="232" customFormat="1" ht="13.2">
      <c r="A51" s="269">
        <v>11</v>
      </c>
      <c r="B51" s="269">
        <v>750</v>
      </c>
      <c r="C51" s="269">
        <v>75095</v>
      </c>
      <c r="D51" s="272" t="s">
        <v>99</v>
      </c>
      <c r="E51" s="275" t="s">
        <v>69</v>
      </c>
      <c r="F51" s="275">
        <v>2026</v>
      </c>
      <c r="G51" s="266">
        <f>I51</f>
        <v>266176</v>
      </c>
      <c r="H51" s="229" t="s">
        <v>92</v>
      </c>
      <c r="I51" s="237">
        <f>I52+I53+I54</f>
        <v>266176</v>
      </c>
      <c r="J51" s="231"/>
      <c r="K51" s="231"/>
    </row>
    <row r="52" spans="1:11" s="232" customFormat="1" ht="13.2">
      <c r="A52" s="270"/>
      <c r="B52" s="270"/>
      <c r="C52" s="270"/>
      <c r="D52" s="273"/>
      <c r="E52" s="276"/>
      <c r="F52" s="276"/>
      <c r="G52" s="267"/>
      <c r="H52" s="233" t="s">
        <v>93</v>
      </c>
      <c r="I52" s="238">
        <v>173014</v>
      </c>
      <c r="J52" s="231"/>
      <c r="K52" s="231"/>
    </row>
    <row r="53" spans="1:11" s="232" customFormat="1" ht="13.2">
      <c r="A53" s="270"/>
      <c r="B53" s="270"/>
      <c r="C53" s="270"/>
      <c r="D53" s="273"/>
      <c r="E53" s="276"/>
      <c r="F53" s="276"/>
      <c r="G53" s="267"/>
      <c r="H53" s="235" t="s">
        <v>94</v>
      </c>
      <c r="I53" s="238">
        <v>0</v>
      </c>
      <c r="J53" s="231"/>
      <c r="K53" s="231"/>
    </row>
    <row r="54" spans="1:11" s="232" customFormat="1" ht="13.2">
      <c r="A54" s="271"/>
      <c r="B54" s="271"/>
      <c r="C54" s="271"/>
      <c r="D54" s="274"/>
      <c r="E54" s="277"/>
      <c r="F54" s="277"/>
      <c r="G54" s="268"/>
      <c r="H54" s="233" t="s">
        <v>95</v>
      </c>
      <c r="I54" s="238">
        <v>93162</v>
      </c>
      <c r="J54" s="231"/>
      <c r="K54" s="231"/>
    </row>
    <row r="55" spans="1:11" s="232" customFormat="1" ht="13.2">
      <c r="A55" s="269">
        <v>12</v>
      </c>
      <c r="B55" s="269">
        <v>750</v>
      </c>
      <c r="C55" s="269">
        <v>75095</v>
      </c>
      <c r="D55" s="272" t="s">
        <v>100</v>
      </c>
      <c r="E55" s="275" t="s">
        <v>69</v>
      </c>
      <c r="F55" s="275">
        <v>2026</v>
      </c>
      <c r="G55" s="266">
        <f>I55</f>
        <v>73220</v>
      </c>
      <c r="H55" s="229" t="s">
        <v>92</v>
      </c>
      <c r="I55" s="237">
        <f>I56+I57+I58</f>
        <v>73220</v>
      </c>
      <c r="J55" s="231"/>
      <c r="K55" s="231"/>
    </row>
    <row r="56" spans="1:11" s="232" customFormat="1" ht="13.2">
      <c r="A56" s="270"/>
      <c r="B56" s="270"/>
      <c r="C56" s="270"/>
      <c r="D56" s="273"/>
      <c r="E56" s="276"/>
      <c r="F56" s="276"/>
      <c r="G56" s="267"/>
      <c r="H56" s="233" t="s">
        <v>93</v>
      </c>
      <c r="I56" s="238">
        <v>73220</v>
      </c>
      <c r="J56" s="231"/>
      <c r="K56" s="231"/>
    </row>
    <row r="57" spans="1:11" s="232" customFormat="1" ht="13.2">
      <c r="A57" s="270"/>
      <c r="B57" s="270"/>
      <c r="C57" s="270"/>
      <c r="D57" s="273"/>
      <c r="E57" s="276"/>
      <c r="F57" s="276"/>
      <c r="G57" s="267"/>
      <c r="H57" s="235" t="s">
        <v>94</v>
      </c>
      <c r="I57" s="238">
        <v>0</v>
      </c>
      <c r="J57" s="231"/>
      <c r="K57" s="231"/>
    </row>
    <row r="58" spans="1:11" s="232" customFormat="1" ht="13.2">
      <c r="A58" s="271"/>
      <c r="B58" s="271"/>
      <c r="C58" s="271"/>
      <c r="D58" s="274"/>
      <c r="E58" s="277"/>
      <c r="F58" s="277"/>
      <c r="G58" s="268"/>
      <c r="H58" s="233" t="s">
        <v>95</v>
      </c>
      <c r="I58" s="238">
        <v>0</v>
      </c>
      <c r="J58" s="231"/>
      <c r="K58" s="231"/>
    </row>
    <row r="59" spans="1:11" ht="18.75" customHeight="1">
      <c r="A59" s="254">
        <v>13</v>
      </c>
      <c r="B59" s="254">
        <v>750</v>
      </c>
      <c r="C59" s="254">
        <v>75095</v>
      </c>
      <c r="D59" s="257" t="s">
        <v>101</v>
      </c>
      <c r="E59" s="260" t="s">
        <v>69</v>
      </c>
      <c r="F59" s="260">
        <v>2026</v>
      </c>
      <c r="G59" s="263">
        <f>I59</f>
        <v>1381000</v>
      </c>
      <c r="H59" s="222" t="s">
        <v>92</v>
      </c>
      <c r="I59" s="239">
        <f>I60+I61+I62</f>
        <v>1381000</v>
      </c>
      <c r="J59" s="207"/>
      <c r="K59" s="207"/>
    </row>
    <row r="60" spans="1:11" ht="18.75" customHeight="1">
      <c r="A60" s="255"/>
      <c r="B60" s="255"/>
      <c r="C60" s="255"/>
      <c r="D60" s="258"/>
      <c r="E60" s="261"/>
      <c r="F60" s="261"/>
      <c r="G60" s="264"/>
      <c r="H60" s="224" t="s">
        <v>93</v>
      </c>
      <c r="I60" s="240">
        <v>207150</v>
      </c>
      <c r="J60" s="207"/>
      <c r="K60" s="207"/>
    </row>
    <row r="61" spans="1:11" ht="15.75" customHeight="1">
      <c r="A61" s="255"/>
      <c r="B61" s="255"/>
      <c r="C61" s="255"/>
      <c r="D61" s="258"/>
      <c r="E61" s="261"/>
      <c r="F61" s="261"/>
      <c r="G61" s="264"/>
      <c r="H61" s="227" t="s">
        <v>94</v>
      </c>
      <c r="I61" s="240">
        <v>1173850</v>
      </c>
      <c r="J61" s="207"/>
      <c r="K61" s="207"/>
    </row>
    <row r="62" spans="1:11" ht="8.25" customHeight="1">
      <c r="A62" s="256"/>
      <c r="B62" s="256"/>
      <c r="C62" s="256"/>
      <c r="D62" s="259"/>
      <c r="E62" s="262"/>
      <c r="F62" s="262"/>
      <c r="G62" s="265"/>
      <c r="H62" s="224" t="s">
        <v>95</v>
      </c>
      <c r="I62" s="240">
        <v>0</v>
      </c>
      <c r="J62" s="207"/>
      <c r="K62" s="207"/>
    </row>
    <row r="63" spans="1:11" ht="15.6">
      <c r="A63" s="241"/>
      <c r="B63" s="241"/>
      <c r="C63" s="241"/>
      <c r="D63" s="118"/>
      <c r="E63" s="87"/>
      <c r="F63" s="242"/>
      <c r="G63" s="243"/>
      <c r="H63" s="244"/>
      <c r="I63" s="245"/>
      <c r="J63" s="207"/>
      <c r="K63" s="207"/>
    </row>
    <row r="64" spans="1:11">
      <c r="A64" s="208"/>
      <c r="B64" s="208"/>
      <c r="C64" s="208"/>
      <c r="D64" s="208"/>
      <c r="E64" s="208" t="s">
        <v>73</v>
      </c>
      <c r="F64" s="208"/>
      <c r="G64" s="210"/>
      <c r="H64" s="211"/>
      <c r="I64" s="279" t="s">
        <v>174</v>
      </c>
      <c r="J64" s="207"/>
      <c r="K64" s="207"/>
    </row>
    <row r="65" spans="1:11">
      <c r="A65" s="212"/>
      <c r="B65" s="212"/>
      <c r="C65" s="212"/>
      <c r="D65" s="212" t="s">
        <v>74</v>
      </c>
      <c r="E65" s="212" t="s">
        <v>75</v>
      </c>
      <c r="F65" s="212" t="s">
        <v>76</v>
      </c>
      <c r="G65" s="214" t="s">
        <v>77</v>
      </c>
      <c r="H65" s="215" t="s">
        <v>78</v>
      </c>
      <c r="I65" s="280"/>
      <c r="J65" s="207"/>
      <c r="K65" s="207"/>
    </row>
    <row r="66" spans="1:11">
      <c r="A66" s="212" t="s">
        <v>79</v>
      </c>
      <c r="B66" s="212" t="s">
        <v>80</v>
      </c>
      <c r="C66" s="212" t="s">
        <v>81</v>
      </c>
      <c r="D66" s="212" t="s">
        <v>82</v>
      </c>
      <c r="E66" s="212" t="s">
        <v>83</v>
      </c>
      <c r="F66" s="212" t="s">
        <v>84</v>
      </c>
      <c r="G66" s="214" t="s">
        <v>85</v>
      </c>
      <c r="H66" s="215" t="s">
        <v>86</v>
      </c>
      <c r="I66" s="280"/>
      <c r="J66" s="207"/>
      <c r="K66" s="207"/>
    </row>
    <row r="67" spans="1:11">
      <c r="A67" s="212"/>
      <c r="B67" s="212"/>
      <c r="C67" s="212"/>
      <c r="D67" s="212"/>
      <c r="E67" s="212" t="s">
        <v>87</v>
      </c>
      <c r="F67" s="212"/>
      <c r="G67" s="214" t="s">
        <v>88</v>
      </c>
      <c r="H67" s="215"/>
      <c r="I67" s="280"/>
      <c r="J67" s="207"/>
      <c r="K67" s="207"/>
    </row>
    <row r="68" spans="1:11">
      <c r="A68" s="216"/>
      <c r="B68" s="216"/>
      <c r="C68" s="216"/>
      <c r="D68" s="216"/>
      <c r="E68" s="216" t="s">
        <v>89</v>
      </c>
      <c r="F68" s="216"/>
      <c r="G68" s="218" t="s">
        <v>90</v>
      </c>
      <c r="H68" s="219"/>
      <c r="I68" s="281"/>
      <c r="J68" s="207"/>
      <c r="K68" s="207"/>
    </row>
    <row r="69" spans="1:11">
      <c r="A69" s="220">
        <v>1</v>
      </c>
      <c r="B69" s="220">
        <v>2</v>
      </c>
      <c r="C69" s="220">
        <v>3</v>
      </c>
      <c r="D69" s="220">
        <v>4</v>
      </c>
      <c r="E69" s="220">
        <v>5</v>
      </c>
      <c r="F69" s="220">
        <v>6</v>
      </c>
      <c r="G69" s="221">
        <v>7</v>
      </c>
      <c r="H69" s="221">
        <v>8</v>
      </c>
      <c r="I69" s="221">
        <v>9</v>
      </c>
      <c r="J69" s="207"/>
      <c r="K69" s="207"/>
    </row>
    <row r="70" spans="1:11" s="232" customFormat="1" ht="13.2">
      <c r="A70" s="269">
        <v>14</v>
      </c>
      <c r="B70" s="269">
        <v>752</v>
      </c>
      <c r="C70" s="269">
        <v>75281</v>
      </c>
      <c r="D70" s="272" t="s">
        <v>190</v>
      </c>
      <c r="E70" s="275" t="s">
        <v>69</v>
      </c>
      <c r="F70" s="275">
        <v>2026</v>
      </c>
      <c r="G70" s="266">
        <f>I70</f>
        <v>1250000</v>
      </c>
      <c r="H70" s="229" t="s">
        <v>92</v>
      </c>
      <c r="I70" s="237">
        <f>I71+I72+I73</f>
        <v>1250000</v>
      </c>
      <c r="J70" s="231"/>
      <c r="K70" s="231"/>
    </row>
    <row r="71" spans="1:11" s="232" customFormat="1" ht="13.2">
      <c r="A71" s="270"/>
      <c r="B71" s="270"/>
      <c r="C71" s="270"/>
      <c r="D71" s="273"/>
      <c r="E71" s="276"/>
      <c r="F71" s="276"/>
      <c r="G71" s="267"/>
      <c r="H71" s="233" t="s">
        <v>93</v>
      </c>
      <c r="I71" s="238">
        <v>0</v>
      </c>
      <c r="J71" s="231"/>
      <c r="K71" s="231"/>
    </row>
    <row r="72" spans="1:11" s="232" customFormat="1" ht="13.2">
      <c r="A72" s="270"/>
      <c r="B72" s="270"/>
      <c r="C72" s="270"/>
      <c r="D72" s="273"/>
      <c r="E72" s="276"/>
      <c r="F72" s="276"/>
      <c r="G72" s="267"/>
      <c r="H72" s="235" t="s">
        <v>94</v>
      </c>
      <c r="I72" s="238">
        <v>0</v>
      </c>
      <c r="J72" s="231"/>
      <c r="K72" s="231"/>
    </row>
    <row r="73" spans="1:11" s="232" customFormat="1" ht="15" customHeight="1">
      <c r="A73" s="271"/>
      <c r="B73" s="271"/>
      <c r="C73" s="271"/>
      <c r="D73" s="274"/>
      <c r="E73" s="277"/>
      <c r="F73" s="277"/>
      <c r="G73" s="268"/>
      <c r="H73" s="233" t="s">
        <v>95</v>
      </c>
      <c r="I73" s="238">
        <v>1250000</v>
      </c>
      <c r="J73" s="231"/>
      <c r="K73" s="231"/>
    </row>
    <row r="74" spans="1:11" s="232" customFormat="1" ht="13.2">
      <c r="A74" s="269">
        <v>15</v>
      </c>
      <c r="B74" s="269">
        <v>851</v>
      </c>
      <c r="C74" s="269">
        <v>85195</v>
      </c>
      <c r="D74" s="272" t="s">
        <v>182</v>
      </c>
      <c r="E74" s="275" t="s">
        <v>69</v>
      </c>
      <c r="F74" s="275">
        <v>2026</v>
      </c>
      <c r="G74" s="266">
        <f>I74</f>
        <v>3816764</v>
      </c>
      <c r="H74" s="229" t="s">
        <v>92</v>
      </c>
      <c r="I74" s="237">
        <f>I75+I76+I77</f>
        <v>3816764</v>
      </c>
      <c r="J74" s="231"/>
      <c r="K74" s="231"/>
    </row>
    <row r="75" spans="1:11" s="232" customFormat="1" ht="13.2">
      <c r="A75" s="270"/>
      <c r="B75" s="270"/>
      <c r="C75" s="270"/>
      <c r="D75" s="273"/>
      <c r="E75" s="276"/>
      <c r="F75" s="276"/>
      <c r="G75" s="267"/>
      <c r="H75" s="233" t="s">
        <v>93</v>
      </c>
      <c r="I75" s="238">
        <v>1207767</v>
      </c>
      <c r="J75" s="231"/>
      <c r="K75" s="231"/>
    </row>
    <row r="76" spans="1:11" s="232" customFormat="1" ht="13.2">
      <c r="A76" s="270"/>
      <c r="B76" s="270"/>
      <c r="C76" s="270"/>
      <c r="D76" s="273"/>
      <c r="E76" s="276"/>
      <c r="F76" s="276"/>
      <c r="G76" s="267"/>
      <c r="H76" s="235" t="s">
        <v>94</v>
      </c>
      <c r="I76" s="238">
        <v>2608997</v>
      </c>
      <c r="J76" s="231"/>
      <c r="K76" s="231"/>
    </row>
    <row r="77" spans="1:11" s="232" customFormat="1" ht="15" customHeight="1">
      <c r="A77" s="271"/>
      <c r="B77" s="271"/>
      <c r="C77" s="271"/>
      <c r="D77" s="274"/>
      <c r="E77" s="277"/>
      <c r="F77" s="277"/>
      <c r="G77" s="268"/>
      <c r="H77" s="233" t="s">
        <v>95</v>
      </c>
      <c r="I77" s="238">
        <v>0</v>
      </c>
      <c r="J77" s="231"/>
      <c r="K77" s="231"/>
    </row>
    <row r="78" spans="1:11" s="232" customFormat="1" ht="13.2">
      <c r="A78" s="269">
        <v>16</v>
      </c>
      <c r="B78" s="269">
        <v>852</v>
      </c>
      <c r="C78" s="269">
        <v>85295</v>
      </c>
      <c r="D78" s="272" t="s">
        <v>183</v>
      </c>
      <c r="E78" s="275" t="s">
        <v>69</v>
      </c>
      <c r="F78" s="275">
        <v>2026</v>
      </c>
      <c r="G78" s="266">
        <f>I78</f>
        <v>650000</v>
      </c>
      <c r="H78" s="229" t="s">
        <v>92</v>
      </c>
      <c r="I78" s="237">
        <f>I79+I80+I81</f>
        <v>650000</v>
      </c>
      <c r="J78" s="231"/>
      <c r="K78" s="231"/>
    </row>
    <row r="79" spans="1:11" s="232" customFormat="1" ht="13.2">
      <c r="A79" s="270"/>
      <c r="B79" s="270"/>
      <c r="C79" s="270"/>
      <c r="D79" s="273"/>
      <c r="E79" s="276"/>
      <c r="F79" s="276"/>
      <c r="G79" s="267"/>
      <c r="H79" s="233" t="s">
        <v>93</v>
      </c>
      <c r="I79" s="238">
        <v>97500</v>
      </c>
      <c r="J79" s="231"/>
      <c r="K79" s="231"/>
    </row>
    <row r="80" spans="1:11" s="232" customFormat="1" ht="13.2">
      <c r="A80" s="270"/>
      <c r="B80" s="270"/>
      <c r="C80" s="270"/>
      <c r="D80" s="273"/>
      <c r="E80" s="276"/>
      <c r="F80" s="276"/>
      <c r="G80" s="267"/>
      <c r="H80" s="235" t="s">
        <v>94</v>
      </c>
      <c r="I80" s="238">
        <v>552500</v>
      </c>
      <c r="J80" s="231"/>
      <c r="K80" s="231"/>
    </row>
    <row r="81" spans="1:11" s="232" customFormat="1" ht="13.2">
      <c r="A81" s="271"/>
      <c r="B81" s="271"/>
      <c r="C81" s="271"/>
      <c r="D81" s="274"/>
      <c r="E81" s="277"/>
      <c r="F81" s="277"/>
      <c r="G81" s="268"/>
      <c r="H81" s="233" t="s">
        <v>95</v>
      </c>
      <c r="I81" s="238">
        <v>0</v>
      </c>
      <c r="J81" s="231"/>
      <c r="K81" s="231"/>
    </row>
    <row r="82" spans="1:11" ht="12.75" customHeight="1">
      <c r="A82" s="254">
        <v>17</v>
      </c>
      <c r="B82" s="254">
        <v>854</v>
      </c>
      <c r="C82" s="254">
        <v>85495</v>
      </c>
      <c r="D82" s="257" t="s">
        <v>184</v>
      </c>
      <c r="E82" s="260" t="s">
        <v>21</v>
      </c>
      <c r="F82" s="260">
        <v>2026</v>
      </c>
      <c r="G82" s="263">
        <f>I82</f>
        <v>80000</v>
      </c>
      <c r="H82" s="222" t="s">
        <v>92</v>
      </c>
      <c r="I82" s="239">
        <f>I83+I84+I85</f>
        <v>80000</v>
      </c>
      <c r="J82" s="207"/>
      <c r="K82" s="207"/>
    </row>
    <row r="83" spans="1:11">
      <c r="A83" s="255"/>
      <c r="B83" s="282"/>
      <c r="C83" s="282"/>
      <c r="D83" s="284"/>
      <c r="E83" s="286"/>
      <c r="F83" s="286"/>
      <c r="G83" s="282"/>
      <c r="H83" s="224" t="s">
        <v>93</v>
      </c>
      <c r="I83" s="240">
        <v>0</v>
      </c>
      <c r="J83" s="207"/>
      <c r="K83" s="207"/>
    </row>
    <row r="84" spans="1:11">
      <c r="A84" s="255"/>
      <c r="B84" s="282"/>
      <c r="C84" s="282"/>
      <c r="D84" s="284"/>
      <c r="E84" s="286"/>
      <c r="F84" s="286"/>
      <c r="G84" s="282"/>
      <c r="H84" s="227" t="s">
        <v>94</v>
      </c>
      <c r="I84" s="240">
        <v>80000</v>
      </c>
      <c r="J84" s="207"/>
      <c r="K84" s="207"/>
    </row>
    <row r="85" spans="1:11">
      <c r="A85" s="256"/>
      <c r="B85" s="283"/>
      <c r="C85" s="283"/>
      <c r="D85" s="285"/>
      <c r="E85" s="287"/>
      <c r="F85" s="287"/>
      <c r="G85" s="283"/>
      <c r="H85" s="224" t="s">
        <v>95</v>
      </c>
      <c r="I85" s="240">
        <v>0</v>
      </c>
      <c r="J85" s="207"/>
      <c r="K85" s="207"/>
    </row>
    <row r="86" spans="1:11" ht="12.75" customHeight="1">
      <c r="A86" s="254">
        <v>18</v>
      </c>
      <c r="B86" s="254">
        <v>854</v>
      </c>
      <c r="C86" s="254">
        <v>85495</v>
      </c>
      <c r="D86" s="257" t="s">
        <v>184</v>
      </c>
      <c r="E86" s="260" t="s">
        <v>17</v>
      </c>
      <c r="F86" s="260">
        <v>2026</v>
      </c>
      <c r="G86" s="263">
        <f>I86</f>
        <v>397158</v>
      </c>
      <c r="H86" s="222" t="s">
        <v>92</v>
      </c>
      <c r="I86" s="239">
        <f>I87+I88+I89</f>
        <v>397158</v>
      </c>
      <c r="J86" s="207"/>
      <c r="K86" s="207"/>
    </row>
    <row r="87" spans="1:11">
      <c r="A87" s="255"/>
      <c r="B87" s="255"/>
      <c r="C87" s="255"/>
      <c r="D87" s="258"/>
      <c r="E87" s="261"/>
      <c r="F87" s="261"/>
      <c r="G87" s="264"/>
      <c r="H87" s="224" t="s">
        <v>93</v>
      </c>
      <c r="I87" s="240">
        <v>0</v>
      </c>
      <c r="J87" s="207"/>
      <c r="K87" s="207"/>
    </row>
    <row r="88" spans="1:11">
      <c r="A88" s="255"/>
      <c r="B88" s="255"/>
      <c r="C88" s="255"/>
      <c r="D88" s="258"/>
      <c r="E88" s="261"/>
      <c r="F88" s="261"/>
      <c r="G88" s="264"/>
      <c r="H88" s="227" t="s">
        <v>94</v>
      </c>
      <c r="I88" s="240">
        <f>381510+15648</f>
        <v>397158</v>
      </c>
      <c r="J88" s="207"/>
      <c r="K88" s="207"/>
    </row>
    <row r="89" spans="1:11">
      <c r="A89" s="256"/>
      <c r="B89" s="256"/>
      <c r="C89" s="256"/>
      <c r="D89" s="259"/>
      <c r="E89" s="262"/>
      <c r="F89" s="262"/>
      <c r="G89" s="265"/>
      <c r="H89" s="224" t="s">
        <v>95</v>
      </c>
      <c r="I89" s="240">
        <v>0</v>
      </c>
      <c r="J89" s="207"/>
      <c r="K89" s="207"/>
    </row>
    <row r="90" spans="1:11" ht="12.75" customHeight="1">
      <c r="A90" s="254">
        <v>19</v>
      </c>
      <c r="B90" s="254">
        <v>855</v>
      </c>
      <c r="C90" s="254">
        <v>85595</v>
      </c>
      <c r="D90" s="257" t="s">
        <v>70</v>
      </c>
      <c r="E90" s="260" t="s">
        <v>69</v>
      </c>
      <c r="F90" s="260">
        <v>2026</v>
      </c>
      <c r="G90" s="263">
        <f>I90</f>
        <v>725400</v>
      </c>
      <c r="H90" s="222" t="s">
        <v>92</v>
      </c>
      <c r="I90" s="239">
        <f>I91+I92+I93</f>
        <v>725400</v>
      </c>
      <c r="J90" s="207"/>
      <c r="K90" s="207"/>
    </row>
    <row r="91" spans="1:11">
      <c r="A91" s="255"/>
      <c r="B91" s="255"/>
      <c r="C91" s="255"/>
      <c r="D91" s="258"/>
      <c r="E91" s="261"/>
      <c r="F91" s="261"/>
      <c r="G91" s="264"/>
      <c r="H91" s="224" t="s">
        <v>93</v>
      </c>
      <c r="I91" s="240">
        <v>108810</v>
      </c>
      <c r="J91" s="207"/>
      <c r="K91" s="207"/>
    </row>
    <row r="92" spans="1:11">
      <c r="A92" s="255"/>
      <c r="B92" s="255"/>
      <c r="C92" s="255"/>
      <c r="D92" s="258"/>
      <c r="E92" s="261"/>
      <c r="F92" s="261"/>
      <c r="G92" s="264"/>
      <c r="H92" s="227" t="s">
        <v>94</v>
      </c>
      <c r="I92" s="240">
        <v>616590</v>
      </c>
      <c r="J92" s="207"/>
      <c r="K92" s="207"/>
    </row>
    <row r="93" spans="1:11">
      <c r="A93" s="256"/>
      <c r="B93" s="256"/>
      <c r="C93" s="256"/>
      <c r="D93" s="259"/>
      <c r="E93" s="262"/>
      <c r="F93" s="262"/>
      <c r="G93" s="265"/>
      <c r="H93" s="224" t="s">
        <v>95</v>
      </c>
      <c r="I93" s="240">
        <v>0</v>
      </c>
      <c r="J93" s="207"/>
      <c r="K93" s="207"/>
    </row>
    <row r="94" spans="1:11" s="246" customFormat="1" ht="13.2">
      <c r="A94" s="254">
        <v>20</v>
      </c>
      <c r="B94" s="254">
        <v>926</v>
      </c>
      <c r="C94" s="254">
        <v>92695</v>
      </c>
      <c r="D94" s="257" t="s">
        <v>185</v>
      </c>
      <c r="E94" s="260" t="s">
        <v>69</v>
      </c>
      <c r="F94" s="260">
        <v>2026</v>
      </c>
      <c r="G94" s="263">
        <f>I94</f>
        <v>180000</v>
      </c>
      <c r="H94" s="222" t="s">
        <v>92</v>
      </c>
      <c r="I94" s="239">
        <f>I95+I96+I97</f>
        <v>180000</v>
      </c>
      <c r="J94" s="207"/>
      <c r="K94" s="207"/>
    </row>
    <row r="95" spans="1:11" s="246" customFormat="1" ht="13.2">
      <c r="A95" s="255"/>
      <c r="B95" s="255"/>
      <c r="C95" s="255"/>
      <c r="D95" s="258"/>
      <c r="E95" s="261"/>
      <c r="F95" s="261"/>
      <c r="G95" s="264"/>
      <c r="H95" s="224" t="s">
        <v>93</v>
      </c>
      <c r="I95" s="240">
        <v>45000</v>
      </c>
      <c r="J95" s="207"/>
      <c r="K95" s="207"/>
    </row>
    <row r="96" spans="1:11" s="246" customFormat="1" ht="13.2">
      <c r="A96" s="255"/>
      <c r="B96" s="255"/>
      <c r="C96" s="255"/>
      <c r="D96" s="258"/>
      <c r="E96" s="261"/>
      <c r="F96" s="261"/>
      <c r="G96" s="264"/>
      <c r="H96" s="227" t="s">
        <v>94</v>
      </c>
      <c r="I96" s="240">
        <f>99000+36000</f>
        <v>135000</v>
      </c>
      <c r="J96" s="207"/>
      <c r="K96" s="207"/>
    </row>
    <row r="97" spans="1:11" s="246" customFormat="1" ht="13.2">
      <c r="A97" s="256"/>
      <c r="B97" s="256"/>
      <c r="C97" s="256"/>
      <c r="D97" s="259"/>
      <c r="E97" s="262"/>
      <c r="F97" s="262"/>
      <c r="G97" s="265"/>
      <c r="H97" s="224" t="s">
        <v>95</v>
      </c>
      <c r="I97" s="240">
        <v>0</v>
      </c>
      <c r="J97" s="207"/>
      <c r="K97" s="207"/>
    </row>
    <row r="98" spans="1:11" s="232" customFormat="1" ht="15" customHeight="1">
      <c r="A98" s="269">
        <v>21</v>
      </c>
      <c r="B98" s="269">
        <v>926</v>
      </c>
      <c r="C98" s="269">
        <v>92695</v>
      </c>
      <c r="D98" s="272" t="s">
        <v>102</v>
      </c>
      <c r="E98" s="275" t="s">
        <v>69</v>
      </c>
      <c r="F98" s="275">
        <v>2026</v>
      </c>
      <c r="G98" s="266">
        <f>I98</f>
        <v>80000</v>
      </c>
      <c r="H98" s="229" t="s">
        <v>92</v>
      </c>
      <c r="I98" s="237">
        <f>I99+I100+I101</f>
        <v>80000</v>
      </c>
      <c r="J98" s="231"/>
      <c r="K98" s="231"/>
    </row>
    <row r="99" spans="1:11" s="232" customFormat="1" ht="13.2">
      <c r="A99" s="270"/>
      <c r="B99" s="270"/>
      <c r="C99" s="270"/>
      <c r="D99" s="273"/>
      <c r="E99" s="276"/>
      <c r="F99" s="276"/>
      <c r="G99" s="267"/>
      <c r="H99" s="233" t="s">
        <v>93</v>
      </c>
      <c r="I99" s="238">
        <v>40000</v>
      </c>
      <c r="J99" s="231"/>
      <c r="K99" s="231"/>
    </row>
    <row r="100" spans="1:11" s="232" customFormat="1" ht="13.2">
      <c r="A100" s="270"/>
      <c r="B100" s="270"/>
      <c r="C100" s="270"/>
      <c r="D100" s="273"/>
      <c r="E100" s="276"/>
      <c r="F100" s="276"/>
      <c r="G100" s="267"/>
      <c r="H100" s="235" t="s">
        <v>94</v>
      </c>
      <c r="I100" s="238">
        <v>0</v>
      </c>
      <c r="J100" s="231"/>
      <c r="K100" s="231"/>
    </row>
    <row r="101" spans="1:11" s="232" customFormat="1" ht="13.2">
      <c r="A101" s="271"/>
      <c r="B101" s="271"/>
      <c r="C101" s="271"/>
      <c r="D101" s="274"/>
      <c r="E101" s="277"/>
      <c r="F101" s="277"/>
      <c r="G101" s="268"/>
      <c r="H101" s="233" t="s">
        <v>95</v>
      </c>
      <c r="I101" s="238">
        <v>40000</v>
      </c>
      <c r="J101" s="231"/>
      <c r="K101" s="231"/>
    </row>
    <row r="102" spans="1:11">
      <c r="A102" s="288" t="s">
        <v>103</v>
      </c>
      <c r="B102" s="289"/>
      <c r="C102" s="289"/>
      <c r="D102" s="289"/>
      <c r="E102" s="290"/>
      <c r="F102" s="297">
        <v>2026</v>
      </c>
      <c r="G102" s="300">
        <f>G78+G82+G86+G90+G94+G98+G74+G59+G55+G51+G47+G43+G39+G35+G31+G27+G23+G19+G15+G11+G70</f>
        <v>28145157</v>
      </c>
      <c r="H102" s="222" t="s">
        <v>92</v>
      </c>
      <c r="I102" s="223">
        <f>I98+I94+I90+I86+I82+I74+I59+I55+I51+I47+I27+I43+I39+I23+I11+I15+I19+I31+I35+I78+I70</f>
        <v>28145157</v>
      </c>
      <c r="J102" s="207"/>
      <c r="K102" s="207"/>
    </row>
    <row r="103" spans="1:11">
      <c r="A103" s="291"/>
      <c r="B103" s="292"/>
      <c r="C103" s="292"/>
      <c r="D103" s="292"/>
      <c r="E103" s="293"/>
      <c r="F103" s="298"/>
      <c r="G103" s="301"/>
      <c r="H103" s="247" t="s">
        <v>93</v>
      </c>
      <c r="I103" s="248">
        <f>I99+I95+I91+I87+I83+I75+I60+I56+I52+I48+I44+I40+I28+I24+I20+I16+I12+I32+I36+I79+I71</f>
        <v>7935217</v>
      </c>
      <c r="J103" s="207"/>
      <c r="K103" s="207"/>
    </row>
    <row r="104" spans="1:11" ht="27.6">
      <c r="A104" s="291"/>
      <c r="B104" s="292"/>
      <c r="C104" s="292"/>
      <c r="D104" s="292"/>
      <c r="E104" s="293"/>
      <c r="F104" s="298"/>
      <c r="G104" s="301"/>
      <c r="H104" s="249" t="s">
        <v>94</v>
      </c>
      <c r="I104" s="248">
        <f>I100+I96+I92+I88+I84+I76+I61+I57+I53+I49+I45+I41+I29+I25+I21+I17+I13+I33+I37+I80+I72</f>
        <v>11556778</v>
      </c>
      <c r="J104" s="207"/>
      <c r="K104" s="207"/>
    </row>
    <row r="105" spans="1:11">
      <c r="A105" s="294"/>
      <c r="B105" s="295"/>
      <c r="C105" s="295"/>
      <c r="D105" s="295"/>
      <c r="E105" s="296"/>
      <c r="F105" s="299"/>
      <c r="G105" s="302"/>
      <c r="H105" s="247" t="s">
        <v>95</v>
      </c>
      <c r="I105" s="248">
        <f>I101+I97+I93+I89+I85+I77+I62+I58+I54+I50+I46+I42+I30+I26+I22+I18+I14+I34+I38+I81+I73</f>
        <v>8653162</v>
      </c>
      <c r="J105" s="207"/>
      <c r="K105" s="207"/>
    </row>
    <row r="106" spans="1:11">
      <c r="D106" s="42"/>
      <c r="G106" s="250"/>
      <c r="H106" s="250"/>
      <c r="I106" s="250"/>
      <c r="J106" s="207"/>
      <c r="K106" s="207"/>
    </row>
  </sheetData>
  <mergeCells count="156">
    <mergeCell ref="G94:G97"/>
    <mergeCell ref="A98:A101"/>
    <mergeCell ref="B98:B101"/>
    <mergeCell ref="C98:C101"/>
    <mergeCell ref="D98:D101"/>
    <mergeCell ref="E98:E101"/>
    <mergeCell ref="F98:F101"/>
    <mergeCell ref="G98:G101"/>
    <mergeCell ref="A102:E105"/>
    <mergeCell ref="F102:F105"/>
    <mergeCell ref="G102:G105"/>
    <mergeCell ref="A94:A97"/>
    <mergeCell ref="B94:B97"/>
    <mergeCell ref="C94:C97"/>
    <mergeCell ref="D94:D97"/>
    <mergeCell ref="E94:E97"/>
    <mergeCell ref="F94:F97"/>
    <mergeCell ref="I64:I68"/>
    <mergeCell ref="A78:A81"/>
    <mergeCell ref="B78:B81"/>
    <mergeCell ref="C78:C81"/>
    <mergeCell ref="D78:D81"/>
    <mergeCell ref="E78:E81"/>
    <mergeCell ref="F78:F81"/>
    <mergeCell ref="G78:G81"/>
    <mergeCell ref="A82:A85"/>
    <mergeCell ref="B82:B85"/>
    <mergeCell ref="C82:C85"/>
    <mergeCell ref="D82:D85"/>
    <mergeCell ref="E82:E85"/>
    <mergeCell ref="F82:F85"/>
    <mergeCell ref="G82:G85"/>
    <mergeCell ref="A70:A73"/>
    <mergeCell ref="B70:B73"/>
    <mergeCell ref="C70:C73"/>
    <mergeCell ref="D70:D73"/>
    <mergeCell ref="E70:E73"/>
    <mergeCell ref="F70:F73"/>
    <mergeCell ref="G70:G73"/>
    <mergeCell ref="C59:C62"/>
    <mergeCell ref="D59:D62"/>
    <mergeCell ref="E59:E62"/>
    <mergeCell ref="F59:F62"/>
    <mergeCell ref="G59:G62"/>
    <mergeCell ref="A74:A77"/>
    <mergeCell ref="B74:B77"/>
    <mergeCell ref="C74:C77"/>
    <mergeCell ref="D74:D77"/>
    <mergeCell ref="E74:E77"/>
    <mergeCell ref="F74:F77"/>
    <mergeCell ref="G74:G77"/>
    <mergeCell ref="A59:A62"/>
    <mergeCell ref="B59:B62"/>
    <mergeCell ref="G1:I1"/>
    <mergeCell ref="G2:I2"/>
    <mergeCell ref="G3:I3"/>
    <mergeCell ref="A15:A18"/>
    <mergeCell ref="B15:B18"/>
    <mergeCell ref="C15:C18"/>
    <mergeCell ref="D15:D18"/>
    <mergeCell ref="E15:E18"/>
    <mergeCell ref="F15:F18"/>
    <mergeCell ref="G15:G18"/>
    <mergeCell ref="A4:I4"/>
    <mergeCell ref="I5:I9"/>
    <mergeCell ref="A11:A14"/>
    <mergeCell ref="B11:B14"/>
    <mergeCell ref="C11:C14"/>
    <mergeCell ref="D11:D14"/>
    <mergeCell ref="E11:E14"/>
    <mergeCell ref="F11:F14"/>
    <mergeCell ref="G11:G14"/>
    <mergeCell ref="G19:G22"/>
    <mergeCell ref="A23:A26"/>
    <mergeCell ref="B23:B26"/>
    <mergeCell ref="C23:C26"/>
    <mergeCell ref="D23:D26"/>
    <mergeCell ref="E23:E26"/>
    <mergeCell ref="F23:F26"/>
    <mergeCell ref="G23:G26"/>
    <mergeCell ref="A19:A22"/>
    <mergeCell ref="B19:B22"/>
    <mergeCell ref="C19:C22"/>
    <mergeCell ref="D19:D22"/>
    <mergeCell ref="E19:E22"/>
    <mergeCell ref="F19:F22"/>
    <mergeCell ref="G27:G30"/>
    <mergeCell ref="A31:A34"/>
    <mergeCell ref="B31:B34"/>
    <mergeCell ref="C31:C34"/>
    <mergeCell ref="D31:D34"/>
    <mergeCell ref="E31:E34"/>
    <mergeCell ref="F31:F34"/>
    <mergeCell ref="G31:G34"/>
    <mergeCell ref="A27:A30"/>
    <mergeCell ref="B27:B30"/>
    <mergeCell ref="C27:C30"/>
    <mergeCell ref="D27:D30"/>
    <mergeCell ref="E27:E30"/>
    <mergeCell ref="F27:F30"/>
    <mergeCell ref="G35:G38"/>
    <mergeCell ref="A39:A42"/>
    <mergeCell ref="B39:B42"/>
    <mergeCell ref="C39:C42"/>
    <mergeCell ref="D39:D42"/>
    <mergeCell ref="E39:E42"/>
    <mergeCell ref="F39:F42"/>
    <mergeCell ref="G39:G42"/>
    <mergeCell ref="A35:A38"/>
    <mergeCell ref="B35:B38"/>
    <mergeCell ref="C35:C38"/>
    <mergeCell ref="D35:D38"/>
    <mergeCell ref="E35:E38"/>
    <mergeCell ref="F35:F38"/>
    <mergeCell ref="G43:G46"/>
    <mergeCell ref="A47:A50"/>
    <mergeCell ref="B47:B50"/>
    <mergeCell ref="C47:C50"/>
    <mergeCell ref="D47:D50"/>
    <mergeCell ref="E47:E50"/>
    <mergeCell ref="F47:F50"/>
    <mergeCell ref="G47:G50"/>
    <mergeCell ref="A43:A46"/>
    <mergeCell ref="B43:B46"/>
    <mergeCell ref="C43:C46"/>
    <mergeCell ref="D43:D46"/>
    <mergeCell ref="E43:E46"/>
    <mergeCell ref="F43:F46"/>
    <mergeCell ref="G51:G54"/>
    <mergeCell ref="A55:A58"/>
    <mergeCell ref="B55:B58"/>
    <mergeCell ref="C55:C58"/>
    <mergeCell ref="D55:D58"/>
    <mergeCell ref="E55:E58"/>
    <mergeCell ref="F55:F58"/>
    <mergeCell ref="G55:G58"/>
    <mergeCell ref="A51:A54"/>
    <mergeCell ref="B51:B54"/>
    <mergeCell ref="C51:C54"/>
    <mergeCell ref="D51:D54"/>
    <mergeCell ref="E51:E54"/>
    <mergeCell ref="F51:F54"/>
    <mergeCell ref="A86:A89"/>
    <mergeCell ref="B86:B89"/>
    <mergeCell ref="C86:C89"/>
    <mergeCell ref="D86:D89"/>
    <mergeCell ref="E86:E89"/>
    <mergeCell ref="F86:F89"/>
    <mergeCell ref="G86:G89"/>
    <mergeCell ref="A90:A93"/>
    <mergeCell ref="B90:B93"/>
    <mergeCell ref="C90:C93"/>
    <mergeCell ref="D90:D93"/>
    <mergeCell ref="E90:E93"/>
    <mergeCell ref="F90:F93"/>
    <mergeCell ref="G90:G93"/>
  </mergeCells>
  <pageMargins left="0.51181102362204722" right="0.51181102362204722" top="0.98425196850393704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załącznik_nr_1_2</vt:lpstr>
      <vt:lpstr>załącznik_nr_3</vt:lpstr>
      <vt:lpstr>załącznik_nr_4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2026-04-13T10:16:14Z</cp:lastPrinted>
  <dcterms:created xsi:type="dcterms:W3CDTF">2019-10-11T12:09:38Z</dcterms:created>
  <dcterms:modified xsi:type="dcterms:W3CDTF">2026-04-13T10:16:18Z</dcterms:modified>
</cp:coreProperties>
</file>