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0.172\M.Kozik\Moje dokumenty\sesje\sesja 15\uchwaly\XV 72 25 zmiany budżetu\"/>
    </mc:Choice>
  </mc:AlternateContent>
  <xr:revisionPtr revIDLastSave="0" documentId="13_ncr:1_{13E8B808-9CC5-462F-BBAC-0925DC3131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łącznik_nr_1_2_3" sheetId="1" r:id="rId1"/>
    <sheet name="załącznik_nr_4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5" i="1" l="1"/>
  <c r="F189" i="1"/>
  <c r="E189" i="1"/>
  <c r="F156" i="1"/>
  <c r="F153" i="1"/>
  <c r="E153" i="1"/>
  <c r="I107" i="2"/>
  <c r="G107" i="2" s="1"/>
  <c r="E156" i="1" l="1"/>
  <c r="E148" i="1" s="1"/>
  <c r="E147" i="1" s="1"/>
  <c r="I83" i="2" l="1"/>
  <c r="G83" i="2" s="1"/>
  <c r="I91" i="2" l="1"/>
  <c r="G91" i="2" s="1"/>
  <c r="I87" i="2"/>
  <c r="G87" i="2" s="1"/>
  <c r="I73" i="2"/>
  <c r="I154" i="2" s="1"/>
  <c r="I72" i="2"/>
  <c r="I68" i="2"/>
  <c r="I53" i="2"/>
  <c r="I52" i="2"/>
  <c r="I71" i="2" l="1"/>
  <c r="G71" i="2" s="1"/>
  <c r="I27" i="2"/>
  <c r="G27" i="2" s="1"/>
  <c r="E51" i="1"/>
  <c r="I19" i="2"/>
  <c r="G19" i="2" s="1"/>
  <c r="F66" i="1"/>
  <c r="E66" i="1"/>
  <c r="F61" i="1"/>
  <c r="F65" i="1"/>
  <c r="F64" i="1" s="1"/>
  <c r="E64" i="1"/>
  <c r="F12" i="1"/>
  <c r="F11" i="1" s="1"/>
  <c r="E11" i="1"/>
  <c r="F184" i="1"/>
  <c r="F183" i="1" s="1"/>
  <c r="E184" i="1"/>
  <c r="E183" i="1" s="1"/>
  <c r="F148" i="1"/>
  <c r="F147" i="1" s="1"/>
  <c r="F79" i="1"/>
  <c r="E79" i="1"/>
  <c r="F77" i="1"/>
  <c r="E77" i="1"/>
  <c r="F86" i="1"/>
  <c r="F81" i="1"/>
  <c r="E86" i="1"/>
  <c r="E81" i="1"/>
  <c r="F70" i="1"/>
  <c r="F69" i="1" s="1"/>
  <c r="F68" i="1" s="1"/>
  <c r="E70" i="1"/>
  <c r="E69" i="1" s="1"/>
  <c r="E68" i="1" s="1"/>
  <c r="F48" i="1"/>
  <c r="F47" i="1" s="1"/>
  <c r="F46" i="1" s="1"/>
  <c r="E48" i="1"/>
  <c r="E47" i="1" s="1"/>
  <c r="E46" i="1" s="1"/>
  <c r="F43" i="1"/>
  <c r="F42" i="1" s="1"/>
  <c r="F35" i="1" s="1"/>
  <c r="E43" i="1"/>
  <c r="E42" i="1" s="1"/>
  <c r="F20" i="1"/>
  <c r="E20" i="1"/>
  <c r="F22" i="1"/>
  <c r="E22" i="1"/>
  <c r="F15" i="1"/>
  <c r="F14" i="1" s="1"/>
  <c r="F13" i="1" s="1"/>
  <c r="E15" i="1"/>
  <c r="E14" i="1" s="1"/>
  <c r="E13" i="1" s="1"/>
  <c r="F193" i="1"/>
  <c r="E193" i="1"/>
  <c r="F239" i="1"/>
  <c r="F238" i="1" s="1"/>
  <c r="E239" i="1"/>
  <c r="E238" i="1" s="1"/>
  <c r="F232" i="1"/>
  <c r="F231" i="1" s="1"/>
  <c r="F230" i="1" s="1"/>
  <c r="E232" i="1"/>
  <c r="E231" i="1" s="1"/>
  <c r="E230" i="1" s="1"/>
  <c r="F76" i="1" l="1"/>
  <c r="F75" i="1" s="1"/>
  <c r="F60" i="1"/>
  <c r="F51" i="1"/>
  <c r="E76" i="1"/>
  <c r="E75" i="1" s="1"/>
  <c r="E19" i="1"/>
  <c r="E18" i="1" s="1"/>
  <c r="F19" i="1"/>
  <c r="F18" i="1" s="1"/>
  <c r="F199" i="1"/>
  <c r="E199" i="1"/>
  <c r="F195" i="1"/>
  <c r="E195" i="1"/>
  <c r="E178" i="1"/>
  <c r="F172" i="1"/>
  <c r="E172" i="1"/>
  <c r="F142" i="1"/>
  <c r="F141" i="1" s="1"/>
  <c r="E142" i="1"/>
  <c r="E141" i="1" s="1"/>
  <c r="F137" i="1"/>
  <c r="F136" i="1" s="1"/>
  <c r="E137" i="1"/>
  <c r="E136" i="1" s="1"/>
  <c r="F123" i="1"/>
  <c r="E123" i="1"/>
  <c r="F135" i="1" l="1"/>
  <c r="E135" i="1"/>
  <c r="F114" i="1"/>
  <c r="F113" i="1" s="1"/>
  <c r="E114" i="1"/>
  <c r="E113" i="1" s="1"/>
  <c r="F106" i="1"/>
  <c r="F105" i="1" s="1"/>
  <c r="E106" i="1"/>
  <c r="E105" i="1" s="1"/>
  <c r="F101" i="1"/>
  <c r="F100" i="1" s="1"/>
  <c r="E101" i="1"/>
  <c r="E100" i="1" s="1"/>
  <c r="F91" i="1"/>
  <c r="F90" i="1" s="1"/>
  <c r="E91" i="1"/>
  <c r="E90" i="1" s="1"/>
  <c r="F89" i="1" l="1"/>
  <c r="E89" i="1"/>
  <c r="F33" i="1"/>
  <c r="E33" i="1"/>
  <c r="F40" i="1"/>
  <c r="E40" i="1"/>
  <c r="E39" i="1" s="1"/>
  <c r="F37" i="1"/>
  <c r="E37" i="1"/>
  <c r="E36" i="1" s="1"/>
  <c r="E35" i="1" l="1"/>
  <c r="F59" i="1"/>
  <c r="E61" i="1"/>
  <c r="E60" i="1" s="1"/>
  <c r="F9" i="1"/>
  <c r="F8" i="1" s="1"/>
  <c r="E9" i="1"/>
  <c r="E8" i="1" s="1"/>
  <c r="E7" i="1" s="1"/>
  <c r="E59" i="1" l="1"/>
  <c r="F7" i="1"/>
  <c r="F27" i="1"/>
  <c r="F26" i="1" s="1"/>
  <c r="E27" i="1"/>
  <c r="E26" i="1" s="1"/>
  <c r="E165" i="1" l="1"/>
  <c r="E164" i="1"/>
  <c r="F162" i="1"/>
  <c r="F210" i="1" s="1"/>
  <c r="F237" i="1"/>
  <c r="F241" i="1" s="1"/>
  <c r="E237" i="1"/>
  <c r="E241" i="1" s="1"/>
  <c r="I136" i="2"/>
  <c r="G136" i="2" s="1"/>
  <c r="I148" i="2"/>
  <c r="I147" i="2"/>
  <c r="I155" i="2" s="1"/>
  <c r="I140" i="2"/>
  <c r="G140" i="2" s="1"/>
  <c r="I133" i="2"/>
  <c r="I128" i="2"/>
  <c r="G128" i="2" s="1"/>
  <c r="I115" i="2"/>
  <c r="G115" i="2" s="1"/>
  <c r="I111" i="2"/>
  <c r="G111" i="2"/>
  <c r="I104" i="2"/>
  <c r="I103" i="2" s="1"/>
  <c r="G103" i="2" s="1"/>
  <c r="I99" i="2"/>
  <c r="G99" i="2" s="1"/>
  <c r="I95" i="2"/>
  <c r="G95" i="2" s="1"/>
  <c r="I79" i="2"/>
  <c r="G79" i="2" s="1"/>
  <c r="I75" i="2"/>
  <c r="G75" i="2" s="1"/>
  <c r="I67" i="2"/>
  <c r="G67" i="2" s="1"/>
  <c r="I56" i="2"/>
  <c r="I51" i="2"/>
  <c r="G51" i="2" s="1"/>
  <c r="I47" i="2"/>
  <c r="G47" i="2" s="1"/>
  <c r="I43" i="2"/>
  <c r="G43" i="2" s="1"/>
  <c r="I39" i="2"/>
  <c r="G39" i="2" s="1"/>
  <c r="I35" i="2"/>
  <c r="G35" i="2" s="1"/>
  <c r="I31" i="2"/>
  <c r="G31" i="2" s="1"/>
  <c r="I23" i="2"/>
  <c r="G23" i="2" s="1"/>
  <c r="I15" i="2"/>
  <c r="G15" i="2" s="1"/>
  <c r="I11" i="2"/>
  <c r="G11" i="2" s="1"/>
  <c r="I153" i="2" l="1"/>
  <c r="I132" i="2"/>
  <c r="G132" i="2" s="1"/>
  <c r="G148" i="2"/>
  <c r="I55" i="2"/>
  <c r="G55" i="2" s="1"/>
  <c r="E162" i="1"/>
  <c r="E210" i="1" s="1"/>
  <c r="I144" i="2"/>
  <c r="G144" i="2" s="1"/>
  <c r="G152" i="2" l="1"/>
  <c r="I152" i="2"/>
  <c r="F121" i="1"/>
  <c r="F120" i="1" s="1"/>
  <c r="E121" i="1"/>
  <c r="E120" i="1" s="1"/>
  <c r="F31" i="1"/>
  <c r="F30" i="1" s="1"/>
  <c r="F29" i="1" s="1"/>
  <c r="F50" i="1" s="1"/>
  <c r="E31" i="1"/>
  <c r="F161" i="1"/>
  <c r="F160" i="1" s="1"/>
  <c r="E161" i="1"/>
  <c r="E160" i="1" s="1"/>
  <c r="F181" i="1"/>
  <c r="E181" i="1"/>
  <c r="E177" i="1" s="1"/>
  <c r="F178" i="1"/>
  <c r="F168" i="1"/>
  <c r="F167" i="1" s="1"/>
  <c r="E168" i="1"/>
  <c r="E167" i="1" s="1"/>
  <c r="E119" i="1" l="1"/>
  <c r="F119" i="1"/>
  <c r="E30" i="1"/>
  <c r="E159" i="1"/>
  <c r="E175" i="1"/>
  <c r="E171" i="1" s="1"/>
  <c r="E166" i="1" s="1"/>
  <c r="E29" i="1" l="1"/>
  <c r="E50" i="1" s="1"/>
  <c r="E192" i="1"/>
  <c r="F192" i="1"/>
  <c r="F175" i="1" l="1"/>
  <c r="F171" i="1" s="1"/>
  <c r="F159" i="1" l="1"/>
  <c r="E198" i="1" l="1"/>
  <c r="E191" i="1" s="1"/>
  <c r="E188" i="1" l="1"/>
  <c r="E187" i="1" s="1"/>
  <c r="E209" i="1"/>
  <c r="F198" i="1"/>
  <c r="F191" i="1" s="1"/>
  <c r="F188" i="1" s="1"/>
  <c r="F187" i="1" s="1"/>
  <c r="F177" i="1"/>
  <c r="F166" i="1" s="1"/>
  <c r="F209" i="1" l="1"/>
</calcChain>
</file>

<file path=xl/sharedStrings.xml><?xml version="1.0" encoding="utf-8"?>
<sst xmlns="http://schemas.openxmlformats.org/spreadsheetml/2006/main" count="518" uniqueCount="153">
  <si>
    <t>§</t>
  </si>
  <si>
    <t>DOCHODY</t>
  </si>
  <si>
    <t xml:space="preserve">Dział </t>
  </si>
  <si>
    <t xml:space="preserve">Rozdział </t>
  </si>
  <si>
    <t xml:space="preserve">Nazwa </t>
  </si>
  <si>
    <t xml:space="preserve">Zwiększenie </t>
  </si>
  <si>
    <t xml:space="preserve">Zmniejszenie </t>
  </si>
  <si>
    <t xml:space="preserve">Razem dochody </t>
  </si>
  <si>
    <t xml:space="preserve">                                                                                                                   </t>
  </si>
  <si>
    <t xml:space="preserve">WYDATKI </t>
  </si>
  <si>
    <t xml:space="preserve"> Załącznik Nr  1  do Uchwały</t>
  </si>
  <si>
    <t xml:space="preserve"> Rady  Powiatu  Świdwińskiego </t>
  </si>
  <si>
    <t xml:space="preserve"> Załącznik Nr  2  do Uchwały</t>
  </si>
  <si>
    <t>OŚWIATA I WYCHOWANIE</t>
  </si>
  <si>
    <t>EDUKACYJNA OPIEKA WYCHOWAWCZA</t>
  </si>
  <si>
    <t>w tym na wydatki inwestycyjne</t>
  </si>
  <si>
    <t>w tym dochody majątkowe</t>
  </si>
  <si>
    <t>Zespół Szkół Rolniczych CKZ w Świdwinie</t>
  </si>
  <si>
    <t>Internaty i bursy szkolne</t>
  </si>
  <si>
    <t>Technika</t>
  </si>
  <si>
    <t>Pozostała działalność</t>
  </si>
  <si>
    <t>Zespół Szkół w Połczynie Zdroju</t>
  </si>
  <si>
    <t>Zespół Szkół w Świdwinie</t>
  </si>
  <si>
    <t>Poradnia Psychologiczno - Pedagogiczna w Połczynie Zdroju</t>
  </si>
  <si>
    <t>Poradnia Psychologiczno - Pedagogiczna w Świdwinie</t>
  </si>
  <si>
    <t>Zespół Placówek Oświatowych w Połczynie Zdroju</t>
  </si>
  <si>
    <t>Starostwo Powiatowe w Świdwinie</t>
  </si>
  <si>
    <t>Zakup usług pozostałych</t>
  </si>
  <si>
    <t>Zakup materiałów i wyposażenia</t>
  </si>
  <si>
    <t>Wynagrodzenia osobowe pracowników</t>
  </si>
  <si>
    <t>Składki na ubezpieczenia społeczne</t>
  </si>
  <si>
    <t>Licea ogólnokształcące</t>
  </si>
  <si>
    <t>Realizacja zadań wymagających stosowania specjalnej organizacji nauki i metod</t>
  </si>
  <si>
    <t xml:space="preserve">pracy dla dzieci i młodzieży  w gimnazjach, klasach dotychczasowego gimnazjum </t>
  </si>
  <si>
    <t>prowadzonych w szkołach innego typu, liceach  ogólnokształcących , technikach,</t>
  </si>
  <si>
    <t>szkołach policealnych, branżowych szkołach I i II stopnia  i klasach dotychczasowej</t>
  </si>
  <si>
    <t>zasadniczej szkoły zawodowej  prowadzonych branżowych szkołach I stopnia</t>
  </si>
  <si>
    <t xml:space="preserve">oraz szkołach  artystycznych </t>
  </si>
  <si>
    <t>Poradnie psychologiczno - pedagogiczne</t>
  </si>
  <si>
    <t>Zakup energii</t>
  </si>
  <si>
    <t>Składki na Fundusz Pracy</t>
  </si>
  <si>
    <t>Wynagrodzenia osobowe nauczycieli</t>
  </si>
  <si>
    <t>Wynagrodzenia bezosobowe</t>
  </si>
  <si>
    <t>Wydatki inwestycyjne jednostek budżetowych</t>
  </si>
  <si>
    <t>0 830</t>
  </si>
  <si>
    <t>Wpływy z usług</t>
  </si>
  <si>
    <t>RODZINA</t>
  </si>
  <si>
    <t>Zakup usług remontowych</t>
  </si>
  <si>
    <t>Wpłaty na PPK finansowane przez podmiot zatrudniający</t>
  </si>
  <si>
    <t>Wydatki osobowe niezaliczone do wynagrodzeń</t>
  </si>
  <si>
    <t>Zakup usług zdrowotnych</t>
  </si>
  <si>
    <t>Opłaty z tytułu zakupu usług telekomunikacyjnych</t>
  </si>
  <si>
    <t>Różne opłaty i składki</t>
  </si>
  <si>
    <t>Odpis na ZFŚS</t>
  </si>
  <si>
    <t>Podatek od towarów i usług (VAT)</t>
  </si>
  <si>
    <t xml:space="preserve">Branżowe szkoły I stopnia </t>
  </si>
  <si>
    <t xml:space="preserve">Starostwo Powiatowe w Świdwinie </t>
  </si>
  <si>
    <t>POMOC SPOŁECZNA</t>
  </si>
  <si>
    <t>Domy pomocy społecznej</t>
  </si>
  <si>
    <t>Dom Pomocy Społecznej w Krzecku</t>
  </si>
  <si>
    <t>Termomodernizacja budynku mieszkalnego przy ul. Wojska Polskiego 27 w Świdwinie</t>
  </si>
  <si>
    <t>Rady Powiatu Świdwińskiego</t>
  </si>
  <si>
    <t>Zadania inwestycyjne do realizacji w 2025 roku</t>
  </si>
  <si>
    <t>Jednostka</t>
  </si>
  <si>
    <t>Plan na 2025r.</t>
  </si>
  <si>
    <t>Nazwa zadania</t>
  </si>
  <si>
    <t>organizacyjna</t>
  </si>
  <si>
    <t>Okres</t>
  </si>
  <si>
    <t xml:space="preserve">Łączne </t>
  </si>
  <si>
    <t>Źródła</t>
  </si>
  <si>
    <t>Lp.</t>
  </si>
  <si>
    <t>Dział</t>
  </si>
  <si>
    <t>Rozdział</t>
  </si>
  <si>
    <t xml:space="preserve">inwestycyjnego </t>
  </si>
  <si>
    <t>realizująca program</t>
  </si>
  <si>
    <t>realizacji</t>
  </si>
  <si>
    <t>nakłady</t>
  </si>
  <si>
    <t>finansowania</t>
  </si>
  <si>
    <t>lub koordynująca</t>
  </si>
  <si>
    <t>finansowe</t>
  </si>
  <si>
    <t>wykonanie programu</t>
  </si>
  <si>
    <t>(w zł)</t>
  </si>
  <si>
    <t>Remont drogi powiatowej nr 1082Z na odcinku Kluczkowo-Bierzwnica</t>
  </si>
  <si>
    <t>Powiatowy Zarząd Dróg w Świdwinie</t>
  </si>
  <si>
    <t>OGÓŁEM:</t>
  </si>
  <si>
    <t xml:space="preserve">środki własne </t>
  </si>
  <si>
    <t>środki pomocowe</t>
  </si>
  <si>
    <t>inne środki</t>
  </si>
  <si>
    <t>Przebudowa obiektu mostowego nr JNI 06030064 przez rzekę Mogilicę w ciągu drogi powiatowej nr 1061Z Rąbino-Sława-Bierzwnica w km 3+505 w m. Lipie</t>
  </si>
  <si>
    <t>Zakupy majątkowe</t>
  </si>
  <si>
    <t xml:space="preserve">Rozbudowa Regionalnej Infrastruktury Informacji Przestrzennej </t>
  </si>
  <si>
    <t>Wydatki inwestycyjne - dokumentacje, nadzory</t>
  </si>
  <si>
    <t>Nadzór autorski - rozbudowa HIPERBAZY ZSR CKZ w Świdwinie</t>
  </si>
  <si>
    <t>Montaż klimatyzacji w budynku Starostwa Powiatowego III piętro</t>
  </si>
  <si>
    <t>Zwiększenie jakości i dostępności usług publicznych ZSR CKZ w Świdwinie</t>
  </si>
  <si>
    <t>Wymiana windy w budynku Starostwa Powiatowego</t>
  </si>
  <si>
    <t>Wydzielenie klatki ppoż. w budynku Starostwa Powiatowego</t>
  </si>
  <si>
    <t>Zwiększenie efektywności energetycznej w budynku Poradni PP w Świdwinie poprzez termomodernizację i wymianę źródła ciepła</t>
  </si>
  <si>
    <t>Poprawa jakości usług medycznych w szpitalu w Połczynie-Zdroju</t>
  </si>
  <si>
    <t>Remont dachu zabytkowego szpitala w Połczynie Zdroju</t>
  </si>
  <si>
    <t>Adaptacja terenów zurbanizowanych do zmian klimatu</t>
  </si>
  <si>
    <t>Zakup samochodu "mikrobus" do przewozu osób niepełnosprawnych dla DPS w Modrzewcu</t>
  </si>
  <si>
    <t>Zakupy majątkowe w ramach projektu "Wybierz przyszłość dla Rodziny Plus"</t>
  </si>
  <si>
    <t>Powiatowe Centrum Pomocy Rodzinie               w Świdwinie</t>
  </si>
  <si>
    <t>Likwidacja barier transportowych - zakup samochodu dla CPOW Świdwin</t>
  </si>
  <si>
    <t>Rewitalizacja iglicy kościoła pw. MBNP w Świdwinie</t>
  </si>
  <si>
    <t>Budowa boiska trawiastego wraz z infrastrukturą towarzyszącą przy ZSR CKZ w Świdwinie</t>
  </si>
  <si>
    <t>Poprawa infrastruktury sportowej na terenie szkół Powiatu Świdwińskiego</t>
  </si>
  <si>
    <t xml:space="preserve">RAZEM </t>
  </si>
  <si>
    <t>Załącznik Nr 4 do Uchwały</t>
  </si>
  <si>
    <t xml:space="preserve"> Załącznik Nr  3  do Uchwały</t>
  </si>
  <si>
    <t>PRZENIESIENIA WYDATKÓW MIĘDZY DZIAŁAMI</t>
  </si>
  <si>
    <t>RÓŻNE ROZLICZENIA</t>
  </si>
  <si>
    <t>Środki na uzupełnienie dochodów powiatów</t>
  </si>
  <si>
    <t>Rezerwa na uzupełnienie dochodów jednostek samorządu terytorialnego</t>
  </si>
  <si>
    <t>TRANSPORT I ŁĄCZNOŚĆ</t>
  </si>
  <si>
    <t>Drogi publiczne powiatowe</t>
  </si>
  <si>
    <t>Przebudowa obiektu mostowego o Nr JNI 06030064 przez rzekę Mogilicę na drodze powiatowej Nr 1061Z Rąbino-Sława-Bierzwnica w km 3+505 w m. Lipie</t>
  </si>
  <si>
    <t>Szkolne schroniska młodzieżowe</t>
  </si>
  <si>
    <t>Dom Pomocy Społecznej w Modrzewcu</t>
  </si>
  <si>
    <t xml:space="preserve">Wydatki inwestycyjne jednostek budżetowych </t>
  </si>
  <si>
    <t>Kwalifikacyjne kursy zawodowe</t>
  </si>
  <si>
    <t>Zakup środków żywności</t>
  </si>
  <si>
    <t>POZOSTAŁE ZDANIA W ZAKRESIE POLITYKI SPOŁECZNEJ</t>
  </si>
  <si>
    <t>Razem przeniesienia wydatków</t>
  </si>
  <si>
    <t>Powiatowe Centrum Pomocy Rodzinie w Świdwinie</t>
  </si>
  <si>
    <t>TURYSTYKA</t>
  </si>
  <si>
    <t xml:space="preserve">Pozostała działalność </t>
  </si>
  <si>
    <t>Dotacja celowa w ramach programów finansowanych z udziałem środków europejskich oraz środków, o których mowa w art.5 ust.3 pkt 5 lit a i b ustawy, lub płatności w ramach budżetu środków europejskich, realizowanych przez jednostki samorządu terytorialnego</t>
  </si>
  <si>
    <t>Zwiększenie jakości i dostępności usług publicznych poprzez doposażenie Centrum Nauki Cordis w Świdwinie</t>
  </si>
  <si>
    <t>ADMINISTRACJA PUBLICZNA</t>
  </si>
  <si>
    <t>Zwiększenie efektywności energetycznej w budynku Poradni Psychologiczno - Pedagogicznej w Świdwinie poprzez termomodernizację i wymianę źródeł ciepła</t>
  </si>
  <si>
    <t>Zwiększenie jakości i dostępności usług publicznych w Zespole Szkół Rolniczych CKZ w Świdwinie</t>
  </si>
  <si>
    <t>Termomodernizacja budynku mieszkalnego przy ulicy Wojska Polskiego 28 w Świdwinie</t>
  </si>
  <si>
    <t>Poprawa jakości i dostępności kształcenia zawodowego w szkołach ponadpodstawowych wraz z doposażeniem pracowni w powiecie świdwińskim</t>
  </si>
  <si>
    <t>Wydzielenie klatki ppoż. w budynku Starostwa Powiatowego I piętro</t>
  </si>
  <si>
    <t xml:space="preserve">Razem wydatki </t>
  </si>
  <si>
    <t>Środki na dofinansowanie własnych inwestycji gmin, powiatów (związków gmin, związków powiatowo-gminnych, związków powiatów), samorządów województw, pozyskane z innych źródeł</t>
  </si>
  <si>
    <t>Wydatki inwestycyjne jednostek budżetowych-wkład własny</t>
  </si>
  <si>
    <t>Remont drogi powiatowej Nr 1082Z na odcinku Kluczkowo-Bierzwnica</t>
  </si>
  <si>
    <t>Remont nawierzchni bitumicznej drogi powiatowej Nr 1082Z na odcinku Psary - Kluczkowo o dł. 4890m.</t>
  </si>
  <si>
    <t>Wykonanie hydroizolacji w Zespole Szkół w Połczynie Zdroju</t>
  </si>
  <si>
    <t>Termomodernizacja budynku mieszkalnego przy ulicy Wojska Polskiego 27 w Świdwinie</t>
  </si>
  <si>
    <t xml:space="preserve">Rozbudowa monitoringu elektronicznego na terenie szkoły </t>
  </si>
  <si>
    <t>Rozbudowa ogrodzenia szkoły wokół nowo budowanego boiska</t>
  </si>
  <si>
    <t>Dokumentacja projektowa budowy wieży radiowej na potrzeby KP PSP w Świdwinie</t>
  </si>
  <si>
    <t>Komenda Powiatowa Państwowej Straży Pożarnej w Świdwinie</t>
  </si>
  <si>
    <t>Tworzenie mieszkań treningowych lub wspomaganych dla osób niepełnosprawnych</t>
  </si>
  <si>
    <t>Zwiększenie jakości i dostępności usług publicznych poprzez doposażenie Centrum Nauki Cordis w Świdwinie - budowa przepompowni przeciw zalewowej</t>
  </si>
  <si>
    <t>Dotacja celowa z budżetu na finansowanie lub dofinansowanie zadań zleconych do realizacji fundacjom</t>
  </si>
  <si>
    <t>Powiatowe centra pomocy rodzinie</t>
  </si>
  <si>
    <t>BEZPIECZEŃSTWO PUBLICZNE I OCHRONA PRECIWPOŻAROWA</t>
  </si>
  <si>
    <t xml:space="preserve">  Nr XV/72/25 z dnia 28 sierpnia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</si>
</sst>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0;[Red]#,##0.00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u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u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.5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u/>
      <sz val="10.5"/>
      <name val="Times New Roman"/>
      <family val="1"/>
      <charset val="238"/>
    </font>
    <font>
      <b/>
      <i/>
      <sz val="10.5"/>
      <name val="Times New Roman"/>
      <family val="1"/>
      <charset val="238"/>
    </font>
    <font>
      <sz val="10.5"/>
      <name val="Calibri"/>
      <family val="2"/>
      <charset val="238"/>
      <scheme val="minor"/>
    </font>
    <font>
      <i/>
      <sz val="10.5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u/>
      <sz val="10.5"/>
      <name val="Calibri"/>
      <family val="2"/>
      <charset val="238"/>
      <scheme val="minor"/>
    </font>
    <font>
      <i/>
      <u/>
      <sz val="10.5"/>
      <color theme="1"/>
      <name val="Times New Roman"/>
      <family val="1"/>
      <charset val="238"/>
    </font>
    <font>
      <i/>
      <u/>
      <sz val="11"/>
      <name val="Times New Roman"/>
      <family val="1"/>
      <charset val="238"/>
    </font>
    <font>
      <u/>
      <sz val="10.5"/>
      <name val="Times New Roman"/>
      <family val="1"/>
      <charset val="238"/>
    </font>
    <font>
      <u/>
      <sz val="10.5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06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/>
    <xf numFmtId="0" fontId="13" fillId="0" borderId="0" xfId="0" applyFont="1"/>
    <xf numFmtId="0" fontId="7" fillId="0" borderId="0" xfId="0" applyFont="1" applyAlignment="1">
      <alignment horizontal="right"/>
    </xf>
    <xf numFmtId="0" fontId="14" fillId="0" borderId="0" xfId="0" applyFont="1"/>
    <xf numFmtId="164" fontId="7" fillId="0" borderId="0" xfId="0" applyNumberFormat="1" applyFont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19" fillId="0" borderId="1" xfId="1" applyFont="1" applyBorder="1" applyAlignment="1">
      <alignment horizontal="center"/>
    </xf>
    <xf numFmtId="0" fontId="19" fillId="0" borderId="11" xfId="1" applyFont="1" applyBorder="1" applyAlignment="1">
      <alignment horizontal="center"/>
    </xf>
    <xf numFmtId="0" fontId="19" fillId="0" borderId="7" xfId="1" applyFont="1" applyBorder="1" applyAlignment="1">
      <alignment horizontal="center"/>
    </xf>
    <xf numFmtId="0" fontId="19" fillId="0" borderId="6" xfId="1" applyFont="1" applyBorder="1" applyAlignment="1">
      <alignment horizontal="center"/>
    </xf>
    <xf numFmtId="0" fontId="19" fillId="0" borderId="3" xfId="1" applyFont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9" fillId="0" borderId="5" xfId="1" applyFont="1" applyBorder="1" applyAlignment="1">
      <alignment horizontal="center"/>
    </xf>
    <xf numFmtId="0" fontId="21" fillId="2" borderId="5" xfId="1" applyFont="1" applyFill="1" applyBorder="1" applyAlignment="1">
      <alignment vertical="center"/>
    </xf>
    <xf numFmtId="164" fontId="21" fillId="0" borderId="5" xfId="1" applyNumberFormat="1" applyFont="1" applyBorder="1" applyAlignment="1">
      <alignment vertical="center" wrapText="1"/>
    </xf>
    <xf numFmtId="0" fontId="19" fillId="2" borderId="5" xfId="1" applyFont="1" applyFill="1" applyBorder="1" applyAlignment="1">
      <alignment vertical="center"/>
    </xf>
    <xf numFmtId="164" fontId="19" fillId="0" borderId="5" xfId="2" applyNumberFormat="1" applyFont="1" applyBorder="1" applyAlignment="1">
      <alignment vertical="center"/>
    </xf>
    <xf numFmtId="164" fontId="19" fillId="0" borderId="0" xfId="0" applyNumberFormat="1" applyFont="1"/>
    <xf numFmtId="0" fontId="19" fillId="2" borderId="5" xfId="1" applyFont="1" applyFill="1" applyBorder="1" applyAlignment="1">
      <alignment vertical="center" wrapText="1"/>
    </xf>
    <xf numFmtId="164" fontId="19" fillId="0" borderId="5" xfId="1" applyNumberFormat="1" applyFont="1" applyBorder="1" applyAlignment="1">
      <alignment vertical="center" wrapText="1"/>
    </xf>
    <xf numFmtId="3" fontId="21" fillId="0" borderId="5" xfId="0" applyNumberFormat="1" applyFont="1" applyBorder="1" applyAlignment="1">
      <alignment vertical="center"/>
    </xf>
    <xf numFmtId="3" fontId="19" fillId="0" borderId="5" xfId="0" applyNumberFormat="1" applyFont="1" applyBorder="1" applyAlignment="1">
      <alignment vertical="center"/>
    </xf>
    <xf numFmtId="164" fontId="19" fillId="0" borderId="5" xfId="0" applyNumberFormat="1" applyFont="1" applyBorder="1" applyAlignment="1">
      <alignment vertical="center"/>
    </xf>
    <xf numFmtId="0" fontId="19" fillId="0" borderId="0" xfId="1" applyFont="1" applyAlignment="1">
      <alignment vertical="center" wrapText="1"/>
    </xf>
    <xf numFmtId="0" fontId="20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164" fontId="19" fillId="0" borderId="0" xfId="1" applyNumberFormat="1" applyFont="1" applyAlignment="1">
      <alignment vertical="center" wrapText="1"/>
    </xf>
    <xf numFmtId="0" fontId="19" fillId="0" borderId="0" xfId="1" applyFont="1" applyAlignment="1">
      <alignment vertical="center"/>
    </xf>
    <xf numFmtId="164" fontId="19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2" borderId="5" xfId="1" applyFont="1" applyFill="1" applyBorder="1" applyAlignment="1">
      <alignment vertical="center"/>
    </xf>
    <xf numFmtId="164" fontId="23" fillId="0" borderId="5" xfId="1" applyNumberFormat="1" applyFont="1" applyBorder="1" applyAlignment="1">
      <alignment vertical="center" wrapText="1"/>
    </xf>
    <xf numFmtId="0" fontId="23" fillId="2" borderId="5" xfId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3" fillId="3" borderId="0" xfId="0" applyFont="1" applyFill="1" applyAlignment="1">
      <alignment vertical="center"/>
    </xf>
    <xf numFmtId="0" fontId="28" fillId="0" borderId="0" xfId="0" applyFont="1" applyAlignment="1">
      <alignment horizontal="right" vertical="center"/>
    </xf>
    <xf numFmtId="0" fontId="29" fillId="3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28" fillId="3" borderId="0" xfId="0" applyFont="1" applyFill="1" applyAlignment="1">
      <alignment vertical="center"/>
    </xf>
    <xf numFmtId="0" fontId="10" fillId="0" borderId="0" xfId="0" applyFont="1"/>
    <xf numFmtId="165" fontId="10" fillId="0" borderId="0" xfId="0" applyNumberFormat="1" applyFont="1"/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/>
    <xf numFmtId="165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8" fillId="0" borderId="5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165" fontId="8" fillId="0" borderId="5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right" vertical="center"/>
    </xf>
    <xf numFmtId="165" fontId="2" fillId="0" borderId="9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65" fontId="4" fillId="0" borderId="3" xfId="0" applyNumberFormat="1" applyFont="1" applyBorder="1" applyAlignment="1">
      <alignment horizontal="right" vertical="center"/>
    </xf>
    <xf numFmtId="165" fontId="4" fillId="0" borderId="9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165" fontId="1" fillId="0" borderId="3" xfId="0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8" fillId="0" borderId="5" xfId="0" applyFont="1" applyBorder="1"/>
    <xf numFmtId="165" fontId="2" fillId="0" borderId="9" xfId="0" applyNumberFormat="1" applyFont="1" applyBorder="1" applyAlignment="1">
      <alignment vertical="center"/>
    </xf>
    <xf numFmtId="0" fontId="8" fillId="0" borderId="11" xfId="0" applyFont="1" applyBorder="1"/>
    <xf numFmtId="0" fontId="8" fillId="0" borderId="1" xfId="0" applyFont="1" applyBorder="1"/>
    <xf numFmtId="165" fontId="2" fillId="0" borderId="5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vertical="center"/>
    </xf>
    <xf numFmtId="0" fontId="27" fillId="0" borderId="6" xfId="0" applyFont="1" applyBorder="1"/>
    <xf numFmtId="0" fontId="27" fillId="0" borderId="7" xfId="0" applyFont="1" applyBorder="1"/>
    <xf numFmtId="0" fontId="27" fillId="0" borderId="5" xfId="0" applyFont="1" applyBorder="1"/>
    <xf numFmtId="0" fontId="26" fillId="0" borderId="5" xfId="0" applyFont="1" applyBorder="1" applyAlignment="1">
      <alignment wrapText="1"/>
    </xf>
    <xf numFmtId="165" fontId="32" fillId="0" borderId="5" xfId="0" applyNumberFormat="1" applyFont="1" applyBorder="1" applyAlignment="1">
      <alignment horizontal="right" vertical="center"/>
    </xf>
    <xf numFmtId="0" fontId="30" fillId="0" borderId="6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24" fillId="0" borderId="8" xfId="0" applyFont="1" applyBorder="1" applyAlignment="1">
      <alignment horizontal="right" vertical="center"/>
    </xf>
    <xf numFmtId="0" fontId="24" fillId="0" borderId="5" xfId="0" applyFont="1" applyBorder="1" applyAlignment="1">
      <alignment horizontal="left" vertical="center" wrapText="1"/>
    </xf>
    <xf numFmtId="165" fontId="30" fillId="0" borderId="3" xfId="0" applyNumberFormat="1" applyFont="1" applyBorder="1" applyAlignment="1">
      <alignment horizontal="right" vertical="center"/>
    </xf>
    <xf numFmtId="165" fontId="30" fillId="0" borderId="9" xfId="0" applyNumberFormat="1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8" fillId="0" borderId="12" xfId="0" applyFont="1" applyBorder="1"/>
    <xf numFmtId="0" fontId="27" fillId="0" borderId="12" xfId="0" applyFont="1" applyBorder="1"/>
    <xf numFmtId="0" fontId="8" fillId="0" borderId="1" xfId="0" applyFont="1" applyBorder="1" applyAlignment="1">
      <alignment vertical="center"/>
    </xf>
    <xf numFmtId="165" fontId="8" fillId="0" borderId="5" xfId="0" applyNumberFormat="1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8" fillId="0" borderId="5" xfId="0" applyNumberFormat="1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12" xfId="0" applyFont="1" applyBorder="1"/>
    <xf numFmtId="0" fontId="12" fillId="0" borderId="5" xfId="0" applyFont="1" applyBorder="1"/>
    <xf numFmtId="165" fontId="12" fillId="0" borderId="5" xfId="0" applyNumberFormat="1" applyFont="1" applyBorder="1"/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1" fillId="0" borderId="12" xfId="0" applyFont="1" applyBorder="1" applyAlignment="1">
      <alignment horizontal="right"/>
    </xf>
    <xf numFmtId="0" fontId="1" fillId="0" borderId="5" xfId="0" applyFont="1" applyBorder="1"/>
    <xf numFmtId="165" fontId="7" fillId="0" borderId="5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2" fillId="0" borderId="7" xfId="0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165" fontId="2" fillId="0" borderId="5" xfId="0" applyNumberFormat="1" applyFont="1" applyBorder="1"/>
    <xf numFmtId="0" fontId="8" fillId="0" borderId="12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4" fillId="0" borderId="5" xfId="0" applyFont="1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8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2" fillId="0" borderId="12" xfId="0" applyFont="1" applyBorder="1" applyAlignment="1">
      <alignment horizontal="right"/>
    </xf>
    <xf numFmtId="0" fontId="4" fillId="0" borderId="6" xfId="0" applyFont="1" applyBorder="1"/>
    <xf numFmtId="0" fontId="4" fillId="0" borderId="7" xfId="0" applyFont="1" applyBorder="1"/>
    <xf numFmtId="0" fontId="4" fillId="0" borderId="12" xfId="0" applyFont="1" applyBorder="1" applyAlignment="1">
      <alignment horizontal="right"/>
    </xf>
    <xf numFmtId="165" fontId="4" fillId="0" borderId="5" xfId="0" applyNumberFormat="1" applyFont="1" applyBorder="1"/>
    <xf numFmtId="0" fontId="1" fillId="0" borderId="6" xfId="0" applyFont="1" applyBorder="1"/>
    <xf numFmtId="0" fontId="1" fillId="0" borderId="3" xfId="0" applyFont="1" applyBorder="1"/>
    <xf numFmtId="165" fontId="1" fillId="0" borderId="5" xfId="0" applyNumberFormat="1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9" xfId="0" applyFont="1" applyBorder="1"/>
    <xf numFmtId="0" fontId="30" fillId="0" borderId="14" xfId="0" applyFont="1" applyBorder="1" applyAlignment="1">
      <alignment vertical="center"/>
    </xf>
    <xf numFmtId="0" fontId="24" fillId="0" borderId="12" xfId="0" applyFont="1" applyBorder="1" applyAlignment="1">
      <alignment horizontal="right" vertical="center"/>
    </xf>
    <xf numFmtId="0" fontId="33" fillId="0" borderId="5" xfId="0" applyFont="1" applyBorder="1"/>
    <xf numFmtId="0" fontId="15" fillId="0" borderId="3" xfId="0" applyFont="1" applyBorder="1"/>
    <xf numFmtId="0" fontId="15" fillId="0" borderId="5" xfId="0" applyFont="1" applyBorder="1"/>
    <xf numFmtId="165" fontId="15" fillId="0" borderId="5" xfId="0" applyNumberFormat="1" applyFont="1" applyBorder="1"/>
    <xf numFmtId="0" fontId="15" fillId="0" borderId="0" xfId="0" applyFont="1"/>
    <xf numFmtId="165" fontId="15" fillId="0" borderId="0" xfId="0" applyNumberFormat="1" applyFont="1"/>
    <xf numFmtId="165" fontId="7" fillId="0" borderId="10" xfId="0" applyNumberFormat="1" applyFont="1" applyBorder="1"/>
    <xf numFmtId="0" fontId="7" fillId="0" borderId="5" xfId="0" applyFont="1" applyBorder="1" applyAlignment="1">
      <alignment horizontal="right" vertical="center"/>
    </xf>
    <xf numFmtId="165" fontId="13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1" xfId="0" applyFont="1" applyBorder="1" applyAlignment="1">
      <alignment horizontal="left" vertical="center" wrapText="1"/>
    </xf>
    <xf numFmtId="0" fontId="8" fillId="0" borderId="10" xfId="0" applyFont="1" applyBorder="1"/>
    <xf numFmtId="165" fontId="8" fillId="0" borderId="3" xfId="0" applyNumberFormat="1" applyFont="1" applyBorder="1"/>
    <xf numFmtId="0" fontId="12" fillId="0" borderId="10" xfId="0" applyFont="1" applyBorder="1"/>
    <xf numFmtId="0" fontId="7" fillId="0" borderId="7" xfId="0" applyFont="1" applyBorder="1"/>
    <xf numFmtId="0" fontId="7" fillId="0" borderId="10" xfId="0" applyFont="1" applyBorder="1"/>
    <xf numFmtId="0" fontId="7" fillId="0" borderId="12" xfId="0" applyFont="1" applyBorder="1"/>
    <xf numFmtId="165" fontId="7" fillId="0" borderId="5" xfId="0" applyNumberFormat="1" applyFont="1" applyBorder="1"/>
    <xf numFmtId="0" fontId="7" fillId="0" borderId="4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9" xfId="0" applyFont="1" applyBorder="1"/>
    <xf numFmtId="0" fontId="7" fillId="0" borderId="3" xfId="0" applyFont="1" applyBorder="1"/>
    <xf numFmtId="0" fontId="7" fillId="0" borderId="5" xfId="0" applyFont="1" applyBorder="1"/>
    <xf numFmtId="0" fontId="8" fillId="0" borderId="8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0" fontId="8" fillId="0" borderId="13" xfId="0" applyFont="1" applyBorder="1"/>
    <xf numFmtId="165" fontId="8" fillId="0" borderId="5" xfId="0" applyNumberFormat="1" applyFont="1" applyBorder="1" applyAlignment="1">
      <alignment horizontal="right"/>
    </xf>
    <xf numFmtId="165" fontId="8" fillId="0" borderId="12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8" fillId="0" borderId="4" xfId="0" applyFont="1" applyBorder="1"/>
    <xf numFmtId="165" fontId="8" fillId="0" borderId="3" xfId="0" applyNumberFormat="1" applyFont="1" applyBorder="1" applyAlignment="1">
      <alignment horizontal="right"/>
    </xf>
    <xf numFmtId="165" fontId="8" fillId="0" borderId="9" xfId="0" applyNumberFormat="1" applyFont="1" applyBorder="1" applyAlignment="1">
      <alignment horizontal="right"/>
    </xf>
    <xf numFmtId="165" fontId="7" fillId="0" borderId="3" xfId="0" applyNumberFormat="1" applyFont="1" applyBorder="1" applyAlignment="1">
      <alignment horizontal="right"/>
    </xf>
    <xf numFmtId="165" fontId="7" fillId="0" borderId="9" xfId="0" applyNumberFormat="1" applyFont="1" applyBorder="1" applyAlignment="1">
      <alignment horizontal="right"/>
    </xf>
    <xf numFmtId="0" fontId="12" fillId="0" borderId="14" xfId="0" applyFont="1" applyBorder="1"/>
    <xf numFmtId="0" fontId="12" fillId="0" borderId="3" xfId="0" applyFont="1" applyBorder="1"/>
    <xf numFmtId="0" fontId="7" fillId="0" borderId="12" xfId="0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165" fontId="7" fillId="0" borderId="3" xfId="0" applyNumberFormat="1" applyFont="1" applyBorder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/>
    </xf>
    <xf numFmtId="0" fontId="7" fillId="0" borderId="8" xfId="0" applyFont="1" applyBorder="1"/>
    <xf numFmtId="0" fontId="7" fillId="0" borderId="0" xfId="0" applyFont="1" applyAlignment="1">
      <alignment horizontal="left"/>
    </xf>
    <xf numFmtId="165" fontId="7" fillId="0" borderId="1" xfId="0" applyNumberFormat="1" applyFont="1" applyBorder="1"/>
    <xf numFmtId="0" fontId="8" fillId="0" borderId="9" xfId="0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12" fillId="0" borderId="9" xfId="0" applyFont="1" applyBorder="1" applyAlignment="1">
      <alignment horizontal="right"/>
    </xf>
    <xf numFmtId="165" fontId="12" fillId="0" borderId="3" xfId="0" applyNumberFormat="1" applyFont="1" applyBorder="1"/>
    <xf numFmtId="0" fontId="1" fillId="0" borderId="9" xfId="0" applyFont="1" applyBorder="1" applyAlignment="1">
      <alignment horizontal="right" vertical="center"/>
    </xf>
    <xf numFmtId="165" fontId="1" fillId="0" borderId="9" xfId="0" applyNumberFormat="1" applyFont="1" applyBorder="1"/>
    <xf numFmtId="0" fontId="24" fillId="0" borderId="5" xfId="0" applyFont="1" applyBorder="1" applyAlignment="1">
      <alignment wrapText="1"/>
    </xf>
    <xf numFmtId="0" fontId="7" fillId="0" borderId="6" xfId="0" applyFont="1" applyBorder="1"/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2" fillId="0" borderId="5" xfId="0" applyFont="1" applyBorder="1" applyAlignment="1">
      <alignment horizontal="right"/>
    </xf>
    <xf numFmtId="0" fontId="17" fillId="0" borderId="7" xfId="0" applyFont="1" applyBorder="1"/>
    <xf numFmtId="0" fontId="17" fillId="0" borderId="10" xfId="0" applyFont="1" applyBorder="1"/>
    <xf numFmtId="0" fontId="17" fillId="0" borderId="5" xfId="0" applyFont="1" applyBorder="1" applyAlignment="1">
      <alignment horizontal="right"/>
    </xf>
    <xf numFmtId="0" fontId="17" fillId="0" borderId="5" xfId="0" applyFont="1" applyBorder="1"/>
    <xf numFmtId="165" fontId="17" fillId="0" borderId="5" xfId="0" applyNumberFormat="1" applyFont="1" applyBorder="1"/>
    <xf numFmtId="165" fontId="7" fillId="0" borderId="0" xfId="0" applyNumberFormat="1" applyFont="1"/>
    <xf numFmtId="0" fontId="11" fillId="0" borderId="7" xfId="0" applyFont="1" applyBorder="1"/>
    <xf numFmtId="0" fontId="2" fillId="0" borderId="15" xfId="0" applyFont="1" applyBorder="1"/>
    <xf numFmtId="0" fontId="2" fillId="0" borderId="12" xfId="0" applyFont="1" applyBorder="1"/>
    <xf numFmtId="165" fontId="25" fillId="0" borderId="12" xfId="0" applyNumberFormat="1" applyFont="1" applyBorder="1"/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65" fontId="2" fillId="0" borderId="3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165" fontId="4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165" fontId="1" fillId="0" borderId="5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164" fontId="8" fillId="0" borderId="5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64" fontId="2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164" fontId="4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164" fontId="7" fillId="0" borderId="3" xfId="0" applyNumberFormat="1" applyFont="1" applyBorder="1"/>
    <xf numFmtId="164" fontId="7" fillId="0" borderId="9" xfId="0" applyNumberFormat="1" applyFont="1" applyBorder="1"/>
    <xf numFmtId="0" fontId="27" fillId="0" borderId="9" xfId="0" applyFont="1" applyBorder="1"/>
    <xf numFmtId="0" fontId="26" fillId="0" borderId="3" xfId="0" applyFont="1" applyBorder="1" applyAlignment="1">
      <alignment wrapText="1"/>
    </xf>
    <xf numFmtId="165" fontId="32" fillId="0" borderId="3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left"/>
    </xf>
    <xf numFmtId="0" fontId="27" fillId="0" borderId="10" xfId="0" applyFont="1" applyBorder="1"/>
    <xf numFmtId="0" fontId="30" fillId="0" borderId="10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12" fillId="0" borderId="9" xfId="0" applyFont="1" applyBorder="1"/>
    <xf numFmtId="165" fontId="13" fillId="0" borderId="0" xfId="0" applyNumberFormat="1" applyFont="1"/>
    <xf numFmtId="0" fontId="34" fillId="0" borderId="3" xfId="0" applyFont="1" applyBorder="1" applyAlignment="1">
      <alignment wrapText="1"/>
    </xf>
    <xf numFmtId="165" fontId="35" fillId="0" borderId="3" xfId="0" applyNumberFormat="1" applyFont="1" applyBorder="1" applyAlignment="1">
      <alignment horizontal="right" vertical="center"/>
    </xf>
    <xf numFmtId="0" fontId="31" fillId="3" borderId="0" xfId="0" applyFont="1" applyFill="1" applyAlignment="1">
      <alignment vertical="center"/>
    </xf>
    <xf numFmtId="0" fontId="34" fillId="0" borderId="6" xfId="0" applyFont="1" applyBorder="1"/>
    <xf numFmtId="0" fontId="34" fillId="0" borderId="7" xfId="0" applyFont="1" applyBorder="1"/>
    <xf numFmtId="0" fontId="34" fillId="0" borderId="10" xfId="0" applyFont="1" applyBorder="1"/>
    <xf numFmtId="0" fontId="19" fillId="2" borderId="0" xfId="1" applyFont="1" applyFill="1" applyAlignment="1">
      <alignment vertical="center"/>
    </xf>
    <xf numFmtId="0" fontId="21" fillId="0" borderId="11" xfId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right" vertical="center" wrapText="1"/>
    </xf>
    <xf numFmtId="164" fontId="21" fillId="0" borderId="7" xfId="0" applyNumberFormat="1" applyFont="1" applyBorder="1" applyAlignment="1">
      <alignment horizontal="right" vertical="center" wrapText="1"/>
    </xf>
    <xf numFmtId="164" fontId="21" fillId="0" borderId="3" xfId="0" applyNumberFormat="1" applyFont="1" applyBorder="1" applyAlignment="1">
      <alignment horizontal="right" vertical="center" wrapText="1"/>
    </xf>
    <xf numFmtId="0" fontId="19" fillId="0" borderId="1" xfId="1" applyFont="1" applyBorder="1" applyAlignment="1">
      <alignment vertical="center" wrapText="1"/>
    </xf>
    <xf numFmtId="0" fontId="19" fillId="0" borderId="7" xfId="1" applyFont="1" applyBorder="1" applyAlignment="1">
      <alignment vertical="center" wrapText="1"/>
    </xf>
    <xf numFmtId="0" fontId="19" fillId="0" borderId="3" xfId="1" applyFont="1" applyBorder="1" applyAlignment="1">
      <alignment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164" fontId="19" fillId="0" borderId="1" xfId="1" applyNumberFormat="1" applyFont="1" applyBorder="1" applyAlignment="1">
      <alignment vertical="center" wrapText="1"/>
    </xf>
    <xf numFmtId="164" fontId="19" fillId="0" borderId="7" xfId="1" applyNumberFormat="1" applyFont="1" applyBorder="1" applyAlignment="1">
      <alignment vertical="center" wrapText="1"/>
    </xf>
    <xf numFmtId="164" fontId="19" fillId="0" borderId="3" xfId="1" applyNumberFormat="1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7" xfId="0" applyFont="1" applyBorder="1"/>
    <xf numFmtId="0" fontId="19" fillId="0" borderId="3" xfId="0" applyFont="1" applyBorder="1"/>
    <xf numFmtId="0" fontId="7" fillId="0" borderId="0" xfId="0" applyFont="1" applyAlignment="1">
      <alignment horizontal="right" wrapText="1"/>
    </xf>
    <xf numFmtId="0" fontId="19" fillId="0" borderId="0" xfId="0" applyFont="1" applyAlignment="1">
      <alignment horizontal="right" wrapText="1"/>
    </xf>
    <xf numFmtId="0" fontId="8" fillId="0" borderId="0" xfId="0" applyFont="1" applyAlignment="1">
      <alignment horizontal="center"/>
    </xf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2"/>
  <sheetViews>
    <sheetView tabSelected="1" view="pageBreakPreview" topLeftCell="A229" zoomScale="60" zoomScaleNormal="100" workbookViewId="0">
      <selection activeCell="D196" sqref="D196:D197"/>
    </sheetView>
  </sheetViews>
  <sheetFormatPr defaultRowHeight="14.4"/>
  <cols>
    <col min="1" max="1" width="6.88671875" style="53" customWidth="1"/>
    <col min="2" max="2" width="8.6640625" style="53" customWidth="1"/>
    <col min="3" max="3" width="5.88671875" style="53" customWidth="1"/>
    <col min="4" max="4" width="90" style="53" customWidth="1"/>
    <col min="5" max="6" width="13.33203125" style="55" customWidth="1"/>
    <col min="8" max="8" width="11.44140625" bestFit="1" customWidth="1"/>
  </cols>
  <sheetData>
    <row r="1" spans="1:20" s="3" customFormat="1">
      <c r="A1" s="50"/>
      <c r="B1" s="50"/>
      <c r="C1" s="50"/>
      <c r="D1" s="50"/>
      <c r="E1" s="51"/>
      <c r="F1" s="52" t="s">
        <v>10</v>
      </c>
    </row>
    <row r="2" spans="1:20" s="3" customFormat="1">
      <c r="A2" s="50"/>
      <c r="B2" s="50"/>
      <c r="C2" s="50"/>
      <c r="D2" s="50"/>
      <c r="E2" s="51"/>
      <c r="F2" s="52" t="s">
        <v>11</v>
      </c>
    </row>
    <row r="3" spans="1:20" s="3" customFormat="1">
      <c r="A3" s="50"/>
      <c r="B3" s="50"/>
      <c r="C3" s="50"/>
      <c r="D3" s="50"/>
      <c r="E3" s="51"/>
      <c r="F3" s="52" t="s">
        <v>152</v>
      </c>
    </row>
    <row r="4" spans="1:20">
      <c r="D4" s="54" t="s">
        <v>1</v>
      </c>
    </row>
    <row r="5" spans="1:20">
      <c r="A5" s="56" t="s">
        <v>2</v>
      </c>
      <c r="B5" s="56" t="s">
        <v>3</v>
      </c>
      <c r="C5" s="56" t="s">
        <v>0</v>
      </c>
      <c r="D5" s="57" t="s">
        <v>4</v>
      </c>
      <c r="E5" s="58" t="s">
        <v>5</v>
      </c>
      <c r="F5" s="59" t="s">
        <v>6</v>
      </c>
    </row>
    <row r="6" spans="1:20">
      <c r="A6" s="60"/>
      <c r="B6" s="60"/>
      <c r="C6" s="60"/>
      <c r="D6" s="61"/>
      <c r="E6" s="62"/>
      <c r="F6" s="63"/>
    </row>
    <row r="7" spans="1:20" s="38" customFormat="1" ht="17.100000000000001" customHeight="1">
      <c r="A7" s="64">
        <v>600</v>
      </c>
      <c r="B7" s="65"/>
      <c r="C7" s="66"/>
      <c r="D7" s="67" t="s">
        <v>115</v>
      </c>
      <c r="E7" s="68">
        <f t="shared" ref="E7:F8" si="0">E8</f>
        <v>0</v>
      </c>
      <c r="F7" s="68">
        <f t="shared" si="0"/>
        <v>5163625</v>
      </c>
    </row>
    <row r="8" spans="1:20" s="38" customFormat="1" ht="17.100000000000001" customHeight="1">
      <c r="A8" s="69"/>
      <c r="B8" s="70">
        <v>60014</v>
      </c>
      <c r="C8" s="71"/>
      <c r="D8" s="72" t="s">
        <v>116</v>
      </c>
      <c r="E8" s="73">
        <f t="shared" si="0"/>
        <v>0</v>
      </c>
      <c r="F8" s="74">
        <f>F9+F11</f>
        <v>5163625</v>
      </c>
    </row>
    <row r="9" spans="1:20" s="39" customFormat="1" ht="38.25" customHeight="1">
      <c r="A9" s="75"/>
      <c r="B9" s="76"/>
      <c r="C9" s="77"/>
      <c r="D9" s="78" t="s">
        <v>117</v>
      </c>
      <c r="E9" s="79">
        <f>E10</f>
        <v>0</v>
      </c>
      <c r="F9" s="80">
        <f>F10</f>
        <v>1915492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1:20" s="38" customFormat="1" ht="17.100000000000001" customHeight="1">
      <c r="A10" s="81"/>
      <c r="B10" s="82"/>
      <c r="C10" s="83">
        <v>6820</v>
      </c>
      <c r="D10" s="84" t="s">
        <v>113</v>
      </c>
      <c r="E10" s="85">
        <v>0</v>
      </c>
      <c r="F10" s="86">
        <v>1915492</v>
      </c>
    </row>
    <row r="11" spans="1:20" s="39" customFormat="1" ht="16.5" customHeight="1">
      <c r="A11" s="75"/>
      <c r="B11" s="76"/>
      <c r="C11" s="87"/>
      <c r="D11" s="78" t="s">
        <v>139</v>
      </c>
      <c r="E11" s="79">
        <f>E12</f>
        <v>0</v>
      </c>
      <c r="F11" s="80">
        <f>F12</f>
        <v>3248133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s="38" customFormat="1" ht="33.75" customHeight="1">
      <c r="A12" s="81"/>
      <c r="B12" s="82"/>
      <c r="C12" s="83">
        <v>6290</v>
      </c>
      <c r="D12" s="84" t="s">
        <v>137</v>
      </c>
      <c r="E12" s="85">
        <v>0</v>
      </c>
      <c r="F12" s="86">
        <f>4893317-1645184</f>
        <v>3248133</v>
      </c>
    </row>
    <row r="13" spans="1:20" s="45" customFormat="1" ht="17.100000000000001" customHeight="1">
      <c r="A13" s="88">
        <v>630</v>
      </c>
      <c r="B13" s="88"/>
      <c r="C13" s="88"/>
      <c r="D13" s="88" t="s">
        <v>126</v>
      </c>
      <c r="E13" s="73">
        <f>E14</f>
        <v>26138</v>
      </c>
      <c r="F13" s="89">
        <f>F14</f>
        <v>127500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s="45" customFormat="1" ht="17.100000000000001" customHeight="1">
      <c r="A14" s="90"/>
      <c r="B14" s="91">
        <v>63095</v>
      </c>
      <c r="C14" s="88"/>
      <c r="D14" s="88" t="s">
        <v>127</v>
      </c>
      <c r="E14" s="92">
        <f>E15</f>
        <v>26138</v>
      </c>
      <c r="F14" s="93">
        <f>F15</f>
        <v>127500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0" s="47" customFormat="1" ht="18" customHeight="1">
      <c r="A15" s="94"/>
      <c r="B15" s="95"/>
      <c r="C15" s="96"/>
      <c r="D15" s="97" t="s">
        <v>129</v>
      </c>
      <c r="E15" s="98">
        <f>E16+E17</f>
        <v>26138</v>
      </c>
      <c r="F15" s="98">
        <f>F16+F17</f>
        <v>127500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s="49" customFormat="1" ht="45.75" customHeight="1">
      <c r="A16" s="99"/>
      <c r="B16" s="100"/>
      <c r="C16" s="101">
        <v>2057</v>
      </c>
      <c r="D16" s="102" t="s">
        <v>128</v>
      </c>
      <c r="E16" s="103"/>
      <c r="F16" s="104">
        <v>127500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</row>
    <row r="17" spans="1:20" s="49" customFormat="1" ht="43.5" customHeight="1">
      <c r="A17" s="99"/>
      <c r="B17" s="105"/>
      <c r="C17" s="101">
        <v>6257</v>
      </c>
      <c r="D17" s="102" t="s">
        <v>128</v>
      </c>
      <c r="E17" s="103">
        <v>26138</v>
      </c>
      <c r="F17" s="104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</row>
    <row r="18" spans="1:20" s="45" customFormat="1" ht="17.100000000000001" customHeight="1">
      <c r="A18" s="88">
        <v>750</v>
      </c>
      <c r="B18" s="91"/>
      <c r="C18" s="88"/>
      <c r="D18" s="88" t="s">
        <v>130</v>
      </c>
      <c r="E18" s="73">
        <f>E19</f>
        <v>0</v>
      </c>
      <c r="F18" s="89">
        <f>F19</f>
        <v>219087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s="45" customFormat="1" ht="17.100000000000001" customHeight="1">
      <c r="A19" s="90"/>
      <c r="B19" s="91">
        <v>75095</v>
      </c>
      <c r="C19" s="106"/>
      <c r="D19" s="88" t="s">
        <v>127</v>
      </c>
      <c r="E19" s="92">
        <f>E20+E22</f>
        <v>0</v>
      </c>
      <c r="F19" s="92">
        <f>F20+F22</f>
        <v>219087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1:20" s="47" customFormat="1" ht="29.25" customHeight="1">
      <c r="A20" s="94"/>
      <c r="B20" s="95"/>
      <c r="C20" s="107"/>
      <c r="D20" s="97" t="s">
        <v>131</v>
      </c>
      <c r="E20" s="98">
        <f>E21</f>
        <v>0</v>
      </c>
      <c r="F20" s="98">
        <f>F21</f>
        <v>96135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</row>
    <row r="21" spans="1:20" s="49" customFormat="1" ht="43.5" customHeight="1">
      <c r="A21" s="99"/>
      <c r="B21" s="100"/>
      <c r="C21" s="101">
        <v>6257</v>
      </c>
      <c r="D21" s="102" t="s">
        <v>128</v>
      </c>
      <c r="E21" s="103"/>
      <c r="F21" s="104">
        <v>96135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0" s="47" customFormat="1" ht="18" customHeight="1">
      <c r="A22" s="94"/>
      <c r="B22" s="95"/>
      <c r="C22" s="107"/>
      <c r="D22" s="97" t="s">
        <v>132</v>
      </c>
      <c r="E22" s="98">
        <f>E23</f>
        <v>0</v>
      </c>
      <c r="F22" s="98">
        <f>F23</f>
        <v>122952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</row>
    <row r="23" spans="1:20" s="49" customFormat="1" ht="43.5" customHeight="1">
      <c r="A23" s="153"/>
      <c r="B23" s="105"/>
      <c r="C23" s="154">
        <v>6257</v>
      </c>
      <c r="D23" s="102" t="s">
        <v>128</v>
      </c>
      <c r="E23" s="103"/>
      <c r="F23" s="104">
        <v>122952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</row>
    <row r="24" spans="1:20" s="45" customFormat="1" ht="17.100000000000001" customHeight="1">
      <c r="A24" s="56" t="s">
        <v>2</v>
      </c>
      <c r="B24" s="56" t="s">
        <v>3</v>
      </c>
      <c r="C24" s="56" t="s">
        <v>0</v>
      </c>
      <c r="D24" s="57" t="s">
        <v>4</v>
      </c>
      <c r="E24" s="58" t="s">
        <v>5</v>
      </c>
      <c r="F24" s="59" t="s">
        <v>6</v>
      </c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0" s="45" customFormat="1" ht="17.100000000000001" customHeight="1">
      <c r="A25" s="60"/>
      <c r="B25" s="60"/>
      <c r="C25" s="60"/>
      <c r="D25" s="61"/>
      <c r="E25" s="62"/>
      <c r="F25" s="63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1:20" s="40" customFormat="1" ht="15" customHeight="1">
      <c r="A26" s="67">
        <v>758</v>
      </c>
      <c r="B26" s="108"/>
      <c r="C26" s="67"/>
      <c r="D26" s="67" t="s">
        <v>112</v>
      </c>
      <c r="E26" s="109">
        <f>E27</f>
        <v>1532418</v>
      </c>
      <c r="F26" s="109">
        <f>F27</f>
        <v>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s="40" customFormat="1" ht="15" customHeight="1">
      <c r="A27" s="110"/>
      <c r="B27" s="108">
        <v>75835</v>
      </c>
      <c r="C27" s="111"/>
      <c r="D27" s="67" t="s">
        <v>114</v>
      </c>
      <c r="E27" s="109">
        <f>E28</f>
        <v>1532418</v>
      </c>
      <c r="F27" s="109">
        <f>F28</f>
        <v>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s="40" customFormat="1" ht="15" customHeight="1">
      <c r="A28" s="112"/>
      <c r="B28" s="113"/>
      <c r="C28" s="114">
        <v>6820</v>
      </c>
      <c r="D28" s="115" t="s">
        <v>113</v>
      </c>
      <c r="E28" s="116">
        <v>1532418</v>
      </c>
      <c r="F28" s="11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s="38" customFormat="1" ht="15" customHeight="1">
      <c r="A29" s="90">
        <v>852</v>
      </c>
      <c r="B29" s="91"/>
      <c r="C29" s="88"/>
      <c r="D29" s="88" t="s">
        <v>57</v>
      </c>
      <c r="E29" s="117">
        <f>E30</f>
        <v>652000</v>
      </c>
      <c r="F29" s="117">
        <f t="shared" ref="E29:F33" si="1">F30</f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s="38" customFormat="1" ht="15" customHeight="1">
      <c r="A30" s="90"/>
      <c r="B30" s="91">
        <v>85202</v>
      </c>
      <c r="C30" s="106"/>
      <c r="D30" s="88" t="s">
        <v>58</v>
      </c>
      <c r="E30" s="117">
        <f>E31+E33</f>
        <v>652000</v>
      </c>
      <c r="F30" s="117">
        <f t="shared" si="1"/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s="41" customFormat="1" ht="15" customHeight="1">
      <c r="A31" s="118"/>
      <c r="B31" s="119"/>
      <c r="C31" s="120"/>
      <c r="D31" s="121" t="s">
        <v>59</v>
      </c>
      <c r="E31" s="122">
        <f t="shared" si="1"/>
        <v>52000</v>
      </c>
      <c r="F31" s="122">
        <f t="shared" si="1"/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s="42" customFormat="1" ht="15" customHeight="1">
      <c r="A32" s="123"/>
      <c r="B32" s="124"/>
      <c r="C32" s="125" t="s">
        <v>44</v>
      </c>
      <c r="D32" s="126" t="s">
        <v>45</v>
      </c>
      <c r="E32" s="127">
        <v>52000</v>
      </c>
      <c r="F32" s="127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s="41" customFormat="1" ht="15" customHeight="1">
      <c r="A33" s="118"/>
      <c r="B33" s="119"/>
      <c r="C33" s="120"/>
      <c r="D33" s="121" t="s">
        <v>119</v>
      </c>
      <c r="E33" s="122">
        <f t="shared" si="1"/>
        <v>600000</v>
      </c>
      <c r="F33" s="122">
        <f t="shared" si="1"/>
        <v>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s="42" customFormat="1" ht="15" customHeight="1">
      <c r="A34" s="128"/>
      <c r="B34" s="129"/>
      <c r="C34" s="125" t="s">
        <v>44</v>
      </c>
      <c r="D34" s="126" t="s">
        <v>45</v>
      </c>
      <c r="E34" s="127">
        <v>600000</v>
      </c>
      <c r="F34" s="12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s="6" customFormat="1" ht="15" customHeight="1">
      <c r="A35" s="130">
        <v>854</v>
      </c>
      <c r="B35" s="130"/>
      <c r="C35" s="131"/>
      <c r="D35" s="132" t="s">
        <v>14</v>
      </c>
      <c r="E35" s="133">
        <f>E36+E39+E42</f>
        <v>300000</v>
      </c>
      <c r="F35" s="133">
        <f>F36+F39+F42</f>
        <v>512900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s="43" customFormat="1" ht="15" customHeight="1">
      <c r="A36" s="90"/>
      <c r="B36" s="91">
        <v>85410</v>
      </c>
      <c r="C36" s="134"/>
      <c r="D36" s="88" t="s">
        <v>18</v>
      </c>
      <c r="E36" s="117">
        <f>E37</f>
        <v>100000</v>
      </c>
      <c r="F36" s="117">
        <v>0</v>
      </c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</row>
    <row r="37" spans="1:20" s="6" customFormat="1" ht="15" customHeight="1">
      <c r="A37" s="118"/>
      <c r="B37" s="119"/>
      <c r="C37" s="135"/>
      <c r="D37" s="136" t="s">
        <v>17</v>
      </c>
      <c r="E37" s="122">
        <f>E38</f>
        <v>100000</v>
      </c>
      <c r="F37" s="122">
        <f t="shared" ref="F37" si="2">F38</f>
        <v>0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ht="15" customHeight="1">
      <c r="A38" s="137"/>
      <c r="B38" s="138"/>
      <c r="C38" s="139" t="s">
        <v>44</v>
      </c>
      <c r="D38" s="126" t="s">
        <v>45</v>
      </c>
      <c r="E38" s="116">
        <v>100000</v>
      </c>
      <c r="F38" s="116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0" ht="15" customHeight="1">
      <c r="A39" s="140"/>
      <c r="B39" s="141">
        <v>85417</v>
      </c>
      <c r="C39" s="142"/>
      <c r="D39" s="132" t="s">
        <v>118</v>
      </c>
      <c r="E39" s="133">
        <f>E40</f>
        <v>200000</v>
      </c>
      <c r="F39" s="133"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s="44" customFormat="1" ht="15" customHeight="1">
      <c r="A40" s="143"/>
      <c r="B40" s="144"/>
      <c r="C40" s="145"/>
      <c r="D40" s="136" t="s">
        <v>17</v>
      </c>
      <c r="E40" s="146">
        <f>E41</f>
        <v>200000</v>
      </c>
      <c r="F40" s="146">
        <f>F41</f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s="44" customFormat="1" ht="15" customHeight="1">
      <c r="A41" s="147"/>
      <c r="B41" s="148"/>
      <c r="C41" s="125" t="s">
        <v>44</v>
      </c>
      <c r="D41" s="126" t="s">
        <v>45</v>
      </c>
      <c r="E41" s="149">
        <v>200000</v>
      </c>
      <c r="F41" s="149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s="45" customFormat="1" ht="15" customHeight="1">
      <c r="A42" s="150"/>
      <c r="B42" s="151">
        <v>85495</v>
      </c>
      <c r="C42" s="152"/>
      <c r="D42" s="88" t="s">
        <v>127</v>
      </c>
      <c r="E42" s="92">
        <f>E43</f>
        <v>0</v>
      </c>
      <c r="F42" s="93">
        <f>F43</f>
        <v>512900</v>
      </c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</row>
    <row r="43" spans="1:20" s="47" customFormat="1" ht="30" customHeight="1">
      <c r="A43" s="94"/>
      <c r="B43" s="95"/>
      <c r="C43" s="107"/>
      <c r="D43" s="97" t="s">
        <v>134</v>
      </c>
      <c r="E43" s="98">
        <f>E44+E45</f>
        <v>0</v>
      </c>
      <c r="F43" s="98">
        <f>F44+F45</f>
        <v>512900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</row>
    <row r="44" spans="1:20" s="49" customFormat="1" ht="42" customHeight="1">
      <c r="A44" s="99"/>
      <c r="B44" s="100"/>
      <c r="C44" s="101">
        <v>2057</v>
      </c>
      <c r="D44" s="102" t="s">
        <v>128</v>
      </c>
      <c r="E44" s="103"/>
      <c r="F44" s="104">
        <v>492657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</row>
    <row r="45" spans="1:20" s="49" customFormat="1" ht="42" customHeight="1">
      <c r="A45" s="153"/>
      <c r="B45" s="105"/>
      <c r="C45" s="154">
        <v>2059</v>
      </c>
      <c r="D45" s="102" t="s">
        <v>128</v>
      </c>
      <c r="E45" s="103"/>
      <c r="F45" s="104">
        <v>20243</v>
      </c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 s="45" customFormat="1" ht="15" customHeight="1">
      <c r="A46" s="88">
        <v>855</v>
      </c>
      <c r="B46" s="88"/>
      <c r="C46" s="88"/>
      <c r="D46" s="88" t="s">
        <v>46</v>
      </c>
      <c r="E46" s="73">
        <f t="shared" ref="E46:F48" si="3">E47</f>
        <v>21250</v>
      </c>
      <c r="F46" s="89">
        <f t="shared" si="3"/>
        <v>0</v>
      </c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pans="1:20" s="45" customFormat="1" ht="15" customHeight="1">
      <c r="A47" s="90"/>
      <c r="B47" s="91">
        <v>85595</v>
      </c>
      <c r="C47" s="88"/>
      <c r="D47" s="88" t="s">
        <v>127</v>
      </c>
      <c r="E47" s="92">
        <f t="shared" si="3"/>
        <v>21250</v>
      </c>
      <c r="F47" s="93">
        <f t="shared" si="3"/>
        <v>0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1:20" s="47" customFormat="1" ht="15" customHeight="1">
      <c r="A48" s="94"/>
      <c r="B48" s="95"/>
      <c r="C48" s="96"/>
      <c r="D48" s="155" t="s">
        <v>133</v>
      </c>
      <c r="E48" s="98">
        <f t="shared" si="3"/>
        <v>21250</v>
      </c>
      <c r="F48" s="98">
        <f t="shared" si="3"/>
        <v>0</v>
      </c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</row>
    <row r="49" spans="1:20" s="49" customFormat="1" ht="42" customHeight="1">
      <c r="A49" s="99"/>
      <c r="B49" s="105"/>
      <c r="C49" s="101">
        <v>6257</v>
      </c>
      <c r="D49" s="102" t="s">
        <v>128</v>
      </c>
      <c r="E49" s="103">
        <v>21250</v>
      </c>
      <c r="F49" s="104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</row>
    <row r="50" spans="1:20" s="6" customFormat="1" ht="17.100000000000001" customHeight="1">
      <c r="A50" s="88"/>
      <c r="B50" s="88"/>
      <c r="C50" s="88"/>
      <c r="D50" s="88" t="s">
        <v>7</v>
      </c>
      <c r="E50" s="117">
        <f>E46+E35+E29+E26+E18+E13+E7</f>
        <v>2531806</v>
      </c>
      <c r="F50" s="117">
        <f>F46+F35+F29+F26+F18+F13+F7</f>
        <v>6023112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s="6" customFormat="1" ht="17.100000000000001" customHeight="1">
      <c r="A51" s="156"/>
      <c r="B51" s="156"/>
      <c r="C51" s="157"/>
      <c r="D51" s="157" t="s">
        <v>16</v>
      </c>
      <c r="E51" s="158">
        <f>E49+E28+E23+E21+E17+E12+E10</f>
        <v>1579806</v>
      </c>
      <c r="F51" s="158">
        <f>F49+F28+F23+F21+F17+F12+F10</f>
        <v>5382712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s="6" customFormat="1" ht="17.100000000000001" customHeight="1">
      <c r="A52" s="159"/>
      <c r="B52" s="159"/>
      <c r="C52" s="159"/>
      <c r="D52" s="159"/>
      <c r="E52" s="160"/>
      <c r="F52" s="16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s="3" customFormat="1">
      <c r="A53" s="50"/>
      <c r="B53" s="50"/>
      <c r="C53" s="50"/>
      <c r="D53" s="50"/>
      <c r="E53" s="51"/>
      <c r="F53" s="52" t="s">
        <v>12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s="3" customFormat="1">
      <c r="A54" s="50"/>
      <c r="B54" s="50"/>
      <c r="C54" s="50"/>
      <c r="D54" s="50"/>
      <c r="E54" s="51"/>
      <c r="F54" s="52" t="s">
        <v>11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s="3" customFormat="1">
      <c r="A55" s="50"/>
      <c r="B55" s="50"/>
      <c r="C55" s="50"/>
      <c r="D55" s="50"/>
      <c r="E55" s="51"/>
      <c r="F55" s="52" t="s">
        <v>152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>
      <c r="A56" s="53" t="s">
        <v>8</v>
      </c>
      <c r="D56" s="54" t="s">
        <v>9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>
      <c r="A57" s="56" t="s">
        <v>2</v>
      </c>
      <c r="B57" s="56" t="s">
        <v>3</v>
      </c>
      <c r="C57" s="56" t="s">
        <v>0</v>
      </c>
      <c r="D57" s="57" t="s">
        <v>4</v>
      </c>
      <c r="E57" s="58" t="s">
        <v>5</v>
      </c>
      <c r="F57" s="59" t="s">
        <v>6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>
      <c r="A58" s="60"/>
      <c r="B58" s="60"/>
      <c r="C58" s="60"/>
      <c r="D58" s="61"/>
      <c r="E58" s="62"/>
      <c r="F58" s="6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s="38" customFormat="1" ht="17.100000000000001" customHeight="1">
      <c r="A59" s="64">
        <v>600</v>
      </c>
      <c r="B59" s="65"/>
      <c r="C59" s="66"/>
      <c r="D59" s="67" t="s">
        <v>115</v>
      </c>
      <c r="E59" s="68">
        <f t="shared" ref="E59:F61" si="4">E60</f>
        <v>452861</v>
      </c>
      <c r="F59" s="68">
        <f t="shared" si="4"/>
        <v>5775872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s="38" customFormat="1" ht="17.100000000000001" customHeight="1">
      <c r="A60" s="69"/>
      <c r="B60" s="70">
        <v>60014</v>
      </c>
      <c r="C60" s="71"/>
      <c r="D60" s="72" t="s">
        <v>116</v>
      </c>
      <c r="E60" s="73">
        <f>E61+E64+E66</f>
        <v>452861</v>
      </c>
      <c r="F60" s="73">
        <f>F61+F64+F66</f>
        <v>5775872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s="39" customFormat="1" ht="33.9" customHeight="1">
      <c r="A61" s="75"/>
      <c r="B61" s="76"/>
      <c r="C61" s="77"/>
      <c r="D61" s="78" t="s">
        <v>117</v>
      </c>
      <c r="E61" s="79">
        <f t="shared" si="4"/>
        <v>0</v>
      </c>
      <c r="F61" s="80">
        <f>F62+F63</f>
        <v>486733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s="38" customFormat="1" ht="17.100000000000001" customHeight="1">
      <c r="A62" s="81"/>
      <c r="B62" s="82"/>
      <c r="C62" s="83">
        <v>6050</v>
      </c>
      <c r="D62" s="84" t="s">
        <v>43</v>
      </c>
      <c r="E62" s="85">
        <v>0</v>
      </c>
      <c r="F62" s="86">
        <v>383074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s="38" customFormat="1" ht="17.100000000000001" customHeight="1">
      <c r="A63" s="81"/>
      <c r="B63" s="82"/>
      <c r="C63" s="83">
        <v>6050</v>
      </c>
      <c r="D63" s="84" t="s">
        <v>138</v>
      </c>
      <c r="E63" s="85"/>
      <c r="F63" s="86">
        <v>103659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s="39" customFormat="1" ht="20.100000000000001" customHeight="1">
      <c r="A64" s="75"/>
      <c r="B64" s="76"/>
      <c r="C64" s="87"/>
      <c r="D64" s="78" t="s">
        <v>139</v>
      </c>
      <c r="E64" s="79">
        <f>E65</f>
        <v>0</v>
      </c>
      <c r="F64" s="80">
        <f>F65</f>
        <v>5289139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</row>
    <row r="65" spans="1:20" s="38" customFormat="1" ht="17.100000000000001" customHeight="1">
      <c r="A65" s="81"/>
      <c r="B65" s="82"/>
      <c r="C65" s="162">
        <v>6050</v>
      </c>
      <c r="D65" s="84" t="s">
        <v>43</v>
      </c>
      <c r="E65" s="85">
        <v>0</v>
      </c>
      <c r="F65" s="86">
        <f>9786634-4497495</f>
        <v>5289139</v>
      </c>
      <c r="H65" s="163"/>
    </row>
    <row r="66" spans="1:20" s="39" customFormat="1" ht="20.100000000000001" customHeight="1">
      <c r="A66" s="75"/>
      <c r="B66" s="76"/>
      <c r="C66" s="77"/>
      <c r="D66" s="78" t="s">
        <v>140</v>
      </c>
      <c r="E66" s="79">
        <f t="shared" ref="E66" si="5">E67</f>
        <v>452861</v>
      </c>
      <c r="F66" s="80">
        <f>F67</f>
        <v>0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s="38" customFormat="1" ht="17.100000000000001" customHeight="1">
      <c r="A67" s="81"/>
      <c r="B67" s="82"/>
      <c r="C67" s="83">
        <v>6050</v>
      </c>
      <c r="D67" s="84" t="s">
        <v>43</v>
      </c>
      <c r="E67" s="85">
        <v>452861</v>
      </c>
      <c r="F67" s="86">
        <v>0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s="45" customFormat="1" ht="17.100000000000001" customHeight="1">
      <c r="A68" s="88">
        <v>630</v>
      </c>
      <c r="B68" s="88"/>
      <c r="C68" s="88"/>
      <c r="D68" s="88" t="s">
        <v>126</v>
      </c>
      <c r="E68" s="73">
        <f>E69</f>
        <v>30751</v>
      </c>
      <c r="F68" s="89">
        <f>F69</f>
        <v>150000</v>
      </c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1:20" s="45" customFormat="1" ht="17.100000000000001" customHeight="1">
      <c r="A69" s="90"/>
      <c r="B69" s="91">
        <v>63095</v>
      </c>
      <c r="C69" s="88"/>
      <c r="D69" s="88" t="s">
        <v>127</v>
      </c>
      <c r="E69" s="92">
        <f>E70</f>
        <v>30751</v>
      </c>
      <c r="F69" s="93">
        <f>F70</f>
        <v>150000</v>
      </c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1:20" s="47" customFormat="1" ht="17.100000000000001" customHeight="1">
      <c r="A70" s="94"/>
      <c r="B70" s="95"/>
      <c r="C70" s="96"/>
      <c r="D70" s="97" t="s">
        <v>129</v>
      </c>
      <c r="E70" s="98">
        <f>E71+E74+E72+E73</f>
        <v>30751</v>
      </c>
      <c r="F70" s="98">
        <f>F71+F74+F72+F73</f>
        <v>150000</v>
      </c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</row>
    <row r="71" spans="1:20" s="49" customFormat="1" ht="17.100000000000001" customHeight="1">
      <c r="A71" s="99"/>
      <c r="B71" s="100"/>
      <c r="C71" s="101">
        <v>4307</v>
      </c>
      <c r="D71" s="164" t="s">
        <v>27</v>
      </c>
      <c r="E71" s="103"/>
      <c r="F71" s="104">
        <v>127500</v>
      </c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</row>
    <row r="72" spans="1:20" s="49" customFormat="1" ht="17.100000000000001" customHeight="1">
      <c r="A72" s="99"/>
      <c r="B72" s="100"/>
      <c r="C72" s="101">
        <v>4309</v>
      </c>
      <c r="D72" s="164" t="s">
        <v>27</v>
      </c>
      <c r="E72" s="103"/>
      <c r="F72" s="104">
        <v>22500</v>
      </c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</row>
    <row r="73" spans="1:20" s="49" customFormat="1" ht="17.100000000000001" customHeight="1">
      <c r="A73" s="99"/>
      <c r="B73" s="100"/>
      <c r="C73" s="101">
        <v>6057</v>
      </c>
      <c r="D73" s="84" t="s">
        <v>120</v>
      </c>
      <c r="E73" s="103">
        <v>26138</v>
      </c>
      <c r="F73" s="104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</row>
    <row r="74" spans="1:20" s="49" customFormat="1" ht="17.100000000000001" customHeight="1">
      <c r="A74" s="99"/>
      <c r="B74" s="105"/>
      <c r="C74" s="101">
        <v>6059</v>
      </c>
      <c r="D74" s="84" t="s">
        <v>120</v>
      </c>
      <c r="E74" s="103">
        <v>4613</v>
      </c>
      <c r="F74" s="104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0" s="45" customFormat="1" ht="17.100000000000001" customHeight="1">
      <c r="A75" s="88">
        <v>750</v>
      </c>
      <c r="B75" s="91"/>
      <c r="C75" s="88"/>
      <c r="D75" s="88" t="s">
        <v>130</v>
      </c>
      <c r="E75" s="73">
        <f>E76</f>
        <v>108646</v>
      </c>
      <c r="F75" s="89">
        <f>F76</f>
        <v>257749</v>
      </c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</row>
    <row r="76" spans="1:20" s="45" customFormat="1" ht="17.100000000000001" customHeight="1">
      <c r="A76" s="90"/>
      <c r="B76" s="91">
        <v>75095</v>
      </c>
      <c r="C76" s="106"/>
      <c r="D76" s="88" t="s">
        <v>127</v>
      </c>
      <c r="E76" s="92">
        <f>E81+E86+E77+E79</f>
        <v>108646</v>
      </c>
      <c r="F76" s="92">
        <f>F77+F79+F81+F86</f>
        <v>257749</v>
      </c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</row>
    <row r="77" spans="1:20" s="47" customFormat="1" ht="15.9" customHeight="1">
      <c r="A77" s="94"/>
      <c r="B77" s="95"/>
      <c r="C77" s="107"/>
      <c r="D77" s="97" t="s">
        <v>135</v>
      </c>
      <c r="E77" s="98">
        <f>E78</f>
        <v>62371</v>
      </c>
      <c r="F77" s="98">
        <f>F78</f>
        <v>0</v>
      </c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8" spans="1:20" s="49" customFormat="1" ht="15.9" customHeight="1">
      <c r="A78" s="99"/>
      <c r="B78" s="100"/>
      <c r="C78" s="101">
        <v>6050</v>
      </c>
      <c r="D78" s="84" t="s">
        <v>120</v>
      </c>
      <c r="E78" s="103">
        <v>62371</v>
      </c>
      <c r="F78" s="103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</row>
    <row r="79" spans="1:20" s="47" customFormat="1" ht="15.9" customHeight="1">
      <c r="A79" s="94"/>
      <c r="B79" s="95"/>
      <c r="C79" s="107"/>
      <c r="D79" s="97" t="s">
        <v>141</v>
      </c>
      <c r="E79" s="98">
        <f>E80</f>
        <v>46275</v>
      </c>
      <c r="F79" s="98">
        <f>F80</f>
        <v>0</v>
      </c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  <row r="80" spans="1:20" s="49" customFormat="1" ht="15.9" customHeight="1">
      <c r="A80" s="99"/>
      <c r="B80" s="100"/>
      <c r="C80" s="101">
        <v>6050</v>
      </c>
      <c r="D80" s="84" t="s">
        <v>120</v>
      </c>
      <c r="E80" s="103">
        <v>46275</v>
      </c>
      <c r="F80" s="103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</row>
    <row r="81" spans="1:20" s="47" customFormat="1" ht="27.9" customHeight="1">
      <c r="A81" s="94"/>
      <c r="B81" s="95"/>
      <c r="C81" s="107"/>
      <c r="D81" s="97" t="s">
        <v>131</v>
      </c>
      <c r="E81" s="98">
        <f>E82+E83</f>
        <v>0</v>
      </c>
      <c r="F81" s="98">
        <f>F82+F83</f>
        <v>113100</v>
      </c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</row>
    <row r="82" spans="1:20" s="49" customFormat="1" ht="15.9" customHeight="1">
      <c r="A82" s="99"/>
      <c r="B82" s="100"/>
      <c r="C82" s="101">
        <v>6057</v>
      </c>
      <c r="D82" s="84" t="s">
        <v>120</v>
      </c>
      <c r="E82" s="103"/>
      <c r="F82" s="103">
        <v>96135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</row>
    <row r="83" spans="1:20" s="49" customFormat="1" ht="15.9" customHeight="1">
      <c r="A83" s="153"/>
      <c r="B83" s="105"/>
      <c r="C83" s="154">
        <v>6059</v>
      </c>
      <c r="D83" s="84" t="s">
        <v>120</v>
      </c>
      <c r="E83" s="103"/>
      <c r="F83" s="103">
        <v>16965</v>
      </c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</row>
    <row r="84" spans="1:20" s="4" customFormat="1">
      <c r="A84" s="179" t="s">
        <v>2</v>
      </c>
      <c r="B84" s="179" t="s">
        <v>3</v>
      </c>
      <c r="C84" s="179" t="s">
        <v>0</v>
      </c>
      <c r="D84" s="180" t="s">
        <v>4</v>
      </c>
      <c r="E84" s="181" t="s">
        <v>5</v>
      </c>
      <c r="F84" s="182" t="s">
        <v>6</v>
      </c>
    </row>
    <row r="85" spans="1:20" s="4" customFormat="1">
      <c r="A85" s="183"/>
      <c r="B85" s="183"/>
      <c r="C85" s="183"/>
      <c r="D85" s="184"/>
      <c r="E85" s="185"/>
      <c r="F85" s="186"/>
    </row>
    <row r="86" spans="1:20" s="47" customFormat="1" ht="18" customHeight="1">
      <c r="A86" s="94"/>
      <c r="B86" s="95"/>
      <c r="C86" s="257"/>
      <c r="D86" s="258" t="s">
        <v>132</v>
      </c>
      <c r="E86" s="259">
        <f>E87+E88</f>
        <v>0</v>
      </c>
      <c r="F86" s="259">
        <f>F87+F88</f>
        <v>144649</v>
      </c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</row>
    <row r="87" spans="1:20" s="49" customFormat="1" ht="17.100000000000001" customHeight="1">
      <c r="A87" s="99"/>
      <c r="B87" s="100"/>
      <c r="C87" s="101">
        <v>6057</v>
      </c>
      <c r="D87" s="84" t="s">
        <v>120</v>
      </c>
      <c r="E87" s="103"/>
      <c r="F87" s="104">
        <v>122952</v>
      </c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</row>
    <row r="88" spans="1:20" s="49" customFormat="1" ht="17.100000000000001" customHeight="1">
      <c r="A88" s="99"/>
      <c r="B88" s="100"/>
      <c r="C88" s="101">
        <v>6059</v>
      </c>
      <c r="D88" s="165" t="s">
        <v>120</v>
      </c>
      <c r="E88" s="103"/>
      <c r="F88" s="104">
        <v>21697</v>
      </c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</row>
    <row r="89" spans="1:20" s="38" customFormat="1" ht="17.100000000000001" customHeight="1">
      <c r="A89" s="88">
        <v>801</v>
      </c>
      <c r="B89" s="88"/>
      <c r="C89" s="88"/>
      <c r="D89" s="88" t="s">
        <v>13</v>
      </c>
      <c r="E89" s="117">
        <f>E90+E100+E105+E113</f>
        <v>119500</v>
      </c>
      <c r="F89" s="117">
        <f>F90+F100+F105+F113</f>
        <v>0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s="4" customFormat="1" ht="17.100000000000001" customHeight="1">
      <c r="A90" s="91"/>
      <c r="B90" s="178">
        <v>80115</v>
      </c>
      <c r="C90" s="106"/>
      <c r="D90" s="88" t="s">
        <v>19</v>
      </c>
      <c r="E90" s="117">
        <f>E91</f>
        <v>72500</v>
      </c>
      <c r="F90" s="117">
        <f>F91</f>
        <v>0</v>
      </c>
    </row>
    <row r="91" spans="1:20" s="4" customFormat="1" ht="17.100000000000001" customHeight="1">
      <c r="A91" s="119"/>
      <c r="B91" s="168"/>
      <c r="C91" s="120"/>
      <c r="D91" s="121" t="s">
        <v>17</v>
      </c>
      <c r="E91" s="122">
        <f>SUM(E92:E99)</f>
        <v>72500</v>
      </c>
      <c r="F91" s="122">
        <f>SUM(F92:F99)</f>
        <v>0</v>
      </c>
    </row>
    <row r="92" spans="1:20" s="4" customFormat="1" ht="17.100000000000001" customHeight="1">
      <c r="A92" s="169"/>
      <c r="B92" s="170"/>
      <c r="C92" s="171">
        <v>4110</v>
      </c>
      <c r="D92" s="164" t="s">
        <v>30</v>
      </c>
      <c r="E92" s="172">
        <v>350</v>
      </c>
      <c r="F92" s="172"/>
    </row>
    <row r="93" spans="1:20" s="4" customFormat="1" ht="17.100000000000001" customHeight="1">
      <c r="A93" s="169"/>
      <c r="B93" s="170"/>
      <c r="C93" s="171">
        <v>4120</v>
      </c>
      <c r="D93" s="173" t="s">
        <v>40</v>
      </c>
      <c r="E93" s="172">
        <v>50</v>
      </c>
      <c r="F93" s="172"/>
    </row>
    <row r="94" spans="1:20" s="4" customFormat="1" ht="17.100000000000001" customHeight="1">
      <c r="A94" s="169"/>
      <c r="B94" s="170"/>
      <c r="C94" s="171">
        <v>4170</v>
      </c>
      <c r="D94" s="164" t="s">
        <v>42</v>
      </c>
      <c r="E94" s="172">
        <v>2000</v>
      </c>
      <c r="F94" s="172"/>
    </row>
    <row r="95" spans="1:20" s="4" customFormat="1" ht="17.100000000000001" customHeight="1">
      <c r="A95" s="169"/>
      <c r="B95" s="170"/>
      <c r="C95" s="171">
        <v>4260</v>
      </c>
      <c r="D95" s="174" t="s">
        <v>39</v>
      </c>
      <c r="E95" s="172">
        <v>10000</v>
      </c>
      <c r="F95" s="172"/>
    </row>
    <row r="96" spans="1:20" s="4" customFormat="1" ht="17.100000000000001" customHeight="1">
      <c r="A96" s="169"/>
      <c r="B96" s="170"/>
      <c r="C96" s="171">
        <v>4270</v>
      </c>
      <c r="D96" s="173" t="s">
        <v>47</v>
      </c>
      <c r="E96" s="172">
        <v>5000</v>
      </c>
      <c r="F96" s="172"/>
    </row>
    <row r="97" spans="1:20" s="4" customFormat="1" ht="17.100000000000001" customHeight="1">
      <c r="A97" s="169"/>
      <c r="B97" s="170"/>
      <c r="C97" s="171">
        <v>4280</v>
      </c>
      <c r="D97" s="164" t="s">
        <v>50</v>
      </c>
      <c r="E97" s="172">
        <v>1100</v>
      </c>
      <c r="F97" s="172"/>
    </row>
    <row r="98" spans="1:20" s="4" customFormat="1" ht="17.100000000000001" customHeight="1">
      <c r="A98" s="169"/>
      <c r="B98" s="170"/>
      <c r="C98" s="171">
        <v>4710</v>
      </c>
      <c r="D98" s="173" t="s">
        <v>48</v>
      </c>
      <c r="E98" s="172">
        <v>7000</v>
      </c>
      <c r="F98" s="172"/>
    </row>
    <row r="99" spans="1:20" s="4" customFormat="1" ht="17.100000000000001" customHeight="1">
      <c r="A99" s="169"/>
      <c r="B99" s="175"/>
      <c r="C99" s="171">
        <v>6050</v>
      </c>
      <c r="D99" s="84" t="s">
        <v>120</v>
      </c>
      <c r="E99" s="172">
        <v>47000</v>
      </c>
      <c r="F99" s="172"/>
    </row>
    <row r="100" spans="1:20" s="4" customFormat="1" ht="17.100000000000001" customHeight="1">
      <c r="A100" s="169"/>
      <c r="B100" s="91">
        <v>80117</v>
      </c>
      <c r="C100" s="88"/>
      <c r="D100" s="88" t="s">
        <v>55</v>
      </c>
      <c r="E100" s="117">
        <f>E101</f>
        <v>44000</v>
      </c>
      <c r="F100" s="117">
        <f>F101</f>
        <v>0</v>
      </c>
    </row>
    <row r="101" spans="1:20" s="4" customFormat="1" ht="17.100000000000001" customHeight="1">
      <c r="A101" s="119"/>
      <c r="B101" s="119"/>
      <c r="C101" s="121"/>
      <c r="D101" s="121" t="s">
        <v>17</v>
      </c>
      <c r="E101" s="122">
        <f>SUM(E102:E104)</f>
        <v>44000</v>
      </c>
      <c r="F101" s="122">
        <f>SUM(F102:F104)</f>
        <v>0</v>
      </c>
    </row>
    <row r="102" spans="1:20" s="4" customFormat="1" ht="17.100000000000001" customHeight="1">
      <c r="A102" s="169"/>
      <c r="B102" s="169"/>
      <c r="C102" s="171">
        <v>4260</v>
      </c>
      <c r="D102" s="174" t="s">
        <v>39</v>
      </c>
      <c r="E102" s="172">
        <v>17000</v>
      </c>
      <c r="F102" s="172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</row>
    <row r="103" spans="1:20" s="4" customFormat="1" ht="17.100000000000001" customHeight="1">
      <c r="A103" s="169"/>
      <c r="B103" s="169"/>
      <c r="C103" s="171">
        <v>4270</v>
      </c>
      <c r="D103" s="173" t="s">
        <v>47</v>
      </c>
      <c r="E103" s="172">
        <v>4000</v>
      </c>
      <c r="F103" s="172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</row>
    <row r="104" spans="1:20" s="4" customFormat="1" ht="17.100000000000001" customHeight="1">
      <c r="A104" s="169"/>
      <c r="B104" s="176"/>
      <c r="C104" s="177">
        <v>4300</v>
      </c>
      <c r="D104" s="164" t="s">
        <v>27</v>
      </c>
      <c r="E104" s="172">
        <v>23000</v>
      </c>
      <c r="F104" s="172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</row>
    <row r="105" spans="1:20" s="4" customFormat="1">
      <c r="A105" s="151"/>
      <c r="B105" s="178">
        <v>80151</v>
      </c>
      <c r="C105" s="88"/>
      <c r="D105" s="88" t="s">
        <v>121</v>
      </c>
      <c r="E105" s="117">
        <f>E106</f>
        <v>1000</v>
      </c>
      <c r="F105" s="117">
        <f>F106</f>
        <v>0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s="4" customFormat="1" ht="17.100000000000001" customHeight="1">
      <c r="A106" s="119"/>
      <c r="B106" s="168"/>
      <c r="C106" s="121"/>
      <c r="D106" s="121" t="s">
        <v>17</v>
      </c>
      <c r="E106" s="122">
        <f>SUM(E107:E107)</f>
        <v>1000</v>
      </c>
      <c r="F106" s="122">
        <f>SUM(F107:F107)</f>
        <v>0</v>
      </c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</row>
    <row r="107" spans="1:20" s="4" customFormat="1" ht="17.100000000000001" customHeight="1">
      <c r="A107" s="169"/>
      <c r="B107" s="170"/>
      <c r="C107" s="171">
        <v>4270</v>
      </c>
      <c r="D107" s="173" t="s">
        <v>47</v>
      </c>
      <c r="E107" s="172">
        <v>1000</v>
      </c>
      <c r="F107" s="172"/>
    </row>
    <row r="108" spans="1:20" s="4" customFormat="1">
      <c r="A108" s="190"/>
      <c r="B108" s="178">
        <v>80152</v>
      </c>
      <c r="C108" s="106"/>
      <c r="D108" s="187" t="s">
        <v>32</v>
      </c>
      <c r="E108" s="188"/>
      <c r="F108" s="189"/>
    </row>
    <row r="109" spans="1:20" s="4" customFormat="1">
      <c r="A109" s="190"/>
      <c r="B109" s="170"/>
      <c r="C109" s="175"/>
      <c r="D109" s="191" t="s">
        <v>33</v>
      </c>
      <c r="E109" s="192"/>
      <c r="F109" s="193"/>
    </row>
    <row r="110" spans="1:20" s="4" customFormat="1">
      <c r="A110" s="190"/>
      <c r="B110" s="170"/>
      <c r="C110" s="175"/>
      <c r="D110" s="191" t="s">
        <v>34</v>
      </c>
      <c r="E110" s="194"/>
      <c r="F110" s="195"/>
    </row>
    <row r="111" spans="1:20" s="4" customFormat="1">
      <c r="A111" s="190"/>
      <c r="B111" s="170"/>
      <c r="C111" s="175"/>
      <c r="D111" s="191" t="s">
        <v>35</v>
      </c>
      <c r="E111" s="194"/>
      <c r="F111" s="195"/>
    </row>
    <row r="112" spans="1:20" s="4" customFormat="1">
      <c r="A112" s="190"/>
      <c r="B112" s="170"/>
      <c r="C112" s="175"/>
      <c r="D112" s="191" t="s">
        <v>36</v>
      </c>
      <c r="E112" s="194"/>
      <c r="F112" s="195"/>
    </row>
    <row r="113" spans="1:20" s="4" customFormat="1">
      <c r="A113" s="190"/>
      <c r="B113" s="170"/>
      <c r="C113" s="175"/>
      <c r="D113" s="191" t="s">
        <v>37</v>
      </c>
      <c r="E113" s="192">
        <f>E114</f>
        <v>2000</v>
      </c>
      <c r="F113" s="192">
        <f>F114</f>
        <v>0</v>
      </c>
    </row>
    <row r="114" spans="1:20" s="4" customFormat="1">
      <c r="A114" s="118"/>
      <c r="B114" s="119"/>
      <c r="C114" s="120"/>
      <c r="D114" s="121" t="s">
        <v>17</v>
      </c>
      <c r="E114" s="122">
        <f>E115+E116</f>
        <v>2000</v>
      </c>
      <c r="F114" s="122">
        <f>F115+F116</f>
        <v>0</v>
      </c>
    </row>
    <row r="115" spans="1:20" s="4" customFormat="1">
      <c r="A115" s="118"/>
      <c r="B115" s="119"/>
      <c r="C115" s="171">
        <v>4260</v>
      </c>
      <c r="D115" s="174" t="s">
        <v>39</v>
      </c>
      <c r="E115" s="172">
        <v>1000</v>
      </c>
      <c r="F115" s="172"/>
    </row>
    <row r="116" spans="1:20" s="4" customFormat="1" ht="29.4" customHeight="1">
      <c r="A116" s="196"/>
      <c r="B116" s="197"/>
      <c r="C116" s="171">
        <v>4270</v>
      </c>
      <c r="D116" s="173" t="s">
        <v>47</v>
      </c>
      <c r="E116" s="172">
        <v>1000</v>
      </c>
      <c r="F116" s="17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s="38" customFormat="1">
      <c r="A117" s="179" t="s">
        <v>2</v>
      </c>
      <c r="B117" s="179" t="s">
        <v>3</v>
      </c>
      <c r="C117" s="179" t="s">
        <v>0</v>
      </c>
      <c r="D117" s="180" t="s">
        <v>4</v>
      </c>
      <c r="E117" s="181" t="s">
        <v>5</v>
      </c>
      <c r="F117" s="182" t="s">
        <v>6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s="38" customFormat="1">
      <c r="A118" s="183"/>
      <c r="B118" s="183"/>
      <c r="C118" s="183"/>
      <c r="D118" s="184"/>
      <c r="E118" s="185"/>
      <c r="F118" s="18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s="41" customFormat="1">
      <c r="A119" s="90">
        <v>852</v>
      </c>
      <c r="B119" s="91"/>
      <c r="C119" s="88"/>
      <c r="D119" s="88" t="s">
        <v>57</v>
      </c>
      <c r="E119" s="117">
        <f t="shared" ref="E119:F121" si="6">E120</f>
        <v>652000</v>
      </c>
      <c r="F119" s="117">
        <f t="shared" si="6"/>
        <v>0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s="42" customFormat="1" ht="17.25" customHeight="1">
      <c r="A120" s="90"/>
      <c r="B120" s="91">
        <v>85202</v>
      </c>
      <c r="C120" s="106"/>
      <c r="D120" s="88" t="s">
        <v>58</v>
      </c>
      <c r="E120" s="117">
        <f>E121+E123</f>
        <v>652000</v>
      </c>
      <c r="F120" s="117">
        <f t="shared" si="6"/>
        <v>0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s="41" customFormat="1">
      <c r="A121" s="118"/>
      <c r="B121" s="119"/>
      <c r="C121" s="120"/>
      <c r="D121" s="121" t="s">
        <v>59</v>
      </c>
      <c r="E121" s="122">
        <f t="shared" si="6"/>
        <v>52000</v>
      </c>
      <c r="F121" s="122">
        <f t="shared" si="6"/>
        <v>0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s="4" customFormat="1">
      <c r="A122" s="123"/>
      <c r="B122" s="124"/>
      <c r="C122" s="198">
        <v>4210</v>
      </c>
      <c r="D122" s="199" t="s">
        <v>28</v>
      </c>
      <c r="E122" s="127">
        <v>52000</v>
      </c>
      <c r="F122" s="127"/>
    </row>
    <row r="123" spans="1:20" s="4" customFormat="1">
      <c r="A123" s="118"/>
      <c r="B123" s="119"/>
      <c r="C123" s="120"/>
      <c r="D123" s="121" t="s">
        <v>119</v>
      </c>
      <c r="E123" s="122">
        <f>SUM(E124:E134)</f>
        <v>600000</v>
      </c>
      <c r="F123" s="122">
        <f>SUM(F124:F134)</f>
        <v>0</v>
      </c>
    </row>
    <row r="124" spans="1:20" s="4" customFormat="1">
      <c r="A124" s="118"/>
      <c r="B124" s="119"/>
      <c r="C124" s="171">
        <v>3020</v>
      </c>
      <c r="D124" s="173" t="s">
        <v>49</v>
      </c>
      <c r="E124" s="172">
        <v>4000</v>
      </c>
      <c r="F124" s="172"/>
    </row>
    <row r="125" spans="1:20" s="4" customFormat="1">
      <c r="A125" s="118"/>
      <c r="B125" s="119"/>
      <c r="C125" s="171">
        <v>4010</v>
      </c>
      <c r="D125" s="164" t="s">
        <v>29</v>
      </c>
      <c r="E125" s="172">
        <v>150000</v>
      </c>
      <c r="F125" s="172"/>
    </row>
    <row r="126" spans="1:20" s="4" customFormat="1">
      <c r="A126" s="118"/>
      <c r="B126" s="119"/>
      <c r="C126" s="171">
        <v>4110</v>
      </c>
      <c r="D126" s="177" t="s">
        <v>30</v>
      </c>
      <c r="E126" s="172">
        <v>130000</v>
      </c>
      <c r="F126" s="172"/>
    </row>
    <row r="127" spans="1:20" s="4" customFormat="1">
      <c r="A127" s="118"/>
      <c r="B127" s="119"/>
      <c r="C127" s="171">
        <v>4170</v>
      </c>
      <c r="D127" s="164" t="s">
        <v>42</v>
      </c>
      <c r="E127" s="200">
        <v>15000</v>
      </c>
      <c r="F127" s="200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1:20" s="4" customFormat="1">
      <c r="A128" s="118"/>
      <c r="B128" s="119"/>
      <c r="C128" s="175">
        <v>4210</v>
      </c>
      <c r="D128" s="201" t="s">
        <v>28</v>
      </c>
      <c r="E128" s="200">
        <v>47000</v>
      </c>
      <c r="F128" s="200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1:20" s="4" customFormat="1">
      <c r="A129" s="118"/>
      <c r="B129" s="119"/>
      <c r="C129" s="171">
        <v>4220</v>
      </c>
      <c r="D129" s="202" t="s">
        <v>122</v>
      </c>
      <c r="E129" s="172">
        <v>20000</v>
      </c>
      <c r="F129" s="17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1:20" s="4" customFormat="1">
      <c r="A130" s="118"/>
      <c r="B130" s="119"/>
      <c r="C130" s="171">
        <v>4260</v>
      </c>
      <c r="D130" s="174" t="s">
        <v>39</v>
      </c>
      <c r="E130" s="172">
        <v>30000</v>
      </c>
      <c r="F130" s="172"/>
    </row>
    <row r="131" spans="1:20" s="4" customFormat="1">
      <c r="A131" s="118"/>
      <c r="B131" s="119"/>
      <c r="C131" s="171">
        <v>4270</v>
      </c>
      <c r="D131" s="173" t="s">
        <v>47</v>
      </c>
      <c r="E131" s="172">
        <v>100000</v>
      </c>
      <c r="F131" s="172"/>
    </row>
    <row r="132" spans="1:20" s="4" customFormat="1">
      <c r="A132" s="118"/>
      <c r="B132" s="119"/>
      <c r="C132" s="171">
        <v>4280</v>
      </c>
      <c r="D132" s="164" t="s">
        <v>50</v>
      </c>
      <c r="E132" s="172">
        <v>1000</v>
      </c>
      <c r="F132" s="172"/>
    </row>
    <row r="133" spans="1:20" s="3" customFormat="1">
      <c r="A133" s="118"/>
      <c r="B133" s="119"/>
      <c r="C133" s="171">
        <v>4300</v>
      </c>
      <c r="D133" s="164" t="s">
        <v>27</v>
      </c>
      <c r="E133" s="172">
        <v>100000</v>
      </c>
      <c r="F133" s="172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s="4" customFormat="1">
      <c r="A134" s="118"/>
      <c r="B134" s="119"/>
      <c r="C134" s="203">
        <v>4360</v>
      </c>
      <c r="D134" s="204" t="s">
        <v>51</v>
      </c>
      <c r="E134" s="205">
        <v>3000</v>
      </c>
      <c r="F134" s="205"/>
    </row>
    <row r="135" spans="1:20" s="4" customFormat="1" ht="15.9" customHeight="1">
      <c r="A135" s="91">
        <v>854</v>
      </c>
      <c r="B135" s="88"/>
      <c r="C135" s="88"/>
      <c r="D135" s="88" t="s">
        <v>14</v>
      </c>
      <c r="E135" s="117">
        <f>E136+E141+E147</f>
        <v>552500</v>
      </c>
      <c r="F135" s="117">
        <f>F136+F141+F147</f>
        <v>1000000</v>
      </c>
    </row>
    <row r="136" spans="1:20" s="4" customFormat="1" ht="15.9" customHeight="1">
      <c r="A136" s="91"/>
      <c r="B136" s="178">
        <v>85410</v>
      </c>
      <c r="C136" s="134"/>
      <c r="D136" s="260" t="s">
        <v>18</v>
      </c>
      <c r="E136" s="117">
        <f>E137</f>
        <v>139500</v>
      </c>
      <c r="F136" s="117">
        <f>F137</f>
        <v>0</v>
      </c>
    </row>
    <row r="137" spans="1:20" s="4" customFormat="1" ht="15.9" customHeight="1">
      <c r="A137" s="119"/>
      <c r="B137" s="168"/>
      <c r="C137" s="208"/>
      <c r="D137" s="121" t="s">
        <v>17</v>
      </c>
      <c r="E137" s="209">
        <f>SUM(E138:E140)</f>
        <v>139500</v>
      </c>
      <c r="F137" s="209">
        <f>SUM(F138:F140)</f>
        <v>0</v>
      </c>
    </row>
    <row r="138" spans="1:20" s="4" customFormat="1" ht="15.9" customHeight="1">
      <c r="A138" s="169"/>
      <c r="B138" s="170"/>
      <c r="C138" s="210">
        <v>4220</v>
      </c>
      <c r="D138" s="202" t="s">
        <v>122</v>
      </c>
      <c r="E138" s="200">
        <v>100000</v>
      </c>
      <c r="F138" s="211"/>
    </row>
    <row r="139" spans="1:20" s="4" customFormat="1" ht="15.9" customHeight="1">
      <c r="A139" s="169"/>
      <c r="B139" s="170"/>
      <c r="C139" s="210">
        <v>4260</v>
      </c>
      <c r="D139" s="173" t="s">
        <v>39</v>
      </c>
      <c r="E139" s="200">
        <v>29000</v>
      </c>
      <c r="F139" s="211"/>
    </row>
    <row r="140" spans="1:20" s="4" customFormat="1" ht="15.9" customHeight="1">
      <c r="A140" s="169"/>
      <c r="B140" s="175"/>
      <c r="C140" s="210">
        <v>4300</v>
      </c>
      <c r="D140" s="212" t="s">
        <v>27</v>
      </c>
      <c r="E140" s="200">
        <v>10500</v>
      </c>
      <c r="F140" s="211"/>
    </row>
    <row r="141" spans="1:20" s="4" customFormat="1" ht="15.9" customHeight="1">
      <c r="A141" s="151"/>
      <c r="B141" s="178">
        <v>85417</v>
      </c>
      <c r="C141" s="206"/>
      <c r="D141" s="207" t="s">
        <v>118</v>
      </c>
      <c r="E141" s="167">
        <f>E142</f>
        <v>41000</v>
      </c>
      <c r="F141" s="167">
        <f>F142</f>
        <v>0</v>
      </c>
    </row>
    <row r="142" spans="1:20" ht="15.9" customHeight="1">
      <c r="A142" s="119"/>
      <c r="B142" s="168"/>
      <c r="C142" s="208"/>
      <c r="D142" s="121" t="s">
        <v>17</v>
      </c>
      <c r="E142" s="209">
        <f>SUM(E143:E146)</f>
        <v>41000</v>
      </c>
      <c r="F142" s="209">
        <f>SUM(F143:F146)</f>
        <v>0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5.9" customHeight="1">
      <c r="A143" s="169"/>
      <c r="B143" s="170"/>
      <c r="C143" s="210">
        <v>4260</v>
      </c>
      <c r="D143" s="173" t="s">
        <v>39</v>
      </c>
      <c r="E143" s="200">
        <v>20000</v>
      </c>
      <c r="F143" s="211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5.9" customHeight="1">
      <c r="A144" s="169"/>
      <c r="B144" s="170"/>
      <c r="C144" s="210">
        <v>4300</v>
      </c>
      <c r="D144" s="212" t="s">
        <v>27</v>
      </c>
      <c r="E144" s="200">
        <v>1000</v>
      </c>
      <c r="F144" s="211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s="45" customFormat="1" ht="15.9" customHeight="1">
      <c r="A145" s="169"/>
      <c r="B145" s="170"/>
      <c r="C145" s="210">
        <v>4430</v>
      </c>
      <c r="D145" s="173" t="s">
        <v>52</v>
      </c>
      <c r="E145" s="200">
        <v>5000</v>
      </c>
      <c r="F145" s="21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</row>
    <row r="146" spans="1:20" s="47" customFormat="1" ht="15.9" customHeight="1">
      <c r="A146" s="169"/>
      <c r="B146" s="175"/>
      <c r="C146" s="210">
        <v>4530</v>
      </c>
      <c r="D146" s="212" t="s">
        <v>54</v>
      </c>
      <c r="E146" s="200">
        <v>15000</v>
      </c>
      <c r="F146" s="211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</row>
    <row r="147" spans="1:20" s="49" customFormat="1" ht="15.9" customHeight="1">
      <c r="A147" s="151"/>
      <c r="B147" s="166">
        <v>85495</v>
      </c>
      <c r="C147" s="152"/>
      <c r="D147" s="88" t="s">
        <v>127</v>
      </c>
      <c r="E147" s="92">
        <f>E148</f>
        <v>372000</v>
      </c>
      <c r="F147" s="93">
        <f>F148</f>
        <v>1000000</v>
      </c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</row>
    <row r="148" spans="1:20" s="49" customFormat="1" ht="27.9" customHeight="1">
      <c r="A148" s="95"/>
      <c r="B148" s="261"/>
      <c r="C148" s="107"/>
      <c r="D148" s="97" t="s">
        <v>134</v>
      </c>
      <c r="E148" s="98">
        <f>E153+E156</f>
        <v>372000</v>
      </c>
      <c r="F148" s="98">
        <f>F149+F150</f>
        <v>1000000</v>
      </c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</row>
    <row r="149" spans="1:20" s="47" customFormat="1" ht="15.9" customHeight="1">
      <c r="A149" s="100"/>
      <c r="B149" s="262"/>
      <c r="C149" s="101">
        <v>4307</v>
      </c>
      <c r="D149" s="102" t="s">
        <v>27</v>
      </c>
      <c r="E149" s="103"/>
      <c r="F149" s="104">
        <v>850000</v>
      </c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</row>
    <row r="150" spans="1:20" s="49" customFormat="1" ht="27.6" customHeight="1">
      <c r="A150" s="105"/>
      <c r="B150" s="263"/>
      <c r="C150" s="154">
        <v>4309</v>
      </c>
      <c r="D150" s="102" t="s">
        <v>27</v>
      </c>
      <c r="E150" s="103"/>
      <c r="F150" s="104">
        <v>150000</v>
      </c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</row>
    <row r="151" spans="1:20" s="4" customFormat="1">
      <c r="A151" s="179" t="s">
        <v>2</v>
      </c>
      <c r="B151" s="179" t="s">
        <v>3</v>
      </c>
      <c r="C151" s="179" t="s">
        <v>0</v>
      </c>
      <c r="D151" s="180" t="s">
        <v>4</v>
      </c>
      <c r="E151" s="181" t="s">
        <v>5</v>
      </c>
      <c r="F151" s="182" t="s">
        <v>6</v>
      </c>
    </row>
    <row r="152" spans="1:20" s="4" customFormat="1">
      <c r="A152" s="183"/>
      <c r="B152" s="183"/>
      <c r="C152" s="183"/>
      <c r="D152" s="184"/>
      <c r="E152" s="185"/>
      <c r="F152" s="186"/>
    </row>
    <row r="153" spans="1:20" s="268" customFormat="1" ht="15.9" customHeight="1">
      <c r="A153" s="269"/>
      <c r="B153" s="270"/>
      <c r="C153" s="271"/>
      <c r="D153" s="266" t="s">
        <v>17</v>
      </c>
      <c r="E153" s="267">
        <f>E154+E155</f>
        <v>300000</v>
      </c>
      <c r="F153" s="267">
        <f>F154+F155</f>
        <v>0</v>
      </c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</row>
    <row r="154" spans="1:20" s="8" customFormat="1">
      <c r="A154" s="99"/>
      <c r="B154" s="100"/>
      <c r="C154" s="101">
        <v>4307</v>
      </c>
      <c r="D154" s="102" t="s">
        <v>27</v>
      </c>
      <c r="E154" s="103">
        <v>288180</v>
      </c>
      <c r="F154" s="104">
        <v>0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s="8" customFormat="1">
      <c r="A155" s="99"/>
      <c r="B155" s="100"/>
      <c r="C155" s="154">
        <v>4309</v>
      </c>
      <c r="D155" s="102" t="s">
        <v>27</v>
      </c>
      <c r="E155" s="103">
        <v>11820</v>
      </c>
      <c r="F155" s="104">
        <v>0</v>
      </c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0" s="268" customFormat="1" ht="15.9" customHeight="1">
      <c r="A156" s="269"/>
      <c r="B156" s="270"/>
      <c r="C156" s="271"/>
      <c r="D156" s="266" t="s">
        <v>21</v>
      </c>
      <c r="E156" s="267">
        <f>E157+E158</f>
        <v>72000</v>
      </c>
      <c r="F156" s="267">
        <f>F157+F158</f>
        <v>0</v>
      </c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</row>
    <row r="157" spans="1:20" s="8" customFormat="1">
      <c r="A157" s="99"/>
      <c r="B157" s="100"/>
      <c r="C157" s="101">
        <v>4307</v>
      </c>
      <c r="D157" s="102" t="s">
        <v>27</v>
      </c>
      <c r="E157" s="103">
        <v>69163</v>
      </c>
      <c r="F157" s="104">
        <v>0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s="8" customFormat="1">
      <c r="A158" s="153"/>
      <c r="B158" s="105"/>
      <c r="C158" s="154">
        <v>4309</v>
      </c>
      <c r="D158" s="102" t="s">
        <v>27</v>
      </c>
      <c r="E158" s="103">
        <v>2837</v>
      </c>
      <c r="F158" s="104">
        <v>0</v>
      </c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spans="1:20" s="6" customFormat="1">
      <c r="A159" s="214">
        <v>855</v>
      </c>
      <c r="B159" s="214"/>
      <c r="C159" s="67"/>
      <c r="D159" s="215" t="s">
        <v>46</v>
      </c>
      <c r="E159" s="117">
        <f t="shared" ref="E159:F161" si="7">E160</f>
        <v>25000</v>
      </c>
      <c r="F159" s="117">
        <f t="shared" si="7"/>
        <v>25000</v>
      </c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spans="1:20" s="9" customFormat="1">
      <c r="A160" s="108"/>
      <c r="B160" s="216">
        <v>85595</v>
      </c>
      <c r="C160" s="67"/>
      <c r="D160" s="215" t="s">
        <v>20</v>
      </c>
      <c r="E160" s="117">
        <f t="shared" si="7"/>
        <v>25000</v>
      </c>
      <c r="F160" s="117">
        <f t="shared" si="7"/>
        <v>25000</v>
      </c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spans="1:20" s="9" customFormat="1">
      <c r="A161" s="119"/>
      <c r="B161" s="168"/>
      <c r="C161" s="217"/>
      <c r="D161" s="121" t="s">
        <v>56</v>
      </c>
      <c r="E161" s="122">
        <f t="shared" si="7"/>
        <v>25000</v>
      </c>
      <c r="F161" s="122">
        <f t="shared" si="7"/>
        <v>25000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s="9" customFormat="1">
      <c r="A162" s="218"/>
      <c r="B162" s="219"/>
      <c r="C162" s="220"/>
      <c r="D162" s="221" t="s">
        <v>60</v>
      </c>
      <c r="E162" s="222">
        <f>E163+E164+E165</f>
        <v>25000</v>
      </c>
      <c r="F162" s="222">
        <f>F163+F164+F165</f>
        <v>25000</v>
      </c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spans="1:20" s="4" customFormat="1">
      <c r="A163" s="218"/>
      <c r="B163" s="219"/>
      <c r="C163" s="198">
        <v>6050</v>
      </c>
      <c r="D163" s="199" t="s">
        <v>43</v>
      </c>
      <c r="E163" s="127"/>
      <c r="F163" s="127">
        <v>25000</v>
      </c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spans="1:20" s="4" customFormat="1">
      <c r="A164" s="218"/>
      <c r="B164" s="219"/>
      <c r="C164" s="198">
        <v>6057</v>
      </c>
      <c r="D164" s="199" t="s">
        <v>43</v>
      </c>
      <c r="E164" s="127">
        <f>25000*85%</f>
        <v>21250</v>
      </c>
      <c r="F164" s="127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s="4" customFormat="1">
      <c r="A165" s="169"/>
      <c r="B165" s="170"/>
      <c r="C165" s="198">
        <v>6059</v>
      </c>
      <c r="D165" s="199" t="s">
        <v>43</v>
      </c>
      <c r="E165" s="127">
        <f>25000*15%</f>
        <v>3750</v>
      </c>
      <c r="F165" s="127"/>
    </row>
    <row r="166" spans="1:20" s="4" customFormat="1">
      <c r="A166" s="91">
        <v>801</v>
      </c>
      <c r="B166" s="91"/>
      <c r="C166" s="88"/>
      <c r="D166" s="88" t="s">
        <v>13</v>
      </c>
      <c r="E166" s="117">
        <f>E167+E171+E177+E183</f>
        <v>1476302</v>
      </c>
      <c r="F166" s="117">
        <f>F167+F171+F177+F183</f>
        <v>0</v>
      </c>
    </row>
    <row r="167" spans="1:20" s="4" customFormat="1">
      <c r="A167" s="91"/>
      <c r="B167" s="178">
        <v>80115</v>
      </c>
      <c r="C167" s="106"/>
      <c r="D167" s="88" t="s">
        <v>19</v>
      </c>
      <c r="E167" s="117">
        <f>E168</f>
        <v>304900</v>
      </c>
      <c r="F167" s="117">
        <f>F168</f>
        <v>0</v>
      </c>
    </row>
    <row r="168" spans="1:20" s="4" customFormat="1">
      <c r="A168" s="119"/>
      <c r="B168" s="168"/>
      <c r="C168" s="120"/>
      <c r="D168" s="121" t="s">
        <v>21</v>
      </c>
      <c r="E168" s="122">
        <f>E169+E170</f>
        <v>304900</v>
      </c>
      <c r="F168" s="122">
        <f>F169+F170</f>
        <v>0</v>
      </c>
    </row>
    <row r="169" spans="1:20" s="4" customFormat="1">
      <c r="A169" s="169"/>
      <c r="B169" s="170"/>
      <c r="C169" s="171">
        <v>4110</v>
      </c>
      <c r="D169" s="164" t="s">
        <v>30</v>
      </c>
      <c r="E169" s="172">
        <v>26500</v>
      </c>
      <c r="F169" s="172"/>
    </row>
    <row r="170" spans="1:20" s="4" customFormat="1">
      <c r="A170" s="169"/>
      <c r="B170" s="170"/>
      <c r="C170" s="171">
        <v>4790</v>
      </c>
      <c r="D170" s="173" t="s">
        <v>41</v>
      </c>
      <c r="E170" s="172">
        <v>278400</v>
      </c>
      <c r="F170" s="172"/>
    </row>
    <row r="171" spans="1:20" s="4" customFormat="1">
      <c r="A171" s="169"/>
      <c r="B171" s="178">
        <v>80117</v>
      </c>
      <c r="C171" s="106"/>
      <c r="D171" s="88" t="s">
        <v>55</v>
      </c>
      <c r="E171" s="117">
        <f>E172+E175</f>
        <v>177716</v>
      </c>
      <c r="F171" s="117">
        <f>F172+F175</f>
        <v>0</v>
      </c>
    </row>
    <row r="172" spans="1:20" s="4" customFormat="1">
      <c r="A172" s="119"/>
      <c r="B172" s="168"/>
      <c r="C172" s="120"/>
      <c r="D172" s="121" t="s">
        <v>21</v>
      </c>
      <c r="E172" s="122">
        <f>E174+E173</f>
        <v>118500</v>
      </c>
      <c r="F172" s="122">
        <f>F174+F173</f>
        <v>0</v>
      </c>
    </row>
    <row r="173" spans="1:20" s="4" customFormat="1">
      <c r="A173" s="169"/>
      <c r="B173" s="170"/>
      <c r="C173" s="171">
        <v>4110</v>
      </c>
      <c r="D173" s="164" t="s">
        <v>30</v>
      </c>
      <c r="E173" s="172">
        <v>10300</v>
      </c>
      <c r="F173" s="172"/>
    </row>
    <row r="174" spans="1:20" s="4" customFormat="1">
      <c r="A174" s="169"/>
      <c r="B174" s="170"/>
      <c r="C174" s="171">
        <v>4790</v>
      </c>
      <c r="D174" s="173" t="s">
        <v>41</v>
      </c>
      <c r="E174" s="172">
        <v>108200</v>
      </c>
      <c r="F174" s="172"/>
    </row>
    <row r="175" spans="1:20" s="4" customFormat="1">
      <c r="A175" s="119"/>
      <c r="B175" s="168"/>
      <c r="C175" s="120"/>
      <c r="D175" s="121" t="s">
        <v>22</v>
      </c>
      <c r="E175" s="122">
        <f>SUM(E176:E176)</f>
        <v>59216</v>
      </c>
      <c r="F175" s="122">
        <f>SUM(F176:F176)</f>
        <v>0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s="4" customFormat="1">
      <c r="A176" s="169"/>
      <c r="B176" s="175"/>
      <c r="C176" s="171">
        <v>4790</v>
      </c>
      <c r="D176" s="202" t="s">
        <v>41</v>
      </c>
      <c r="E176" s="172">
        <v>59216</v>
      </c>
      <c r="F176" s="172"/>
    </row>
    <row r="177" spans="1:20" s="4" customFormat="1">
      <c r="A177" s="169"/>
      <c r="B177" s="166">
        <v>80120</v>
      </c>
      <c r="C177" s="152"/>
      <c r="D177" s="191" t="s">
        <v>31</v>
      </c>
      <c r="E177" s="117">
        <f>E178+E181</f>
        <v>485292</v>
      </c>
      <c r="F177" s="117">
        <f>F178+F181</f>
        <v>0</v>
      </c>
    </row>
    <row r="178" spans="1:20" s="4" customFormat="1">
      <c r="A178" s="119"/>
      <c r="B178" s="168"/>
      <c r="C178" s="120"/>
      <c r="D178" s="121" t="s">
        <v>21</v>
      </c>
      <c r="E178" s="122">
        <f>E180+E179</f>
        <v>142270</v>
      </c>
      <c r="F178" s="122">
        <f>F180</f>
        <v>0</v>
      </c>
    </row>
    <row r="179" spans="1:20" s="4" customFormat="1">
      <c r="A179" s="169"/>
      <c r="B179" s="170"/>
      <c r="C179" s="171">
        <v>4110</v>
      </c>
      <c r="D179" s="164" t="s">
        <v>30</v>
      </c>
      <c r="E179" s="172">
        <v>9100</v>
      </c>
      <c r="F179" s="172"/>
    </row>
    <row r="180" spans="1:20" s="4" customFormat="1">
      <c r="A180" s="169"/>
      <c r="B180" s="170"/>
      <c r="C180" s="171">
        <v>4790</v>
      </c>
      <c r="D180" s="173" t="s">
        <v>41</v>
      </c>
      <c r="E180" s="172">
        <v>133170</v>
      </c>
      <c r="F180" s="172"/>
    </row>
    <row r="181" spans="1:20" s="4" customFormat="1">
      <c r="A181" s="119"/>
      <c r="B181" s="168"/>
      <c r="C181" s="120"/>
      <c r="D181" s="121" t="s">
        <v>22</v>
      </c>
      <c r="E181" s="122">
        <f>SUM(E182:E182)</f>
        <v>343022</v>
      </c>
      <c r="F181" s="122">
        <f>SUM(F182:F182)</f>
        <v>0</v>
      </c>
    </row>
    <row r="182" spans="1:20" s="4" customFormat="1">
      <c r="A182" s="169"/>
      <c r="B182" s="175"/>
      <c r="C182" s="171">
        <v>4790</v>
      </c>
      <c r="D182" s="173" t="s">
        <v>41</v>
      </c>
      <c r="E182" s="172">
        <v>343022</v>
      </c>
      <c r="F182" s="172"/>
    </row>
    <row r="183" spans="1:20" s="4" customFormat="1">
      <c r="A183" s="151"/>
      <c r="B183" s="178">
        <v>80195</v>
      </c>
      <c r="C183" s="106"/>
      <c r="D183" s="88" t="s">
        <v>20</v>
      </c>
      <c r="E183" s="117">
        <f>E184</f>
        <v>508394</v>
      </c>
      <c r="F183" s="117">
        <f>F184</f>
        <v>0</v>
      </c>
    </row>
    <row r="184" spans="1:20" s="3" customFormat="1">
      <c r="A184" s="119"/>
      <c r="B184" s="168"/>
      <c r="C184" s="120"/>
      <c r="D184" s="121" t="s">
        <v>26</v>
      </c>
      <c r="E184" s="122">
        <f>E185</f>
        <v>508394</v>
      </c>
      <c r="F184" s="122">
        <f>F185</f>
        <v>0</v>
      </c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s="4" customFormat="1" ht="52.2" customHeight="1">
      <c r="A185" s="176"/>
      <c r="B185" s="175"/>
      <c r="C185" s="171">
        <v>4790</v>
      </c>
      <c r="D185" s="173" t="s">
        <v>41</v>
      </c>
      <c r="E185" s="172">
        <f>415294-27000+115100+5000</f>
        <v>508394</v>
      </c>
      <c r="F185" s="172">
        <v>0</v>
      </c>
    </row>
    <row r="186" spans="1:20" s="3" customFormat="1">
      <c r="A186" s="179" t="s">
        <v>2</v>
      </c>
      <c r="B186" s="179" t="s">
        <v>3</v>
      </c>
      <c r="C186" s="179" t="s">
        <v>0</v>
      </c>
      <c r="D186" s="180" t="s">
        <v>4</v>
      </c>
      <c r="E186" s="181" t="s">
        <v>5</v>
      </c>
      <c r="F186" s="182" t="s">
        <v>6</v>
      </c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s="6" customFormat="1">
      <c r="A187" s="242">
        <v>754</v>
      </c>
      <c r="B187" s="243"/>
      <c r="C187" s="243"/>
      <c r="D187" s="88" t="s">
        <v>151</v>
      </c>
      <c r="E187" s="117">
        <f t="shared" ref="E187:F189" si="8">E188</f>
        <v>22000</v>
      </c>
      <c r="F187" s="117">
        <f t="shared" si="8"/>
        <v>0</v>
      </c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spans="1:20" s="9" customFormat="1">
      <c r="A188" s="108"/>
      <c r="B188" s="216">
        <v>75495</v>
      </c>
      <c r="C188" s="67"/>
      <c r="D188" s="215" t="s">
        <v>20</v>
      </c>
      <c r="E188" s="117">
        <f t="shared" si="8"/>
        <v>22000</v>
      </c>
      <c r="F188" s="117">
        <f t="shared" si="8"/>
        <v>0</v>
      </c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spans="1:20" s="9" customFormat="1">
      <c r="A189" s="119"/>
      <c r="B189" s="168"/>
      <c r="C189" s="217"/>
      <c r="D189" s="121" t="s">
        <v>56</v>
      </c>
      <c r="E189" s="122">
        <f t="shared" si="8"/>
        <v>22000</v>
      </c>
      <c r="F189" s="122">
        <f t="shared" si="8"/>
        <v>0</v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s="4" customFormat="1">
      <c r="A190" s="218"/>
      <c r="B190" s="219"/>
      <c r="C190" s="198">
        <v>2810</v>
      </c>
      <c r="D190" s="199" t="s">
        <v>149</v>
      </c>
      <c r="E190" s="127">
        <v>22000</v>
      </c>
      <c r="F190" s="127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spans="1:20" s="4" customFormat="1">
      <c r="A191" s="88">
        <v>854</v>
      </c>
      <c r="B191" s="88"/>
      <c r="C191" s="88"/>
      <c r="D191" s="88" t="s">
        <v>14</v>
      </c>
      <c r="E191" s="117">
        <f>E192+E198</f>
        <v>277755</v>
      </c>
      <c r="F191" s="117">
        <f>F192+F198</f>
        <v>0</v>
      </c>
    </row>
    <row r="192" spans="1:20" s="4" customFormat="1">
      <c r="A192" s="91"/>
      <c r="B192" s="91">
        <v>85406</v>
      </c>
      <c r="C192" s="88"/>
      <c r="D192" s="88" t="s">
        <v>38</v>
      </c>
      <c r="E192" s="117">
        <f>E193+E195</f>
        <v>70698</v>
      </c>
      <c r="F192" s="117">
        <f>F193+F195</f>
        <v>0</v>
      </c>
    </row>
    <row r="193" spans="1:20" s="4" customFormat="1">
      <c r="A193" s="119"/>
      <c r="B193" s="119"/>
      <c r="C193" s="121"/>
      <c r="D193" s="121" t="s">
        <v>23</v>
      </c>
      <c r="E193" s="122">
        <f>E194</f>
        <v>19270</v>
      </c>
      <c r="F193" s="122">
        <f>F194</f>
        <v>0</v>
      </c>
    </row>
    <row r="194" spans="1:20" s="4" customFormat="1">
      <c r="A194" s="119"/>
      <c r="B194" s="119"/>
      <c r="C194" s="177">
        <v>4010</v>
      </c>
      <c r="D194" s="202" t="s">
        <v>29</v>
      </c>
      <c r="E194" s="172">
        <v>19270</v>
      </c>
      <c r="F194" s="172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spans="1:20" s="4" customFormat="1">
      <c r="A195" s="119"/>
      <c r="B195" s="119"/>
      <c r="C195" s="121"/>
      <c r="D195" s="121" t="s">
        <v>24</v>
      </c>
      <c r="E195" s="122">
        <f>E196+E197</f>
        <v>51428</v>
      </c>
      <c r="F195" s="122">
        <f>F196+F197</f>
        <v>0</v>
      </c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spans="1:20" s="4" customFormat="1">
      <c r="A196" s="119"/>
      <c r="B196" s="119"/>
      <c r="C196" s="177">
        <v>4010</v>
      </c>
      <c r="D196" s="202" t="s">
        <v>29</v>
      </c>
      <c r="E196" s="172">
        <v>18072</v>
      </c>
      <c r="F196" s="172"/>
    </row>
    <row r="197" spans="1:20" s="4" customFormat="1">
      <c r="A197" s="119"/>
      <c r="B197" s="264"/>
      <c r="C197" s="177">
        <v>4790</v>
      </c>
      <c r="D197" s="202" t="s">
        <v>41</v>
      </c>
      <c r="E197" s="172">
        <v>33356</v>
      </c>
      <c r="F197" s="172"/>
    </row>
    <row r="198" spans="1:20" s="4" customFormat="1">
      <c r="A198" s="224"/>
      <c r="B198" s="166">
        <v>85410</v>
      </c>
      <c r="C198" s="88"/>
      <c r="D198" s="88" t="s">
        <v>18</v>
      </c>
      <c r="E198" s="117">
        <f>E199</f>
        <v>207057</v>
      </c>
      <c r="F198" s="117">
        <f>F199</f>
        <v>0</v>
      </c>
    </row>
    <row r="199" spans="1:20" s="4" customFormat="1">
      <c r="A199" s="119"/>
      <c r="B199" s="168"/>
      <c r="C199" s="121"/>
      <c r="D199" s="121" t="s">
        <v>25</v>
      </c>
      <c r="E199" s="122">
        <f>SUM(E200:E208)</f>
        <v>207057</v>
      </c>
      <c r="F199" s="122">
        <f>SUM(F200:F208)</f>
        <v>0</v>
      </c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1:20" s="4" customFormat="1">
      <c r="A200" s="169"/>
      <c r="B200" s="170"/>
      <c r="C200" s="177">
        <v>3020</v>
      </c>
      <c r="D200" s="202" t="s">
        <v>49</v>
      </c>
      <c r="E200" s="172">
        <v>457</v>
      </c>
      <c r="F200" s="172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spans="1:20" s="4" customFormat="1">
      <c r="A201" s="169"/>
      <c r="B201" s="170"/>
      <c r="C201" s="177">
        <v>4010</v>
      </c>
      <c r="D201" s="177" t="s">
        <v>29</v>
      </c>
      <c r="E201" s="172">
        <v>120000</v>
      </c>
      <c r="F201" s="172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spans="1:20" s="4" customFormat="1">
      <c r="A202" s="169"/>
      <c r="B202" s="170"/>
      <c r="C202" s="177">
        <v>4110</v>
      </c>
      <c r="D202" s="177" t="s">
        <v>30</v>
      </c>
      <c r="E202" s="172">
        <v>16000</v>
      </c>
      <c r="F202" s="17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spans="1:20" s="4" customFormat="1">
      <c r="A203" s="169"/>
      <c r="B203" s="170"/>
      <c r="C203" s="177">
        <v>4120</v>
      </c>
      <c r="D203" s="202" t="s">
        <v>40</v>
      </c>
      <c r="E203" s="172">
        <v>2200</v>
      </c>
      <c r="F203" s="172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spans="1:20" s="4" customFormat="1">
      <c r="A204" s="169"/>
      <c r="B204" s="170"/>
      <c r="C204" s="177">
        <v>4210</v>
      </c>
      <c r="D204" s="84" t="s">
        <v>28</v>
      </c>
      <c r="E204" s="172">
        <v>1000</v>
      </c>
      <c r="F204" s="172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s="4" customFormat="1">
      <c r="A205" s="169"/>
      <c r="B205" s="170"/>
      <c r="C205" s="177">
        <v>4260</v>
      </c>
      <c r="D205" s="202" t="s">
        <v>39</v>
      </c>
      <c r="E205" s="172">
        <v>34000</v>
      </c>
      <c r="F205" s="172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s="4" customFormat="1">
      <c r="A206" s="169"/>
      <c r="B206" s="170"/>
      <c r="C206" s="177">
        <v>4270</v>
      </c>
      <c r="D206" s="202" t="s">
        <v>47</v>
      </c>
      <c r="E206" s="172">
        <v>400</v>
      </c>
      <c r="F206" s="172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s="4" customFormat="1">
      <c r="A207" s="169"/>
      <c r="B207" s="170"/>
      <c r="C207" s="177">
        <v>4300</v>
      </c>
      <c r="D207" s="177" t="s">
        <v>27</v>
      </c>
      <c r="E207" s="172">
        <v>12000</v>
      </c>
      <c r="F207" s="172"/>
    </row>
    <row r="208" spans="1:20" s="4" customFormat="1">
      <c r="A208" s="169"/>
      <c r="B208" s="170"/>
      <c r="C208" s="177">
        <v>4790</v>
      </c>
      <c r="D208" s="202" t="s">
        <v>41</v>
      </c>
      <c r="E208" s="172">
        <v>21000</v>
      </c>
      <c r="F208" s="172"/>
    </row>
    <row r="209" spans="1:20" s="4" customFormat="1">
      <c r="A209" s="88"/>
      <c r="B209" s="106"/>
      <c r="C209" s="88"/>
      <c r="D209" s="88" t="s">
        <v>136</v>
      </c>
      <c r="E209" s="117">
        <f>E191+E166+E159+E135+E119+E89+E75+E68+E59+E187</f>
        <v>3717315</v>
      </c>
      <c r="F209" s="117">
        <f>F191+F166+F159+F135+F119+F89+F75+F68+F59</f>
        <v>7208621</v>
      </c>
    </row>
    <row r="210" spans="1:20" s="4" customFormat="1">
      <c r="A210" s="157"/>
      <c r="B210" s="157"/>
      <c r="C210" s="157"/>
      <c r="D210" s="157" t="s">
        <v>15</v>
      </c>
      <c r="E210" s="158">
        <f>E162+E99+E86+E81+E79+E77+E73+E74+E62+E65+E67+E63</f>
        <v>664258</v>
      </c>
      <c r="F210" s="158">
        <f>F162+F99+F86+F81+F79+F77+F73+F74+F62+F65+F67+F63</f>
        <v>6058621</v>
      </c>
      <c r="H210" s="265"/>
    </row>
    <row r="211" spans="1:20" s="4" customFormat="1">
      <c r="A211" s="2"/>
      <c r="B211" s="2"/>
      <c r="C211" s="2"/>
      <c r="D211" s="2"/>
      <c r="E211" s="223"/>
      <c r="F211" s="223"/>
    </row>
    <row r="212" spans="1:20" s="4" customFormat="1">
      <c r="A212" s="2"/>
      <c r="B212" s="2"/>
      <c r="C212" s="2"/>
      <c r="D212" s="2"/>
      <c r="E212" s="223"/>
      <c r="F212" s="223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s="4" customFormat="1">
      <c r="A213" s="2"/>
      <c r="B213" s="2"/>
      <c r="C213" s="2"/>
      <c r="D213" s="2"/>
      <c r="E213" s="223"/>
      <c r="F213" s="223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s="4" customFormat="1">
      <c r="A214" s="2"/>
      <c r="B214" s="2"/>
      <c r="C214" s="2"/>
      <c r="D214" s="2"/>
      <c r="E214" s="223"/>
      <c r="F214" s="223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s="4" customFormat="1">
      <c r="A215" s="2"/>
      <c r="B215" s="2"/>
      <c r="C215" s="2"/>
      <c r="D215" s="2"/>
      <c r="E215" s="223"/>
      <c r="F215" s="223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s="4" customFormat="1">
      <c r="A216" s="2"/>
      <c r="B216" s="2"/>
      <c r="C216" s="2"/>
      <c r="D216" s="2"/>
      <c r="E216" s="223"/>
      <c r="F216" s="223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s="4" customFormat="1">
      <c r="A217" s="2"/>
      <c r="B217" s="2"/>
      <c r="C217" s="2"/>
      <c r="D217" s="2"/>
      <c r="E217" s="223"/>
      <c r="F217" s="223"/>
    </row>
    <row r="218" spans="1:20" s="4" customFormat="1">
      <c r="A218" s="2"/>
      <c r="B218" s="2"/>
      <c r="C218" s="2"/>
      <c r="D218" s="2"/>
      <c r="E218" s="223"/>
      <c r="F218" s="223"/>
    </row>
    <row r="219" spans="1:20" s="4" customFormat="1">
      <c r="A219" s="2"/>
      <c r="B219" s="2"/>
      <c r="C219" s="2"/>
      <c r="D219" s="2"/>
      <c r="E219" s="223"/>
      <c r="F219" s="223"/>
    </row>
    <row r="220" spans="1:20" s="4" customFormat="1">
      <c r="A220" s="2"/>
      <c r="B220" s="2"/>
      <c r="C220" s="2"/>
      <c r="D220" s="2"/>
      <c r="E220" s="223"/>
      <c r="F220" s="223"/>
    </row>
    <row r="221" spans="1:20" s="4" customFormat="1">
      <c r="A221" s="2"/>
      <c r="B221" s="2"/>
      <c r="C221" s="2"/>
      <c r="D221" s="2"/>
      <c r="E221" s="223"/>
      <c r="F221" s="223"/>
    </row>
    <row r="222" spans="1:20" s="4" customFormat="1">
      <c r="A222" s="2"/>
      <c r="B222" s="2"/>
      <c r="C222" s="2"/>
      <c r="D222" s="2"/>
      <c r="E222" s="223"/>
      <c r="F222" s="223"/>
    </row>
    <row r="223" spans="1:20" s="4" customFormat="1">
      <c r="A223" s="2"/>
      <c r="B223" s="2"/>
      <c r="C223" s="2"/>
      <c r="D223" s="2"/>
      <c r="E223" s="223"/>
      <c r="F223" s="223"/>
    </row>
    <row r="224" spans="1:20" s="3" customFormat="1">
      <c r="A224" s="50"/>
      <c r="B224" s="50"/>
      <c r="C224" s="50"/>
      <c r="D224" s="50"/>
      <c r="E224" s="51"/>
      <c r="F224" s="52" t="s">
        <v>110</v>
      </c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spans="1:20">
      <c r="A225" s="50"/>
      <c r="B225" s="50"/>
      <c r="C225" s="50"/>
      <c r="D225" s="50"/>
      <c r="E225" s="51"/>
      <c r="F225" s="52" t="s">
        <v>11</v>
      </c>
    </row>
    <row r="226" spans="1:20">
      <c r="A226" s="50"/>
      <c r="B226" s="50"/>
      <c r="C226" s="50"/>
      <c r="D226" s="50"/>
      <c r="E226" s="51"/>
      <c r="F226" s="52" t="s">
        <v>152</v>
      </c>
    </row>
    <row r="227" spans="1:20">
      <c r="A227" s="53" t="s">
        <v>8</v>
      </c>
      <c r="D227" s="54" t="s">
        <v>111</v>
      </c>
    </row>
    <row r="228" spans="1:20">
      <c r="A228" s="56" t="s">
        <v>2</v>
      </c>
      <c r="B228" s="56" t="s">
        <v>3</v>
      </c>
      <c r="C228" s="56" t="s">
        <v>0</v>
      </c>
      <c r="D228" s="57" t="s">
        <v>4</v>
      </c>
      <c r="E228" s="58" t="s">
        <v>5</v>
      </c>
      <c r="F228" s="59" t="s">
        <v>6</v>
      </c>
    </row>
    <row r="229" spans="1:20">
      <c r="A229" s="60"/>
      <c r="B229" s="60"/>
      <c r="C229" s="60"/>
      <c r="D229" s="61"/>
      <c r="E229" s="62"/>
      <c r="F229" s="63"/>
    </row>
    <row r="230" spans="1:20" s="1" customFormat="1">
      <c r="A230" s="225">
        <v>852</v>
      </c>
      <c r="B230" s="132"/>
      <c r="C230" s="226"/>
      <c r="D230" s="226" t="s">
        <v>57</v>
      </c>
      <c r="E230" s="133">
        <f>E231</f>
        <v>14177</v>
      </c>
      <c r="F230" s="227">
        <f>F231</f>
        <v>0</v>
      </c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spans="1:20" ht="15.75" customHeight="1">
      <c r="A231" s="81"/>
      <c r="B231" s="228">
        <v>85218</v>
      </c>
      <c r="C231" s="229"/>
      <c r="D231" s="230" t="s">
        <v>150</v>
      </c>
      <c r="E231" s="231">
        <f>E232</f>
        <v>14177</v>
      </c>
      <c r="F231" s="231">
        <f>F232</f>
        <v>0</v>
      </c>
    </row>
    <row r="232" spans="1:20" ht="15.75" customHeight="1">
      <c r="A232" s="232"/>
      <c r="B232" s="233"/>
      <c r="C232" s="234"/>
      <c r="D232" s="235" t="s">
        <v>125</v>
      </c>
      <c r="E232" s="236">
        <f>E233+E236+E234+E235</f>
        <v>14177</v>
      </c>
      <c r="F232" s="236">
        <f>F233+F236+F234+F235</f>
        <v>0</v>
      </c>
    </row>
    <row r="233" spans="1:20" ht="15.75" customHeight="1">
      <c r="A233" s="237"/>
      <c r="B233" s="238"/>
      <c r="C233" s="239">
        <v>4010</v>
      </c>
      <c r="D233" s="177" t="s">
        <v>29</v>
      </c>
      <c r="E233" s="240">
        <v>8912</v>
      </c>
      <c r="F233" s="240"/>
    </row>
    <row r="234" spans="1:20">
      <c r="A234" s="237"/>
      <c r="B234" s="238"/>
      <c r="C234" s="239">
        <v>4110</v>
      </c>
      <c r="D234" s="177" t="s">
        <v>30</v>
      </c>
      <c r="E234" s="240">
        <v>1524</v>
      </c>
      <c r="F234" s="240"/>
    </row>
    <row r="235" spans="1:20">
      <c r="A235" s="237"/>
      <c r="B235" s="238"/>
      <c r="C235" s="239">
        <v>4120</v>
      </c>
      <c r="D235" s="173" t="s">
        <v>40</v>
      </c>
      <c r="E235" s="240">
        <v>219</v>
      </c>
      <c r="F235" s="240"/>
    </row>
    <row r="236" spans="1:20" s="8" customFormat="1">
      <c r="A236" s="237"/>
      <c r="B236" s="241"/>
      <c r="C236" s="239">
        <v>4440</v>
      </c>
      <c r="D236" s="177" t="s">
        <v>53</v>
      </c>
      <c r="E236" s="240">
        <v>3522</v>
      </c>
      <c r="F236" s="24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spans="1:20" s="6" customFormat="1">
      <c r="A237" s="242">
        <v>853</v>
      </c>
      <c r="B237" s="242"/>
      <c r="C237" s="243"/>
      <c r="D237" s="88" t="s">
        <v>123</v>
      </c>
      <c r="E237" s="244">
        <f t="shared" ref="E237:F239" si="9">E238</f>
        <v>0</v>
      </c>
      <c r="F237" s="244">
        <f t="shared" si="9"/>
        <v>14177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spans="1:20">
      <c r="A238" s="245"/>
      <c r="B238" s="246">
        <v>85395</v>
      </c>
      <c r="C238" s="247"/>
      <c r="D238" s="248" t="s">
        <v>20</v>
      </c>
      <c r="E238" s="249">
        <f t="shared" si="9"/>
        <v>0</v>
      </c>
      <c r="F238" s="249">
        <f t="shared" si="9"/>
        <v>14177</v>
      </c>
    </row>
    <row r="239" spans="1:20" s="4" customFormat="1">
      <c r="A239" s="250"/>
      <c r="B239" s="251"/>
      <c r="C239" s="252"/>
      <c r="D239" s="235" t="s">
        <v>125</v>
      </c>
      <c r="E239" s="253">
        <f t="shared" si="9"/>
        <v>0</v>
      </c>
      <c r="F239" s="253">
        <f t="shared" si="9"/>
        <v>14177</v>
      </c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1:20" s="4" customFormat="1">
      <c r="A240" s="213"/>
      <c r="B240" s="169"/>
      <c r="C240" s="239">
        <v>4170</v>
      </c>
      <c r="D240" s="254" t="s">
        <v>42</v>
      </c>
      <c r="E240" s="255"/>
      <c r="F240" s="256">
        <v>14177</v>
      </c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1:6">
      <c r="A241" s="88"/>
      <c r="B241" s="106"/>
      <c r="C241" s="88"/>
      <c r="D241" s="88" t="s">
        <v>124</v>
      </c>
      <c r="E241" s="117">
        <f>E230+E237</f>
        <v>14177</v>
      </c>
      <c r="F241" s="117">
        <f>F230+F237</f>
        <v>14177</v>
      </c>
    </row>
    <row r="242" spans="1:6">
      <c r="A242" s="2"/>
      <c r="B242" s="2"/>
      <c r="C242" s="2"/>
      <c r="D242" s="2"/>
      <c r="E242" s="223"/>
      <c r="F242" s="223"/>
    </row>
  </sheetData>
  <pageMargins left="0.70866141732283472" right="0.70866141732283472" top="0.98425196850393704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5AF8-E911-4DEF-8896-6FF731982845}">
  <dimension ref="A1:K183"/>
  <sheetViews>
    <sheetView view="pageBreakPreview" topLeftCell="A160" zoomScaleNormal="100" zoomScaleSheetLayoutView="100" workbookViewId="0">
      <selection activeCell="D2" sqref="D2"/>
    </sheetView>
  </sheetViews>
  <sheetFormatPr defaultRowHeight="14.4"/>
  <cols>
    <col min="1" max="1" width="3.33203125" style="2" customWidth="1"/>
    <col min="2" max="2" width="4.6640625" style="2" customWidth="1"/>
    <col min="3" max="3" width="6.6640625" style="2" customWidth="1"/>
    <col min="4" max="4" width="30.88671875" style="2" customWidth="1"/>
    <col min="5" max="5" width="16.88671875" style="2" customWidth="1"/>
    <col min="6" max="6" width="7.44140625" style="2" customWidth="1"/>
    <col min="7" max="7" width="10.109375" style="2" customWidth="1"/>
    <col min="8" max="8" width="14.88671875" style="2" customWidth="1"/>
    <col min="9" max="9" width="11.5546875" style="2" customWidth="1"/>
  </cols>
  <sheetData>
    <row r="1" spans="1:11">
      <c r="G1" s="303" t="s">
        <v>109</v>
      </c>
      <c r="H1" s="304"/>
      <c r="I1" s="304"/>
    </row>
    <row r="2" spans="1:11">
      <c r="G2" s="303" t="s">
        <v>61</v>
      </c>
      <c r="H2" s="304"/>
      <c r="I2" s="304"/>
    </row>
    <row r="3" spans="1:11">
      <c r="G3" s="303" t="s">
        <v>152</v>
      </c>
      <c r="H3" s="304"/>
      <c r="I3" s="304"/>
    </row>
    <row r="4" spans="1:11">
      <c r="A4" s="305" t="s">
        <v>62</v>
      </c>
      <c r="B4" s="305"/>
      <c r="C4" s="305"/>
      <c r="D4" s="305"/>
      <c r="E4" s="305"/>
      <c r="F4" s="305"/>
      <c r="G4" s="305"/>
      <c r="H4" s="305"/>
      <c r="I4" s="305"/>
      <c r="J4" s="10"/>
      <c r="K4" s="10"/>
    </row>
    <row r="5" spans="1:11">
      <c r="A5" s="11"/>
      <c r="B5" s="11"/>
      <c r="C5" s="11"/>
      <c r="D5" s="11"/>
      <c r="E5" s="11" t="s">
        <v>63</v>
      </c>
      <c r="F5" s="11"/>
      <c r="G5" s="11"/>
      <c r="H5" s="12"/>
      <c r="I5" s="300" t="s">
        <v>64</v>
      </c>
      <c r="J5" s="10"/>
      <c r="K5" s="10"/>
    </row>
    <row r="6" spans="1:11">
      <c r="A6" s="13"/>
      <c r="B6" s="13"/>
      <c r="C6" s="13"/>
      <c r="D6" s="13" t="s">
        <v>65</v>
      </c>
      <c r="E6" s="13" t="s">
        <v>66</v>
      </c>
      <c r="F6" s="13" t="s">
        <v>67</v>
      </c>
      <c r="G6" s="13" t="s">
        <v>68</v>
      </c>
      <c r="H6" s="14" t="s">
        <v>69</v>
      </c>
      <c r="I6" s="301"/>
      <c r="J6" s="10"/>
      <c r="K6" s="10"/>
    </row>
    <row r="7" spans="1:11">
      <c r="A7" s="13" t="s">
        <v>70</v>
      </c>
      <c r="B7" s="13" t="s">
        <v>71</v>
      </c>
      <c r="C7" s="13" t="s">
        <v>72</v>
      </c>
      <c r="D7" s="13" t="s">
        <v>73</v>
      </c>
      <c r="E7" s="13" t="s">
        <v>74</v>
      </c>
      <c r="F7" s="13" t="s">
        <v>75</v>
      </c>
      <c r="G7" s="13" t="s">
        <v>76</v>
      </c>
      <c r="H7" s="14" t="s">
        <v>77</v>
      </c>
      <c r="I7" s="301"/>
      <c r="J7" s="10"/>
      <c r="K7" s="10"/>
    </row>
    <row r="8" spans="1:11">
      <c r="A8" s="13"/>
      <c r="B8" s="13"/>
      <c r="C8" s="13"/>
      <c r="D8" s="13"/>
      <c r="E8" s="13" t="s">
        <v>78</v>
      </c>
      <c r="F8" s="13"/>
      <c r="G8" s="13" t="s">
        <v>79</v>
      </c>
      <c r="H8" s="14"/>
      <c r="I8" s="301"/>
      <c r="J8" s="10"/>
      <c r="K8" s="10"/>
    </row>
    <row r="9" spans="1:11">
      <c r="A9" s="15"/>
      <c r="B9" s="15"/>
      <c r="C9" s="15"/>
      <c r="D9" s="15"/>
      <c r="E9" s="15" t="s">
        <v>80</v>
      </c>
      <c r="F9" s="15"/>
      <c r="G9" s="15" t="s">
        <v>81</v>
      </c>
      <c r="H9" s="16"/>
      <c r="I9" s="302"/>
      <c r="J9" s="10"/>
      <c r="K9" s="10"/>
    </row>
    <row r="10" spans="1:11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0"/>
      <c r="K10" s="10"/>
    </row>
    <row r="11" spans="1:11">
      <c r="A11" s="288">
        <v>1</v>
      </c>
      <c r="B11" s="288">
        <v>600</v>
      </c>
      <c r="C11" s="288">
        <v>60014</v>
      </c>
      <c r="D11" s="291" t="s">
        <v>82</v>
      </c>
      <c r="E11" s="294" t="s">
        <v>83</v>
      </c>
      <c r="F11" s="294">
        <v>2025</v>
      </c>
      <c r="G11" s="297">
        <f>I11</f>
        <v>4497495</v>
      </c>
      <c r="H11" s="18" t="s">
        <v>84</v>
      </c>
      <c r="I11" s="19">
        <f>SUM(I12:I14)</f>
        <v>4497495</v>
      </c>
      <c r="J11" s="10"/>
      <c r="K11" s="10"/>
    </row>
    <row r="12" spans="1:11">
      <c r="A12" s="289"/>
      <c r="B12" s="289"/>
      <c r="C12" s="289"/>
      <c r="D12" s="292"/>
      <c r="E12" s="295"/>
      <c r="F12" s="295"/>
      <c r="G12" s="298"/>
      <c r="H12" s="20" t="s">
        <v>85</v>
      </c>
      <c r="I12" s="21">
        <v>2852311</v>
      </c>
      <c r="J12" s="10"/>
      <c r="K12" s="22"/>
    </row>
    <row r="13" spans="1:11">
      <c r="A13" s="289"/>
      <c r="B13" s="289"/>
      <c r="C13" s="289"/>
      <c r="D13" s="292"/>
      <c r="E13" s="295"/>
      <c r="F13" s="295"/>
      <c r="G13" s="298"/>
      <c r="H13" s="23" t="s">
        <v>86</v>
      </c>
      <c r="I13" s="24">
        <v>0</v>
      </c>
      <c r="J13" s="10"/>
      <c r="K13" s="10"/>
    </row>
    <row r="14" spans="1:11">
      <c r="A14" s="290"/>
      <c r="B14" s="290"/>
      <c r="C14" s="290"/>
      <c r="D14" s="293"/>
      <c r="E14" s="296"/>
      <c r="F14" s="296"/>
      <c r="G14" s="299"/>
      <c r="H14" s="20" t="s">
        <v>87</v>
      </c>
      <c r="I14" s="24">
        <v>1645184</v>
      </c>
      <c r="J14" s="10"/>
      <c r="K14" s="10"/>
    </row>
    <row r="15" spans="1:11">
      <c r="A15" s="288">
        <v>2</v>
      </c>
      <c r="B15" s="288">
        <v>600</v>
      </c>
      <c r="C15" s="288">
        <v>60014</v>
      </c>
      <c r="D15" s="291" t="s">
        <v>88</v>
      </c>
      <c r="E15" s="294" t="s">
        <v>83</v>
      </c>
      <c r="F15" s="294">
        <v>2025</v>
      </c>
      <c r="G15" s="297">
        <f>I15</f>
        <v>2705754</v>
      </c>
      <c r="H15" s="18" t="s">
        <v>84</v>
      </c>
      <c r="I15" s="19">
        <f>SUM(I16:I18)</f>
        <v>2705754</v>
      </c>
      <c r="J15" s="10"/>
      <c r="K15" s="10"/>
    </row>
    <row r="16" spans="1:11">
      <c r="A16" s="289"/>
      <c r="B16" s="289"/>
      <c r="C16" s="289"/>
      <c r="D16" s="292"/>
      <c r="E16" s="295"/>
      <c r="F16" s="295"/>
      <c r="G16" s="298"/>
      <c r="H16" s="20" t="s">
        <v>85</v>
      </c>
      <c r="I16" s="21">
        <v>1173336</v>
      </c>
      <c r="J16" s="10"/>
      <c r="K16" s="22"/>
    </row>
    <row r="17" spans="1:11" ht="20.25" customHeight="1">
      <c r="A17" s="289"/>
      <c r="B17" s="289"/>
      <c r="C17" s="289"/>
      <c r="D17" s="292"/>
      <c r="E17" s="295"/>
      <c r="F17" s="295"/>
      <c r="G17" s="298"/>
      <c r="H17" s="23" t="s">
        <v>86</v>
      </c>
      <c r="I17" s="24">
        <v>0</v>
      </c>
      <c r="J17" s="10"/>
      <c r="K17" s="10"/>
    </row>
    <row r="18" spans="1:11" ht="19.5" customHeight="1">
      <c r="A18" s="290"/>
      <c r="B18" s="290"/>
      <c r="C18" s="290"/>
      <c r="D18" s="293"/>
      <c r="E18" s="296"/>
      <c r="F18" s="296"/>
      <c r="G18" s="299"/>
      <c r="H18" s="20" t="s">
        <v>87</v>
      </c>
      <c r="I18" s="24">
        <v>1532418</v>
      </c>
      <c r="J18" s="10"/>
      <c r="K18" s="10"/>
    </row>
    <row r="19" spans="1:11">
      <c r="A19" s="288">
        <v>3</v>
      </c>
      <c r="B19" s="288">
        <v>600</v>
      </c>
      <c r="C19" s="288">
        <v>60014</v>
      </c>
      <c r="D19" s="291" t="s">
        <v>140</v>
      </c>
      <c r="E19" s="294" t="s">
        <v>83</v>
      </c>
      <c r="F19" s="294">
        <v>2025</v>
      </c>
      <c r="G19" s="297">
        <f>I19</f>
        <v>452861</v>
      </c>
      <c r="H19" s="18" t="s">
        <v>84</v>
      </c>
      <c r="I19" s="19">
        <f>SUM(I20:I22)</f>
        <v>452861</v>
      </c>
      <c r="J19" s="10"/>
      <c r="K19" s="10"/>
    </row>
    <row r="20" spans="1:11">
      <c r="A20" s="289"/>
      <c r="B20" s="289"/>
      <c r="C20" s="289"/>
      <c r="D20" s="292"/>
      <c r="E20" s="295"/>
      <c r="F20" s="295"/>
      <c r="G20" s="298"/>
      <c r="H20" s="20" t="s">
        <v>85</v>
      </c>
      <c r="I20" s="21">
        <v>452861</v>
      </c>
      <c r="J20" s="10"/>
      <c r="K20" s="22"/>
    </row>
    <row r="21" spans="1:11">
      <c r="A21" s="289"/>
      <c r="B21" s="289"/>
      <c r="C21" s="289"/>
      <c r="D21" s="292"/>
      <c r="E21" s="295"/>
      <c r="F21" s="295"/>
      <c r="G21" s="298"/>
      <c r="H21" s="23" t="s">
        <v>86</v>
      </c>
      <c r="I21" s="24">
        <v>0</v>
      </c>
      <c r="J21" s="10"/>
      <c r="K21" s="10"/>
    </row>
    <row r="22" spans="1:11">
      <c r="A22" s="290"/>
      <c r="B22" s="290"/>
      <c r="C22" s="290"/>
      <c r="D22" s="293"/>
      <c r="E22" s="296"/>
      <c r="F22" s="296"/>
      <c r="G22" s="299"/>
      <c r="H22" s="20" t="s">
        <v>87</v>
      </c>
      <c r="I22" s="24">
        <v>0</v>
      </c>
      <c r="J22" s="10"/>
      <c r="K22" s="10"/>
    </row>
    <row r="23" spans="1:11">
      <c r="A23" s="288">
        <v>4</v>
      </c>
      <c r="B23" s="288">
        <v>600</v>
      </c>
      <c r="C23" s="288">
        <v>60014</v>
      </c>
      <c r="D23" s="291" t="s">
        <v>89</v>
      </c>
      <c r="E23" s="294" t="s">
        <v>83</v>
      </c>
      <c r="F23" s="294">
        <v>2025</v>
      </c>
      <c r="G23" s="297">
        <f>I23</f>
        <v>260000</v>
      </c>
      <c r="H23" s="18" t="s">
        <v>84</v>
      </c>
      <c r="I23" s="19">
        <f>SUM(I24:I26)</f>
        <v>260000</v>
      </c>
      <c r="J23" s="10"/>
      <c r="K23" s="10"/>
    </row>
    <row r="24" spans="1:11">
      <c r="A24" s="289"/>
      <c r="B24" s="289"/>
      <c r="C24" s="289"/>
      <c r="D24" s="292"/>
      <c r="E24" s="295"/>
      <c r="F24" s="295"/>
      <c r="G24" s="298"/>
      <c r="H24" s="20" t="s">
        <v>85</v>
      </c>
      <c r="I24" s="21">
        <v>260000</v>
      </c>
      <c r="J24" s="10"/>
      <c r="K24" s="10"/>
    </row>
    <row r="25" spans="1:11">
      <c r="A25" s="289"/>
      <c r="B25" s="289"/>
      <c r="C25" s="289"/>
      <c r="D25" s="292"/>
      <c r="E25" s="295"/>
      <c r="F25" s="295"/>
      <c r="G25" s="298"/>
      <c r="H25" s="23" t="s">
        <v>86</v>
      </c>
      <c r="I25" s="24">
        <v>0</v>
      </c>
      <c r="J25" s="10"/>
      <c r="K25" s="10"/>
    </row>
    <row r="26" spans="1:11">
      <c r="A26" s="290"/>
      <c r="B26" s="290"/>
      <c r="C26" s="290"/>
      <c r="D26" s="293"/>
      <c r="E26" s="296"/>
      <c r="F26" s="296"/>
      <c r="G26" s="299"/>
      <c r="H26" s="20" t="s">
        <v>87</v>
      </c>
      <c r="I26" s="24">
        <v>0</v>
      </c>
      <c r="J26" s="10"/>
      <c r="K26" s="10"/>
    </row>
    <row r="27" spans="1:11">
      <c r="A27" s="288">
        <v>5</v>
      </c>
      <c r="B27" s="288">
        <v>630</v>
      </c>
      <c r="C27" s="288">
        <v>63095</v>
      </c>
      <c r="D27" s="291" t="s">
        <v>148</v>
      </c>
      <c r="E27" s="294" t="s">
        <v>56</v>
      </c>
      <c r="F27" s="294">
        <v>2025</v>
      </c>
      <c r="G27" s="297">
        <f>I27</f>
        <v>30751</v>
      </c>
      <c r="H27" s="18" t="s">
        <v>84</v>
      </c>
      <c r="I27" s="19">
        <f>SUM(I28:I30)</f>
        <v>30751</v>
      </c>
      <c r="J27" s="10"/>
      <c r="K27" s="10"/>
    </row>
    <row r="28" spans="1:11">
      <c r="A28" s="289"/>
      <c r="B28" s="289"/>
      <c r="C28" s="289"/>
      <c r="D28" s="292"/>
      <c r="E28" s="295"/>
      <c r="F28" s="295"/>
      <c r="G28" s="298"/>
      <c r="H28" s="20" t="s">
        <v>85</v>
      </c>
      <c r="I28" s="21">
        <v>4613</v>
      </c>
      <c r="J28" s="10"/>
      <c r="K28" s="10"/>
    </row>
    <row r="29" spans="1:11" ht="18" customHeight="1">
      <c r="A29" s="289"/>
      <c r="B29" s="289"/>
      <c r="C29" s="289"/>
      <c r="D29" s="292"/>
      <c r="E29" s="295"/>
      <c r="F29" s="295"/>
      <c r="G29" s="298"/>
      <c r="H29" s="23" t="s">
        <v>86</v>
      </c>
      <c r="I29" s="24">
        <v>26138</v>
      </c>
      <c r="J29" s="10"/>
      <c r="K29" s="10"/>
    </row>
    <row r="30" spans="1:11" ht="17.25" customHeight="1">
      <c r="A30" s="290"/>
      <c r="B30" s="290"/>
      <c r="C30" s="290"/>
      <c r="D30" s="293"/>
      <c r="E30" s="296"/>
      <c r="F30" s="296"/>
      <c r="G30" s="299"/>
      <c r="H30" s="20" t="s">
        <v>87</v>
      </c>
      <c r="I30" s="24">
        <v>0</v>
      </c>
      <c r="J30" s="10"/>
      <c r="K30" s="10"/>
    </row>
    <row r="31" spans="1:11">
      <c r="A31" s="288">
        <v>6</v>
      </c>
      <c r="B31" s="288">
        <v>710</v>
      </c>
      <c r="C31" s="288">
        <v>71095</v>
      </c>
      <c r="D31" s="291" t="s">
        <v>90</v>
      </c>
      <c r="E31" s="294" t="s">
        <v>56</v>
      </c>
      <c r="F31" s="294">
        <v>2025</v>
      </c>
      <c r="G31" s="297">
        <f>I31</f>
        <v>134685</v>
      </c>
      <c r="H31" s="18" t="s">
        <v>84</v>
      </c>
      <c r="I31" s="19">
        <f>SUM(I32:I34)</f>
        <v>134685</v>
      </c>
      <c r="J31" s="10"/>
      <c r="K31" s="10"/>
    </row>
    <row r="32" spans="1:11">
      <c r="A32" s="289"/>
      <c r="B32" s="289"/>
      <c r="C32" s="289"/>
      <c r="D32" s="292"/>
      <c r="E32" s="295"/>
      <c r="F32" s="295"/>
      <c r="G32" s="298"/>
      <c r="H32" s="20" t="s">
        <v>85</v>
      </c>
      <c r="I32" s="21">
        <v>0</v>
      </c>
      <c r="J32" s="10"/>
      <c r="K32" s="10"/>
    </row>
    <row r="33" spans="1:11">
      <c r="A33" s="289"/>
      <c r="B33" s="289"/>
      <c r="C33" s="289"/>
      <c r="D33" s="292"/>
      <c r="E33" s="295"/>
      <c r="F33" s="295"/>
      <c r="G33" s="298"/>
      <c r="H33" s="23" t="s">
        <v>86</v>
      </c>
      <c r="I33" s="24">
        <v>134685</v>
      </c>
      <c r="J33" s="10"/>
      <c r="K33" s="10"/>
    </row>
    <row r="34" spans="1:11">
      <c r="A34" s="290"/>
      <c r="B34" s="290"/>
      <c r="C34" s="290"/>
      <c r="D34" s="293"/>
      <c r="E34" s="296"/>
      <c r="F34" s="296"/>
      <c r="G34" s="299"/>
      <c r="H34" s="20" t="s">
        <v>87</v>
      </c>
      <c r="I34" s="24">
        <v>0</v>
      </c>
      <c r="J34" s="10"/>
      <c r="K34" s="10"/>
    </row>
    <row r="35" spans="1:11">
      <c r="A35" s="288">
        <v>7</v>
      </c>
      <c r="B35" s="288">
        <v>750</v>
      </c>
      <c r="C35" s="288">
        <v>75020</v>
      </c>
      <c r="D35" s="291" t="s">
        <v>89</v>
      </c>
      <c r="E35" s="294" t="s">
        <v>56</v>
      </c>
      <c r="F35" s="294">
        <v>2025</v>
      </c>
      <c r="G35" s="297">
        <f>I35</f>
        <v>15500</v>
      </c>
      <c r="H35" s="18" t="s">
        <v>84</v>
      </c>
      <c r="I35" s="19">
        <f>SUM(I36:I38)</f>
        <v>15500</v>
      </c>
      <c r="J35" s="10"/>
      <c r="K35" s="10"/>
    </row>
    <row r="36" spans="1:11">
      <c r="A36" s="289"/>
      <c r="B36" s="289"/>
      <c r="C36" s="289"/>
      <c r="D36" s="292"/>
      <c r="E36" s="295"/>
      <c r="F36" s="295"/>
      <c r="G36" s="298"/>
      <c r="H36" s="20" t="s">
        <v>85</v>
      </c>
      <c r="I36" s="21">
        <v>15500</v>
      </c>
      <c r="J36" s="10"/>
      <c r="K36" s="10"/>
    </row>
    <row r="37" spans="1:11">
      <c r="A37" s="289"/>
      <c r="B37" s="289"/>
      <c r="C37" s="289"/>
      <c r="D37" s="292"/>
      <c r="E37" s="295"/>
      <c r="F37" s="295"/>
      <c r="G37" s="298"/>
      <c r="H37" s="23" t="s">
        <v>86</v>
      </c>
      <c r="I37" s="24">
        <v>0</v>
      </c>
      <c r="J37" s="10"/>
      <c r="K37" s="10"/>
    </row>
    <row r="38" spans="1:11">
      <c r="A38" s="290"/>
      <c r="B38" s="290"/>
      <c r="C38" s="290"/>
      <c r="D38" s="293"/>
      <c r="E38" s="296"/>
      <c r="F38" s="296"/>
      <c r="G38" s="299"/>
      <c r="H38" s="20" t="s">
        <v>87</v>
      </c>
      <c r="I38" s="24">
        <v>0</v>
      </c>
      <c r="J38" s="10"/>
      <c r="K38" s="10"/>
    </row>
    <row r="39" spans="1:11">
      <c r="A39" s="288">
        <v>8</v>
      </c>
      <c r="B39" s="288">
        <v>750</v>
      </c>
      <c r="C39" s="288">
        <v>75095</v>
      </c>
      <c r="D39" s="291" t="s">
        <v>91</v>
      </c>
      <c r="E39" s="294" t="s">
        <v>56</v>
      </c>
      <c r="F39" s="294">
        <v>2025</v>
      </c>
      <c r="G39" s="297">
        <f>I39</f>
        <v>300000</v>
      </c>
      <c r="H39" s="18" t="s">
        <v>84</v>
      </c>
      <c r="I39" s="19">
        <f>SUM(I40:I42)</f>
        <v>300000</v>
      </c>
      <c r="J39" s="10"/>
      <c r="K39" s="10"/>
    </row>
    <row r="40" spans="1:11">
      <c r="A40" s="289"/>
      <c r="B40" s="289"/>
      <c r="C40" s="289"/>
      <c r="D40" s="292"/>
      <c r="E40" s="295"/>
      <c r="F40" s="295"/>
      <c r="G40" s="298"/>
      <c r="H40" s="20" t="s">
        <v>85</v>
      </c>
      <c r="I40" s="21">
        <v>300000</v>
      </c>
      <c r="J40" s="10"/>
      <c r="K40" s="10"/>
    </row>
    <row r="41" spans="1:11">
      <c r="A41" s="289"/>
      <c r="B41" s="289"/>
      <c r="C41" s="289"/>
      <c r="D41" s="292"/>
      <c r="E41" s="295"/>
      <c r="F41" s="295"/>
      <c r="G41" s="298"/>
      <c r="H41" s="23" t="s">
        <v>86</v>
      </c>
      <c r="I41" s="24">
        <v>0</v>
      </c>
      <c r="J41" s="10"/>
      <c r="K41" s="10"/>
    </row>
    <row r="42" spans="1:11">
      <c r="A42" s="290"/>
      <c r="B42" s="290"/>
      <c r="C42" s="290"/>
      <c r="D42" s="293"/>
      <c r="E42" s="296"/>
      <c r="F42" s="296"/>
      <c r="G42" s="299"/>
      <c r="H42" s="20" t="s">
        <v>87</v>
      </c>
      <c r="I42" s="24">
        <v>0</v>
      </c>
      <c r="J42" s="10"/>
      <c r="K42" s="10"/>
    </row>
    <row r="43" spans="1:11">
      <c r="A43" s="288">
        <v>9</v>
      </c>
      <c r="B43" s="288">
        <v>750</v>
      </c>
      <c r="C43" s="288">
        <v>75095</v>
      </c>
      <c r="D43" s="291" t="s">
        <v>92</v>
      </c>
      <c r="E43" s="294" t="s">
        <v>26</v>
      </c>
      <c r="F43" s="294">
        <v>2025</v>
      </c>
      <c r="G43" s="297">
        <f>I43</f>
        <v>50000</v>
      </c>
      <c r="H43" s="18" t="s">
        <v>84</v>
      </c>
      <c r="I43" s="19">
        <f>SUM(I44:I46)</f>
        <v>50000</v>
      </c>
      <c r="J43" s="10"/>
      <c r="K43" s="10"/>
    </row>
    <row r="44" spans="1:11">
      <c r="A44" s="289"/>
      <c r="B44" s="289"/>
      <c r="C44" s="289"/>
      <c r="D44" s="292"/>
      <c r="E44" s="295"/>
      <c r="F44" s="295"/>
      <c r="G44" s="298"/>
      <c r="H44" s="20" t="s">
        <v>85</v>
      </c>
      <c r="I44" s="21">
        <v>50000</v>
      </c>
      <c r="J44" s="10"/>
      <c r="K44" s="10"/>
    </row>
    <row r="45" spans="1:11">
      <c r="A45" s="289"/>
      <c r="B45" s="289"/>
      <c r="C45" s="289"/>
      <c r="D45" s="292"/>
      <c r="E45" s="295"/>
      <c r="F45" s="295"/>
      <c r="G45" s="298"/>
      <c r="H45" s="23" t="s">
        <v>86</v>
      </c>
      <c r="I45" s="24"/>
      <c r="J45" s="10"/>
      <c r="K45" s="10"/>
    </row>
    <row r="46" spans="1:11">
      <c r="A46" s="290"/>
      <c r="B46" s="290"/>
      <c r="C46" s="290"/>
      <c r="D46" s="293"/>
      <c r="E46" s="296"/>
      <c r="F46" s="296"/>
      <c r="G46" s="299"/>
      <c r="H46" s="20" t="s">
        <v>87</v>
      </c>
      <c r="I46" s="24"/>
      <c r="J46" s="10"/>
      <c r="K46" s="10"/>
    </row>
    <row r="47" spans="1:11">
      <c r="A47" s="288">
        <v>10</v>
      </c>
      <c r="B47" s="288">
        <v>750</v>
      </c>
      <c r="C47" s="288">
        <v>75095</v>
      </c>
      <c r="D47" s="291" t="s">
        <v>93</v>
      </c>
      <c r="E47" s="294" t="s">
        <v>56</v>
      </c>
      <c r="F47" s="294">
        <v>2025</v>
      </c>
      <c r="G47" s="297">
        <f>I47</f>
        <v>15000</v>
      </c>
      <c r="H47" s="18" t="s">
        <v>84</v>
      </c>
      <c r="I47" s="19">
        <f>SUM(I48:I50)</f>
        <v>15000</v>
      </c>
      <c r="J47" s="10"/>
      <c r="K47" s="10"/>
    </row>
    <row r="48" spans="1:11">
      <c r="A48" s="289"/>
      <c r="B48" s="289"/>
      <c r="C48" s="289"/>
      <c r="D48" s="292"/>
      <c r="E48" s="295"/>
      <c r="F48" s="295"/>
      <c r="G48" s="298"/>
      <c r="H48" s="20" t="s">
        <v>85</v>
      </c>
      <c r="I48" s="21">
        <v>15000</v>
      </c>
      <c r="J48" s="10"/>
      <c r="K48" s="10"/>
    </row>
    <row r="49" spans="1:11">
      <c r="A49" s="289"/>
      <c r="B49" s="289"/>
      <c r="C49" s="289"/>
      <c r="D49" s="292"/>
      <c r="E49" s="295"/>
      <c r="F49" s="295"/>
      <c r="G49" s="298"/>
      <c r="H49" s="23" t="s">
        <v>86</v>
      </c>
      <c r="I49" s="24">
        <v>0</v>
      </c>
      <c r="J49" s="10"/>
      <c r="K49" s="10"/>
    </row>
    <row r="50" spans="1:11">
      <c r="A50" s="290"/>
      <c r="B50" s="290"/>
      <c r="C50" s="290"/>
      <c r="D50" s="293"/>
      <c r="E50" s="296"/>
      <c r="F50" s="296"/>
      <c r="G50" s="299"/>
      <c r="H50" s="20" t="s">
        <v>87</v>
      </c>
      <c r="I50" s="24">
        <v>0</v>
      </c>
      <c r="J50" s="10"/>
      <c r="K50" s="10"/>
    </row>
    <row r="51" spans="1:11">
      <c r="A51" s="288">
        <v>11</v>
      </c>
      <c r="B51" s="288">
        <v>750</v>
      </c>
      <c r="C51" s="288">
        <v>75095</v>
      </c>
      <c r="D51" s="291" t="s">
        <v>94</v>
      </c>
      <c r="E51" s="294" t="s">
        <v>56</v>
      </c>
      <c r="F51" s="294">
        <v>2025</v>
      </c>
      <c r="G51" s="297">
        <f>I51</f>
        <v>55351</v>
      </c>
      <c r="H51" s="18" t="s">
        <v>84</v>
      </c>
      <c r="I51" s="19">
        <f>SUM(I52:I54)</f>
        <v>55351</v>
      </c>
      <c r="J51" s="10"/>
      <c r="K51" s="10"/>
    </row>
    <row r="52" spans="1:11">
      <c r="A52" s="289"/>
      <c r="B52" s="289"/>
      <c r="C52" s="289"/>
      <c r="D52" s="292"/>
      <c r="E52" s="295"/>
      <c r="F52" s="295"/>
      <c r="G52" s="298"/>
      <c r="H52" s="20" t="s">
        <v>85</v>
      </c>
      <c r="I52" s="21">
        <f>30000-21697</f>
        <v>8303</v>
      </c>
      <c r="J52" s="10"/>
      <c r="K52" s="10"/>
    </row>
    <row r="53" spans="1:11">
      <c r="A53" s="289"/>
      <c r="B53" s="289"/>
      <c r="C53" s="289"/>
      <c r="D53" s="292"/>
      <c r="E53" s="295"/>
      <c r="F53" s="295"/>
      <c r="G53" s="298"/>
      <c r="H53" s="23" t="s">
        <v>86</v>
      </c>
      <c r="I53" s="24">
        <f>170000-122952</f>
        <v>47048</v>
      </c>
      <c r="J53" s="10"/>
      <c r="K53" s="10"/>
    </row>
    <row r="54" spans="1:11">
      <c r="A54" s="290"/>
      <c r="B54" s="290"/>
      <c r="C54" s="290"/>
      <c r="D54" s="293"/>
      <c r="E54" s="296"/>
      <c r="F54" s="296"/>
      <c r="G54" s="299"/>
      <c r="H54" s="20" t="s">
        <v>87</v>
      </c>
      <c r="I54" s="24">
        <v>0</v>
      </c>
      <c r="J54" s="10"/>
      <c r="K54" s="10"/>
    </row>
    <row r="55" spans="1:11">
      <c r="A55" s="288">
        <v>12</v>
      </c>
      <c r="B55" s="288">
        <v>750</v>
      </c>
      <c r="C55" s="288">
        <v>75095</v>
      </c>
      <c r="D55" s="291" t="s">
        <v>95</v>
      </c>
      <c r="E55" s="294" t="s">
        <v>56</v>
      </c>
      <c r="F55" s="294">
        <v>2025</v>
      </c>
      <c r="G55" s="297">
        <f>I55</f>
        <v>250000</v>
      </c>
      <c r="H55" s="18" t="s">
        <v>84</v>
      </c>
      <c r="I55" s="25">
        <f>I56+I57+I58</f>
        <v>250000</v>
      </c>
      <c r="J55" s="10"/>
      <c r="K55" s="10"/>
    </row>
    <row r="56" spans="1:11">
      <c r="A56" s="289"/>
      <c r="B56" s="289"/>
      <c r="C56" s="289"/>
      <c r="D56" s="292"/>
      <c r="E56" s="295"/>
      <c r="F56" s="295"/>
      <c r="G56" s="298"/>
      <c r="H56" s="20" t="s">
        <v>85</v>
      </c>
      <c r="I56" s="26">
        <f>250000-I58</f>
        <v>162500</v>
      </c>
      <c r="J56" s="10"/>
      <c r="K56" s="10"/>
    </row>
    <row r="57" spans="1:11">
      <c r="A57" s="289"/>
      <c r="B57" s="289"/>
      <c r="C57" s="289"/>
      <c r="D57" s="292"/>
      <c r="E57" s="295"/>
      <c r="F57" s="295"/>
      <c r="G57" s="298"/>
      <c r="H57" s="23" t="s">
        <v>86</v>
      </c>
      <c r="I57" s="26">
        <v>0</v>
      </c>
      <c r="J57" s="10"/>
      <c r="K57" s="10"/>
    </row>
    <row r="58" spans="1:11">
      <c r="A58" s="290"/>
      <c r="B58" s="290"/>
      <c r="C58" s="290"/>
      <c r="D58" s="293"/>
      <c r="E58" s="296"/>
      <c r="F58" s="296"/>
      <c r="G58" s="299"/>
      <c r="H58" s="20" t="s">
        <v>87</v>
      </c>
      <c r="I58" s="27">
        <v>87500</v>
      </c>
      <c r="J58" s="10"/>
      <c r="K58" s="10"/>
    </row>
    <row r="59" spans="1:11">
      <c r="A59" s="28"/>
      <c r="B59" s="28"/>
      <c r="C59" s="28"/>
      <c r="D59" s="29"/>
      <c r="E59" s="30"/>
      <c r="F59" s="30"/>
      <c r="G59" s="31"/>
      <c r="H59" s="32"/>
      <c r="I59" s="33"/>
      <c r="J59" s="10"/>
      <c r="K59" s="10"/>
    </row>
    <row r="60" spans="1:11" ht="15.6">
      <c r="A60" s="28"/>
      <c r="B60" s="28"/>
      <c r="C60" s="28"/>
      <c r="D60" s="29"/>
      <c r="E60" s="34"/>
      <c r="F60" s="30"/>
      <c r="G60" s="31"/>
      <c r="H60" s="32"/>
      <c r="I60" s="33"/>
      <c r="J60" s="10"/>
      <c r="K60" s="10"/>
    </row>
    <row r="61" spans="1:11">
      <c r="A61" s="11"/>
      <c r="B61" s="11"/>
      <c r="C61" s="11"/>
      <c r="D61" s="11"/>
      <c r="E61" s="11" t="s">
        <v>63</v>
      </c>
      <c r="F61" s="11"/>
      <c r="G61" s="11"/>
      <c r="H61" s="12"/>
      <c r="I61" s="300" t="s">
        <v>64</v>
      </c>
      <c r="J61" s="10"/>
      <c r="K61" s="10"/>
    </row>
    <row r="62" spans="1:11">
      <c r="A62" s="13"/>
      <c r="B62" s="13"/>
      <c r="C62" s="13"/>
      <c r="D62" s="13" t="s">
        <v>65</v>
      </c>
      <c r="E62" s="13" t="s">
        <v>66</v>
      </c>
      <c r="F62" s="13" t="s">
        <v>67</v>
      </c>
      <c r="G62" s="13" t="s">
        <v>68</v>
      </c>
      <c r="H62" s="14" t="s">
        <v>69</v>
      </c>
      <c r="I62" s="301"/>
      <c r="J62" s="10"/>
      <c r="K62" s="10"/>
    </row>
    <row r="63" spans="1:11">
      <c r="A63" s="13" t="s">
        <v>70</v>
      </c>
      <c r="B63" s="13" t="s">
        <v>71</v>
      </c>
      <c r="C63" s="13" t="s">
        <v>72</v>
      </c>
      <c r="D63" s="13" t="s">
        <v>73</v>
      </c>
      <c r="E63" s="13" t="s">
        <v>74</v>
      </c>
      <c r="F63" s="13" t="s">
        <v>75</v>
      </c>
      <c r="G63" s="13" t="s">
        <v>76</v>
      </c>
      <c r="H63" s="14" t="s">
        <v>77</v>
      </c>
      <c r="I63" s="301"/>
      <c r="J63" s="10"/>
      <c r="K63" s="10"/>
    </row>
    <row r="64" spans="1:11">
      <c r="A64" s="13"/>
      <c r="B64" s="13"/>
      <c r="C64" s="13"/>
      <c r="D64" s="13"/>
      <c r="E64" s="13" t="s">
        <v>78</v>
      </c>
      <c r="F64" s="13"/>
      <c r="G64" s="13" t="s">
        <v>79</v>
      </c>
      <c r="H64" s="14"/>
      <c r="I64" s="301"/>
      <c r="J64" s="10"/>
      <c r="K64" s="10"/>
    </row>
    <row r="65" spans="1:11">
      <c r="A65" s="15"/>
      <c r="B65" s="15"/>
      <c r="C65" s="15"/>
      <c r="D65" s="15"/>
      <c r="E65" s="15" t="s">
        <v>80</v>
      </c>
      <c r="F65" s="15"/>
      <c r="G65" s="15" t="s">
        <v>81</v>
      </c>
      <c r="H65" s="16"/>
      <c r="I65" s="302"/>
      <c r="J65" s="10"/>
      <c r="K65" s="10"/>
    </row>
    <row r="66" spans="1:11">
      <c r="A66" s="17">
        <v>1</v>
      </c>
      <c r="B66" s="17">
        <v>2</v>
      </c>
      <c r="C66" s="17">
        <v>3</v>
      </c>
      <c r="D66" s="17">
        <v>4</v>
      </c>
      <c r="E66" s="17">
        <v>5</v>
      </c>
      <c r="F66" s="17">
        <v>6</v>
      </c>
      <c r="G66" s="17">
        <v>7</v>
      </c>
      <c r="H66" s="17">
        <v>8</v>
      </c>
      <c r="I66" s="17">
        <v>9</v>
      </c>
      <c r="J66" s="10"/>
      <c r="K66" s="10"/>
    </row>
    <row r="67" spans="1:11">
      <c r="A67" s="288">
        <v>13</v>
      </c>
      <c r="B67" s="288">
        <v>750</v>
      </c>
      <c r="C67" s="288">
        <v>75095</v>
      </c>
      <c r="D67" s="291" t="s">
        <v>96</v>
      </c>
      <c r="E67" s="294" t="s">
        <v>56</v>
      </c>
      <c r="F67" s="294">
        <v>2025</v>
      </c>
      <c r="G67" s="297">
        <f>I67</f>
        <v>232371</v>
      </c>
      <c r="H67" s="18" t="s">
        <v>84</v>
      </c>
      <c r="I67" s="25">
        <f>I68+I69+I70</f>
        <v>232371</v>
      </c>
      <c r="J67" s="10"/>
      <c r="K67" s="10"/>
    </row>
    <row r="68" spans="1:11">
      <c r="A68" s="289"/>
      <c r="B68" s="289"/>
      <c r="C68" s="289"/>
      <c r="D68" s="292"/>
      <c r="E68" s="295"/>
      <c r="F68" s="295"/>
      <c r="G68" s="298"/>
      <c r="H68" s="20" t="s">
        <v>85</v>
      </c>
      <c r="I68" s="26">
        <f>170000+62371</f>
        <v>232371</v>
      </c>
      <c r="J68" s="10"/>
      <c r="K68" s="10"/>
    </row>
    <row r="69" spans="1:11">
      <c r="A69" s="289"/>
      <c r="B69" s="289"/>
      <c r="C69" s="289"/>
      <c r="D69" s="292"/>
      <c r="E69" s="295"/>
      <c r="F69" s="295"/>
      <c r="G69" s="298"/>
      <c r="H69" s="23" t="s">
        <v>86</v>
      </c>
      <c r="I69" s="26">
        <v>0</v>
      </c>
      <c r="J69" s="10"/>
      <c r="K69" s="10"/>
    </row>
    <row r="70" spans="1:11">
      <c r="A70" s="290"/>
      <c r="B70" s="290"/>
      <c r="C70" s="290"/>
      <c r="D70" s="293"/>
      <c r="E70" s="296"/>
      <c r="F70" s="296"/>
      <c r="G70" s="299"/>
      <c r="H70" s="20" t="s">
        <v>87</v>
      </c>
      <c r="I70" s="27">
        <v>0</v>
      </c>
      <c r="J70" s="10"/>
      <c r="K70" s="10"/>
    </row>
    <row r="71" spans="1:11">
      <c r="A71" s="288">
        <v>14</v>
      </c>
      <c r="B71" s="288">
        <v>750</v>
      </c>
      <c r="C71" s="288">
        <v>75095</v>
      </c>
      <c r="D71" s="291" t="s">
        <v>97</v>
      </c>
      <c r="E71" s="294" t="s">
        <v>56</v>
      </c>
      <c r="F71" s="294">
        <v>2025</v>
      </c>
      <c r="G71" s="297">
        <f>I71</f>
        <v>36900</v>
      </c>
      <c r="H71" s="18" t="s">
        <v>84</v>
      </c>
      <c r="I71" s="25">
        <f>I72+I73+I74</f>
        <v>36900</v>
      </c>
      <c r="J71" s="10"/>
      <c r="K71" s="10"/>
    </row>
    <row r="72" spans="1:11">
      <c r="A72" s="289"/>
      <c r="B72" s="289"/>
      <c r="C72" s="289"/>
      <c r="D72" s="292"/>
      <c r="E72" s="295"/>
      <c r="F72" s="295"/>
      <c r="G72" s="298"/>
      <c r="H72" s="20" t="s">
        <v>85</v>
      </c>
      <c r="I72" s="26">
        <f>22500-16965</f>
        <v>5535</v>
      </c>
      <c r="J72" s="10"/>
      <c r="K72" s="10"/>
    </row>
    <row r="73" spans="1:11">
      <c r="A73" s="289"/>
      <c r="B73" s="289"/>
      <c r="C73" s="289"/>
      <c r="D73" s="292"/>
      <c r="E73" s="295"/>
      <c r="F73" s="295"/>
      <c r="G73" s="298"/>
      <c r="H73" s="23" t="s">
        <v>86</v>
      </c>
      <c r="I73" s="26">
        <f>127500-96135</f>
        <v>31365</v>
      </c>
      <c r="J73" s="10"/>
      <c r="K73" s="10"/>
    </row>
    <row r="74" spans="1:11">
      <c r="A74" s="290"/>
      <c r="B74" s="290"/>
      <c r="C74" s="290"/>
      <c r="D74" s="293"/>
      <c r="E74" s="296"/>
      <c r="F74" s="296"/>
      <c r="G74" s="299"/>
      <c r="H74" s="20" t="s">
        <v>87</v>
      </c>
      <c r="I74" s="27">
        <v>0</v>
      </c>
      <c r="J74" s="10"/>
      <c r="K74" s="10"/>
    </row>
    <row r="75" spans="1:11">
      <c r="A75" s="288">
        <v>15</v>
      </c>
      <c r="B75" s="288">
        <v>750</v>
      </c>
      <c r="C75" s="288">
        <v>75095</v>
      </c>
      <c r="D75" s="291" t="s">
        <v>141</v>
      </c>
      <c r="E75" s="294" t="s">
        <v>56</v>
      </c>
      <c r="F75" s="294">
        <v>2025</v>
      </c>
      <c r="G75" s="297">
        <f>I75</f>
        <v>46275</v>
      </c>
      <c r="H75" s="18" t="s">
        <v>84</v>
      </c>
      <c r="I75" s="25">
        <f>I76+I77+I78</f>
        <v>46275</v>
      </c>
      <c r="J75" s="10"/>
      <c r="K75" s="10"/>
    </row>
    <row r="76" spans="1:11">
      <c r="A76" s="289"/>
      <c r="B76" s="289"/>
      <c r="C76" s="289"/>
      <c r="D76" s="292"/>
      <c r="E76" s="295"/>
      <c r="F76" s="295"/>
      <c r="G76" s="298"/>
      <c r="H76" s="20" t="s">
        <v>85</v>
      </c>
      <c r="I76" s="26">
        <v>46275</v>
      </c>
      <c r="J76" s="10"/>
      <c r="K76" s="10"/>
    </row>
    <row r="77" spans="1:11">
      <c r="A77" s="289"/>
      <c r="B77" s="289"/>
      <c r="C77" s="289"/>
      <c r="D77" s="292"/>
      <c r="E77" s="295"/>
      <c r="F77" s="295"/>
      <c r="G77" s="298"/>
      <c r="H77" s="23" t="s">
        <v>86</v>
      </c>
      <c r="I77" s="26">
        <v>0</v>
      </c>
      <c r="J77" s="10"/>
      <c r="K77" s="10"/>
    </row>
    <row r="78" spans="1:11">
      <c r="A78" s="290"/>
      <c r="B78" s="290"/>
      <c r="C78" s="290"/>
      <c r="D78" s="293"/>
      <c r="E78" s="296"/>
      <c r="F78" s="296"/>
      <c r="G78" s="299"/>
      <c r="H78" s="20" t="s">
        <v>87</v>
      </c>
      <c r="I78" s="27">
        <v>0</v>
      </c>
      <c r="J78" s="10"/>
      <c r="K78" s="10"/>
    </row>
    <row r="79" spans="1:11">
      <c r="A79" s="288">
        <v>16</v>
      </c>
      <c r="B79" s="288">
        <v>754</v>
      </c>
      <c r="C79" s="288">
        <v>75405</v>
      </c>
      <c r="D79" s="291" t="s">
        <v>89</v>
      </c>
      <c r="E79" s="294" t="s">
        <v>56</v>
      </c>
      <c r="F79" s="294">
        <v>2025</v>
      </c>
      <c r="G79" s="297">
        <f>I79</f>
        <v>20000</v>
      </c>
      <c r="H79" s="18" t="s">
        <v>84</v>
      </c>
      <c r="I79" s="19">
        <f>SUM(I80:I82)</f>
        <v>20000</v>
      </c>
      <c r="J79" s="10"/>
      <c r="K79" s="10"/>
    </row>
    <row r="80" spans="1:11">
      <c r="A80" s="289"/>
      <c r="B80" s="289"/>
      <c r="C80" s="289"/>
      <c r="D80" s="292"/>
      <c r="E80" s="295"/>
      <c r="F80" s="295"/>
      <c r="G80" s="298"/>
      <c r="H80" s="20" t="s">
        <v>85</v>
      </c>
      <c r="I80" s="21">
        <v>20000</v>
      </c>
      <c r="J80" s="10"/>
      <c r="K80" s="10"/>
    </row>
    <row r="81" spans="1:11">
      <c r="A81" s="289"/>
      <c r="B81" s="289"/>
      <c r="C81" s="289"/>
      <c r="D81" s="292"/>
      <c r="E81" s="295"/>
      <c r="F81" s="295"/>
      <c r="G81" s="298"/>
      <c r="H81" s="23" t="s">
        <v>86</v>
      </c>
      <c r="I81" s="24">
        <v>0</v>
      </c>
      <c r="J81" s="10"/>
      <c r="K81" s="10"/>
    </row>
    <row r="82" spans="1:11">
      <c r="A82" s="290"/>
      <c r="B82" s="290"/>
      <c r="C82" s="290"/>
      <c r="D82" s="293"/>
      <c r="E82" s="296"/>
      <c r="F82" s="296"/>
      <c r="G82" s="299"/>
      <c r="H82" s="20" t="s">
        <v>87</v>
      </c>
      <c r="I82" s="24">
        <v>0</v>
      </c>
      <c r="J82" s="10"/>
      <c r="K82" s="10"/>
    </row>
    <row r="83" spans="1:11">
      <c r="A83" s="288">
        <v>17</v>
      </c>
      <c r="B83" s="288">
        <v>754</v>
      </c>
      <c r="C83" s="288">
        <v>75411</v>
      </c>
      <c r="D83" s="291" t="s">
        <v>145</v>
      </c>
      <c r="E83" s="294" t="s">
        <v>146</v>
      </c>
      <c r="F83" s="294">
        <v>2025</v>
      </c>
      <c r="G83" s="297">
        <f>I83</f>
        <v>40959</v>
      </c>
      <c r="H83" s="18" t="s">
        <v>84</v>
      </c>
      <c r="I83" s="19">
        <f>SUM(I84:I86)</f>
        <v>40959</v>
      </c>
      <c r="J83" s="10"/>
      <c r="K83" s="10"/>
    </row>
    <row r="84" spans="1:11">
      <c r="A84" s="289"/>
      <c r="B84" s="289"/>
      <c r="C84" s="289"/>
      <c r="D84" s="292"/>
      <c r="E84" s="295"/>
      <c r="F84" s="295"/>
      <c r="G84" s="298"/>
      <c r="H84" s="20" t="s">
        <v>85</v>
      </c>
      <c r="I84" s="21">
        <v>0</v>
      </c>
      <c r="J84" s="10"/>
      <c r="K84" s="10"/>
    </row>
    <row r="85" spans="1:11">
      <c r="A85" s="289"/>
      <c r="B85" s="289"/>
      <c r="C85" s="289"/>
      <c r="D85" s="292"/>
      <c r="E85" s="295"/>
      <c r="F85" s="295"/>
      <c r="G85" s="298"/>
      <c r="H85" s="23" t="s">
        <v>86</v>
      </c>
      <c r="I85" s="24">
        <v>0</v>
      </c>
      <c r="J85" s="10"/>
      <c r="K85" s="10"/>
    </row>
    <row r="86" spans="1:11">
      <c r="A86" s="290"/>
      <c r="B86" s="290"/>
      <c r="C86" s="290"/>
      <c r="D86" s="293"/>
      <c r="E86" s="296"/>
      <c r="F86" s="296"/>
      <c r="G86" s="299"/>
      <c r="H86" s="20" t="s">
        <v>87</v>
      </c>
      <c r="I86" s="24">
        <v>40959</v>
      </c>
      <c r="J86" s="10"/>
      <c r="K86" s="10"/>
    </row>
    <row r="87" spans="1:11">
      <c r="A87" s="288">
        <v>18</v>
      </c>
      <c r="B87" s="288">
        <v>801</v>
      </c>
      <c r="C87" s="288">
        <v>80115</v>
      </c>
      <c r="D87" s="291" t="s">
        <v>143</v>
      </c>
      <c r="E87" s="294" t="s">
        <v>17</v>
      </c>
      <c r="F87" s="294">
        <v>2025</v>
      </c>
      <c r="G87" s="297">
        <f>I87</f>
        <v>37000</v>
      </c>
      <c r="H87" s="18" t="s">
        <v>84</v>
      </c>
      <c r="I87" s="19">
        <f>SUM(I88:I90)</f>
        <v>37000</v>
      </c>
      <c r="J87" s="10"/>
      <c r="K87" s="10"/>
    </row>
    <row r="88" spans="1:11">
      <c r="A88" s="289"/>
      <c r="B88" s="289"/>
      <c r="C88" s="289"/>
      <c r="D88" s="292"/>
      <c r="E88" s="295"/>
      <c r="F88" s="295"/>
      <c r="G88" s="298"/>
      <c r="H88" s="20" t="s">
        <v>85</v>
      </c>
      <c r="I88" s="21">
        <v>37000</v>
      </c>
      <c r="J88" s="10"/>
      <c r="K88" s="10"/>
    </row>
    <row r="89" spans="1:11">
      <c r="A89" s="289"/>
      <c r="B89" s="289"/>
      <c r="C89" s="289"/>
      <c r="D89" s="292"/>
      <c r="E89" s="295"/>
      <c r="F89" s="295"/>
      <c r="G89" s="298"/>
      <c r="H89" s="23" t="s">
        <v>86</v>
      </c>
      <c r="I89" s="24">
        <v>0</v>
      </c>
      <c r="J89" s="10"/>
      <c r="K89" s="10"/>
    </row>
    <row r="90" spans="1:11">
      <c r="A90" s="290"/>
      <c r="B90" s="290"/>
      <c r="C90" s="290"/>
      <c r="D90" s="293"/>
      <c r="E90" s="296"/>
      <c r="F90" s="296"/>
      <c r="G90" s="299"/>
      <c r="H90" s="20" t="s">
        <v>87</v>
      </c>
      <c r="I90" s="24">
        <v>0</v>
      </c>
      <c r="J90" s="10"/>
      <c r="K90" s="10"/>
    </row>
    <row r="91" spans="1:11">
      <c r="A91" s="288">
        <v>19</v>
      </c>
      <c r="B91" s="288">
        <v>801</v>
      </c>
      <c r="C91" s="288">
        <v>80115</v>
      </c>
      <c r="D91" s="291" t="s">
        <v>144</v>
      </c>
      <c r="E91" s="294" t="s">
        <v>17</v>
      </c>
      <c r="F91" s="294">
        <v>2025</v>
      </c>
      <c r="G91" s="297">
        <f>I91</f>
        <v>10000</v>
      </c>
      <c r="H91" s="18" t="s">
        <v>84</v>
      </c>
      <c r="I91" s="19">
        <f>SUM(I92:I94)</f>
        <v>10000</v>
      </c>
      <c r="J91" s="10"/>
      <c r="K91" s="10"/>
    </row>
    <row r="92" spans="1:11">
      <c r="A92" s="289"/>
      <c r="B92" s="289"/>
      <c r="C92" s="289"/>
      <c r="D92" s="292"/>
      <c r="E92" s="295"/>
      <c r="F92" s="295"/>
      <c r="G92" s="298"/>
      <c r="H92" s="20" t="s">
        <v>85</v>
      </c>
      <c r="I92" s="21">
        <v>10000</v>
      </c>
      <c r="J92" s="10"/>
      <c r="K92" s="10"/>
    </row>
    <row r="93" spans="1:11">
      <c r="A93" s="289"/>
      <c r="B93" s="289"/>
      <c r="C93" s="289"/>
      <c r="D93" s="292"/>
      <c r="E93" s="295"/>
      <c r="F93" s="295"/>
      <c r="G93" s="298"/>
      <c r="H93" s="23" t="s">
        <v>86</v>
      </c>
      <c r="I93" s="24">
        <v>0</v>
      </c>
      <c r="J93" s="10"/>
      <c r="K93" s="10"/>
    </row>
    <row r="94" spans="1:11">
      <c r="A94" s="290"/>
      <c r="B94" s="290"/>
      <c r="C94" s="290"/>
      <c r="D94" s="293"/>
      <c r="E94" s="296"/>
      <c r="F94" s="296"/>
      <c r="G94" s="299"/>
      <c r="H94" s="20" t="s">
        <v>87</v>
      </c>
      <c r="I94" s="24">
        <v>0</v>
      </c>
      <c r="J94" s="10"/>
      <c r="K94" s="10"/>
    </row>
    <row r="95" spans="1:11">
      <c r="A95" s="288">
        <v>20</v>
      </c>
      <c r="B95" s="288">
        <v>851</v>
      </c>
      <c r="C95" s="288">
        <v>85195</v>
      </c>
      <c r="D95" s="291" t="s">
        <v>98</v>
      </c>
      <c r="E95" s="294" t="s">
        <v>56</v>
      </c>
      <c r="F95" s="294">
        <v>2025</v>
      </c>
      <c r="G95" s="297">
        <f>I95</f>
        <v>4308000</v>
      </c>
      <c r="H95" s="18" t="s">
        <v>84</v>
      </c>
      <c r="I95" s="25">
        <f>I96+I97+I98</f>
        <v>4308000</v>
      </c>
      <c r="J95" s="10"/>
      <c r="K95" s="10"/>
    </row>
    <row r="96" spans="1:11">
      <c r="A96" s="289"/>
      <c r="B96" s="289"/>
      <c r="C96" s="289"/>
      <c r="D96" s="292"/>
      <c r="E96" s="295"/>
      <c r="F96" s="295"/>
      <c r="G96" s="298"/>
      <c r="H96" s="20" t="s">
        <v>85</v>
      </c>
      <c r="I96" s="26">
        <v>0</v>
      </c>
      <c r="J96" s="10"/>
      <c r="K96" s="10"/>
    </row>
    <row r="97" spans="1:11">
      <c r="A97" s="289"/>
      <c r="B97" s="289"/>
      <c r="C97" s="289"/>
      <c r="D97" s="292"/>
      <c r="E97" s="295"/>
      <c r="F97" s="295"/>
      <c r="G97" s="298"/>
      <c r="H97" s="23" t="s">
        <v>86</v>
      </c>
      <c r="I97" s="26">
        <v>0</v>
      </c>
      <c r="J97" s="10"/>
      <c r="K97" s="10"/>
    </row>
    <row r="98" spans="1:11">
      <c r="A98" s="290"/>
      <c r="B98" s="290"/>
      <c r="C98" s="290"/>
      <c r="D98" s="293"/>
      <c r="E98" s="296"/>
      <c r="F98" s="296"/>
      <c r="G98" s="299"/>
      <c r="H98" s="20" t="s">
        <v>87</v>
      </c>
      <c r="I98" s="27">
        <v>4308000</v>
      </c>
      <c r="J98" s="10"/>
      <c r="K98" s="10"/>
    </row>
    <row r="99" spans="1:11">
      <c r="A99" s="288">
        <v>21</v>
      </c>
      <c r="B99" s="288">
        <v>851</v>
      </c>
      <c r="C99" s="288">
        <v>85195</v>
      </c>
      <c r="D99" s="291" t="s">
        <v>99</v>
      </c>
      <c r="E99" s="294" t="s">
        <v>56</v>
      </c>
      <c r="F99" s="294">
        <v>2025</v>
      </c>
      <c r="G99" s="297">
        <f>I99</f>
        <v>392000</v>
      </c>
      <c r="H99" s="18" t="s">
        <v>84</v>
      </c>
      <c r="I99" s="25">
        <f>I100+I101+I102</f>
        <v>392000</v>
      </c>
      <c r="J99" s="10"/>
      <c r="K99" s="10"/>
    </row>
    <row r="100" spans="1:11">
      <c r="A100" s="289"/>
      <c r="B100" s="289"/>
      <c r="C100" s="289"/>
      <c r="D100" s="292"/>
      <c r="E100" s="295"/>
      <c r="F100" s="295"/>
      <c r="G100" s="298"/>
      <c r="H100" s="20" t="s">
        <v>85</v>
      </c>
      <c r="I100" s="26">
        <v>0</v>
      </c>
      <c r="J100" s="10"/>
      <c r="K100" s="10"/>
    </row>
    <row r="101" spans="1:11">
      <c r="A101" s="289"/>
      <c r="B101" s="289"/>
      <c r="C101" s="289"/>
      <c r="D101" s="292"/>
      <c r="E101" s="295"/>
      <c r="F101" s="295"/>
      <c r="G101" s="298"/>
      <c r="H101" s="23" t="s">
        <v>86</v>
      </c>
      <c r="I101" s="26">
        <v>0</v>
      </c>
      <c r="J101" s="10"/>
      <c r="K101" s="10"/>
    </row>
    <row r="102" spans="1:11">
      <c r="A102" s="290"/>
      <c r="B102" s="290"/>
      <c r="C102" s="290"/>
      <c r="D102" s="293"/>
      <c r="E102" s="296"/>
      <c r="F102" s="296"/>
      <c r="G102" s="299"/>
      <c r="H102" s="20" t="s">
        <v>87</v>
      </c>
      <c r="I102" s="27">
        <v>392000</v>
      </c>
      <c r="J102" s="10"/>
      <c r="K102" s="10"/>
    </row>
    <row r="103" spans="1:11">
      <c r="A103" s="288">
        <v>22</v>
      </c>
      <c r="B103" s="288">
        <v>851</v>
      </c>
      <c r="C103" s="288">
        <v>85195</v>
      </c>
      <c r="D103" s="291" t="s">
        <v>100</v>
      </c>
      <c r="E103" s="294" t="s">
        <v>56</v>
      </c>
      <c r="F103" s="294">
        <v>2025</v>
      </c>
      <c r="G103" s="297">
        <f>I103</f>
        <v>1054764</v>
      </c>
      <c r="H103" s="18" t="s">
        <v>84</v>
      </c>
      <c r="I103" s="25">
        <f>I104+I105+I106</f>
        <v>1054764</v>
      </c>
      <c r="J103" s="10"/>
      <c r="K103" s="10"/>
    </row>
    <row r="104" spans="1:11">
      <c r="A104" s="289"/>
      <c r="B104" s="289"/>
      <c r="C104" s="289"/>
      <c r="D104" s="292"/>
      <c r="E104" s="295"/>
      <c r="F104" s="295"/>
      <c r="G104" s="298"/>
      <c r="H104" s="20" t="s">
        <v>85</v>
      </c>
      <c r="I104" s="26">
        <f>1054764-I106-I105</f>
        <v>204764</v>
      </c>
      <c r="J104" s="10"/>
      <c r="K104" s="10"/>
    </row>
    <row r="105" spans="1:11">
      <c r="A105" s="289"/>
      <c r="B105" s="289"/>
      <c r="C105" s="289"/>
      <c r="D105" s="292"/>
      <c r="E105" s="295"/>
      <c r="F105" s="295"/>
      <c r="G105" s="298"/>
      <c r="H105" s="23" t="s">
        <v>86</v>
      </c>
      <c r="I105" s="26">
        <v>850000</v>
      </c>
      <c r="J105" s="10"/>
      <c r="K105" s="10"/>
    </row>
    <row r="106" spans="1:11">
      <c r="A106" s="290"/>
      <c r="B106" s="290"/>
      <c r="C106" s="290"/>
      <c r="D106" s="293"/>
      <c r="E106" s="296"/>
      <c r="F106" s="296"/>
      <c r="G106" s="299"/>
      <c r="H106" s="20" t="s">
        <v>87</v>
      </c>
      <c r="I106" s="27">
        <v>0</v>
      </c>
      <c r="J106" s="10"/>
      <c r="K106" s="10"/>
    </row>
    <row r="107" spans="1:11">
      <c r="A107" s="288">
        <v>23</v>
      </c>
      <c r="B107" s="288">
        <v>852</v>
      </c>
      <c r="C107" s="288">
        <v>85220</v>
      </c>
      <c r="D107" s="291" t="s">
        <v>147</v>
      </c>
      <c r="E107" s="294" t="s">
        <v>103</v>
      </c>
      <c r="F107" s="294">
        <v>2025</v>
      </c>
      <c r="G107" s="297">
        <f>I107</f>
        <v>146000</v>
      </c>
      <c r="H107" s="18" t="s">
        <v>84</v>
      </c>
      <c r="I107" s="25">
        <f>I108+I109+I110</f>
        <v>146000</v>
      </c>
      <c r="J107" s="10"/>
      <c r="K107" s="10"/>
    </row>
    <row r="108" spans="1:11">
      <c r="A108" s="289"/>
      <c r="B108" s="289"/>
      <c r="C108" s="289"/>
      <c r="D108" s="292"/>
      <c r="E108" s="295"/>
      <c r="F108" s="295"/>
      <c r="G108" s="298"/>
      <c r="H108" s="20" t="s">
        <v>85</v>
      </c>
      <c r="I108" s="26">
        <v>0</v>
      </c>
      <c r="J108" s="10"/>
      <c r="K108" s="10"/>
    </row>
    <row r="109" spans="1:11">
      <c r="A109" s="289"/>
      <c r="B109" s="289"/>
      <c r="C109" s="289"/>
      <c r="D109" s="292"/>
      <c r="E109" s="295"/>
      <c r="F109" s="295"/>
      <c r="G109" s="298"/>
      <c r="H109" s="23" t="s">
        <v>86</v>
      </c>
      <c r="I109" s="26">
        <v>0</v>
      </c>
      <c r="J109" s="10"/>
      <c r="K109" s="10"/>
    </row>
    <row r="110" spans="1:11">
      <c r="A110" s="290"/>
      <c r="B110" s="290"/>
      <c r="C110" s="290"/>
      <c r="D110" s="293"/>
      <c r="E110" s="296"/>
      <c r="F110" s="296"/>
      <c r="G110" s="299"/>
      <c r="H110" s="20" t="s">
        <v>87</v>
      </c>
      <c r="I110" s="27">
        <v>146000</v>
      </c>
      <c r="J110" s="10"/>
      <c r="K110" s="10"/>
    </row>
    <row r="111" spans="1:11">
      <c r="A111" s="288">
        <v>24</v>
      </c>
      <c r="B111" s="288">
        <v>852</v>
      </c>
      <c r="C111" s="288">
        <v>85295</v>
      </c>
      <c r="D111" s="291" t="s">
        <v>101</v>
      </c>
      <c r="E111" s="294" t="s">
        <v>56</v>
      </c>
      <c r="F111" s="294">
        <v>2025</v>
      </c>
      <c r="G111" s="297">
        <f>I111</f>
        <v>244000</v>
      </c>
      <c r="H111" s="18" t="s">
        <v>84</v>
      </c>
      <c r="I111" s="25">
        <f>I112+I113+I114</f>
        <v>244000</v>
      </c>
      <c r="J111" s="10"/>
      <c r="K111" s="10"/>
    </row>
    <row r="112" spans="1:11">
      <c r="A112" s="289"/>
      <c r="B112" s="289"/>
      <c r="C112" s="289"/>
      <c r="D112" s="292"/>
      <c r="E112" s="295"/>
      <c r="F112" s="295"/>
      <c r="G112" s="298"/>
      <c r="H112" s="20" t="s">
        <v>85</v>
      </c>
      <c r="I112" s="26">
        <v>100000</v>
      </c>
      <c r="J112" s="10"/>
      <c r="K112" s="10"/>
    </row>
    <row r="113" spans="1:11">
      <c r="A113" s="289"/>
      <c r="B113" s="289"/>
      <c r="C113" s="289"/>
      <c r="D113" s="292"/>
      <c r="E113" s="295"/>
      <c r="F113" s="295"/>
      <c r="G113" s="298"/>
      <c r="H113" s="23" t="s">
        <v>86</v>
      </c>
      <c r="I113" s="26">
        <v>0</v>
      </c>
      <c r="J113" s="10"/>
      <c r="K113" s="10"/>
    </row>
    <row r="114" spans="1:11">
      <c r="A114" s="290"/>
      <c r="B114" s="290"/>
      <c r="C114" s="290"/>
      <c r="D114" s="293"/>
      <c r="E114" s="296"/>
      <c r="F114" s="296"/>
      <c r="G114" s="299"/>
      <c r="H114" s="20" t="s">
        <v>87</v>
      </c>
      <c r="I114" s="27">
        <v>144000</v>
      </c>
      <c r="J114" s="10"/>
      <c r="K114" s="10"/>
    </row>
    <row r="115" spans="1:11">
      <c r="A115" s="288">
        <v>25</v>
      </c>
      <c r="B115" s="288">
        <v>853</v>
      </c>
      <c r="C115" s="288">
        <v>85395</v>
      </c>
      <c r="D115" s="291" t="s">
        <v>102</v>
      </c>
      <c r="E115" s="294" t="s">
        <v>56</v>
      </c>
      <c r="F115" s="294">
        <v>2025</v>
      </c>
      <c r="G115" s="297">
        <f>I115</f>
        <v>40000</v>
      </c>
      <c r="H115" s="18" t="s">
        <v>84</v>
      </c>
      <c r="I115" s="25">
        <f>I116+I117+I118</f>
        <v>40000</v>
      </c>
      <c r="J115" s="10"/>
      <c r="K115" s="10"/>
    </row>
    <row r="116" spans="1:11">
      <c r="A116" s="289"/>
      <c r="B116" s="289"/>
      <c r="C116" s="289"/>
      <c r="D116" s="292"/>
      <c r="E116" s="295"/>
      <c r="F116" s="295"/>
      <c r="G116" s="298"/>
      <c r="H116" s="20" t="s">
        <v>85</v>
      </c>
      <c r="I116" s="26">
        <v>0</v>
      </c>
      <c r="J116" s="10"/>
      <c r="K116" s="10"/>
    </row>
    <row r="117" spans="1:11">
      <c r="A117" s="289"/>
      <c r="B117" s="289"/>
      <c r="C117" s="289"/>
      <c r="D117" s="292"/>
      <c r="E117" s="295"/>
      <c r="F117" s="295"/>
      <c r="G117" s="298"/>
      <c r="H117" s="23" t="s">
        <v>86</v>
      </c>
      <c r="I117" s="26">
        <v>40000</v>
      </c>
      <c r="J117" s="10"/>
      <c r="K117" s="10"/>
    </row>
    <row r="118" spans="1:11">
      <c r="A118" s="290"/>
      <c r="B118" s="290"/>
      <c r="C118" s="290"/>
      <c r="D118" s="293"/>
      <c r="E118" s="296"/>
      <c r="F118" s="296"/>
      <c r="G118" s="299"/>
      <c r="H118" s="20" t="s">
        <v>87</v>
      </c>
      <c r="I118" s="27">
        <v>0</v>
      </c>
      <c r="J118" s="10"/>
      <c r="K118" s="10"/>
    </row>
    <row r="119" spans="1:11">
      <c r="A119" s="28"/>
      <c r="B119" s="28"/>
      <c r="C119" s="28"/>
      <c r="D119" s="29"/>
      <c r="E119" s="30"/>
      <c r="F119" s="30"/>
      <c r="G119" s="31"/>
      <c r="H119" s="272"/>
      <c r="I119" s="33"/>
      <c r="J119" s="10"/>
      <c r="K119" s="10"/>
    </row>
    <row r="120" spans="1:11">
      <c r="A120" s="28"/>
      <c r="B120" s="28"/>
      <c r="C120" s="28"/>
      <c r="D120" s="29"/>
      <c r="E120" s="30"/>
      <c r="F120" s="30"/>
      <c r="G120" s="31"/>
      <c r="H120" s="272"/>
      <c r="I120" s="33"/>
      <c r="J120" s="10"/>
      <c r="K120" s="10"/>
    </row>
    <row r="121" spans="1:11">
      <c r="A121" s="28"/>
      <c r="B121" s="28"/>
      <c r="C121" s="28"/>
      <c r="D121" s="29"/>
      <c r="E121" s="30"/>
      <c r="F121" s="30"/>
      <c r="G121" s="31"/>
      <c r="H121" s="32"/>
      <c r="I121" s="33"/>
      <c r="J121" s="10"/>
      <c r="K121" s="10"/>
    </row>
    <row r="122" spans="1:11">
      <c r="A122" s="11"/>
      <c r="B122" s="11"/>
      <c r="C122" s="11"/>
      <c r="D122" s="11"/>
      <c r="E122" s="11" t="s">
        <v>63</v>
      </c>
      <c r="F122" s="11"/>
      <c r="G122" s="11"/>
      <c r="H122" s="12"/>
      <c r="I122" s="300" t="s">
        <v>64</v>
      </c>
      <c r="J122" s="10"/>
      <c r="K122" s="10"/>
    </row>
    <row r="123" spans="1:11">
      <c r="A123" s="13"/>
      <c r="B123" s="13"/>
      <c r="C123" s="13"/>
      <c r="D123" s="13" t="s">
        <v>65</v>
      </c>
      <c r="E123" s="13" t="s">
        <v>66</v>
      </c>
      <c r="F123" s="13" t="s">
        <v>67</v>
      </c>
      <c r="G123" s="13" t="s">
        <v>68</v>
      </c>
      <c r="H123" s="14" t="s">
        <v>69</v>
      </c>
      <c r="I123" s="301"/>
      <c r="J123" s="10"/>
      <c r="K123" s="10"/>
    </row>
    <row r="124" spans="1:11">
      <c r="A124" s="13" t="s">
        <v>70</v>
      </c>
      <c r="B124" s="13" t="s">
        <v>71</v>
      </c>
      <c r="C124" s="13" t="s">
        <v>72</v>
      </c>
      <c r="D124" s="13" t="s">
        <v>73</v>
      </c>
      <c r="E124" s="13" t="s">
        <v>74</v>
      </c>
      <c r="F124" s="13" t="s">
        <v>75</v>
      </c>
      <c r="G124" s="13" t="s">
        <v>76</v>
      </c>
      <c r="H124" s="14" t="s">
        <v>77</v>
      </c>
      <c r="I124" s="301"/>
      <c r="J124" s="10"/>
      <c r="K124" s="10"/>
    </row>
    <row r="125" spans="1:11">
      <c r="A125" s="13"/>
      <c r="B125" s="13"/>
      <c r="C125" s="13"/>
      <c r="D125" s="13"/>
      <c r="E125" s="13" t="s">
        <v>78</v>
      </c>
      <c r="F125" s="13"/>
      <c r="G125" s="13" t="s">
        <v>79</v>
      </c>
      <c r="H125" s="14"/>
      <c r="I125" s="301"/>
      <c r="J125" s="10"/>
      <c r="K125" s="10"/>
    </row>
    <row r="126" spans="1:11">
      <c r="A126" s="15"/>
      <c r="B126" s="15"/>
      <c r="C126" s="15"/>
      <c r="D126" s="15"/>
      <c r="E126" s="15" t="s">
        <v>80</v>
      </c>
      <c r="F126" s="15"/>
      <c r="G126" s="15" t="s">
        <v>81</v>
      </c>
      <c r="H126" s="16"/>
      <c r="I126" s="302"/>
      <c r="J126" s="10"/>
      <c r="K126" s="10"/>
    </row>
    <row r="127" spans="1:11">
      <c r="A127" s="17">
        <v>1</v>
      </c>
      <c r="B127" s="17">
        <v>2</v>
      </c>
      <c r="C127" s="17">
        <v>3</v>
      </c>
      <c r="D127" s="17">
        <v>4</v>
      </c>
      <c r="E127" s="17">
        <v>5</v>
      </c>
      <c r="F127" s="17">
        <v>6</v>
      </c>
      <c r="G127" s="17">
        <v>7</v>
      </c>
      <c r="H127" s="17">
        <v>8</v>
      </c>
      <c r="I127" s="17">
        <v>9</v>
      </c>
      <c r="J127" s="10"/>
      <c r="K127" s="10"/>
    </row>
    <row r="128" spans="1:11">
      <c r="A128" s="288">
        <v>26</v>
      </c>
      <c r="B128" s="288">
        <v>855</v>
      </c>
      <c r="C128" s="288">
        <v>85508</v>
      </c>
      <c r="D128" s="291" t="s">
        <v>89</v>
      </c>
      <c r="E128" s="294" t="s">
        <v>103</v>
      </c>
      <c r="F128" s="294">
        <v>2025</v>
      </c>
      <c r="G128" s="297">
        <f>I128</f>
        <v>80000</v>
      </c>
      <c r="H128" s="18" t="s">
        <v>84</v>
      </c>
      <c r="I128" s="25">
        <f>I129+I130+I131</f>
        <v>80000</v>
      </c>
      <c r="J128" s="10"/>
      <c r="K128" s="10"/>
    </row>
    <row r="129" spans="1:11">
      <c r="A129" s="289"/>
      <c r="B129" s="289"/>
      <c r="C129" s="289"/>
      <c r="D129" s="292"/>
      <c r="E129" s="295"/>
      <c r="F129" s="295"/>
      <c r="G129" s="298"/>
      <c r="H129" s="20" t="s">
        <v>85</v>
      </c>
      <c r="I129" s="26">
        <v>80000</v>
      </c>
      <c r="J129" s="10"/>
      <c r="K129" s="10"/>
    </row>
    <row r="130" spans="1:11">
      <c r="A130" s="289"/>
      <c r="B130" s="289"/>
      <c r="C130" s="289"/>
      <c r="D130" s="292"/>
      <c r="E130" s="295"/>
      <c r="F130" s="295"/>
      <c r="G130" s="298"/>
      <c r="H130" s="23" t="s">
        <v>86</v>
      </c>
      <c r="I130" s="26">
        <v>0</v>
      </c>
      <c r="J130" s="10"/>
      <c r="K130" s="10"/>
    </row>
    <row r="131" spans="1:11">
      <c r="A131" s="290"/>
      <c r="B131" s="290"/>
      <c r="C131" s="290"/>
      <c r="D131" s="293"/>
      <c r="E131" s="296"/>
      <c r="F131" s="296"/>
      <c r="G131" s="299"/>
      <c r="H131" s="20" t="s">
        <v>87</v>
      </c>
      <c r="I131" s="27">
        <v>0</v>
      </c>
      <c r="J131" s="10"/>
      <c r="K131" s="10"/>
    </row>
    <row r="132" spans="1:11">
      <c r="A132" s="288">
        <v>27</v>
      </c>
      <c r="B132" s="288">
        <v>855</v>
      </c>
      <c r="C132" s="288">
        <v>85595</v>
      </c>
      <c r="D132" s="291" t="s">
        <v>104</v>
      </c>
      <c r="E132" s="294" t="s">
        <v>56</v>
      </c>
      <c r="F132" s="294">
        <v>2025</v>
      </c>
      <c r="G132" s="297">
        <f>I132</f>
        <v>200000</v>
      </c>
      <c r="H132" s="18" t="s">
        <v>84</v>
      </c>
      <c r="I132" s="25">
        <f>I133+I134+I135</f>
        <v>200000</v>
      </c>
      <c r="J132" s="10"/>
      <c r="K132" s="10"/>
    </row>
    <row r="133" spans="1:11">
      <c r="A133" s="289"/>
      <c r="B133" s="289"/>
      <c r="C133" s="289"/>
      <c r="D133" s="292"/>
      <c r="E133" s="295"/>
      <c r="F133" s="295"/>
      <c r="G133" s="298"/>
      <c r="H133" s="20" t="s">
        <v>85</v>
      </c>
      <c r="I133" s="26">
        <f>200000-I135</f>
        <v>82500</v>
      </c>
      <c r="J133" s="10"/>
      <c r="K133" s="10"/>
    </row>
    <row r="134" spans="1:11">
      <c r="A134" s="289"/>
      <c r="B134" s="289"/>
      <c r="C134" s="289"/>
      <c r="D134" s="292"/>
      <c r="E134" s="295"/>
      <c r="F134" s="295"/>
      <c r="G134" s="298"/>
      <c r="H134" s="23" t="s">
        <v>86</v>
      </c>
      <c r="I134" s="26">
        <v>0</v>
      </c>
      <c r="J134" s="10"/>
      <c r="K134" s="10"/>
    </row>
    <row r="135" spans="1:11">
      <c r="A135" s="289"/>
      <c r="B135" s="290"/>
      <c r="C135" s="290"/>
      <c r="D135" s="293"/>
      <c r="E135" s="296"/>
      <c r="F135" s="296"/>
      <c r="G135" s="299"/>
      <c r="H135" s="20" t="s">
        <v>87</v>
      </c>
      <c r="I135" s="27">
        <v>117500</v>
      </c>
      <c r="J135" s="10"/>
      <c r="K135" s="10"/>
    </row>
    <row r="136" spans="1:11">
      <c r="A136" s="288">
        <v>28</v>
      </c>
      <c r="B136" s="288">
        <v>855</v>
      </c>
      <c r="C136" s="288">
        <v>85595</v>
      </c>
      <c r="D136" s="291" t="s">
        <v>142</v>
      </c>
      <c r="E136" s="294" t="s">
        <v>56</v>
      </c>
      <c r="F136" s="294">
        <v>2025</v>
      </c>
      <c r="G136" s="297">
        <f>I136</f>
        <v>25000</v>
      </c>
      <c r="H136" s="18" t="s">
        <v>84</v>
      </c>
      <c r="I136" s="25">
        <f>I137+I138+I139</f>
        <v>25000</v>
      </c>
      <c r="J136" s="10"/>
      <c r="K136" s="10"/>
    </row>
    <row r="137" spans="1:11">
      <c r="A137" s="289"/>
      <c r="B137" s="289"/>
      <c r="C137" s="289"/>
      <c r="D137" s="292"/>
      <c r="E137" s="295"/>
      <c r="F137" s="295"/>
      <c r="G137" s="298"/>
      <c r="H137" s="20" t="s">
        <v>85</v>
      </c>
      <c r="I137" s="26">
        <v>3750</v>
      </c>
      <c r="J137" s="10"/>
      <c r="K137" s="10"/>
    </row>
    <row r="138" spans="1:11">
      <c r="A138" s="289"/>
      <c r="B138" s="289"/>
      <c r="C138" s="289"/>
      <c r="D138" s="292"/>
      <c r="E138" s="295"/>
      <c r="F138" s="295"/>
      <c r="G138" s="298"/>
      <c r="H138" s="23" t="s">
        <v>86</v>
      </c>
      <c r="I138" s="26">
        <v>21250</v>
      </c>
      <c r="J138" s="10"/>
      <c r="K138" s="10"/>
    </row>
    <row r="139" spans="1:11">
      <c r="A139" s="290"/>
      <c r="B139" s="290"/>
      <c r="C139" s="290"/>
      <c r="D139" s="293"/>
      <c r="E139" s="296"/>
      <c r="F139" s="296"/>
      <c r="G139" s="299"/>
      <c r="H139" s="20" t="s">
        <v>87</v>
      </c>
      <c r="I139" s="27">
        <v>0</v>
      </c>
      <c r="J139" s="10"/>
      <c r="K139" s="10"/>
    </row>
    <row r="140" spans="1:11">
      <c r="A140" s="288">
        <v>29</v>
      </c>
      <c r="B140" s="288">
        <v>921</v>
      </c>
      <c r="C140" s="288">
        <v>92195</v>
      </c>
      <c r="D140" s="291" t="s">
        <v>105</v>
      </c>
      <c r="E140" s="294" t="s">
        <v>56</v>
      </c>
      <c r="F140" s="294">
        <v>2025</v>
      </c>
      <c r="G140" s="297">
        <f>I140</f>
        <v>2743720</v>
      </c>
      <c r="H140" s="18" t="s">
        <v>84</v>
      </c>
      <c r="I140" s="25">
        <f>I141+I142+I143</f>
        <v>2743720</v>
      </c>
      <c r="J140" s="10"/>
      <c r="K140" s="10"/>
    </row>
    <row r="141" spans="1:11">
      <c r="A141" s="289"/>
      <c r="B141" s="289"/>
      <c r="C141" s="289"/>
      <c r="D141" s="292"/>
      <c r="E141" s="295"/>
      <c r="F141" s="295"/>
      <c r="G141" s="298"/>
      <c r="H141" s="20" t="s">
        <v>85</v>
      </c>
      <c r="I141" s="26">
        <v>0</v>
      </c>
      <c r="J141" s="10"/>
      <c r="K141" s="10"/>
    </row>
    <row r="142" spans="1:11">
      <c r="A142" s="289"/>
      <c r="B142" s="289"/>
      <c r="C142" s="289"/>
      <c r="D142" s="292"/>
      <c r="E142" s="295"/>
      <c r="F142" s="295"/>
      <c r="G142" s="298"/>
      <c r="H142" s="23" t="s">
        <v>86</v>
      </c>
      <c r="I142" s="26">
        <v>0</v>
      </c>
      <c r="J142" s="10"/>
      <c r="K142" s="10"/>
    </row>
    <row r="143" spans="1:11">
      <c r="A143" s="290"/>
      <c r="B143" s="290"/>
      <c r="C143" s="290"/>
      <c r="D143" s="293"/>
      <c r="E143" s="296"/>
      <c r="F143" s="296"/>
      <c r="G143" s="299"/>
      <c r="H143" s="20" t="s">
        <v>87</v>
      </c>
      <c r="I143" s="27">
        <v>2743720</v>
      </c>
      <c r="J143" s="10"/>
      <c r="K143" s="10"/>
    </row>
    <row r="144" spans="1:11">
      <c r="A144" s="288">
        <v>30</v>
      </c>
      <c r="B144" s="288">
        <v>926</v>
      </c>
      <c r="C144" s="288">
        <v>92695</v>
      </c>
      <c r="D144" s="291" t="s">
        <v>106</v>
      </c>
      <c r="E144" s="294" t="s">
        <v>56</v>
      </c>
      <c r="F144" s="294">
        <v>2025</v>
      </c>
      <c r="G144" s="297">
        <f>I144</f>
        <v>6897215</v>
      </c>
      <c r="H144" s="18" t="s">
        <v>84</v>
      </c>
      <c r="I144" s="25">
        <f>I145+I146+I147</f>
        <v>6897215</v>
      </c>
      <c r="J144" s="10"/>
      <c r="K144" s="10"/>
    </row>
    <row r="145" spans="1:11">
      <c r="A145" s="289"/>
      <c r="B145" s="289"/>
      <c r="C145" s="289"/>
      <c r="D145" s="292"/>
      <c r="E145" s="295"/>
      <c r="F145" s="295"/>
      <c r="G145" s="298"/>
      <c r="H145" s="20" t="s">
        <v>85</v>
      </c>
      <c r="I145" s="26">
        <v>144363</v>
      </c>
      <c r="J145" s="10"/>
      <c r="K145" s="10"/>
    </row>
    <row r="146" spans="1:11">
      <c r="A146" s="289"/>
      <c r="B146" s="289"/>
      <c r="C146" s="289"/>
      <c r="D146" s="292"/>
      <c r="E146" s="295"/>
      <c r="F146" s="295"/>
      <c r="G146" s="298"/>
      <c r="H146" s="23" t="s">
        <v>86</v>
      </c>
      <c r="I146" s="26">
        <v>0</v>
      </c>
      <c r="J146" s="10"/>
      <c r="K146" s="10"/>
    </row>
    <row r="147" spans="1:11">
      <c r="A147" s="290"/>
      <c r="B147" s="290"/>
      <c r="C147" s="290"/>
      <c r="D147" s="293"/>
      <c r="E147" s="296"/>
      <c r="F147" s="296"/>
      <c r="G147" s="299"/>
      <c r="H147" s="20" t="s">
        <v>87</v>
      </c>
      <c r="I147" s="26">
        <f>4362871+1299264+1090717</f>
        <v>6752852</v>
      </c>
      <c r="J147" s="10"/>
      <c r="K147" s="10"/>
    </row>
    <row r="148" spans="1:11">
      <c r="A148" s="288">
        <v>31</v>
      </c>
      <c r="B148" s="288">
        <v>926</v>
      </c>
      <c r="C148" s="288">
        <v>92695</v>
      </c>
      <c r="D148" s="291" t="s">
        <v>107</v>
      </c>
      <c r="E148" s="294" t="s">
        <v>56</v>
      </c>
      <c r="F148" s="294">
        <v>2025</v>
      </c>
      <c r="G148" s="297">
        <f>I148</f>
        <v>80000</v>
      </c>
      <c r="H148" s="18" t="s">
        <v>84</v>
      </c>
      <c r="I148" s="25">
        <f>I149+I150+I151</f>
        <v>80000</v>
      </c>
      <c r="J148" s="10"/>
      <c r="K148" s="10"/>
    </row>
    <row r="149" spans="1:11">
      <c r="A149" s="289"/>
      <c r="B149" s="289"/>
      <c r="C149" s="289"/>
      <c r="D149" s="292"/>
      <c r="E149" s="295"/>
      <c r="F149" s="295"/>
      <c r="G149" s="298"/>
      <c r="H149" s="20" t="s">
        <v>85</v>
      </c>
      <c r="I149" s="26">
        <v>40000</v>
      </c>
      <c r="J149" s="10"/>
      <c r="K149" s="10"/>
    </row>
    <row r="150" spans="1:11">
      <c r="A150" s="289"/>
      <c r="B150" s="289"/>
      <c r="C150" s="289"/>
      <c r="D150" s="292"/>
      <c r="E150" s="295"/>
      <c r="F150" s="295"/>
      <c r="G150" s="298"/>
      <c r="H150" s="23" t="s">
        <v>86</v>
      </c>
      <c r="I150" s="26">
        <v>0</v>
      </c>
      <c r="J150" s="10"/>
      <c r="K150" s="10"/>
    </row>
    <row r="151" spans="1:11">
      <c r="A151" s="290"/>
      <c r="B151" s="290"/>
      <c r="C151" s="290"/>
      <c r="D151" s="293"/>
      <c r="E151" s="296"/>
      <c r="F151" s="296"/>
      <c r="G151" s="299"/>
      <c r="H151" s="20" t="s">
        <v>87</v>
      </c>
      <c r="I151" s="27">
        <v>40000</v>
      </c>
      <c r="J151" s="10"/>
      <c r="K151" s="10"/>
    </row>
    <row r="152" spans="1:11">
      <c r="A152" s="273" t="s">
        <v>108</v>
      </c>
      <c r="B152" s="274"/>
      <c r="C152" s="274"/>
      <c r="D152" s="274"/>
      <c r="E152" s="275"/>
      <c r="F152" s="282">
        <v>2025</v>
      </c>
      <c r="G152" s="285">
        <f>G148+G144+G140+G136+G132+G128+G115+G111+G103+G99+G95+G91+G87+G79+G75+G71+G67+G55+G51+G47+G43+G35+G31+G27+G39+G23+G19+G15+G11+G83+G107</f>
        <v>25401601</v>
      </c>
      <c r="H152" s="18" t="s">
        <v>84</v>
      </c>
      <c r="I152" s="19">
        <f>I148+I144+I140+I136+I132+I128+I115+I111+I103+I99+I95+I91+I87+I79+I75+I71+I67+I55+I51+I47+I43+I39+I35+I31+I27+I23+I19+I15+I11+I107+I83</f>
        <v>25401601</v>
      </c>
      <c r="J152" s="10"/>
      <c r="K152" s="10"/>
    </row>
    <row r="153" spans="1:11">
      <c r="A153" s="276"/>
      <c r="B153" s="277"/>
      <c r="C153" s="277"/>
      <c r="D153" s="277"/>
      <c r="E153" s="278"/>
      <c r="F153" s="283"/>
      <c r="G153" s="286"/>
      <c r="H153" s="35" t="s">
        <v>85</v>
      </c>
      <c r="I153" s="36">
        <f>I149+I145+I141+I137+I133+I129+I116+I112+I104+I100+I96+I92+I88+I80+I76+I72+I68+I56+I52+I48+I44+I40+I36+I32+I28+I24+I20+I16+I12+I108+I84</f>
        <v>6300982</v>
      </c>
      <c r="J153" s="10"/>
      <c r="K153" s="10"/>
    </row>
    <row r="154" spans="1:11" ht="27.6">
      <c r="A154" s="276"/>
      <c r="B154" s="277"/>
      <c r="C154" s="277"/>
      <c r="D154" s="277"/>
      <c r="E154" s="278"/>
      <c r="F154" s="283"/>
      <c r="G154" s="286"/>
      <c r="H154" s="37" t="s">
        <v>86</v>
      </c>
      <c r="I154" s="36">
        <f>I150+I146+I142+I138+I134+I130+I117+I113+I105+I101+I97+I93+I89+I81+I77+I73+I69+I57+I53+I49+I45+I41+I37+I33+I29+I25+I21+I17+I13+I109+I85</f>
        <v>1150486</v>
      </c>
      <c r="J154" s="10"/>
      <c r="K154" s="10"/>
    </row>
    <row r="155" spans="1:11">
      <c r="A155" s="279"/>
      <c r="B155" s="280"/>
      <c r="C155" s="280"/>
      <c r="D155" s="280"/>
      <c r="E155" s="281"/>
      <c r="F155" s="284"/>
      <c r="G155" s="287"/>
      <c r="H155" s="35" t="s">
        <v>87</v>
      </c>
      <c r="I155" s="36">
        <f>I151+I147+I143+I139+I135+I131+I118+I114+I106+I102+I98+I94+I90+I82+I78+I74+I70+I58+I54+I50+I46+I42+I38+I34+I30+I26+I22+I18+I14+I110+I86</f>
        <v>17950133</v>
      </c>
      <c r="J155" s="10"/>
      <c r="K155" s="10"/>
    </row>
    <row r="156" spans="1:11">
      <c r="J156" s="10"/>
      <c r="K156" s="10"/>
    </row>
    <row r="157" spans="1:11">
      <c r="J157" s="10"/>
      <c r="K157" s="10"/>
    </row>
    <row r="158" spans="1:11">
      <c r="G158" s="7"/>
      <c r="J158" s="10"/>
      <c r="K158" s="10"/>
    </row>
    <row r="159" spans="1:11">
      <c r="J159" s="10"/>
      <c r="K159" s="10"/>
    </row>
    <row r="160" spans="1:11">
      <c r="G160" s="7"/>
      <c r="J160" s="10"/>
      <c r="K160" s="10"/>
    </row>
    <row r="161" spans="5:11">
      <c r="G161" s="7"/>
      <c r="J161" s="10"/>
      <c r="K161" s="10"/>
    </row>
    <row r="162" spans="5:11">
      <c r="J162" s="10"/>
      <c r="K162" s="10"/>
    </row>
    <row r="166" spans="5:11">
      <c r="E166" s="5"/>
    </row>
    <row r="183" spans="5:5" ht="15.6">
      <c r="E183" s="34"/>
    </row>
  </sheetData>
  <mergeCells count="227">
    <mergeCell ref="A91:A94"/>
    <mergeCell ref="B91:B94"/>
    <mergeCell ref="C91:C94"/>
    <mergeCell ref="D91:D94"/>
    <mergeCell ref="E91:E94"/>
    <mergeCell ref="F91:F94"/>
    <mergeCell ref="G91:G94"/>
    <mergeCell ref="I122:I126"/>
    <mergeCell ref="A83:A86"/>
    <mergeCell ref="B83:B86"/>
    <mergeCell ref="C83:C86"/>
    <mergeCell ref="D83:D86"/>
    <mergeCell ref="E83:E86"/>
    <mergeCell ref="F83:F86"/>
    <mergeCell ref="G83:G86"/>
    <mergeCell ref="A107:A110"/>
    <mergeCell ref="B107:B110"/>
    <mergeCell ref="C107:C110"/>
    <mergeCell ref="D107:D110"/>
    <mergeCell ref="E107:E110"/>
    <mergeCell ref="F107:F110"/>
    <mergeCell ref="G107:G110"/>
    <mergeCell ref="G95:G98"/>
    <mergeCell ref="A99:A102"/>
    <mergeCell ref="C71:C74"/>
    <mergeCell ref="D71:D74"/>
    <mergeCell ref="E71:E74"/>
    <mergeCell ref="F71:F74"/>
    <mergeCell ref="G71:G74"/>
    <mergeCell ref="A87:A90"/>
    <mergeCell ref="B87:B90"/>
    <mergeCell ref="C87:C90"/>
    <mergeCell ref="D87:D90"/>
    <mergeCell ref="E87:E90"/>
    <mergeCell ref="F87:F90"/>
    <mergeCell ref="G87:G90"/>
    <mergeCell ref="D19:D22"/>
    <mergeCell ref="E19:E22"/>
    <mergeCell ref="F19:F22"/>
    <mergeCell ref="G19:G22"/>
    <mergeCell ref="A27:A30"/>
    <mergeCell ref="B27:B30"/>
    <mergeCell ref="C27:C30"/>
    <mergeCell ref="D27:D30"/>
    <mergeCell ref="E27:E30"/>
    <mergeCell ref="F27:F30"/>
    <mergeCell ref="G27:G30"/>
    <mergeCell ref="G1:I1"/>
    <mergeCell ref="G2:I2"/>
    <mergeCell ref="G3:I3"/>
    <mergeCell ref="A4:I4"/>
    <mergeCell ref="I5:I9"/>
    <mergeCell ref="A11:A14"/>
    <mergeCell ref="B11:B14"/>
    <mergeCell ref="C11:C14"/>
    <mergeCell ref="D11:D14"/>
    <mergeCell ref="E11:E14"/>
    <mergeCell ref="F11:F14"/>
    <mergeCell ref="G11:G14"/>
    <mergeCell ref="A15:A18"/>
    <mergeCell ref="B15:B18"/>
    <mergeCell ref="C15:C18"/>
    <mergeCell ref="D15:D18"/>
    <mergeCell ref="E15:E18"/>
    <mergeCell ref="F15:F18"/>
    <mergeCell ref="G15:G18"/>
    <mergeCell ref="G23:G26"/>
    <mergeCell ref="A31:A34"/>
    <mergeCell ref="B31:B34"/>
    <mergeCell ref="C31:C34"/>
    <mergeCell ref="D31:D34"/>
    <mergeCell ref="E31:E34"/>
    <mergeCell ref="F31:F34"/>
    <mergeCell ref="G31:G34"/>
    <mergeCell ref="A23:A26"/>
    <mergeCell ref="B23:B26"/>
    <mergeCell ref="C23:C26"/>
    <mergeCell ref="D23:D26"/>
    <mergeCell ref="E23:E26"/>
    <mergeCell ref="F23:F26"/>
    <mergeCell ref="A19:A22"/>
    <mergeCell ref="B19:B22"/>
    <mergeCell ref="C19:C22"/>
    <mergeCell ref="G35:G38"/>
    <mergeCell ref="A39:A42"/>
    <mergeCell ref="B39:B42"/>
    <mergeCell ref="C39:C42"/>
    <mergeCell ref="D39:D42"/>
    <mergeCell ref="E39:E42"/>
    <mergeCell ref="F39:F42"/>
    <mergeCell ref="G39:G42"/>
    <mergeCell ref="A35:A38"/>
    <mergeCell ref="B35:B38"/>
    <mergeCell ref="C35:C38"/>
    <mergeCell ref="D35:D38"/>
    <mergeCell ref="E35:E38"/>
    <mergeCell ref="F35:F38"/>
    <mergeCell ref="G43:G46"/>
    <mergeCell ref="A47:A50"/>
    <mergeCell ref="B47:B50"/>
    <mergeCell ref="C47:C50"/>
    <mergeCell ref="D47:D50"/>
    <mergeCell ref="E47:E50"/>
    <mergeCell ref="F47:F50"/>
    <mergeCell ref="G47:G50"/>
    <mergeCell ref="A43:A46"/>
    <mergeCell ref="B43:B46"/>
    <mergeCell ref="C43:C46"/>
    <mergeCell ref="D43:D46"/>
    <mergeCell ref="E43:E46"/>
    <mergeCell ref="F43:F46"/>
    <mergeCell ref="G51:G54"/>
    <mergeCell ref="A55:A58"/>
    <mergeCell ref="B55:B58"/>
    <mergeCell ref="C55:C58"/>
    <mergeCell ref="D55:D58"/>
    <mergeCell ref="E55:E58"/>
    <mergeCell ref="F55:F58"/>
    <mergeCell ref="G55:G58"/>
    <mergeCell ref="A51:A54"/>
    <mergeCell ref="B51:B54"/>
    <mergeCell ref="C51:C54"/>
    <mergeCell ref="D51:D54"/>
    <mergeCell ref="E51:E54"/>
    <mergeCell ref="F51:F54"/>
    <mergeCell ref="I61:I65"/>
    <mergeCell ref="A79:A82"/>
    <mergeCell ref="B79:B82"/>
    <mergeCell ref="C79:C82"/>
    <mergeCell ref="D79:D82"/>
    <mergeCell ref="E79:E82"/>
    <mergeCell ref="F79:F82"/>
    <mergeCell ref="G79:G82"/>
    <mergeCell ref="G67:G70"/>
    <mergeCell ref="A75:A78"/>
    <mergeCell ref="B75:B78"/>
    <mergeCell ref="C75:C78"/>
    <mergeCell ref="D75:D78"/>
    <mergeCell ref="E75:E78"/>
    <mergeCell ref="F75:F78"/>
    <mergeCell ref="G75:G78"/>
    <mergeCell ref="A67:A70"/>
    <mergeCell ref="B67:B70"/>
    <mergeCell ref="C67:C70"/>
    <mergeCell ref="D67:D70"/>
    <mergeCell ref="E67:E70"/>
    <mergeCell ref="F67:F70"/>
    <mergeCell ref="A71:A74"/>
    <mergeCell ref="B71:B74"/>
    <mergeCell ref="B99:B102"/>
    <mergeCell ref="C99:C102"/>
    <mergeCell ref="D99:D102"/>
    <mergeCell ref="E99:E102"/>
    <mergeCell ref="F99:F102"/>
    <mergeCell ref="G99:G102"/>
    <mergeCell ref="A95:A98"/>
    <mergeCell ref="B95:B98"/>
    <mergeCell ref="C95:C98"/>
    <mergeCell ref="D95:D98"/>
    <mergeCell ref="E95:E98"/>
    <mergeCell ref="F95:F98"/>
    <mergeCell ref="G103:G106"/>
    <mergeCell ref="A111:A114"/>
    <mergeCell ref="B111:B114"/>
    <mergeCell ref="C111:C114"/>
    <mergeCell ref="D111:D114"/>
    <mergeCell ref="E111:E114"/>
    <mergeCell ref="F111:F114"/>
    <mergeCell ref="G111:G114"/>
    <mergeCell ref="A103:A106"/>
    <mergeCell ref="B103:B106"/>
    <mergeCell ref="C103:C106"/>
    <mergeCell ref="D103:D106"/>
    <mergeCell ref="E103:E106"/>
    <mergeCell ref="F103:F106"/>
    <mergeCell ref="G115:G118"/>
    <mergeCell ref="A128:A131"/>
    <mergeCell ref="B128:B131"/>
    <mergeCell ref="C128:C131"/>
    <mergeCell ref="D128:D131"/>
    <mergeCell ref="E128:E131"/>
    <mergeCell ref="F128:F131"/>
    <mergeCell ref="G128:G131"/>
    <mergeCell ref="A115:A118"/>
    <mergeCell ref="B115:B118"/>
    <mergeCell ref="C115:C118"/>
    <mergeCell ref="D115:D118"/>
    <mergeCell ref="E115:E118"/>
    <mergeCell ref="F115:F118"/>
    <mergeCell ref="G132:G135"/>
    <mergeCell ref="A140:A143"/>
    <mergeCell ref="B140:B143"/>
    <mergeCell ref="C140:C143"/>
    <mergeCell ref="D140:D143"/>
    <mergeCell ref="E140:E143"/>
    <mergeCell ref="F140:F143"/>
    <mergeCell ref="G140:G143"/>
    <mergeCell ref="A132:A135"/>
    <mergeCell ref="B132:B135"/>
    <mergeCell ref="C132:C135"/>
    <mergeCell ref="D132:D135"/>
    <mergeCell ref="E132:E135"/>
    <mergeCell ref="F132:F135"/>
    <mergeCell ref="A152:E155"/>
    <mergeCell ref="F152:F155"/>
    <mergeCell ref="G152:G155"/>
    <mergeCell ref="A136:A139"/>
    <mergeCell ref="B136:B139"/>
    <mergeCell ref="C136:C139"/>
    <mergeCell ref="D136:D139"/>
    <mergeCell ref="E136:E139"/>
    <mergeCell ref="F136:F139"/>
    <mergeCell ref="G136:G139"/>
    <mergeCell ref="G144:G147"/>
    <mergeCell ref="A148:A151"/>
    <mergeCell ref="B148:B151"/>
    <mergeCell ref="C148:C151"/>
    <mergeCell ref="D148:D151"/>
    <mergeCell ref="E148:E151"/>
    <mergeCell ref="F148:F151"/>
    <mergeCell ref="G148:G151"/>
    <mergeCell ref="A144:A147"/>
    <mergeCell ref="B144:B147"/>
    <mergeCell ref="C144:C147"/>
    <mergeCell ref="D144:D147"/>
    <mergeCell ref="E144:E147"/>
    <mergeCell ref="F144:F147"/>
  </mergeCells>
  <pageMargins left="0.51181102362204722" right="0.51181102362204722" top="0.98425196850393704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załącznik_nr_1_2_3</vt:lpstr>
      <vt:lpstr>załącznik_nr_4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Marta Kozik</cp:lastModifiedBy>
  <cp:lastPrinted>2025-08-25T09:06:55Z</cp:lastPrinted>
  <dcterms:created xsi:type="dcterms:W3CDTF">2019-10-11T12:09:38Z</dcterms:created>
  <dcterms:modified xsi:type="dcterms:W3CDTF">2025-08-26T11:14:55Z</dcterms:modified>
</cp:coreProperties>
</file>