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92.168.0.172\M.Kozik\Moje dokumenty\sesje\sesja 16\uchwaly\XVI 83 25 zmiana budżetu\"/>
    </mc:Choice>
  </mc:AlternateContent>
  <xr:revisionPtr revIDLastSave="0" documentId="13_ncr:1_{9448B390-B0A4-4AF7-9F5A-B46DEAC4980B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załącznik_nr_1_2" sheetId="1" r:id="rId1"/>
    <sheet name="załącznik_nr_3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7" i="2" l="1"/>
  <c r="I145" i="2"/>
  <c r="I149" i="2"/>
  <c r="F55" i="1"/>
  <c r="E55" i="1"/>
  <c r="F39" i="1"/>
  <c r="E39" i="1"/>
  <c r="F40" i="1"/>
  <c r="E40" i="1"/>
  <c r="F42" i="1"/>
  <c r="F41" i="1"/>
  <c r="E41" i="1"/>
  <c r="F56" i="1" l="1"/>
  <c r="E56" i="1"/>
  <c r="F15" i="1"/>
  <c r="E15" i="1"/>
  <c r="F12" i="1"/>
  <c r="F11" i="1" s="1"/>
  <c r="F14" i="1" s="1"/>
  <c r="E12" i="1"/>
  <c r="E11" i="1" s="1"/>
  <c r="F50" i="1"/>
  <c r="E50" i="1"/>
  <c r="E45" i="1"/>
  <c r="E44" i="1" s="1"/>
  <c r="E43" i="1" s="1"/>
  <c r="F45" i="1"/>
  <c r="F43" i="1"/>
  <c r="F9" i="1"/>
  <c r="E9" i="1"/>
  <c r="E8" i="1" s="1"/>
  <c r="E7" i="1" s="1"/>
  <c r="E14" i="1" l="1"/>
  <c r="I155" i="2"/>
  <c r="I107" i="2"/>
  <c r="G107" i="2" s="1"/>
  <c r="I83" i="2" l="1"/>
  <c r="G83" i="2" s="1"/>
  <c r="I91" i="2" l="1"/>
  <c r="G91" i="2" s="1"/>
  <c r="I87" i="2"/>
  <c r="G87" i="2" s="1"/>
  <c r="I73" i="2"/>
  <c r="I154" i="2" s="1"/>
  <c r="I72" i="2"/>
  <c r="I68" i="2"/>
  <c r="I53" i="2"/>
  <c r="I52" i="2"/>
  <c r="I71" i="2" l="1"/>
  <c r="G71" i="2" s="1"/>
  <c r="I27" i="2"/>
  <c r="G27" i="2" s="1"/>
  <c r="I19" i="2"/>
  <c r="G19" i="2" s="1"/>
  <c r="F53" i="1"/>
  <c r="F49" i="1" s="1"/>
  <c r="F48" i="1" s="1"/>
  <c r="E53" i="1"/>
  <c r="E49" i="1" s="1"/>
  <c r="E48" i="1" s="1"/>
  <c r="I136" i="2" l="1"/>
  <c r="G136" i="2" s="1"/>
  <c r="I148" i="2"/>
  <c r="I140" i="2"/>
  <c r="G140" i="2" s="1"/>
  <c r="I133" i="2"/>
  <c r="I153" i="2" s="1"/>
  <c r="I128" i="2"/>
  <c r="G128" i="2" s="1"/>
  <c r="I115" i="2"/>
  <c r="G115" i="2" s="1"/>
  <c r="I111" i="2"/>
  <c r="G111" i="2"/>
  <c r="I104" i="2"/>
  <c r="I103" i="2" s="1"/>
  <c r="G103" i="2" s="1"/>
  <c r="I99" i="2"/>
  <c r="G99" i="2" s="1"/>
  <c r="I95" i="2"/>
  <c r="G95" i="2" s="1"/>
  <c r="I79" i="2"/>
  <c r="G79" i="2" s="1"/>
  <c r="I75" i="2"/>
  <c r="I67" i="2"/>
  <c r="G67" i="2" s="1"/>
  <c r="I56" i="2"/>
  <c r="I51" i="2"/>
  <c r="G51" i="2" s="1"/>
  <c r="I47" i="2"/>
  <c r="G47" i="2" s="1"/>
  <c r="I43" i="2"/>
  <c r="G43" i="2" s="1"/>
  <c r="I39" i="2"/>
  <c r="G39" i="2" s="1"/>
  <c r="I35" i="2"/>
  <c r="G35" i="2" s="1"/>
  <c r="I31" i="2"/>
  <c r="G31" i="2" s="1"/>
  <c r="I23" i="2"/>
  <c r="G23" i="2" s="1"/>
  <c r="I15" i="2"/>
  <c r="G15" i="2" s="1"/>
  <c r="I11" i="2"/>
  <c r="G11" i="2" s="1"/>
  <c r="G75" i="2" l="1"/>
  <c r="I132" i="2"/>
  <c r="G132" i="2" s="1"/>
  <c r="G148" i="2"/>
  <c r="I55" i="2"/>
  <c r="G55" i="2" s="1"/>
  <c r="I144" i="2"/>
  <c r="G144" i="2" s="1"/>
  <c r="I152" i="2" l="1"/>
  <c r="G152" i="2"/>
  <c r="F16" i="1"/>
  <c r="F57" i="1" l="1"/>
</calcChain>
</file>

<file path=xl/sharedStrings.xml><?xml version="1.0" encoding="utf-8"?>
<sst xmlns="http://schemas.openxmlformats.org/spreadsheetml/2006/main" count="301" uniqueCount="92">
  <si>
    <t>§</t>
  </si>
  <si>
    <t>DOCHODY</t>
  </si>
  <si>
    <t xml:space="preserve">Dział </t>
  </si>
  <si>
    <t xml:space="preserve">Rozdział </t>
  </si>
  <si>
    <t xml:space="preserve">Nazwa </t>
  </si>
  <si>
    <t xml:space="preserve">Zwiększenie </t>
  </si>
  <si>
    <t xml:space="preserve">Zmniejszenie </t>
  </si>
  <si>
    <t xml:space="preserve">Razem dochody </t>
  </si>
  <si>
    <t xml:space="preserve">                                                                                                                   </t>
  </si>
  <si>
    <t xml:space="preserve">WYDATKI </t>
  </si>
  <si>
    <t xml:space="preserve"> Załącznik Nr  1  do Uchwały</t>
  </si>
  <si>
    <t xml:space="preserve"> Rady  Powiatu  Świdwińskiego </t>
  </si>
  <si>
    <t xml:space="preserve"> Załącznik Nr  2  do Uchwały</t>
  </si>
  <si>
    <t>EDUKACYJNA OPIEKA WYCHOWAWCZA</t>
  </si>
  <si>
    <t>w tym na wydatki inwestycyjne</t>
  </si>
  <si>
    <t>w tym dochody majątkowe</t>
  </si>
  <si>
    <t>Zespół Szkół Rolniczych CKZ w Świdwinie</t>
  </si>
  <si>
    <t>Pozostała działalność</t>
  </si>
  <si>
    <t>Starostwo Powiatowe w Świdwinie</t>
  </si>
  <si>
    <t>Zakup materiałów i wyposażenia</t>
  </si>
  <si>
    <t xml:space="preserve">Starostwo Powiatowe w Świdwinie </t>
  </si>
  <si>
    <t>Rady Powiatu Świdwińskiego</t>
  </si>
  <si>
    <t>Zadania inwestycyjne do realizacji w 2025 roku</t>
  </si>
  <si>
    <t>Jednostka</t>
  </si>
  <si>
    <t>Plan na 2025r.</t>
  </si>
  <si>
    <t>Nazwa zadania</t>
  </si>
  <si>
    <t>organizacyjna</t>
  </si>
  <si>
    <t>Okres</t>
  </si>
  <si>
    <t xml:space="preserve">Łączne </t>
  </si>
  <si>
    <t>Źródła</t>
  </si>
  <si>
    <t>Lp.</t>
  </si>
  <si>
    <t>Dział</t>
  </si>
  <si>
    <t>Rozdział</t>
  </si>
  <si>
    <t xml:space="preserve">inwestycyjnego </t>
  </si>
  <si>
    <t>realizująca program</t>
  </si>
  <si>
    <t>realizacji</t>
  </si>
  <si>
    <t>nakłady</t>
  </si>
  <si>
    <t>finansowania</t>
  </si>
  <si>
    <t>lub koordynująca</t>
  </si>
  <si>
    <t>finansowe</t>
  </si>
  <si>
    <t>wykonanie programu</t>
  </si>
  <si>
    <t>(w zł)</t>
  </si>
  <si>
    <t>Remont drogi powiatowej nr 1082Z na odcinku Kluczkowo-Bierzwnica</t>
  </si>
  <si>
    <t>Powiatowy Zarząd Dróg w Świdwinie</t>
  </si>
  <si>
    <t>OGÓŁEM:</t>
  </si>
  <si>
    <t xml:space="preserve">środki własne </t>
  </si>
  <si>
    <t>środki pomocowe</t>
  </si>
  <si>
    <t>inne środki</t>
  </si>
  <si>
    <t>Przebudowa obiektu mostowego nr JNI 06030064 przez rzekę Mogilicę w ciągu drogi powiatowej nr 1061Z Rąbino-Sława-Bierzwnica w km 3+505 w m. Lipie</t>
  </si>
  <si>
    <t>Zakupy majątkowe</t>
  </si>
  <si>
    <t xml:space="preserve">Rozbudowa Regionalnej Infrastruktury Informacji Przestrzennej </t>
  </si>
  <si>
    <t>Wydatki inwestycyjne - dokumentacje, nadzory</t>
  </si>
  <si>
    <t>Nadzór autorski - rozbudowa HIPERBAZY ZSR CKZ w Świdwinie</t>
  </si>
  <si>
    <t>Montaż klimatyzacji w budynku Starostwa Powiatowego III piętro</t>
  </si>
  <si>
    <t>Zwiększenie jakości i dostępności usług publicznych ZSR CKZ w Świdwinie</t>
  </si>
  <si>
    <t>Wymiana windy w budynku Starostwa Powiatowego</t>
  </si>
  <si>
    <t>Wydzielenie klatki ppoż. w budynku Starostwa Powiatowego</t>
  </si>
  <si>
    <t>Zwiększenie efektywności energetycznej w budynku Poradni PP w Świdwinie poprzez termomodernizację i wymianę źródła ciepła</t>
  </si>
  <si>
    <t>Poprawa jakości usług medycznych w szpitalu w Połczynie-Zdroju</t>
  </si>
  <si>
    <t>Remont dachu zabytkowego szpitala w Połczynie Zdroju</t>
  </si>
  <si>
    <t>Adaptacja terenów zurbanizowanych do zmian klimatu</t>
  </si>
  <si>
    <t>Zakup samochodu "mikrobus" do przewozu osób niepełnosprawnych dla DPS w Modrzewcu</t>
  </si>
  <si>
    <t>Zakupy majątkowe w ramach projektu "Wybierz przyszłość dla Rodziny Plus"</t>
  </si>
  <si>
    <t>Powiatowe Centrum Pomocy Rodzinie               w Świdwinie</t>
  </si>
  <si>
    <t>Likwidacja barier transportowych - zakup samochodu dla CPOW Świdwin</t>
  </si>
  <si>
    <t>Rewitalizacja iglicy kościoła pw. MBNP w Świdwinie</t>
  </si>
  <si>
    <t>Budowa boiska trawiastego wraz z infrastrukturą towarzyszącą przy ZSR CKZ w Świdwinie</t>
  </si>
  <si>
    <t>Poprawa infrastruktury sportowej na terenie szkół Powiatu Świdwińskiego</t>
  </si>
  <si>
    <t xml:space="preserve">RAZEM </t>
  </si>
  <si>
    <t xml:space="preserve">Wydatki inwestycyjne jednostek budżetowych </t>
  </si>
  <si>
    <t>ADMINISTRACJA PUBLICZNA</t>
  </si>
  <si>
    <t xml:space="preserve">Razem wydatki </t>
  </si>
  <si>
    <t>Remont nawierzchni bitumicznej drogi powiatowej Nr 1082Z na odcinku Psary - Kluczkowo o dł. 4890m.</t>
  </si>
  <si>
    <t>Wykonanie hydroizolacji w Zespole Szkół w Połczynie Zdroju</t>
  </si>
  <si>
    <t>Termomodernizacja budynku mieszkalnego przy ulicy Wojska Polskiego 27 w Świdwinie</t>
  </si>
  <si>
    <t xml:space="preserve">Rozbudowa monitoringu elektronicznego na terenie szkoły </t>
  </si>
  <si>
    <t>Rozbudowa ogrodzenia szkoły wokół nowo budowanego boiska</t>
  </si>
  <si>
    <t>Dokumentacja projektowa budowy wieży radiowej na potrzeby KP PSP w Świdwinie</t>
  </si>
  <si>
    <t>Komenda Powiatowa Państwowej Straży Pożarnej w Świdwinie</t>
  </si>
  <si>
    <t>Tworzenie mieszkań treningowych lub wspomaganych dla osób niepełnosprawnych</t>
  </si>
  <si>
    <t>Zwiększenie jakości i dostępności usług publicznych poprzez doposażenie Centrum Nauki Cordis w Świdwinie - budowa przepompowni przeciw zalewowej</t>
  </si>
  <si>
    <t>Specjalne ośrodki szkolno - wychowawcze</t>
  </si>
  <si>
    <t>Zespół Placówek Specjalnych w Sławoborzu</t>
  </si>
  <si>
    <t>0 950</t>
  </si>
  <si>
    <t>KULTURA FIZYCZNA</t>
  </si>
  <si>
    <t>Środki otrzymane z Rządowego Funduszu Polski Ład: Program Inwestycji Strategicznych na realizację zadań inwestycyjnych</t>
  </si>
  <si>
    <t>Wydatki jednostek poniesione ze środków z Rządowego Funduszu Polski Ład: Program Inwestycji Strategicznych na realizację zadań inwestycyjnych</t>
  </si>
  <si>
    <t>Zakup usług pozostałych</t>
  </si>
  <si>
    <t>Wpływy z tytułu kar i odszkodowań wynikających z umów</t>
  </si>
  <si>
    <t>Załącznik Nr 3 do Uchwały</t>
  </si>
  <si>
    <t xml:space="preserve">  Nr XVI/ 83 /25 z dnia 25 września 2025r.</t>
  </si>
  <si>
    <t xml:space="preserve">Wydatki na zakupy inwestycyjne jednostek budżetowych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</si>
</sst>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[Red]#,##0"/>
    <numFmt numFmtId="165" formatCode="#,##0.00;[Red]#,##0.00"/>
  </numFmts>
  <fonts count="29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u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u/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i/>
      <sz val="11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.5"/>
      <name val="Times New Roman"/>
      <family val="1"/>
      <charset val="238"/>
    </font>
    <font>
      <i/>
      <u/>
      <sz val="10.5"/>
      <name val="Times New Roman"/>
      <family val="1"/>
      <charset val="238"/>
    </font>
    <font>
      <b/>
      <i/>
      <sz val="10.5"/>
      <name val="Times New Roman"/>
      <family val="1"/>
      <charset val="238"/>
    </font>
    <font>
      <sz val="10.5"/>
      <name val="Calibri"/>
      <family val="2"/>
      <charset val="238"/>
      <scheme val="minor"/>
    </font>
    <font>
      <i/>
      <sz val="10.5"/>
      <name val="Calibri"/>
      <family val="2"/>
      <charset val="238"/>
      <scheme val="minor"/>
    </font>
    <font>
      <sz val="10.5"/>
      <color theme="1"/>
      <name val="Times New Roman"/>
      <family val="1"/>
      <charset val="238"/>
    </font>
    <font>
      <u/>
      <sz val="10.5"/>
      <name val="Calibri"/>
      <family val="2"/>
      <charset val="238"/>
      <scheme val="minor"/>
    </font>
    <font>
      <i/>
      <u/>
      <sz val="10.5"/>
      <color theme="1"/>
      <name val="Times New Roman"/>
      <family val="1"/>
      <charset val="238"/>
    </font>
    <font>
      <u/>
      <sz val="10.5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62">
    <xf numFmtId="0" fontId="0" fillId="0" borderId="0" xfId="0"/>
    <xf numFmtId="0" fontId="6" fillId="0" borderId="0" xfId="0" applyFont="1"/>
    <xf numFmtId="0" fontId="8" fillId="0" borderId="0" xfId="0" applyFont="1"/>
    <xf numFmtId="0" fontId="11" fillId="0" borderId="0" xfId="0" applyFont="1"/>
    <xf numFmtId="0" fontId="6" fillId="0" borderId="0" xfId="0" applyFont="1" applyAlignment="1">
      <alignment horizontal="right"/>
    </xf>
    <xf numFmtId="0" fontId="12" fillId="0" borderId="0" xfId="0" applyFont="1"/>
    <xf numFmtId="164" fontId="6" fillId="0" borderId="0" xfId="0" applyNumberFormat="1" applyFont="1"/>
    <xf numFmtId="0" fontId="15" fillId="0" borderId="0" xfId="0" applyFont="1"/>
    <xf numFmtId="0" fontId="15" fillId="0" borderId="1" xfId="1" applyFont="1" applyBorder="1" applyAlignment="1">
      <alignment horizontal="center"/>
    </xf>
    <xf numFmtId="0" fontId="15" fillId="0" borderId="11" xfId="1" applyFont="1" applyBorder="1" applyAlignment="1">
      <alignment horizontal="center"/>
    </xf>
    <xf numFmtId="0" fontId="15" fillId="0" borderId="7" xfId="1" applyFont="1" applyBorder="1" applyAlignment="1">
      <alignment horizontal="center"/>
    </xf>
    <xf numFmtId="0" fontId="15" fillId="0" borderId="6" xfId="1" applyFont="1" applyBorder="1" applyAlignment="1">
      <alignment horizontal="center"/>
    </xf>
    <xf numFmtId="0" fontId="15" fillId="0" borderId="3" xfId="1" applyFont="1" applyBorder="1" applyAlignment="1">
      <alignment horizontal="center"/>
    </xf>
    <xf numFmtId="0" fontId="15" fillId="0" borderId="13" xfId="1" applyFont="1" applyBorder="1" applyAlignment="1">
      <alignment horizontal="center"/>
    </xf>
    <xf numFmtId="0" fontId="15" fillId="0" borderId="5" xfId="1" applyFont="1" applyBorder="1" applyAlignment="1">
      <alignment horizontal="center"/>
    </xf>
    <xf numFmtId="0" fontId="17" fillId="2" borderId="5" xfId="1" applyFont="1" applyFill="1" applyBorder="1" applyAlignment="1">
      <alignment vertical="center"/>
    </xf>
    <xf numFmtId="164" fontId="17" fillId="0" borderId="5" xfId="1" applyNumberFormat="1" applyFont="1" applyBorder="1" applyAlignment="1">
      <alignment vertical="center" wrapText="1"/>
    </xf>
    <xf numFmtId="0" fontId="15" fillId="2" borderId="5" xfId="1" applyFont="1" applyFill="1" applyBorder="1" applyAlignment="1">
      <alignment vertical="center"/>
    </xf>
    <xf numFmtId="164" fontId="15" fillId="0" borderId="5" xfId="2" applyNumberFormat="1" applyFont="1" applyBorder="1" applyAlignment="1">
      <alignment vertical="center"/>
    </xf>
    <xf numFmtId="164" fontId="15" fillId="0" borderId="0" xfId="0" applyNumberFormat="1" applyFont="1"/>
    <xf numFmtId="0" fontId="15" fillId="2" borderId="5" xfId="1" applyFont="1" applyFill="1" applyBorder="1" applyAlignment="1">
      <alignment vertical="center" wrapText="1"/>
    </xf>
    <xf numFmtId="164" fontId="15" fillId="0" borderId="5" xfId="1" applyNumberFormat="1" applyFont="1" applyBorder="1" applyAlignment="1">
      <alignment vertical="center" wrapText="1"/>
    </xf>
    <xf numFmtId="3" fontId="17" fillId="0" borderId="5" xfId="0" applyNumberFormat="1" applyFont="1" applyBorder="1" applyAlignment="1">
      <alignment vertical="center"/>
    </xf>
    <xf numFmtId="3" fontId="15" fillId="0" borderId="5" xfId="0" applyNumberFormat="1" applyFont="1" applyBorder="1" applyAlignment="1">
      <alignment vertical="center"/>
    </xf>
    <xf numFmtId="164" fontId="15" fillId="0" borderId="5" xfId="0" applyNumberFormat="1" applyFont="1" applyBorder="1" applyAlignment="1">
      <alignment vertical="center"/>
    </xf>
    <xf numFmtId="0" fontId="15" fillId="0" borderId="0" xfId="1" applyFont="1" applyAlignment="1">
      <alignment vertical="center" wrapText="1"/>
    </xf>
    <xf numFmtId="0" fontId="16" fillId="0" borderId="0" xfId="1" applyFont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164" fontId="15" fillId="0" borderId="0" xfId="1" applyNumberFormat="1" applyFont="1" applyAlignment="1">
      <alignment vertical="center" wrapText="1"/>
    </xf>
    <xf numFmtId="0" fontId="15" fillId="0" borderId="0" xfId="1" applyFont="1" applyAlignment="1">
      <alignment vertical="center"/>
    </xf>
    <xf numFmtId="164" fontId="15" fillId="0" borderId="0" xfId="0" applyNumberFormat="1" applyFont="1" applyAlignment="1">
      <alignment vertical="center"/>
    </xf>
    <xf numFmtId="0" fontId="18" fillId="0" borderId="0" xfId="0" applyFont="1" applyAlignment="1">
      <alignment horizontal="center"/>
    </xf>
    <xf numFmtId="0" fontId="19" fillId="2" borderId="5" xfId="1" applyFont="1" applyFill="1" applyBorder="1" applyAlignment="1">
      <alignment vertical="center"/>
    </xf>
    <xf numFmtId="164" fontId="19" fillId="0" borderId="5" xfId="1" applyNumberFormat="1" applyFont="1" applyBorder="1" applyAlignment="1">
      <alignment vertical="center" wrapText="1"/>
    </xf>
    <xf numFmtId="0" fontId="19" fillId="2" borderId="5" xfId="1" applyFont="1" applyFill="1" applyBorder="1" applyAlignment="1">
      <alignment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23" fillId="0" borderId="0" xfId="0" applyFont="1" applyAlignment="1">
      <alignment horizontal="right" vertical="center"/>
    </xf>
    <xf numFmtId="0" fontId="24" fillId="3" borderId="0" xfId="0" applyFont="1" applyFill="1" applyAlignment="1">
      <alignment vertical="center"/>
    </xf>
    <xf numFmtId="0" fontId="26" fillId="0" borderId="0" xfId="0" applyFont="1" applyAlignment="1">
      <alignment vertical="center"/>
    </xf>
    <xf numFmtId="0" fontId="23" fillId="3" borderId="0" xfId="0" applyFont="1" applyFill="1" applyAlignment="1">
      <alignment vertical="center"/>
    </xf>
    <xf numFmtId="0" fontId="9" fillId="0" borderId="0" xfId="0" applyFont="1"/>
    <xf numFmtId="165" fontId="9" fillId="0" borderId="0" xfId="0" applyNumberFormat="1" applyFont="1"/>
    <xf numFmtId="165" fontId="1" fillId="0" borderId="0" xfId="0" applyNumberFormat="1" applyFont="1" applyAlignment="1">
      <alignment horizontal="right"/>
    </xf>
    <xf numFmtId="0" fontId="1" fillId="0" borderId="0" xfId="0" applyFont="1"/>
    <xf numFmtId="0" fontId="2" fillId="0" borderId="0" xfId="0" applyFont="1"/>
    <xf numFmtId="165" fontId="1" fillId="0" borderId="0" xfId="0" applyNumberFormat="1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5" fontId="1" fillId="0" borderId="8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165" fontId="1" fillId="0" borderId="9" xfId="0" applyNumberFormat="1" applyFont="1" applyBorder="1" applyAlignment="1">
      <alignment horizontal="center"/>
    </xf>
    <xf numFmtId="0" fontId="6" fillId="0" borderId="5" xfId="0" applyFont="1" applyBorder="1" applyAlignment="1">
      <alignment horizontal="left" vertical="center" wrapText="1"/>
    </xf>
    <xf numFmtId="0" fontId="7" fillId="0" borderId="5" xfId="0" applyFont="1" applyBorder="1"/>
    <xf numFmtId="0" fontId="7" fillId="0" borderId="1" xfId="0" applyFont="1" applyBorder="1"/>
    <xf numFmtId="165" fontId="27" fillId="0" borderId="5" xfId="0" applyNumberFormat="1" applyFont="1" applyBorder="1" applyAlignment="1">
      <alignment horizontal="right" vertical="center"/>
    </xf>
    <xf numFmtId="0" fontId="25" fillId="0" borderId="6" xfId="0" applyFont="1" applyBorder="1" applyAlignment="1">
      <alignment vertical="center"/>
    </xf>
    <xf numFmtId="0" fontId="25" fillId="0" borderId="7" xfId="0" applyFont="1" applyBorder="1" applyAlignment="1">
      <alignment vertical="center"/>
    </xf>
    <xf numFmtId="0" fontId="20" fillId="0" borderId="8" xfId="0" applyFont="1" applyBorder="1" applyAlignment="1">
      <alignment horizontal="right" vertical="center"/>
    </xf>
    <xf numFmtId="165" fontId="25" fillId="0" borderId="3" xfId="0" applyNumberFormat="1" applyFont="1" applyBorder="1" applyAlignment="1">
      <alignment horizontal="right" vertical="center"/>
    </xf>
    <xf numFmtId="0" fontId="7" fillId="0" borderId="12" xfId="0" applyFont="1" applyBorder="1"/>
    <xf numFmtId="165" fontId="6" fillId="0" borderId="5" xfId="0" applyNumberFormat="1" applyFont="1" applyBorder="1" applyAlignment="1">
      <alignment vertical="center"/>
    </xf>
    <xf numFmtId="165" fontId="7" fillId="0" borderId="5" xfId="0" applyNumberFormat="1" applyFont="1" applyBorder="1"/>
    <xf numFmtId="0" fontId="10" fillId="0" borderId="7" xfId="0" applyFont="1" applyBorder="1"/>
    <xf numFmtId="0" fontId="10" fillId="0" borderId="5" xfId="0" applyFont="1" applyBorder="1"/>
    <xf numFmtId="165" fontId="10" fillId="0" borderId="5" xfId="0" applyNumberFormat="1" applyFont="1" applyBorder="1"/>
    <xf numFmtId="0" fontId="6" fillId="0" borderId="6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1" fillId="0" borderId="5" xfId="0" applyFont="1" applyBorder="1"/>
    <xf numFmtId="165" fontId="6" fillId="0" borderId="5" xfId="0" applyNumberFormat="1" applyFont="1" applyBorder="1" applyAlignment="1">
      <alignment horizontal="right" vertical="center"/>
    </xf>
    <xf numFmtId="0" fontId="2" fillId="0" borderId="7" xfId="0" applyFont="1" applyBorder="1"/>
    <xf numFmtId="0" fontId="2" fillId="0" borderId="5" xfId="0" applyFont="1" applyBorder="1" applyAlignment="1">
      <alignment horizontal="right"/>
    </xf>
    <xf numFmtId="0" fontId="2" fillId="0" borderId="5" xfId="0" applyFont="1" applyBorder="1"/>
    <xf numFmtId="165" fontId="2" fillId="0" borderId="5" xfId="0" applyNumberFormat="1" applyFont="1" applyBorder="1"/>
    <xf numFmtId="0" fontId="4" fillId="0" borderId="5" xfId="0" applyFont="1" applyBorder="1"/>
    <xf numFmtId="0" fontId="6" fillId="0" borderId="7" xfId="0" applyFont="1" applyBorder="1" applyAlignment="1">
      <alignment vertical="center"/>
    </xf>
    <xf numFmtId="0" fontId="2" fillId="0" borderId="1" xfId="0" applyFont="1" applyBorder="1"/>
    <xf numFmtId="0" fontId="13" fillId="0" borderId="3" xfId="0" applyFont="1" applyBorder="1"/>
    <xf numFmtId="0" fontId="13" fillId="0" borderId="5" xfId="0" applyFont="1" applyBorder="1"/>
    <xf numFmtId="165" fontId="13" fillId="0" borderId="5" xfId="0" applyNumberFormat="1" applyFont="1" applyBorder="1"/>
    <xf numFmtId="0" fontId="13" fillId="0" borderId="0" xfId="0" applyFont="1"/>
    <xf numFmtId="165" fontId="13" fillId="0" borderId="0" xfId="0" applyNumberFormat="1" applyFont="1"/>
    <xf numFmtId="165" fontId="6" fillId="0" borderId="10" xfId="0" applyNumberFormat="1" applyFont="1" applyBorder="1"/>
    <xf numFmtId="0" fontId="10" fillId="0" borderId="10" xfId="0" applyFont="1" applyBorder="1"/>
    <xf numFmtId="0" fontId="6" fillId="0" borderId="7" xfId="0" applyFont="1" applyBorder="1"/>
    <xf numFmtId="0" fontId="7" fillId="0" borderId="8" xfId="0" applyFont="1" applyBorder="1"/>
    <xf numFmtId="0" fontId="10" fillId="0" borderId="5" xfId="0" applyFont="1" applyBorder="1" applyAlignment="1">
      <alignment horizontal="right"/>
    </xf>
    <xf numFmtId="165" fontId="6" fillId="0" borderId="0" xfId="0" applyNumberFormat="1" applyFont="1"/>
    <xf numFmtId="0" fontId="1" fillId="0" borderId="5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2" fillId="0" borderId="5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165" fontId="11" fillId="0" borderId="0" xfId="0" applyNumberFormat="1" applyFont="1"/>
    <xf numFmtId="165" fontId="2" fillId="0" borderId="5" xfId="0" applyNumberFormat="1" applyFont="1" applyBorder="1" applyAlignment="1">
      <alignment horizontal="right"/>
    </xf>
    <xf numFmtId="165" fontId="6" fillId="0" borderId="9" xfId="0" applyNumberFormat="1" applyFont="1" applyBorder="1"/>
    <xf numFmtId="0" fontId="6" fillId="0" borderId="9" xfId="0" applyFont="1" applyBorder="1" applyAlignment="1">
      <alignment vertical="center"/>
    </xf>
    <xf numFmtId="0" fontId="1" fillId="0" borderId="9" xfId="0" applyFont="1" applyBorder="1" applyAlignment="1">
      <alignment horizontal="right"/>
    </xf>
    <xf numFmtId="0" fontId="1" fillId="0" borderId="4" xfId="0" applyFont="1" applyBorder="1"/>
    <xf numFmtId="0" fontId="7" fillId="0" borderId="6" xfId="0" applyFont="1" applyBorder="1"/>
    <xf numFmtId="0" fontId="7" fillId="0" borderId="7" xfId="0" applyFont="1" applyBorder="1"/>
    <xf numFmtId="0" fontId="14" fillId="0" borderId="0" xfId="0" applyFont="1" applyAlignment="1">
      <alignment vertical="center"/>
    </xf>
    <xf numFmtId="0" fontId="7" fillId="0" borderId="14" xfId="0" applyFont="1" applyBorder="1"/>
    <xf numFmtId="165" fontId="28" fillId="0" borderId="3" xfId="0" applyNumberFormat="1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1" fillId="0" borderId="5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22" fillId="0" borderId="6" xfId="0" applyFont="1" applyBorder="1" applyAlignment="1">
      <alignment vertical="center"/>
    </xf>
    <xf numFmtId="0" fontId="22" fillId="0" borderId="7" xfId="0" applyFont="1" applyBorder="1" applyAlignment="1">
      <alignment vertical="center"/>
    </xf>
    <xf numFmtId="0" fontId="22" fillId="0" borderId="12" xfId="0" applyFont="1" applyBorder="1" applyAlignment="1">
      <alignment vertical="center"/>
    </xf>
    <xf numFmtId="0" fontId="21" fillId="0" borderId="5" xfId="0" applyFont="1" applyBorder="1" applyAlignment="1">
      <alignment vertical="center" wrapText="1"/>
    </xf>
    <xf numFmtId="0" fontId="20" fillId="0" borderId="6" xfId="0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20" fillId="0" borderId="8" xfId="0" applyFont="1" applyBorder="1" applyAlignment="1">
      <alignment vertical="center"/>
    </xf>
    <xf numFmtId="165" fontId="7" fillId="0" borderId="3" xfId="0" applyNumberFormat="1" applyFont="1" applyBorder="1"/>
    <xf numFmtId="0" fontId="2" fillId="0" borderId="9" xfId="0" applyFont="1" applyBorder="1" applyAlignment="1">
      <alignment horizontal="right"/>
    </xf>
    <xf numFmtId="0" fontId="10" fillId="0" borderId="9" xfId="0" applyFont="1" applyBorder="1"/>
    <xf numFmtId="165" fontId="10" fillId="0" borderId="3" xfId="0" applyNumberFormat="1" applyFont="1" applyBorder="1"/>
    <xf numFmtId="0" fontId="6" fillId="0" borderId="9" xfId="0" applyFont="1" applyBorder="1"/>
    <xf numFmtId="0" fontId="15" fillId="0" borderId="1" xfId="1" applyFont="1" applyBorder="1" applyAlignment="1">
      <alignment vertical="center" wrapText="1"/>
    </xf>
    <xf numFmtId="0" fontId="15" fillId="0" borderId="7" xfId="1" applyFont="1" applyBorder="1" applyAlignment="1">
      <alignment vertical="center" wrapText="1"/>
    </xf>
    <xf numFmtId="0" fontId="15" fillId="0" borderId="3" xfId="1" applyFont="1" applyBorder="1" applyAlignment="1">
      <alignment vertical="center" wrapText="1"/>
    </xf>
    <xf numFmtId="0" fontId="16" fillId="0" borderId="1" xfId="1" applyFont="1" applyBorder="1" applyAlignment="1">
      <alignment horizontal="center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3" xfId="1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0" fontId="17" fillId="0" borderId="7" xfId="1" applyFont="1" applyBorder="1" applyAlignment="1">
      <alignment horizontal="center" vertical="center" wrapText="1"/>
    </xf>
    <xf numFmtId="0" fontId="17" fillId="0" borderId="3" xfId="1" applyFont="1" applyBorder="1" applyAlignment="1">
      <alignment horizontal="center" vertical="center" wrapText="1"/>
    </xf>
    <xf numFmtId="164" fontId="15" fillId="0" borderId="1" xfId="1" applyNumberFormat="1" applyFont="1" applyBorder="1" applyAlignment="1">
      <alignment vertical="center" wrapText="1"/>
    </xf>
    <xf numFmtId="164" fontId="15" fillId="0" borderId="7" xfId="1" applyNumberFormat="1" applyFont="1" applyBorder="1" applyAlignment="1">
      <alignment vertical="center" wrapText="1"/>
    </xf>
    <xf numFmtId="164" fontId="15" fillId="0" borderId="3" xfId="1" applyNumberFormat="1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7" xfId="0" applyFont="1" applyBorder="1"/>
    <xf numFmtId="0" fontId="15" fillId="0" borderId="3" xfId="0" applyFont="1" applyBorder="1"/>
    <xf numFmtId="0" fontId="6" fillId="0" borderId="0" xfId="0" applyFont="1" applyAlignment="1">
      <alignment horizontal="right" wrapText="1"/>
    </xf>
    <xf numFmtId="0" fontId="15" fillId="0" borderId="0" xfId="0" applyFont="1" applyAlignment="1">
      <alignment horizontal="right" wrapText="1"/>
    </xf>
    <xf numFmtId="0" fontId="7" fillId="0" borderId="0" xfId="0" applyFont="1" applyAlignment="1">
      <alignment horizontal="center"/>
    </xf>
    <xf numFmtId="0" fontId="17" fillId="0" borderId="11" xfId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right" vertical="center" wrapText="1"/>
    </xf>
    <xf numFmtId="164" fontId="17" fillId="0" borderId="7" xfId="0" applyNumberFormat="1" applyFont="1" applyBorder="1" applyAlignment="1">
      <alignment horizontal="right" vertical="center" wrapText="1"/>
    </xf>
    <xf numFmtId="164" fontId="17" fillId="0" borderId="3" xfId="0" applyNumberFormat="1" applyFont="1" applyBorder="1" applyAlignment="1">
      <alignment horizontal="right" vertical="center" wrapText="1"/>
    </xf>
    <xf numFmtId="0" fontId="15" fillId="0" borderId="0" xfId="1" applyFont="1" applyBorder="1" applyAlignment="1">
      <alignment vertical="center" wrapText="1"/>
    </xf>
    <xf numFmtId="0" fontId="16" fillId="0" borderId="0" xfId="1" applyFont="1" applyBorder="1" applyAlignment="1">
      <alignment horizontal="center" vertical="center" wrapText="1"/>
    </xf>
    <xf numFmtId="0" fontId="17" fillId="0" borderId="0" xfId="1" applyFont="1" applyBorder="1" applyAlignment="1">
      <alignment horizontal="center" vertical="center" wrapText="1"/>
    </xf>
    <xf numFmtId="164" fontId="15" fillId="0" borderId="0" xfId="1" applyNumberFormat="1" applyFont="1" applyBorder="1" applyAlignment="1">
      <alignment vertical="center" wrapText="1"/>
    </xf>
    <xf numFmtId="0" fontId="15" fillId="2" borderId="0" xfId="1" applyFont="1" applyFill="1" applyBorder="1" applyAlignment="1">
      <alignment vertical="center"/>
    </xf>
    <xf numFmtId="164" fontId="15" fillId="0" borderId="0" xfId="0" applyNumberFormat="1" applyFont="1" applyBorder="1" applyAlignment="1">
      <alignment vertical="center"/>
    </xf>
  </cellXfs>
  <cellStyles count="3">
    <cellStyle name="Normalny" xfId="0" builtinId="0"/>
    <cellStyle name="Normalny 4 3" xfId="1" xr:uid="{00000000-0005-0000-0000-000001000000}"/>
    <cellStyle name="Normalny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6"/>
  <sheetViews>
    <sheetView topLeftCell="A29" workbookViewId="0">
      <selection activeCell="D54" sqref="D54"/>
    </sheetView>
  </sheetViews>
  <sheetFormatPr defaultRowHeight="14.4"/>
  <cols>
    <col min="1" max="1" width="6.88671875" style="46" customWidth="1"/>
    <col min="2" max="2" width="8.6640625" style="46" customWidth="1"/>
    <col min="3" max="3" width="5.88671875" style="46" customWidth="1"/>
    <col min="4" max="4" width="90" style="46" customWidth="1"/>
    <col min="5" max="6" width="13.33203125" style="48" customWidth="1"/>
    <col min="8" max="8" width="11.44140625" bestFit="1" customWidth="1"/>
  </cols>
  <sheetData>
    <row r="1" spans="1:20" s="2" customFormat="1">
      <c r="A1" s="43"/>
      <c r="B1" s="43"/>
      <c r="C1" s="43"/>
      <c r="D1" s="43"/>
      <c r="E1" s="44"/>
      <c r="F1" s="45" t="s">
        <v>10</v>
      </c>
    </row>
    <row r="2" spans="1:20" s="2" customFormat="1">
      <c r="A2" s="43"/>
      <c r="B2" s="43"/>
      <c r="C2" s="43"/>
      <c r="D2" s="43"/>
      <c r="E2" s="44"/>
      <c r="F2" s="45" t="s">
        <v>11</v>
      </c>
    </row>
    <row r="3" spans="1:20" s="2" customFormat="1">
      <c r="A3" s="43"/>
      <c r="B3" s="43"/>
      <c r="C3" s="43"/>
      <c r="D3" s="43"/>
      <c r="E3" s="44"/>
      <c r="F3" s="45" t="s">
        <v>90</v>
      </c>
    </row>
    <row r="4" spans="1:20">
      <c r="D4" s="47" t="s">
        <v>1</v>
      </c>
    </row>
    <row r="5" spans="1:20">
      <c r="A5" s="49" t="s">
        <v>2</v>
      </c>
      <c r="B5" s="49" t="s">
        <v>3</v>
      </c>
      <c r="C5" s="49" t="s">
        <v>0</v>
      </c>
      <c r="D5" s="50" t="s">
        <v>4</v>
      </c>
      <c r="E5" s="51" t="s">
        <v>5</v>
      </c>
      <c r="F5" s="52" t="s">
        <v>6</v>
      </c>
    </row>
    <row r="6" spans="1:20">
      <c r="A6" s="53"/>
      <c r="B6" s="53"/>
      <c r="C6" s="53"/>
      <c r="D6" s="54"/>
      <c r="E6" s="55"/>
      <c r="F6" s="56"/>
    </row>
    <row r="7" spans="1:20" s="5" customFormat="1">
      <c r="A7" s="81">
        <v>854</v>
      </c>
      <c r="B7" s="77"/>
      <c r="C7" s="76"/>
      <c r="D7" s="77" t="s">
        <v>13</v>
      </c>
      <c r="E7" s="78">
        <f>E8</f>
        <v>4996</v>
      </c>
      <c r="F7" s="78">
        <v>0</v>
      </c>
    </row>
    <row r="8" spans="1:20" s="37" customFormat="1">
      <c r="A8" s="59"/>
      <c r="B8" s="90">
        <v>85403</v>
      </c>
      <c r="C8" s="94"/>
      <c r="D8" s="58" t="s">
        <v>81</v>
      </c>
      <c r="E8" s="67">
        <f>E9</f>
        <v>4996</v>
      </c>
      <c r="F8" s="67">
        <v>0</v>
      </c>
    </row>
    <row r="9" spans="1:20" s="5" customFormat="1">
      <c r="A9" s="68"/>
      <c r="B9" s="88"/>
      <c r="C9" s="91"/>
      <c r="D9" s="69" t="s">
        <v>82</v>
      </c>
      <c r="E9" s="70">
        <f>E10</f>
        <v>4996</v>
      </c>
      <c r="F9" s="70">
        <f t="shared" ref="F9" si="0">F10</f>
        <v>0</v>
      </c>
    </row>
    <row r="10" spans="1:20">
      <c r="A10" s="80"/>
      <c r="B10" s="100"/>
      <c r="C10" s="93" t="s">
        <v>83</v>
      </c>
      <c r="D10" s="73" t="s">
        <v>88</v>
      </c>
      <c r="E10" s="66">
        <v>4996</v>
      </c>
      <c r="F10" s="66"/>
    </row>
    <row r="11" spans="1:20" s="35" customFormat="1" ht="15" customHeight="1">
      <c r="A11" s="106">
        <v>926</v>
      </c>
      <c r="B11" s="58"/>
      <c r="C11" s="65"/>
      <c r="D11" s="58" t="s">
        <v>84</v>
      </c>
      <c r="E11" s="67">
        <f>E12</f>
        <v>212930</v>
      </c>
      <c r="F11" s="67">
        <f>F12</f>
        <v>0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s="105" customFormat="1" ht="15" customHeight="1">
      <c r="A12" s="103"/>
      <c r="B12" s="104">
        <v>92695</v>
      </c>
      <c r="C12" s="65"/>
      <c r="D12" s="58" t="s">
        <v>17</v>
      </c>
      <c r="E12" s="67">
        <f>E13</f>
        <v>212930</v>
      </c>
      <c r="F12" s="67">
        <f>F13</f>
        <v>0</v>
      </c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</row>
    <row r="13" spans="1:20" s="36" customFormat="1" ht="29.25" customHeight="1">
      <c r="A13" s="71"/>
      <c r="B13" s="72"/>
      <c r="C13" s="108">
        <v>6370</v>
      </c>
      <c r="D13" s="109" t="s">
        <v>85</v>
      </c>
      <c r="E13" s="66">
        <v>212930</v>
      </c>
      <c r="F13" s="74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</row>
    <row r="14" spans="1:20" s="5" customFormat="1" ht="17.100000000000001" customHeight="1">
      <c r="A14" s="58"/>
      <c r="B14" s="58"/>
      <c r="C14" s="58"/>
      <c r="D14" s="58" t="s">
        <v>7</v>
      </c>
      <c r="E14" s="67">
        <f>E7+E11</f>
        <v>217926</v>
      </c>
      <c r="F14" s="67">
        <f>F7+F11</f>
        <v>0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s="5" customFormat="1" ht="17.100000000000001" customHeight="1">
      <c r="A15" s="82"/>
      <c r="B15" s="82"/>
      <c r="C15" s="83"/>
      <c r="D15" s="83" t="s">
        <v>15</v>
      </c>
      <c r="E15" s="84">
        <f>E13</f>
        <v>212930</v>
      </c>
      <c r="F15" s="84">
        <f>F13</f>
        <v>0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 s="5" customFormat="1" ht="17.100000000000001" customHeight="1">
      <c r="A16" s="85"/>
      <c r="B16" s="85"/>
      <c r="C16" s="85"/>
      <c r="D16" s="85"/>
      <c r="E16" s="86"/>
      <c r="F16" s="87">
        <f>E14-F14</f>
        <v>217926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 s="5" customFormat="1" ht="17.100000000000001" customHeight="1">
      <c r="A17" s="85"/>
      <c r="B17" s="85"/>
      <c r="C17" s="85"/>
      <c r="D17" s="85"/>
      <c r="E17" s="86"/>
      <c r="F17" s="92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0" s="5" customFormat="1" ht="17.100000000000001" customHeight="1">
      <c r="A18" s="85"/>
      <c r="B18" s="85"/>
      <c r="C18" s="85"/>
      <c r="D18" s="85"/>
      <c r="E18" s="86"/>
      <c r="F18" s="92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s="5" customFormat="1" ht="17.100000000000001" customHeight="1">
      <c r="A19" s="85"/>
      <c r="B19" s="85"/>
      <c r="C19" s="85"/>
      <c r="D19" s="85"/>
      <c r="E19" s="86"/>
      <c r="F19" s="92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s="5" customFormat="1" ht="17.100000000000001" customHeight="1">
      <c r="A20" s="85"/>
      <c r="B20" s="85"/>
      <c r="C20" s="85"/>
      <c r="D20" s="85"/>
      <c r="E20" s="86"/>
      <c r="F20" s="92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 s="5" customFormat="1" ht="17.100000000000001" customHeight="1">
      <c r="A21" s="85"/>
      <c r="B21" s="85"/>
      <c r="C21" s="85"/>
      <c r="D21" s="85"/>
      <c r="E21" s="86"/>
      <c r="F21" s="92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0" s="5" customFormat="1" ht="17.100000000000001" customHeight="1">
      <c r="A22" s="85"/>
      <c r="B22" s="85"/>
      <c r="C22" s="85"/>
      <c r="D22" s="85"/>
      <c r="E22" s="86"/>
      <c r="F22" s="92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 spans="1:20" s="5" customFormat="1" ht="17.100000000000001" customHeight="1">
      <c r="A23" s="85"/>
      <c r="B23" s="85"/>
      <c r="C23" s="85"/>
      <c r="D23" s="85"/>
      <c r="E23" s="86"/>
      <c r="F23" s="92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 spans="1:20" s="5" customFormat="1" ht="17.100000000000001" customHeight="1">
      <c r="A24" s="85"/>
      <c r="B24" s="85"/>
      <c r="C24" s="85"/>
      <c r="D24" s="85"/>
      <c r="E24" s="86"/>
      <c r="F24" s="92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0" s="5" customFormat="1" ht="17.100000000000001" customHeight="1">
      <c r="A25" s="85"/>
      <c r="B25" s="85"/>
      <c r="C25" s="85"/>
      <c r="D25" s="85"/>
      <c r="E25" s="86"/>
      <c r="F25" s="92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1:20" s="5" customFormat="1" ht="17.100000000000001" customHeight="1">
      <c r="A26" s="85"/>
      <c r="B26" s="85"/>
      <c r="C26" s="85"/>
      <c r="D26" s="85"/>
      <c r="E26" s="86"/>
      <c r="F26" s="92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0" s="5" customFormat="1" ht="17.100000000000001" customHeight="1">
      <c r="A27" s="85"/>
      <c r="B27" s="85"/>
      <c r="C27" s="85"/>
      <c r="D27" s="85"/>
      <c r="E27" s="86"/>
      <c r="F27" s="92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20" s="5" customFormat="1" ht="17.100000000000001" customHeight="1">
      <c r="A28" s="85"/>
      <c r="B28" s="85"/>
      <c r="C28" s="85"/>
      <c r="D28" s="85"/>
      <c r="E28" s="86"/>
      <c r="F28" s="92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spans="1:20" s="5" customFormat="1" ht="17.100000000000001" customHeight="1">
      <c r="A29" s="85"/>
      <c r="B29" s="85"/>
      <c r="C29" s="85"/>
      <c r="D29" s="85"/>
      <c r="E29" s="86"/>
      <c r="F29" s="92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</row>
    <row r="30" spans="1:20" s="5" customFormat="1" ht="17.100000000000001" customHeight="1">
      <c r="A30" s="85"/>
      <c r="B30" s="85"/>
      <c r="C30" s="85"/>
      <c r="D30" s="85"/>
      <c r="E30" s="86"/>
      <c r="F30" s="92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spans="1:20" s="5" customFormat="1" ht="17.100000000000001" customHeight="1">
      <c r="A31" s="85"/>
      <c r="B31" s="85"/>
      <c r="C31" s="85"/>
      <c r="D31" s="85"/>
      <c r="E31" s="86"/>
      <c r="F31" s="92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spans="1:20" s="5" customFormat="1" ht="17.100000000000001" customHeight="1">
      <c r="A32" s="85"/>
      <c r="B32" s="85"/>
      <c r="C32" s="85"/>
      <c r="D32" s="85"/>
      <c r="E32" s="86"/>
      <c r="F32" s="92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</row>
    <row r="33" spans="1:20" s="2" customFormat="1">
      <c r="A33" s="43"/>
      <c r="B33" s="43"/>
      <c r="C33" s="43"/>
      <c r="D33" s="43"/>
      <c r="E33" s="44"/>
      <c r="F33" s="45" t="s">
        <v>12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</row>
    <row r="34" spans="1:20" s="2" customFormat="1">
      <c r="A34" s="43"/>
      <c r="B34" s="43"/>
      <c r="C34" s="43"/>
      <c r="D34" s="43"/>
      <c r="E34" s="44"/>
      <c r="F34" s="45" t="s">
        <v>11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</row>
    <row r="35" spans="1:20" s="2" customFormat="1">
      <c r="A35" s="43"/>
      <c r="B35" s="43"/>
      <c r="C35" s="43"/>
      <c r="D35" s="43"/>
      <c r="E35" s="44"/>
      <c r="F35" s="45" t="s">
        <v>90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</row>
    <row r="36" spans="1:20">
      <c r="A36" s="46" t="s">
        <v>8</v>
      </c>
      <c r="D36" s="47" t="s">
        <v>9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>
      <c r="A37" s="49" t="s">
        <v>2</v>
      </c>
      <c r="B37" s="49" t="s">
        <v>3</v>
      </c>
      <c r="C37" s="49" t="s">
        <v>0</v>
      </c>
      <c r="D37" s="50" t="s">
        <v>4</v>
      </c>
      <c r="E37" s="51" t="s">
        <v>5</v>
      </c>
      <c r="F37" s="52" t="s">
        <v>6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>
      <c r="A38" s="53"/>
      <c r="B38" s="53"/>
      <c r="C38" s="53"/>
      <c r="D38" s="54"/>
      <c r="E38" s="55"/>
      <c r="F38" s="56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>
      <c r="A39" s="94">
        <v>750</v>
      </c>
      <c r="B39" s="94"/>
      <c r="C39" s="94"/>
      <c r="D39" s="58" t="s">
        <v>70</v>
      </c>
      <c r="E39" s="118">
        <f t="shared" ref="E39:F41" si="1">E40</f>
        <v>0</v>
      </c>
      <c r="F39" s="118">
        <f t="shared" si="1"/>
        <v>30200</v>
      </c>
    </row>
    <row r="40" spans="1:20" s="38" customFormat="1">
      <c r="A40" s="75"/>
      <c r="B40" s="81">
        <v>75095</v>
      </c>
      <c r="C40" s="119"/>
      <c r="D40" s="95" t="s">
        <v>17</v>
      </c>
      <c r="E40" s="98">
        <f t="shared" si="1"/>
        <v>0</v>
      </c>
      <c r="F40" s="98">
        <f t="shared" si="1"/>
        <v>30200</v>
      </c>
    </row>
    <row r="41" spans="1:20">
      <c r="A41" s="68"/>
      <c r="B41" s="68"/>
      <c r="C41" s="120"/>
      <c r="D41" s="79" t="s">
        <v>18</v>
      </c>
      <c r="E41" s="121">
        <f t="shared" si="1"/>
        <v>0</v>
      </c>
      <c r="F41" s="121">
        <f t="shared" si="1"/>
        <v>30200</v>
      </c>
    </row>
    <row r="42" spans="1:20">
      <c r="A42" s="89"/>
      <c r="B42" s="89"/>
      <c r="C42" s="122">
        <v>4300</v>
      </c>
      <c r="D42" s="96" t="s">
        <v>87</v>
      </c>
      <c r="E42" s="99"/>
      <c r="F42" s="99">
        <f>E51+E54</f>
        <v>30200</v>
      </c>
    </row>
    <row r="43" spans="1:20">
      <c r="A43" s="77">
        <v>854</v>
      </c>
      <c r="B43" s="77"/>
      <c r="C43" s="77"/>
      <c r="D43" s="77" t="s">
        <v>13</v>
      </c>
      <c r="E43" s="78">
        <f>E44</f>
        <v>4996</v>
      </c>
      <c r="F43" s="78">
        <f>F44</f>
        <v>0</v>
      </c>
    </row>
    <row r="44" spans="1:20">
      <c r="A44" s="59"/>
      <c r="B44" s="90">
        <v>85403</v>
      </c>
      <c r="C44" s="94"/>
      <c r="D44" s="58" t="s">
        <v>81</v>
      </c>
      <c r="E44" s="67">
        <f>E45</f>
        <v>4996</v>
      </c>
      <c r="F44" s="67">
        <v>0</v>
      </c>
    </row>
    <row r="45" spans="1:20">
      <c r="A45" s="68"/>
      <c r="B45" s="88"/>
      <c r="C45" s="91"/>
      <c r="D45" s="69" t="s">
        <v>82</v>
      </c>
      <c r="E45" s="70">
        <f>E46+E47</f>
        <v>4996</v>
      </c>
      <c r="F45" s="70">
        <f>F47</f>
        <v>0</v>
      </c>
    </row>
    <row r="46" spans="1:20">
      <c r="A46" s="68"/>
      <c r="B46" s="88"/>
      <c r="C46" s="101">
        <v>4210</v>
      </c>
      <c r="D46" s="102" t="s">
        <v>19</v>
      </c>
      <c r="E46" s="66">
        <v>1600</v>
      </c>
      <c r="F46" s="66"/>
    </row>
    <row r="47" spans="1:20">
      <c r="A47" s="80"/>
      <c r="B47" s="100"/>
      <c r="C47" s="101">
        <v>4300</v>
      </c>
      <c r="D47" s="102" t="s">
        <v>19</v>
      </c>
      <c r="E47" s="66">
        <v>3396</v>
      </c>
      <c r="F47" s="66"/>
    </row>
    <row r="48" spans="1:20" s="35" customFormat="1" ht="15" customHeight="1">
      <c r="A48" s="106">
        <v>926</v>
      </c>
      <c r="B48" s="58"/>
      <c r="C48" s="65"/>
      <c r="D48" s="58" t="s">
        <v>84</v>
      </c>
      <c r="E48" s="67">
        <f>E49</f>
        <v>243130</v>
      </c>
      <c r="F48" s="67">
        <f>F49</f>
        <v>0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 s="105" customFormat="1" ht="15" customHeight="1">
      <c r="A49" s="103"/>
      <c r="B49" s="104">
        <v>92695</v>
      </c>
      <c r="C49" s="65"/>
      <c r="D49" s="58" t="s">
        <v>17</v>
      </c>
      <c r="E49" s="67">
        <f>E50+E53</f>
        <v>243130</v>
      </c>
      <c r="F49" s="67">
        <f>F50+F53</f>
        <v>0</v>
      </c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</row>
    <row r="50" spans="1:20" s="40" customFormat="1" ht="21" customHeight="1">
      <c r="A50" s="111"/>
      <c r="B50" s="112"/>
      <c r="C50" s="113"/>
      <c r="D50" s="114" t="s">
        <v>66</v>
      </c>
      <c r="E50" s="60">
        <f>E51+E52</f>
        <v>236589</v>
      </c>
      <c r="F50" s="60">
        <f>F51+F52</f>
        <v>0</v>
      </c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</row>
    <row r="51" spans="1:20" s="42" customFormat="1" ht="21" customHeight="1">
      <c r="A51" s="115"/>
      <c r="B51" s="116"/>
      <c r="C51" s="117">
        <v>6050</v>
      </c>
      <c r="D51" s="57" t="s">
        <v>69</v>
      </c>
      <c r="E51" s="64">
        <v>23659</v>
      </c>
      <c r="F51" s="107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</row>
    <row r="52" spans="1:20" s="42" customFormat="1" ht="31.5" customHeight="1">
      <c r="A52" s="61"/>
      <c r="B52" s="62"/>
      <c r="C52" s="63">
        <v>6370</v>
      </c>
      <c r="D52" s="57" t="s">
        <v>86</v>
      </c>
      <c r="E52" s="64">
        <v>212930</v>
      </c>
      <c r="F52" s="64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</row>
    <row r="53" spans="1:20" s="40" customFormat="1" ht="18.75" customHeight="1">
      <c r="A53" s="111"/>
      <c r="B53" s="112"/>
      <c r="C53" s="113"/>
      <c r="D53" s="114" t="s">
        <v>67</v>
      </c>
      <c r="E53" s="60">
        <f>E54</f>
        <v>6541</v>
      </c>
      <c r="F53" s="60">
        <f>F54</f>
        <v>0</v>
      </c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</row>
    <row r="54" spans="1:20" s="42" customFormat="1" ht="15.9" customHeight="1">
      <c r="A54" s="61"/>
      <c r="B54" s="62"/>
      <c r="C54" s="63">
        <v>6060</v>
      </c>
      <c r="D54" s="57" t="s">
        <v>91</v>
      </c>
      <c r="E54" s="64">
        <v>6541</v>
      </c>
      <c r="F54" s="64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</row>
    <row r="55" spans="1:20" s="3" customFormat="1">
      <c r="A55" s="58"/>
      <c r="B55" s="65"/>
      <c r="C55" s="58"/>
      <c r="D55" s="58" t="s">
        <v>71</v>
      </c>
      <c r="E55" s="67">
        <f>E43+E48+E39</f>
        <v>248126</v>
      </c>
      <c r="F55" s="67">
        <f>F43+F48+F39</f>
        <v>30200</v>
      </c>
    </row>
    <row r="56" spans="1:20" s="3" customFormat="1">
      <c r="A56" s="83"/>
      <c r="B56" s="83"/>
      <c r="C56" s="83"/>
      <c r="D56" s="83" t="s">
        <v>14</v>
      </c>
      <c r="E56" s="84">
        <f>E51+E52+E54</f>
        <v>243130</v>
      </c>
      <c r="F56" s="84">
        <f>F51+F52+F54</f>
        <v>0</v>
      </c>
      <c r="H56" s="97"/>
    </row>
    <row r="57" spans="1:20" s="3" customFormat="1">
      <c r="A57" s="1"/>
      <c r="B57" s="1"/>
      <c r="C57" s="1"/>
      <c r="D57" s="1"/>
      <c r="E57" s="92"/>
      <c r="F57" s="92">
        <f>E55-F55</f>
        <v>217926</v>
      </c>
    </row>
    <row r="58" spans="1:20" s="3" customFormat="1">
      <c r="A58" s="1"/>
      <c r="B58" s="1"/>
      <c r="C58" s="1"/>
      <c r="D58" s="1"/>
      <c r="E58" s="92"/>
      <c r="F58" s="92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</row>
    <row r="59" spans="1:20" s="3" customFormat="1">
      <c r="A59" s="1"/>
      <c r="B59" s="1"/>
      <c r="C59" s="1"/>
      <c r="D59" s="1"/>
      <c r="E59" s="92"/>
      <c r="F59" s="92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</row>
    <row r="60" spans="1:20" s="3" customFormat="1">
      <c r="A60" s="1"/>
      <c r="B60" s="1"/>
      <c r="C60" s="1"/>
      <c r="D60" s="1"/>
      <c r="E60" s="92"/>
      <c r="F60" s="92"/>
    </row>
    <row r="61" spans="1:20" s="3" customFormat="1">
      <c r="A61" s="1"/>
      <c r="B61" s="1"/>
      <c r="C61" s="1"/>
      <c r="D61" s="1"/>
      <c r="E61" s="92"/>
      <c r="F61" s="92"/>
    </row>
    <row r="62" spans="1:20" s="3" customFormat="1">
      <c r="A62" s="1"/>
      <c r="B62" s="1"/>
      <c r="C62" s="1"/>
      <c r="D62" s="1"/>
      <c r="E62" s="92"/>
      <c r="F62" s="92"/>
    </row>
    <row r="63" spans="1:20" s="3" customFormat="1">
      <c r="A63" s="1"/>
      <c r="B63" s="1"/>
      <c r="C63" s="1"/>
      <c r="D63" s="1"/>
      <c r="E63" s="92"/>
      <c r="F63" s="92"/>
    </row>
    <row r="64" spans="1:20" s="3" customFormat="1">
      <c r="A64" s="1"/>
      <c r="B64" s="1"/>
      <c r="C64" s="1"/>
      <c r="D64" s="1"/>
      <c r="E64" s="92"/>
      <c r="F64" s="92"/>
    </row>
    <row r="65" spans="1:6" s="3" customFormat="1">
      <c r="A65" s="1"/>
      <c r="B65" s="1"/>
      <c r="C65" s="1"/>
      <c r="D65" s="1"/>
      <c r="E65" s="92"/>
      <c r="F65" s="92"/>
    </row>
    <row r="66" spans="1:6" s="3" customFormat="1">
      <c r="A66" s="1"/>
      <c r="B66" s="1"/>
      <c r="C66" s="1"/>
      <c r="D66" s="1"/>
      <c r="E66" s="92"/>
      <c r="F66" s="92"/>
    </row>
  </sheetData>
  <pageMargins left="0.70866141732283472" right="0.70866141732283472" top="0.98425196850393704" bottom="0.70866141732283472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45AF8-E911-4DEF-8896-6FF731982845}">
  <dimension ref="A1:K183"/>
  <sheetViews>
    <sheetView tabSelected="1" view="pageBreakPreview" topLeftCell="A82" zoomScale="60" zoomScaleNormal="100" workbookViewId="0">
      <selection activeCell="G120" sqref="G120"/>
    </sheetView>
  </sheetViews>
  <sheetFormatPr defaultRowHeight="14.4"/>
  <cols>
    <col min="1" max="1" width="3.33203125" style="1" customWidth="1"/>
    <col min="2" max="2" width="4.6640625" style="1" customWidth="1"/>
    <col min="3" max="3" width="6.6640625" style="1" customWidth="1"/>
    <col min="4" max="4" width="30.88671875" style="1" customWidth="1"/>
    <col min="5" max="5" width="16.88671875" style="1" customWidth="1"/>
    <col min="6" max="6" width="7.44140625" style="1" customWidth="1"/>
    <col min="7" max="7" width="10.109375" style="1" customWidth="1"/>
    <col min="8" max="8" width="14.88671875" style="1" customWidth="1"/>
    <col min="9" max="9" width="11.5546875" style="1" customWidth="1"/>
  </cols>
  <sheetData>
    <row r="1" spans="1:11">
      <c r="G1" s="138" t="s">
        <v>89</v>
      </c>
      <c r="H1" s="139"/>
      <c r="I1" s="139"/>
    </row>
    <row r="2" spans="1:11">
      <c r="G2" s="138" t="s">
        <v>21</v>
      </c>
      <c r="H2" s="139"/>
      <c r="I2" s="139"/>
    </row>
    <row r="3" spans="1:11">
      <c r="G3" s="138" t="s">
        <v>90</v>
      </c>
      <c r="H3" s="139"/>
      <c r="I3" s="139"/>
    </row>
    <row r="4" spans="1:11">
      <c r="A4" s="140" t="s">
        <v>22</v>
      </c>
      <c r="B4" s="140"/>
      <c r="C4" s="140"/>
      <c r="D4" s="140"/>
      <c r="E4" s="140"/>
      <c r="F4" s="140"/>
      <c r="G4" s="140"/>
      <c r="H4" s="140"/>
      <c r="I4" s="140"/>
      <c r="J4" s="7"/>
      <c r="K4" s="7"/>
    </row>
    <row r="5" spans="1:11">
      <c r="A5" s="8"/>
      <c r="B5" s="8"/>
      <c r="C5" s="8"/>
      <c r="D5" s="8"/>
      <c r="E5" s="8" t="s">
        <v>23</v>
      </c>
      <c r="F5" s="8"/>
      <c r="G5" s="8"/>
      <c r="H5" s="9"/>
      <c r="I5" s="135" t="s">
        <v>24</v>
      </c>
      <c r="J5" s="7"/>
      <c r="K5" s="7"/>
    </row>
    <row r="6" spans="1:11">
      <c r="A6" s="10"/>
      <c r="B6" s="10"/>
      <c r="C6" s="10"/>
      <c r="D6" s="10" t="s">
        <v>25</v>
      </c>
      <c r="E6" s="10" t="s">
        <v>26</v>
      </c>
      <c r="F6" s="10" t="s">
        <v>27</v>
      </c>
      <c r="G6" s="10" t="s">
        <v>28</v>
      </c>
      <c r="H6" s="11" t="s">
        <v>29</v>
      </c>
      <c r="I6" s="136"/>
      <c r="J6" s="7"/>
      <c r="K6" s="7"/>
    </row>
    <row r="7" spans="1:11">
      <c r="A7" s="10" t="s">
        <v>30</v>
      </c>
      <c r="B7" s="10" t="s">
        <v>31</v>
      </c>
      <c r="C7" s="10" t="s">
        <v>32</v>
      </c>
      <c r="D7" s="10" t="s">
        <v>33</v>
      </c>
      <c r="E7" s="10" t="s">
        <v>34</v>
      </c>
      <c r="F7" s="10" t="s">
        <v>35</v>
      </c>
      <c r="G7" s="10" t="s">
        <v>36</v>
      </c>
      <c r="H7" s="11" t="s">
        <v>37</v>
      </c>
      <c r="I7" s="136"/>
      <c r="J7" s="7"/>
      <c r="K7" s="7"/>
    </row>
    <row r="8" spans="1:11">
      <c r="A8" s="10"/>
      <c r="B8" s="10"/>
      <c r="C8" s="10"/>
      <c r="D8" s="10"/>
      <c r="E8" s="10" t="s">
        <v>38</v>
      </c>
      <c r="F8" s="10"/>
      <c r="G8" s="10" t="s">
        <v>39</v>
      </c>
      <c r="H8" s="11"/>
      <c r="I8" s="136"/>
      <c r="J8" s="7"/>
      <c r="K8" s="7"/>
    </row>
    <row r="9" spans="1:11">
      <c r="A9" s="12"/>
      <c r="B9" s="12"/>
      <c r="C9" s="12"/>
      <c r="D9" s="12"/>
      <c r="E9" s="12" t="s">
        <v>40</v>
      </c>
      <c r="F9" s="12"/>
      <c r="G9" s="12" t="s">
        <v>41</v>
      </c>
      <c r="H9" s="13"/>
      <c r="I9" s="137"/>
      <c r="J9" s="7"/>
      <c r="K9" s="7"/>
    </row>
    <row r="10" spans="1:11">
      <c r="A10" s="14">
        <v>1</v>
      </c>
      <c r="B10" s="14">
        <v>2</v>
      </c>
      <c r="C10" s="14">
        <v>3</v>
      </c>
      <c r="D10" s="14">
        <v>4</v>
      </c>
      <c r="E10" s="14">
        <v>5</v>
      </c>
      <c r="F10" s="14">
        <v>6</v>
      </c>
      <c r="G10" s="14">
        <v>7</v>
      </c>
      <c r="H10" s="14">
        <v>8</v>
      </c>
      <c r="I10" s="14">
        <v>9</v>
      </c>
      <c r="J10" s="7"/>
      <c r="K10" s="7"/>
    </row>
    <row r="11" spans="1:11">
      <c r="A11" s="123">
        <v>1</v>
      </c>
      <c r="B11" s="123">
        <v>600</v>
      </c>
      <c r="C11" s="123">
        <v>60014</v>
      </c>
      <c r="D11" s="126" t="s">
        <v>42</v>
      </c>
      <c r="E11" s="129" t="s">
        <v>43</v>
      </c>
      <c r="F11" s="129">
        <v>2025</v>
      </c>
      <c r="G11" s="132">
        <f>I11</f>
        <v>4497495</v>
      </c>
      <c r="H11" s="15" t="s">
        <v>44</v>
      </c>
      <c r="I11" s="16">
        <f>SUM(I12:I14)</f>
        <v>4497495</v>
      </c>
      <c r="J11" s="7"/>
      <c r="K11" s="7"/>
    </row>
    <row r="12" spans="1:11">
      <c r="A12" s="124"/>
      <c r="B12" s="124"/>
      <c r="C12" s="124"/>
      <c r="D12" s="127"/>
      <c r="E12" s="130"/>
      <c r="F12" s="130"/>
      <c r="G12" s="133"/>
      <c r="H12" s="17" t="s">
        <v>45</v>
      </c>
      <c r="I12" s="18">
        <v>2852311</v>
      </c>
      <c r="J12" s="7"/>
      <c r="K12" s="19"/>
    </row>
    <row r="13" spans="1:11">
      <c r="A13" s="124"/>
      <c r="B13" s="124"/>
      <c r="C13" s="124"/>
      <c r="D13" s="127"/>
      <c r="E13" s="130"/>
      <c r="F13" s="130"/>
      <c r="G13" s="133"/>
      <c r="H13" s="20" t="s">
        <v>46</v>
      </c>
      <c r="I13" s="21">
        <v>0</v>
      </c>
      <c r="J13" s="7"/>
      <c r="K13" s="7"/>
    </row>
    <row r="14" spans="1:11">
      <c r="A14" s="125"/>
      <c r="B14" s="125"/>
      <c r="C14" s="125"/>
      <c r="D14" s="128"/>
      <c r="E14" s="131"/>
      <c r="F14" s="131"/>
      <c r="G14" s="134"/>
      <c r="H14" s="17" t="s">
        <v>47</v>
      </c>
      <c r="I14" s="21">
        <v>1645184</v>
      </c>
      <c r="J14" s="7"/>
      <c r="K14" s="7"/>
    </row>
    <row r="15" spans="1:11">
      <c r="A15" s="123">
        <v>2</v>
      </c>
      <c r="B15" s="123">
        <v>600</v>
      </c>
      <c r="C15" s="123">
        <v>60014</v>
      </c>
      <c r="D15" s="126" t="s">
        <v>48</v>
      </c>
      <c r="E15" s="129" t="s">
        <v>43</v>
      </c>
      <c r="F15" s="129">
        <v>2025</v>
      </c>
      <c r="G15" s="132">
        <f>I15</f>
        <v>2705754</v>
      </c>
      <c r="H15" s="15" t="s">
        <v>44</v>
      </c>
      <c r="I15" s="16">
        <f>SUM(I16:I18)</f>
        <v>2705754</v>
      </c>
      <c r="J15" s="7"/>
      <c r="K15" s="7"/>
    </row>
    <row r="16" spans="1:11">
      <c r="A16" s="124"/>
      <c r="B16" s="124"/>
      <c r="C16" s="124"/>
      <c r="D16" s="127"/>
      <c r="E16" s="130"/>
      <c r="F16" s="130"/>
      <c r="G16" s="133"/>
      <c r="H16" s="17" t="s">
        <v>45</v>
      </c>
      <c r="I16" s="18">
        <v>1173336</v>
      </c>
      <c r="J16" s="7"/>
      <c r="K16" s="19"/>
    </row>
    <row r="17" spans="1:11" ht="20.25" customHeight="1">
      <c r="A17" s="124"/>
      <c r="B17" s="124"/>
      <c r="C17" s="124"/>
      <c r="D17" s="127"/>
      <c r="E17" s="130"/>
      <c r="F17" s="130"/>
      <c r="G17" s="133"/>
      <c r="H17" s="20" t="s">
        <v>46</v>
      </c>
      <c r="I17" s="21">
        <v>0</v>
      </c>
      <c r="J17" s="7"/>
      <c r="K17" s="7"/>
    </row>
    <row r="18" spans="1:11" ht="19.5" customHeight="1">
      <c r="A18" s="125"/>
      <c r="B18" s="125"/>
      <c r="C18" s="125"/>
      <c r="D18" s="128"/>
      <c r="E18" s="131"/>
      <c r="F18" s="131"/>
      <c r="G18" s="134"/>
      <c r="H18" s="17" t="s">
        <v>47</v>
      </c>
      <c r="I18" s="21">
        <v>1532418</v>
      </c>
      <c r="J18" s="7"/>
      <c r="K18" s="7"/>
    </row>
    <row r="19" spans="1:11">
      <c r="A19" s="123">
        <v>3</v>
      </c>
      <c r="B19" s="123">
        <v>600</v>
      </c>
      <c r="C19" s="123">
        <v>60014</v>
      </c>
      <c r="D19" s="126" t="s">
        <v>72</v>
      </c>
      <c r="E19" s="129" t="s">
        <v>43</v>
      </c>
      <c r="F19" s="129">
        <v>2025</v>
      </c>
      <c r="G19" s="132">
        <f>I19</f>
        <v>452861</v>
      </c>
      <c r="H19" s="15" t="s">
        <v>44</v>
      </c>
      <c r="I19" s="16">
        <f>SUM(I20:I22)</f>
        <v>452861</v>
      </c>
      <c r="J19" s="7"/>
      <c r="K19" s="7"/>
    </row>
    <row r="20" spans="1:11">
      <c r="A20" s="124"/>
      <c r="B20" s="124"/>
      <c r="C20" s="124"/>
      <c r="D20" s="127"/>
      <c r="E20" s="130"/>
      <c r="F20" s="130"/>
      <c r="G20" s="133"/>
      <c r="H20" s="17" t="s">
        <v>45</v>
      </c>
      <c r="I20" s="18">
        <v>452861</v>
      </c>
      <c r="J20" s="7"/>
      <c r="K20" s="19"/>
    </row>
    <row r="21" spans="1:11">
      <c r="A21" s="124"/>
      <c r="B21" s="124"/>
      <c r="C21" s="124"/>
      <c r="D21" s="127"/>
      <c r="E21" s="130"/>
      <c r="F21" s="130"/>
      <c r="G21" s="133"/>
      <c r="H21" s="20" t="s">
        <v>46</v>
      </c>
      <c r="I21" s="21">
        <v>0</v>
      </c>
      <c r="J21" s="7"/>
      <c r="K21" s="7"/>
    </row>
    <row r="22" spans="1:11">
      <c r="A22" s="125"/>
      <c r="B22" s="125"/>
      <c r="C22" s="125"/>
      <c r="D22" s="128"/>
      <c r="E22" s="131"/>
      <c r="F22" s="131"/>
      <c r="G22" s="134"/>
      <c r="H22" s="17" t="s">
        <v>47</v>
      </c>
      <c r="I22" s="21">
        <v>0</v>
      </c>
      <c r="J22" s="7"/>
      <c r="K22" s="7"/>
    </row>
    <row r="23" spans="1:11">
      <c r="A23" s="123">
        <v>4</v>
      </c>
      <c r="B23" s="123">
        <v>600</v>
      </c>
      <c r="C23" s="123">
        <v>60014</v>
      </c>
      <c r="D23" s="126" t="s">
        <v>49</v>
      </c>
      <c r="E23" s="129" t="s">
        <v>43</v>
      </c>
      <c r="F23" s="129">
        <v>2025</v>
      </c>
      <c r="G23" s="132">
        <f>I23</f>
        <v>260000</v>
      </c>
      <c r="H23" s="15" t="s">
        <v>44</v>
      </c>
      <c r="I23" s="16">
        <f>SUM(I24:I26)</f>
        <v>260000</v>
      </c>
      <c r="J23" s="7"/>
      <c r="K23" s="7"/>
    </row>
    <row r="24" spans="1:11">
      <c r="A24" s="124"/>
      <c r="B24" s="124"/>
      <c r="C24" s="124"/>
      <c r="D24" s="127"/>
      <c r="E24" s="130"/>
      <c r="F24" s="130"/>
      <c r="G24" s="133"/>
      <c r="H24" s="17" t="s">
        <v>45</v>
      </c>
      <c r="I24" s="18">
        <v>260000</v>
      </c>
      <c r="J24" s="7"/>
      <c r="K24" s="7"/>
    </row>
    <row r="25" spans="1:11">
      <c r="A25" s="124"/>
      <c r="B25" s="124"/>
      <c r="C25" s="124"/>
      <c r="D25" s="127"/>
      <c r="E25" s="130"/>
      <c r="F25" s="130"/>
      <c r="G25" s="133"/>
      <c r="H25" s="20" t="s">
        <v>46</v>
      </c>
      <c r="I25" s="21">
        <v>0</v>
      </c>
      <c r="J25" s="7"/>
      <c r="K25" s="7"/>
    </row>
    <row r="26" spans="1:11">
      <c r="A26" s="125"/>
      <c r="B26" s="125"/>
      <c r="C26" s="125"/>
      <c r="D26" s="128"/>
      <c r="E26" s="131"/>
      <c r="F26" s="131"/>
      <c r="G26" s="134"/>
      <c r="H26" s="17" t="s">
        <v>47</v>
      </c>
      <c r="I26" s="21">
        <v>0</v>
      </c>
      <c r="J26" s="7"/>
      <c r="K26" s="7"/>
    </row>
    <row r="27" spans="1:11">
      <c r="A27" s="123">
        <v>5</v>
      </c>
      <c r="B27" s="123">
        <v>630</v>
      </c>
      <c r="C27" s="123">
        <v>63095</v>
      </c>
      <c r="D27" s="126" t="s">
        <v>80</v>
      </c>
      <c r="E27" s="129" t="s">
        <v>20</v>
      </c>
      <c r="F27" s="129">
        <v>2025</v>
      </c>
      <c r="G27" s="132">
        <f>I27</f>
        <v>30751</v>
      </c>
      <c r="H27" s="15" t="s">
        <v>44</v>
      </c>
      <c r="I27" s="16">
        <f>SUM(I28:I30)</f>
        <v>30751</v>
      </c>
      <c r="J27" s="7"/>
      <c r="K27" s="7"/>
    </row>
    <row r="28" spans="1:11">
      <c r="A28" s="124"/>
      <c r="B28" s="124"/>
      <c r="C28" s="124"/>
      <c r="D28" s="127"/>
      <c r="E28" s="130"/>
      <c r="F28" s="130"/>
      <c r="G28" s="133"/>
      <c r="H28" s="17" t="s">
        <v>45</v>
      </c>
      <c r="I28" s="18">
        <v>4613</v>
      </c>
      <c r="J28" s="7"/>
      <c r="K28" s="7"/>
    </row>
    <row r="29" spans="1:11" ht="18" customHeight="1">
      <c r="A29" s="124"/>
      <c r="B29" s="124"/>
      <c r="C29" s="124"/>
      <c r="D29" s="127"/>
      <c r="E29" s="130"/>
      <c r="F29" s="130"/>
      <c r="G29" s="133"/>
      <c r="H29" s="20" t="s">
        <v>46</v>
      </c>
      <c r="I29" s="21">
        <v>26138</v>
      </c>
      <c r="J29" s="7"/>
      <c r="K29" s="7"/>
    </row>
    <row r="30" spans="1:11" ht="17.25" customHeight="1">
      <c r="A30" s="125"/>
      <c r="B30" s="125"/>
      <c r="C30" s="125"/>
      <c r="D30" s="128"/>
      <c r="E30" s="131"/>
      <c r="F30" s="131"/>
      <c r="G30" s="134"/>
      <c r="H30" s="17" t="s">
        <v>47</v>
      </c>
      <c r="I30" s="21">
        <v>0</v>
      </c>
      <c r="J30" s="7"/>
      <c r="K30" s="7"/>
    </row>
    <row r="31" spans="1:11">
      <c r="A31" s="123">
        <v>6</v>
      </c>
      <c r="B31" s="123">
        <v>710</v>
      </c>
      <c r="C31" s="123">
        <v>71095</v>
      </c>
      <c r="D31" s="126" t="s">
        <v>50</v>
      </c>
      <c r="E31" s="129" t="s">
        <v>20</v>
      </c>
      <c r="F31" s="129">
        <v>2025</v>
      </c>
      <c r="G31" s="132">
        <f>I31</f>
        <v>134685</v>
      </c>
      <c r="H31" s="15" t="s">
        <v>44</v>
      </c>
      <c r="I31" s="16">
        <f>SUM(I32:I34)</f>
        <v>134685</v>
      </c>
      <c r="J31" s="7"/>
      <c r="K31" s="7"/>
    </row>
    <row r="32" spans="1:11">
      <c r="A32" s="124"/>
      <c r="B32" s="124"/>
      <c r="C32" s="124"/>
      <c r="D32" s="127"/>
      <c r="E32" s="130"/>
      <c r="F32" s="130"/>
      <c r="G32" s="133"/>
      <c r="H32" s="17" t="s">
        <v>45</v>
      </c>
      <c r="I32" s="18">
        <v>0</v>
      </c>
      <c r="J32" s="7"/>
      <c r="K32" s="7"/>
    </row>
    <row r="33" spans="1:11">
      <c r="A33" s="124"/>
      <c r="B33" s="124"/>
      <c r="C33" s="124"/>
      <c r="D33" s="127"/>
      <c r="E33" s="130"/>
      <c r="F33" s="130"/>
      <c r="G33" s="133"/>
      <c r="H33" s="20" t="s">
        <v>46</v>
      </c>
      <c r="I33" s="21">
        <v>134685</v>
      </c>
      <c r="J33" s="7"/>
      <c r="K33" s="7"/>
    </row>
    <row r="34" spans="1:11">
      <c r="A34" s="125"/>
      <c r="B34" s="125"/>
      <c r="C34" s="125"/>
      <c r="D34" s="128"/>
      <c r="E34" s="131"/>
      <c r="F34" s="131"/>
      <c r="G34" s="134"/>
      <c r="H34" s="17" t="s">
        <v>47</v>
      </c>
      <c r="I34" s="21">
        <v>0</v>
      </c>
      <c r="J34" s="7"/>
      <c r="K34" s="7"/>
    </row>
    <row r="35" spans="1:11">
      <c r="A35" s="123">
        <v>7</v>
      </c>
      <c r="B35" s="123">
        <v>750</v>
      </c>
      <c r="C35" s="123">
        <v>75020</v>
      </c>
      <c r="D35" s="126" t="s">
        <v>49</v>
      </c>
      <c r="E35" s="129" t="s">
        <v>20</v>
      </c>
      <c r="F35" s="129">
        <v>2025</v>
      </c>
      <c r="G35" s="132">
        <f>I35</f>
        <v>15500</v>
      </c>
      <c r="H35" s="15" t="s">
        <v>44</v>
      </c>
      <c r="I35" s="16">
        <f>SUM(I36:I38)</f>
        <v>15500</v>
      </c>
      <c r="J35" s="7"/>
      <c r="K35" s="7"/>
    </row>
    <row r="36" spans="1:11">
      <c r="A36" s="124"/>
      <c r="B36" s="124"/>
      <c r="C36" s="124"/>
      <c r="D36" s="127"/>
      <c r="E36" s="130"/>
      <c r="F36" s="130"/>
      <c r="G36" s="133"/>
      <c r="H36" s="17" t="s">
        <v>45</v>
      </c>
      <c r="I36" s="18">
        <v>15500</v>
      </c>
      <c r="J36" s="7"/>
      <c r="K36" s="7"/>
    </row>
    <row r="37" spans="1:11">
      <c r="A37" s="124"/>
      <c r="B37" s="124"/>
      <c r="C37" s="124"/>
      <c r="D37" s="127"/>
      <c r="E37" s="130"/>
      <c r="F37" s="130"/>
      <c r="G37" s="133"/>
      <c r="H37" s="20" t="s">
        <v>46</v>
      </c>
      <c r="I37" s="21">
        <v>0</v>
      </c>
      <c r="J37" s="7"/>
      <c r="K37" s="7"/>
    </row>
    <row r="38" spans="1:11">
      <c r="A38" s="125"/>
      <c r="B38" s="125"/>
      <c r="C38" s="125"/>
      <c r="D38" s="128"/>
      <c r="E38" s="131"/>
      <c r="F38" s="131"/>
      <c r="G38" s="134"/>
      <c r="H38" s="17" t="s">
        <v>47</v>
      </c>
      <c r="I38" s="21">
        <v>0</v>
      </c>
      <c r="J38" s="7"/>
      <c r="K38" s="7"/>
    </row>
    <row r="39" spans="1:11">
      <c r="A39" s="123">
        <v>8</v>
      </c>
      <c r="B39" s="123">
        <v>750</v>
      </c>
      <c r="C39" s="123">
        <v>75095</v>
      </c>
      <c r="D39" s="126" t="s">
        <v>51</v>
      </c>
      <c r="E39" s="129" t="s">
        <v>20</v>
      </c>
      <c r="F39" s="129">
        <v>2025</v>
      </c>
      <c r="G39" s="132">
        <f>I39</f>
        <v>300000</v>
      </c>
      <c r="H39" s="15" t="s">
        <v>44</v>
      </c>
      <c r="I39" s="16">
        <f>SUM(I40:I42)</f>
        <v>300000</v>
      </c>
      <c r="J39" s="7"/>
      <c r="K39" s="7"/>
    </row>
    <row r="40" spans="1:11">
      <c r="A40" s="124"/>
      <c r="B40" s="124"/>
      <c r="C40" s="124"/>
      <c r="D40" s="127"/>
      <c r="E40" s="130"/>
      <c r="F40" s="130"/>
      <c r="G40" s="133"/>
      <c r="H40" s="17" t="s">
        <v>45</v>
      </c>
      <c r="I40" s="18">
        <v>300000</v>
      </c>
      <c r="J40" s="7"/>
      <c r="K40" s="7"/>
    </row>
    <row r="41" spans="1:11">
      <c r="A41" s="124"/>
      <c r="B41" s="124"/>
      <c r="C41" s="124"/>
      <c r="D41" s="127"/>
      <c r="E41" s="130"/>
      <c r="F41" s="130"/>
      <c r="G41" s="133"/>
      <c r="H41" s="20" t="s">
        <v>46</v>
      </c>
      <c r="I41" s="21">
        <v>0</v>
      </c>
      <c r="J41" s="7"/>
      <c r="K41" s="7"/>
    </row>
    <row r="42" spans="1:11">
      <c r="A42" s="125"/>
      <c r="B42" s="125"/>
      <c r="C42" s="125"/>
      <c r="D42" s="128"/>
      <c r="E42" s="131"/>
      <c r="F42" s="131"/>
      <c r="G42" s="134"/>
      <c r="H42" s="17" t="s">
        <v>47</v>
      </c>
      <c r="I42" s="21">
        <v>0</v>
      </c>
      <c r="J42" s="7"/>
      <c r="K42" s="7"/>
    </row>
    <row r="43" spans="1:11">
      <c r="A43" s="123">
        <v>9</v>
      </c>
      <c r="B43" s="123">
        <v>750</v>
      </c>
      <c r="C43" s="123">
        <v>75095</v>
      </c>
      <c r="D43" s="126" t="s">
        <v>52</v>
      </c>
      <c r="E43" s="129" t="s">
        <v>18</v>
      </c>
      <c r="F43" s="129">
        <v>2025</v>
      </c>
      <c r="G43" s="132">
        <f>I43</f>
        <v>50000</v>
      </c>
      <c r="H43" s="15" t="s">
        <v>44</v>
      </c>
      <c r="I43" s="16">
        <f>SUM(I44:I46)</f>
        <v>50000</v>
      </c>
      <c r="J43" s="7"/>
      <c r="K43" s="7"/>
    </row>
    <row r="44" spans="1:11">
      <c r="A44" s="124"/>
      <c r="B44" s="124"/>
      <c r="C44" s="124"/>
      <c r="D44" s="127"/>
      <c r="E44" s="130"/>
      <c r="F44" s="130"/>
      <c r="G44" s="133"/>
      <c r="H44" s="17" t="s">
        <v>45</v>
      </c>
      <c r="I44" s="18">
        <v>50000</v>
      </c>
      <c r="J44" s="7"/>
      <c r="K44" s="7"/>
    </row>
    <row r="45" spans="1:11">
      <c r="A45" s="124"/>
      <c r="B45" s="124"/>
      <c r="C45" s="124"/>
      <c r="D45" s="127"/>
      <c r="E45" s="130"/>
      <c r="F45" s="130"/>
      <c r="G45" s="133"/>
      <c r="H45" s="20" t="s">
        <v>46</v>
      </c>
      <c r="I45" s="21"/>
      <c r="J45" s="7"/>
      <c r="K45" s="7"/>
    </row>
    <row r="46" spans="1:11">
      <c r="A46" s="125"/>
      <c r="B46" s="125"/>
      <c r="C46" s="125"/>
      <c r="D46" s="128"/>
      <c r="E46" s="131"/>
      <c r="F46" s="131"/>
      <c r="G46" s="134"/>
      <c r="H46" s="17" t="s">
        <v>47</v>
      </c>
      <c r="I46" s="21"/>
      <c r="J46" s="7"/>
      <c r="K46" s="7"/>
    </row>
    <row r="47" spans="1:11">
      <c r="A47" s="123">
        <v>10</v>
      </c>
      <c r="B47" s="123">
        <v>750</v>
      </c>
      <c r="C47" s="123">
        <v>75095</v>
      </c>
      <c r="D47" s="126" t="s">
        <v>53</v>
      </c>
      <c r="E47" s="129" t="s">
        <v>20</v>
      </c>
      <c r="F47" s="129">
        <v>2025</v>
      </c>
      <c r="G47" s="132">
        <f>I47</f>
        <v>15000</v>
      </c>
      <c r="H47" s="15" t="s">
        <v>44</v>
      </c>
      <c r="I47" s="16">
        <f>SUM(I48:I50)</f>
        <v>15000</v>
      </c>
      <c r="J47" s="7"/>
      <c r="K47" s="7"/>
    </row>
    <row r="48" spans="1:11">
      <c r="A48" s="124"/>
      <c r="B48" s="124"/>
      <c r="C48" s="124"/>
      <c r="D48" s="127"/>
      <c r="E48" s="130"/>
      <c r="F48" s="130"/>
      <c r="G48" s="133"/>
      <c r="H48" s="17" t="s">
        <v>45</v>
      </c>
      <c r="I48" s="18">
        <v>15000</v>
      </c>
      <c r="J48" s="7"/>
      <c r="K48" s="7"/>
    </row>
    <row r="49" spans="1:11">
      <c r="A49" s="124"/>
      <c r="B49" s="124"/>
      <c r="C49" s="124"/>
      <c r="D49" s="127"/>
      <c r="E49" s="130"/>
      <c r="F49" s="130"/>
      <c r="G49" s="133"/>
      <c r="H49" s="20" t="s">
        <v>46</v>
      </c>
      <c r="I49" s="21">
        <v>0</v>
      </c>
      <c r="J49" s="7"/>
      <c r="K49" s="7"/>
    </row>
    <row r="50" spans="1:11">
      <c r="A50" s="125"/>
      <c r="B50" s="125"/>
      <c r="C50" s="125"/>
      <c r="D50" s="128"/>
      <c r="E50" s="131"/>
      <c r="F50" s="131"/>
      <c r="G50" s="134"/>
      <c r="H50" s="17" t="s">
        <v>47</v>
      </c>
      <c r="I50" s="21">
        <v>0</v>
      </c>
      <c r="J50" s="7"/>
      <c r="K50" s="7"/>
    </row>
    <row r="51" spans="1:11">
      <c r="A51" s="123">
        <v>11</v>
      </c>
      <c r="B51" s="123">
        <v>750</v>
      </c>
      <c r="C51" s="123">
        <v>75095</v>
      </c>
      <c r="D51" s="126" t="s">
        <v>54</v>
      </c>
      <c r="E51" s="129" t="s">
        <v>20</v>
      </c>
      <c r="F51" s="129">
        <v>2025</v>
      </c>
      <c r="G51" s="132">
        <f>I51</f>
        <v>55351</v>
      </c>
      <c r="H51" s="15" t="s">
        <v>44</v>
      </c>
      <c r="I51" s="16">
        <f>SUM(I52:I54)</f>
        <v>55351</v>
      </c>
      <c r="J51" s="7"/>
      <c r="K51" s="7"/>
    </row>
    <row r="52" spans="1:11">
      <c r="A52" s="124"/>
      <c r="B52" s="124"/>
      <c r="C52" s="124"/>
      <c r="D52" s="127"/>
      <c r="E52" s="130"/>
      <c r="F52" s="130"/>
      <c r="G52" s="133"/>
      <c r="H52" s="17" t="s">
        <v>45</v>
      </c>
      <c r="I52" s="18">
        <f>30000-21697</f>
        <v>8303</v>
      </c>
      <c r="J52" s="7"/>
      <c r="K52" s="7"/>
    </row>
    <row r="53" spans="1:11">
      <c r="A53" s="124"/>
      <c r="B53" s="124"/>
      <c r="C53" s="124"/>
      <c r="D53" s="127"/>
      <c r="E53" s="130"/>
      <c r="F53" s="130"/>
      <c r="G53" s="133"/>
      <c r="H53" s="20" t="s">
        <v>46</v>
      </c>
      <c r="I53" s="21">
        <f>170000-122952</f>
        <v>47048</v>
      </c>
      <c r="J53" s="7"/>
      <c r="K53" s="7"/>
    </row>
    <row r="54" spans="1:11">
      <c r="A54" s="125"/>
      <c r="B54" s="125"/>
      <c r="C54" s="125"/>
      <c r="D54" s="128"/>
      <c r="E54" s="131"/>
      <c r="F54" s="131"/>
      <c r="G54" s="134"/>
      <c r="H54" s="17" t="s">
        <v>47</v>
      </c>
      <c r="I54" s="21">
        <v>0</v>
      </c>
      <c r="J54" s="7"/>
      <c r="K54" s="7"/>
    </row>
    <row r="55" spans="1:11">
      <c r="A55" s="123">
        <v>12</v>
      </c>
      <c r="B55" s="123">
        <v>750</v>
      </c>
      <c r="C55" s="123">
        <v>75095</v>
      </c>
      <c r="D55" s="126" t="s">
        <v>55</v>
      </c>
      <c r="E55" s="129" t="s">
        <v>20</v>
      </c>
      <c r="F55" s="129">
        <v>2025</v>
      </c>
      <c r="G55" s="132">
        <f>I55</f>
        <v>250000</v>
      </c>
      <c r="H55" s="15" t="s">
        <v>44</v>
      </c>
      <c r="I55" s="22">
        <f>I56+I57+I58</f>
        <v>250000</v>
      </c>
      <c r="J55" s="7"/>
      <c r="K55" s="7"/>
    </row>
    <row r="56" spans="1:11">
      <c r="A56" s="124"/>
      <c r="B56" s="124"/>
      <c r="C56" s="124"/>
      <c r="D56" s="127"/>
      <c r="E56" s="130"/>
      <c r="F56" s="130"/>
      <c r="G56" s="133"/>
      <c r="H56" s="17" t="s">
        <v>45</v>
      </c>
      <c r="I56" s="23">
        <f>250000-I58</f>
        <v>162500</v>
      </c>
      <c r="J56" s="7"/>
      <c r="K56" s="7"/>
    </row>
    <row r="57" spans="1:11">
      <c r="A57" s="124"/>
      <c r="B57" s="124"/>
      <c r="C57" s="124"/>
      <c r="D57" s="127"/>
      <c r="E57" s="130"/>
      <c r="F57" s="130"/>
      <c r="G57" s="133"/>
      <c r="H57" s="20" t="s">
        <v>46</v>
      </c>
      <c r="I57" s="23">
        <v>0</v>
      </c>
      <c r="J57" s="7"/>
      <c r="K57" s="7"/>
    </row>
    <row r="58" spans="1:11">
      <c r="A58" s="125"/>
      <c r="B58" s="125"/>
      <c r="C58" s="125"/>
      <c r="D58" s="128"/>
      <c r="E58" s="131"/>
      <c r="F58" s="131"/>
      <c r="G58" s="134"/>
      <c r="H58" s="17" t="s">
        <v>47</v>
      </c>
      <c r="I58" s="24">
        <v>87500</v>
      </c>
      <c r="J58" s="7"/>
      <c r="K58" s="7"/>
    </row>
    <row r="59" spans="1:11">
      <c r="A59" s="25"/>
      <c r="B59" s="25"/>
      <c r="C59" s="25"/>
      <c r="D59" s="26"/>
      <c r="E59" s="27"/>
      <c r="F59" s="27"/>
      <c r="G59" s="28"/>
      <c r="H59" s="29"/>
      <c r="I59" s="30"/>
      <c r="J59" s="7"/>
      <c r="K59" s="7"/>
    </row>
    <row r="60" spans="1:11" ht="15.6">
      <c r="A60" s="25"/>
      <c r="B60" s="25"/>
      <c r="C60" s="25"/>
      <c r="D60" s="26"/>
      <c r="E60" s="31"/>
      <c r="F60" s="27"/>
      <c r="G60" s="28"/>
      <c r="H60" s="29"/>
      <c r="I60" s="30"/>
      <c r="J60" s="7"/>
      <c r="K60" s="7"/>
    </row>
    <row r="61" spans="1:11">
      <c r="A61" s="8"/>
      <c r="B61" s="8"/>
      <c r="C61" s="8"/>
      <c r="D61" s="8"/>
      <c r="E61" s="8" t="s">
        <v>23</v>
      </c>
      <c r="F61" s="8"/>
      <c r="G61" s="8"/>
      <c r="H61" s="9"/>
      <c r="I61" s="135" t="s">
        <v>24</v>
      </c>
      <c r="J61" s="7"/>
      <c r="K61" s="7"/>
    </row>
    <row r="62" spans="1:11">
      <c r="A62" s="10"/>
      <c r="B62" s="10"/>
      <c r="C62" s="10"/>
      <c r="D62" s="10" t="s">
        <v>25</v>
      </c>
      <c r="E62" s="10" t="s">
        <v>26</v>
      </c>
      <c r="F62" s="10" t="s">
        <v>27</v>
      </c>
      <c r="G62" s="10" t="s">
        <v>28</v>
      </c>
      <c r="H62" s="11" t="s">
        <v>29</v>
      </c>
      <c r="I62" s="136"/>
      <c r="J62" s="7"/>
      <c r="K62" s="7"/>
    </row>
    <row r="63" spans="1:11">
      <c r="A63" s="10" t="s">
        <v>30</v>
      </c>
      <c r="B63" s="10" t="s">
        <v>31</v>
      </c>
      <c r="C63" s="10" t="s">
        <v>32</v>
      </c>
      <c r="D63" s="10" t="s">
        <v>33</v>
      </c>
      <c r="E63" s="10" t="s">
        <v>34</v>
      </c>
      <c r="F63" s="10" t="s">
        <v>35</v>
      </c>
      <c r="G63" s="10" t="s">
        <v>36</v>
      </c>
      <c r="H63" s="11" t="s">
        <v>37</v>
      </c>
      <c r="I63" s="136"/>
      <c r="J63" s="7"/>
      <c r="K63" s="7"/>
    </row>
    <row r="64" spans="1:11">
      <c r="A64" s="10"/>
      <c r="B64" s="10"/>
      <c r="C64" s="10"/>
      <c r="D64" s="10"/>
      <c r="E64" s="10" t="s">
        <v>38</v>
      </c>
      <c r="F64" s="10"/>
      <c r="G64" s="10" t="s">
        <v>39</v>
      </c>
      <c r="H64" s="11"/>
      <c r="I64" s="136"/>
      <c r="J64" s="7"/>
      <c r="K64" s="7"/>
    </row>
    <row r="65" spans="1:11">
      <c r="A65" s="12"/>
      <c r="B65" s="12"/>
      <c r="C65" s="12"/>
      <c r="D65" s="12"/>
      <c r="E65" s="12" t="s">
        <v>40</v>
      </c>
      <c r="F65" s="12"/>
      <c r="G65" s="12" t="s">
        <v>41</v>
      </c>
      <c r="H65" s="13"/>
      <c r="I65" s="137"/>
      <c r="J65" s="7"/>
      <c r="K65" s="7"/>
    </row>
    <row r="66" spans="1:11">
      <c r="A66" s="14">
        <v>1</v>
      </c>
      <c r="B66" s="14">
        <v>2</v>
      </c>
      <c r="C66" s="14">
        <v>3</v>
      </c>
      <c r="D66" s="14">
        <v>4</v>
      </c>
      <c r="E66" s="14">
        <v>5</v>
      </c>
      <c r="F66" s="14">
        <v>6</v>
      </c>
      <c r="G66" s="14">
        <v>7</v>
      </c>
      <c r="H66" s="14">
        <v>8</v>
      </c>
      <c r="I66" s="14">
        <v>9</v>
      </c>
      <c r="J66" s="7"/>
      <c r="K66" s="7"/>
    </row>
    <row r="67" spans="1:11">
      <c r="A67" s="123">
        <v>13</v>
      </c>
      <c r="B67" s="123">
        <v>750</v>
      </c>
      <c r="C67" s="123">
        <v>75095</v>
      </c>
      <c r="D67" s="126" t="s">
        <v>56</v>
      </c>
      <c r="E67" s="129" t="s">
        <v>20</v>
      </c>
      <c r="F67" s="129">
        <v>2025</v>
      </c>
      <c r="G67" s="132">
        <f>I67</f>
        <v>232371</v>
      </c>
      <c r="H67" s="15" t="s">
        <v>44</v>
      </c>
      <c r="I67" s="22">
        <f>I68+I69+I70</f>
        <v>232371</v>
      </c>
      <c r="J67" s="7"/>
      <c r="K67" s="7"/>
    </row>
    <row r="68" spans="1:11">
      <c r="A68" s="124"/>
      <c r="B68" s="124"/>
      <c r="C68" s="124"/>
      <c r="D68" s="127"/>
      <c r="E68" s="130"/>
      <c r="F68" s="130"/>
      <c r="G68" s="133"/>
      <c r="H68" s="17" t="s">
        <v>45</v>
      </c>
      <c r="I68" s="23">
        <f>170000+62371</f>
        <v>232371</v>
      </c>
      <c r="J68" s="7"/>
      <c r="K68" s="7"/>
    </row>
    <row r="69" spans="1:11">
      <c r="A69" s="124"/>
      <c r="B69" s="124"/>
      <c r="C69" s="124"/>
      <c r="D69" s="127"/>
      <c r="E69" s="130"/>
      <c r="F69" s="130"/>
      <c r="G69" s="133"/>
      <c r="H69" s="20" t="s">
        <v>46</v>
      </c>
      <c r="I69" s="23">
        <v>0</v>
      </c>
      <c r="J69" s="7"/>
      <c r="K69" s="7"/>
    </row>
    <row r="70" spans="1:11">
      <c r="A70" s="125"/>
      <c r="B70" s="125"/>
      <c r="C70" s="125"/>
      <c r="D70" s="128"/>
      <c r="E70" s="131"/>
      <c r="F70" s="131"/>
      <c r="G70" s="134"/>
      <c r="H70" s="17" t="s">
        <v>47</v>
      </c>
      <c r="I70" s="24">
        <v>0</v>
      </c>
      <c r="J70" s="7"/>
      <c r="K70" s="7"/>
    </row>
    <row r="71" spans="1:11">
      <c r="A71" s="123">
        <v>14</v>
      </c>
      <c r="B71" s="123">
        <v>750</v>
      </c>
      <c r="C71" s="123">
        <v>75095</v>
      </c>
      <c r="D71" s="126" t="s">
        <v>57</v>
      </c>
      <c r="E71" s="129" t="s">
        <v>20</v>
      </c>
      <c r="F71" s="129">
        <v>2025</v>
      </c>
      <c r="G71" s="132">
        <f>I71</f>
        <v>36900</v>
      </c>
      <c r="H71" s="15" t="s">
        <v>44</v>
      </c>
      <c r="I71" s="22">
        <f>I72+I73+I74</f>
        <v>36900</v>
      </c>
      <c r="J71" s="7"/>
      <c r="K71" s="7"/>
    </row>
    <row r="72" spans="1:11">
      <c r="A72" s="124"/>
      <c r="B72" s="124"/>
      <c r="C72" s="124"/>
      <c r="D72" s="127"/>
      <c r="E72" s="130"/>
      <c r="F72" s="130"/>
      <c r="G72" s="133"/>
      <c r="H72" s="17" t="s">
        <v>45</v>
      </c>
      <c r="I72" s="23">
        <f>22500-16965</f>
        <v>5535</v>
      </c>
      <c r="J72" s="7"/>
      <c r="K72" s="7"/>
    </row>
    <row r="73" spans="1:11">
      <c r="A73" s="124"/>
      <c r="B73" s="124"/>
      <c r="C73" s="124"/>
      <c r="D73" s="127"/>
      <c r="E73" s="130"/>
      <c r="F73" s="130"/>
      <c r="G73" s="133"/>
      <c r="H73" s="20" t="s">
        <v>46</v>
      </c>
      <c r="I73" s="23">
        <f>127500-96135</f>
        <v>31365</v>
      </c>
      <c r="J73" s="7"/>
      <c r="K73" s="7"/>
    </row>
    <row r="74" spans="1:11">
      <c r="A74" s="125"/>
      <c r="B74" s="125"/>
      <c r="C74" s="125"/>
      <c r="D74" s="128"/>
      <c r="E74" s="131"/>
      <c r="F74" s="131"/>
      <c r="G74" s="134"/>
      <c r="H74" s="17" t="s">
        <v>47</v>
      </c>
      <c r="I74" s="24">
        <v>0</v>
      </c>
      <c r="J74" s="7"/>
      <c r="K74" s="7"/>
    </row>
    <row r="75" spans="1:11">
      <c r="A75" s="123">
        <v>15</v>
      </c>
      <c r="B75" s="123">
        <v>750</v>
      </c>
      <c r="C75" s="123">
        <v>75095</v>
      </c>
      <c r="D75" s="126" t="s">
        <v>73</v>
      </c>
      <c r="E75" s="129" t="s">
        <v>20</v>
      </c>
      <c r="F75" s="129">
        <v>2025</v>
      </c>
      <c r="G75" s="132">
        <f>I75</f>
        <v>96275</v>
      </c>
      <c r="H75" s="15" t="s">
        <v>44</v>
      </c>
      <c r="I75" s="22">
        <f>I76+I77+I78</f>
        <v>96275</v>
      </c>
      <c r="J75" s="7"/>
      <c r="K75" s="7"/>
    </row>
    <row r="76" spans="1:11">
      <c r="A76" s="124"/>
      <c r="B76" s="124"/>
      <c r="C76" s="124"/>
      <c r="D76" s="127"/>
      <c r="E76" s="130"/>
      <c r="F76" s="130"/>
      <c r="G76" s="133"/>
      <c r="H76" s="17" t="s">
        <v>45</v>
      </c>
      <c r="I76" s="23">
        <v>96275</v>
      </c>
      <c r="J76" s="7"/>
      <c r="K76" s="7"/>
    </row>
    <row r="77" spans="1:11">
      <c r="A77" s="124"/>
      <c r="B77" s="124"/>
      <c r="C77" s="124"/>
      <c r="D77" s="127"/>
      <c r="E77" s="130"/>
      <c r="F77" s="130"/>
      <c r="G77" s="133"/>
      <c r="H77" s="20" t="s">
        <v>46</v>
      </c>
      <c r="I77" s="23">
        <v>0</v>
      </c>
      <c r="J77" s="7"/>
      <c r="K77" s="7"/>
    </row>
    <row r="78" spans="1:11">
      <c r="A78" s="125"/>
      <c r="B78" s="125"/>
      <c r="C78" s="125"/>
      <c r="D78" s="128"/>
      <c r="E78" s="131"/>
      <c r="F78" s="131"/>
      <c r="G78" s="134"/>
      <c r="H78" s="17" t="s">
        <v>47</v>
      </c>
      <c r="I78" s="24">
        <v>0</v>
      </c>
      <c r="J78" s="7"/>
      <c r="K78" s="7"/>
    </row>
    <row r="79" spans="1:11">
      <c r="A79" s="123">
        <v>16</v>
      </c>
      <c r="B79" s="123">
        <v>754</v>
      </c>
      <c r="C79" s="123">
        <v>75405</v>
      </c>
      <c r="D79" s="126" t="s">
        <v>49</v>
      </c>
      <c r="E79" s="129" t="s">
        <v>20</v>
      </c>
      <c r="F79" s="129">
        <v>2025</v>
      </c>
      <c r="G79" s="132">
        <f>I79</f>
        <v>20000</v>
      </c>
      <c r="H79" s="15" t="s">
        <v>44</v>
      </c>
      <c r="I79" s="16">
        <f>SUM(I80:I82)</f>
        <v>20000</v>
      </c>
      <c r="J79" s="7"/>
      <c r="K79" s="7"/>
    </row>
    <row r="80" spans="1:11">
      <c r="A80" s="124"/>
      <c r="B80" s="124"/>
      <c r="C80" s="124"/>
      <c r="D80" s="127"/>
      <c r="E80" s="130"/>
      <c r="F80" s="130"/>
      <c r="G80" s="133"/>
      <c r="H80" s="17" t="s">
        <v>45</v>
      </c>
      <c r="I80" s="18">
        <v>20000</v>
      </c>
      <c r="J80" s="7"/>
      <c r="K80" s="7"/>
    </row>
    <row r="81" spans="1:11">
      <c r="A81" s="124"/>
      <c r="B81" s="124"/>
      <c r="C81" s="124"/>
      <c r="D81" s="127"/>
      <c r="E81" s="130"/>
      <c r="F81" s="130"/>
      <c r="G81" s="133"/>
      <c r="H81" s="20" t="s">
        <v>46</v>
      </c>
      <c r="I81" s="21">
        <v>0</v>
      </c>
      <c r="J81" s="7"/>
      <c r="K81" s="7"/>
    </row>
    <row r="82" spans="1:11">
      <c r="A82" s="125"/>
      <c r="B82" s="125"/>
      <c r="C82" s="125"/>
      <c r="D82" s="128"/>
      <c r="E82" s="131"/>
      <c r="F82" s="131"/>
      <c r="G82" s="134"/>
      <c r="H82" s="17" t="s">
        <v>47</v>
      </c>
      <c r="I82" s="21">
        <v>0</v>
      </c>
      <c r="J82" s="7"/>
      <c r="K82" s="7"/>
    </row>
    <row r="83" spans="1:11">
      <c r="A83" s="123">
        <v>17</v>
      </c>
      <c r="B83" s="123">
        <v>754</v>
      </c>
      <c r="C83" s="123">
        <v>75411</v>
      </c>
      <c r="D83" s="126" t="s">
        <v>77</v>
      </c>
      <c r="E83" s="129" t="s">
        <v>78</v>
      </c>
      <c r="F83" s="129">
        <v>2025</v>
      </c>
      <c r="G83" s="132">
        <f>I83</f>
        <v>40959</v>
      </c>
      <c r="H83" s="15" t="s">
        <v>44</v>
      </c>
      <c r="I83" s="16">
        <f>SUM(I84:I86)</f>
        <v>40959</v>
      </c>
      <c r="J83" s="7"/>
      <c r="K83" s="7"/>
    </row>
    <row r="84" spans="1:11">
      <c r="A84" s="124"/>
      <c r="B84" s="124"/>
      <c r="C84" s="124"/>
      <c r="D84" s="127"/>
      <c r="E84" s="130"/>
      <c r="F84" s="130"/>
      <c r="G84" s="133"/>
      <c r="H84" s="17" t="s">
        <v>45</v>
      </c>
      <c r="I84" s="18">
        <v>0</v>
      </c>
      <c r="J84" s="7"/>
      <c r="K84" s="7"/>
    </row>
    <row r="85" spans="1:11">
      <c r="A85" s="124"/>
      <c r="B85" s="124"/>
      <c r="C85" s="124"/>
      <c r="D85" s="127"/>
      <c r="E85" s="130"/>
      <c r="F85" s="130"/>
      <c r="G85" s="133"/>
      <c r="H85" s="20" t="s">
        <v>46</v>
      </c>
      <c r="I85" s="21">
        <v>0</v>
      </c>
      <c r="J85" s="7"/>
      <c r="K85" s="7"/>
    </row>
    <row r="86" spans="1:11">
      <c r="A86" s="125"/>
      <c r="B86" s="125"/>
      <c r="C86" s="125"/>
      <c r="D86" s="128"/>
      <c r="E86" s="131"/>
      <c r="F86" s="131"/>
      <c r="G86" s="134"/>
      <c r="H86" s="17" t="s">
        <v>47</v>
      </c>
      <c r="I86" s="21">
        <v>40959</v>
      </c>
      <c r="J86" s="7"/>
      <c r="K86" s="7"/>
    </row>
    <row r="87" spans="1:11">
      <c r="A87" s="123">
        <v>18</v>
      </c>
      <c r="B87" s="123">
        <v>801</v>
      </c>
      <c r="C87" s="123">
        <v>80115</v>
      </c>
      <c r="D87" s="126" t="s">
        <v>75</v>
      </c>
      <c r="E87" s="129" t="s">
        <v>16</v>
      </c>
      <c r="F87" s="129">
        <v>2025</v>
      </c>
      <c r="G87" s="132">
        <f>I87</f>
        <v>37000</v>
      </c>
      <c r="H87" s="15" t="s">
        <v>44</v>
      </c>
      <c r="I87" s="16">
        <f>SUM(I88:I90)</f>
        <v>37000</v>
      </c>
      <c r="J87" s="7"/>
      <c r="K87" s="7"/>
    </row>
    <row r="88" spans="1:11">
      <c r="A88" s="124"/>
      <c r="B88" s="124"/>
      <c r="C88" s="124"/>
      <c r="D88" s="127"/>
      <c r="E88" s="130"/>
      <c r="F88" s="130"/>
      <c r="G88" s="133"/>
      <c r="H88" s="17" t="s">
        <v>45</v>
      </c>
      <c r="I88" s="18">
        <v>37000</v>
      </c>
      <c r="J88" s="7"/>
      <c r="K88" s="7"/>
    </row>
    <row r="89" spans="1:11">
      <c r="A89" s="124"/>
      <c r="B89" s="124"/>
      <c r="C89" s="124"/>
      <c r="D89" s="127"/>
      <c r="E89" s="130"/>
      <c r="F89" s="130"/>
      <c r="G89" s="133"/>
      <c r="H89" s="20" t="s">
        <v>46</v>
      </c>
      <c r="I89" s="21">
        <v>0</v>
      </c>
      <c r="J89" s="7"/>
      <c r="K89" s="7"/>
    </row>
    <row r="90" spans="1:11">
      <c r="A90" s="125"/>
      <c r="B90" s="125"/>
      <c r="C90" s="125"/>
      <c r="D90" s="128"/>
      <c r="E90" s="131"/>
      <c r="F90" s="131"/>
      <c r="G90" s="134"/>
      <c r="H90" s="17" t="s">
        <v>47</v>
      </c>
      <c r="I90" s="21">
        <v>0</v>
      </c>
      <c r="J90" s="7"/>
      <c r="K90" s="7"/>
    </row>
    <row r="91" spans="1:11">
      <c r="A91" s="123">
        <v>19</v>
      </c>
      <c r="B91" s="123">
        <v>801</v>
      </c>
      <c r="C91" s="123">
        <v>80115</v>
      </c>
      <c r="D91" s="126" t="s">
        <v>76</v>
      </c>
      <c r="E91" s="129" t="s">
        <v>16</v>
      </c>
      <c r="F91" s="129">
        <v>2025</v>
      </c>
      <c r="G91" s="132">
        <f>I91</f>
        <v>10000</v>
      </c>
      <c r="H91" s="15" t="s">
        <v>44</v>
      </c>
      <c r="I91" s="16">
        <f>SUM(I92:I94)</f>
        <v>10000</v>
      </c>
      <c r="J91" s="7"/>
      <c r="K91" s="7"/>
    </row>
    <row r="92" spans="1:11">
      <c r="A92" s="124"/>
      <c r="B92" s="124"/>
      <c r="C92" s="124"/>
      <c r="D92" s="127"/>
      <c r="E92" s="130"/>
      <c r="F92" s="130"/>
      <c r="G92" s="133"/>
      <c r="H92" s="17" t="s">
        <v>45</v>
      </c>
      <c r="I92" s="18">
        <v>10000</v>
      </c>
      <c r="J92" s="7"/>
      <c r="K92" s="7"/>
    </row>
    <row r="93" spans="1:11">
      <c r="A93" s="124"/>
      <c r="B93" s="124"/>
      <c r="C93" s="124"/>
      <c r="D93" s="127"/>
      <c r="E93" s="130"/>
      <c r="F93" s="130"/>
      <c r="G93" s="133"/>
      <c r="H93" s="20" t="s">
        <v>46</v>
      </c>
      <c r="I93" s="21">
        <v>0</v>
      </c>
      <c r="J93" s="7"/>
      <c r="K93" s="7"/>
    </row>
    <row r="94" spans="1:11">
      <c r="A94" s="125"/>
      <c r="B94" s="125"/>
      <c r="C94" s="125"/>
      <c r="D94" s="128"/>
      <c r="E94" s="131"/>
      <c r="F94" s="131"/>
      <c r="G94" s="134"/>
      <c r="H94" s="17" t="s">
        <v>47</v>
      </c>
      <c r="I94" s="21">
        <v>0</v>
      </c>
      <c r="J94" s="7"/>
      <c r="K94" s="7"/>
    </row>
    <row r="95" spans="1:11">
      <c r="A95" s="123">
        <v>20</v>
      </c>
      <c r="B95" s="123">
        <v>851</v>
      </c>
      <c r="C95" s="123">
        <v>85195</v>
      </c>
      <c r="D95" s="126" t="s">
        <v>58</v>
      </c>
      <c r="E95" s="129" t="s">
        <v>20</v>
      </c>
      <c r="F95" s="129">
        <v>2025</v>
      </c>
      <c r="G95" s="132">
        <f>I95</f>
        <v>4308000</v>
      </c>
      <c r="H95" s="15" t="s">
        <v>44</v>
      </c>
      <c r="I95" s="22">
        <f>I96+I97+I98</f>
        <v>4308000</v>
      </c>
      <c r="J95" s="7"/>
      <c r="K95" s="7"/>
    </row>
    <row r="96" spans="1:11">
      <c r="A96" s="124"/>
      <c r="B96" s="124"/>
      <c r="C96" s="124"/>
      <c r="D96" s="127"/>
      <c r="E96" s="130"/>
      <c r="F96" s="130"/>
      <c r="G96" s="133"/>
      <c r="H96" s="17" t="s">
        <v>45</v>
      </c>
      <c r="I96" s="23">
        <v>0</v>
      </c>
      <c r="J96" s="7"/>
      <c r="K96" s="7"/>
    </row>
    <row r="97" spans="1:11">
      <c r="A97" s="124"/>
      <c r="B97" s="124"/>
      <c r="C97" s="124"/>
      <c r="D97" s="127"/>
      <c r="E97" s="130"/>
      <c r="F97" s="130"/>
      <c r="G97" s="133"/>
      <c r="H97" s="20" t="s">
        <v>46</v>
      </c>
      <c r="I97" s="23">
        <v>0</v>
      </c>
      <c r="J97" s="7"/>
      <c r="K97" s="7"/>
    </row>
    <row r="98" spans="1:11">
      <c r="A98" s="125"/>
      <c r="B98" s="125"/>
      <c r="C98" s="125"/>
      <c r="D98" s="128"/>
      <c r="E98" s="131"/>
      <c r="F98" s="131"/>
      <c r="G98" s="134"/>
      <c r="H98" s="17" t="s">
        <v>47</v>
      </c>
      <c r="I98" s="24">
        <v>4308000</v>
      </c>
      <c r="J98" s="7"/>
      <c r="K98" s="7"/>
    </row>
    <row r="99" spans="1:11">
      <c r="A99" s="123">
        <v>21</v>
      </c>
      <c r="B99" s="123">
        <v>851</v>
      </c>
      <c r="C99" s="123">
        <v>85195</v>
      </c>
      <c r="D99" s="126" t="s">
        <v>59</v>
      </c>
      <c r="E99" s="129" t="s">
        <v>20</v>
      </c>
      <c r="F99" s="129">
        <v>2025</v>
      </c>
      <c r="G99" s="132">
        <f>I99</f>
        <v>392000</v>
      </c>
      <c r="H99" s="15" t="s">
        <v>44</v>
      </c>
      <c r="I99" s="22">
        <f>I100+I101+I102</f>
        <v>392000</v>
      </c>
      <c r="J99" s="7"/>
      <c r="K99" s="7"/>
    </row>
    <row r="100" spans="1:11">
      <c r="A100" s="124"/>
      <c r="B100" s="124"/>
      <c r="C100" s="124"/>
      <c r="D100" s="127"/>
      <c r="E100" s="130"/>
      <c r="F100" s="130"/>
      <c r="G100" s="133"/>
      <c r="H100" s="17" t="s">
        <v>45</v>
      </c>
      <c r="I100" s="23">
        <v>0</v>
      </c>
      <c r="J100" s="7"/>
      <c r="K100" s="7"/>
    </row>
    <row r="101" spans="1:11">
      <c r="A101" s="124"/>
      <c r="B101" s="124"/>
      <c r="C101" s="124"/>
      <c r="D101" s="127"/>
      <c r="E101" s="130"/>
      <c r="F101" s="130"/>
      <c r="G101" s="133"/>
      <c r="H101" s="20" t="s">
        <v>46</v>
      </c>
      <c r="I101" s="23">
        <v>0</v>
      </c>
      <c r="J101" s="7"/>
      <c r="K101" s="7"/>
    </row>
    <row r="102" spans="1:11">
      <c r="A102" s="125"/>
      <c r="B102" s="125"/>
      <c r="C102" s="125"/>
      <c r="D102" s="128"/>
      <c r="E102" s="131"/>
      <c r="F102" s="131"/>
      <c r="G102" s="134"/>
      <c r="H102" s="17" t="s">
        <v>47</v>
      </c>
      <c r="I102" s="24">
        <v>392000</v>
      </c>
      <c r="J102" s="7"/>
      <c r="K102" s="7"/>
    </row>
    <row r="103" spans="1:11">
      <c r="A103" s="123">
        <v>22</v>
      </c>
      <c r="B103" s="123">
        <v>851</v>
      </c>
      <c r="C103" s="123">
        <v>85195</v>
      </c>
      <c r="D103" s="126" t="s">
        <v>60</v>
      </c>
      <c r="E103" s="129" t="s">
        <v>20</v>
      </c>
      <c r="F103" s="129">
        <v>2025</v>
      </c>
      <c r="G103" s="132">
        <f>I103</f>
        <v>1054764</v>
      </c>
      <c r="H103" s="15" t="s">
        <v>44</v>
      </c>
      <c r="I103" s="22">
        <f>I104+I105+I106</f>
        <v>1054764</v>
      </c>
      <c r="J103" s="7"/>
      <c r="K103" s="7"/>
    </row>
    <row r="104" spans="1:11">
      <c r="A104" s="124"/>
      <c r="B104" s="124"/>
      <c r="C104" s="124"/>
      <c r="D104" s="127"/>
      <c r="E104" s="130"/>
      <c r="F104" s="130"/>
      <c r="G104" s="133"/>
      <c r="H104" s="17" t="s">
        <v>45</v>
      </c>
      <c r="I104" s="23">
        <f>1054764-I106-I105</f>
        <v>204764</v>
      </c>
      <c r="J104" s="7"/>
      <c r="K104" s="7"/>
    </row>
    <row r="105" spans="1:11">
      <c r="A105" s="124"/>
      <c r="B105" s="124"/>
      <c r="C105" s="124"/>
      <c r="D105" s="127"/>
      <c r="E105" s="130"/>
      <c r="F105" s="130"/>
      <c r="G105" s="133"/>
      <c r="H105" s="20" t="s">
        <v>46</v>
      </c>
      <c r="I105" s="23">
        <v>850000</v>
      </c>
      <c r="J105" s="7"/>
      <c r="K105" s="7"/>
    </row>
    <row r="106" spans="1:11">
      <c r="A106" s="125"/>
      <c r="B106" s="125"/>
      <c r="C106" s="125"/>
      <c r="D106" s="128"/>
      <c r="E106" s="131"/>
      <c r="F106" s="131"/>
      <c r="G106" s="134"/>
      <c r="H106" s="17" t="s">
        <v>47</v>
      </c>
      <c r="I106" s="24">
        <v>0</v>
      </c>
      <c r="J106" s="7"/>
      <c r="K106" s="7"/>
    </row>
    <row r="107" spans="1:11">
      <c r="A107" s="123">
        <v>23</v>
      </c>
      <c r="B107" s="123">
        <v>852</v>
      </c>
      <c r="C107" s="123">
        <v>85220</v>
      </c>
      <c r="D107" s="126" t="s">
        <v>79</v>
      </c>
      <c r="E107" s="129" t="s">
        <v>63</v>
      </c>
      <c r="F107" s="129">
        <v>2025</v>
      </c>
      <c r="G107" s="132">
        <f>I107</f>
        <v>146000</v>
      </c>
      <c r="H107" s="15" t="s">
        <v>44</v>
      </c>
      <c r="I107" s="22">
        <f>I108+I109+I110</f>
        <v>146000</v>
      </c>
      <c r="J107" s="7"/>
      <c r="K107" s="7"/>
    </row>
    <row r="108" spans="1:11">
      <c r="A108" s="124"/>
      <c r="B108" s="124"/>
      <c r="C108" s="124"/>
      <c r="D108" s="127"/>
      <c r="E108" s="130"/>
      <c r="F108" s="130"/>
      <c r="G108" s="133"/>
      <c r="H108" s="17" t="s">
        <v>45</v>
      </c>
      <c r="I108" s="23">
        <v>0</v>
      </c>
      <c r="J108" s="7"/>
      <c r="K108" s="7"/>
    </row>
    <row r="109" spans="1:11">
      <c r="A109" s="124"/>
      <c r="B109" s="124"/>
      <c r="C109" s="124"/>
      <c r="D109" s="127"/>
      <c r="E109" s="130"/>
      <c r="F109" s="130"/>
      <c r="G109" s="133"/>
      <c r="H109" s="20" t="s">
        <v>46</v>
      </c>
      <c r="I109" s="23">
        <v>0</v>
      </c>
      <c r="J109" s="7"/>
      <c r="K109" s="7"/>
    </row>
    <row r="110" spans="1:11">
      <c r="A110" s="125"/>
      <c r="B110" s="125"/>
      <c r="C110" s="125"/>
      <c r="D110" s="128"/>
      <c r="E110" s="131"/>
      <c r="F110" s="131"/>
      <c r="G110" s="134"/>
      <c r="H110" s="17" t="s">
        <v>47</v>
      </c>
      <c r="I110" s="24">
        <v>146000</v>
      </c>
      <c r="J110" s="7"/>
      <c r="K110" s="7"/>
    </row>
    <row r="111" spans="1:11">
      <c r="A111" s="123">
        <v>24</v>
      </c>
      <c r="B111" s="123">
        <v>852</v>
      </c>
      <c r="C111" s="123">
        <v>85295</v>
      </c>
      <c r="D111" s="126" t="s">
        <v>61</v>
      </c>
      <c r="E111" s="129" t="s">
        <v>20</v>
      </c>
      <c r="F111" s="129">
        <v>2025</v>
      </c>
      <c r="G111" s="132">
        <f>I111</f>
        <v>244000</v>
      </c>
      <c r="H111" s="15" t="s">
        <v>44</v>
      </c>
      <c r="I111" s="22">
        <f>I112+I113+I114</f>
        <v>244000</v>
      </c>
      <c r="J111" s="7"/>
      <c r="K111" s="7"/>
    </row>
    <row r="112" spans="1:11">
      <c r="A112" s="124"/>
      <c r="B112" s="124"/>
      <c r="C112" s="124"/>
      <c r="D112" s="127"/>
      <c r="E112" s="130"/>
      <c r="F112" s="130"/>
      <c r="G112" s="133"/>
      <c r="H112" s="17" t="s">
        <v>45</v>
      </c>
      <c r="I112" s="23">
        <v>100000</v>
      </c>
      <c r="J112" s="7"/>
      <c r="K112" s="7"/>
    </row>
    <row r="113" spans="1:11">
      <c r="A113" s="124"/>
      <c r="B113" s="124"/>
      <c r="C113" s="124"/>
      <c r="D113" s="127"/>
      <c r="E113" s="130"/>
      <c r="F113" s="130"/>
      <c r="G113" s="133"/>
      <c r="H113" s="20" t="s">
        <v>46</v>
      </c>
      <c r="I113" s="23">
        <v>0</v>
      </c>
      <c r="J113" s="7"/>
      <c r="K113" s="7"/>
    </row>
    <row r="114" spans="1:11">
      <c r="A114" s="125"/>
      <c r="B114" s="125"/>
      <c r="C114" s="125"/>
      <c r="D114" s="128"/>
      <c r="E114" s="131"/>
      <c r="F114" s="131"/>
      <c r="G114" s="134"/>
      <c r="H114" s="17" t="s">
        <v>47</v>
      </c>
      <c r="I114" s="24">
        <v>144000</v>
      </c>
      <c r="J114" s="7"/>
      <c r="K114" s="7"/>
    </row>
    <row r="115" spans="1:11">
      <c r="A115" s="123">
        <v>25</v>
      </c>
      <c r="B115" s="123">
        <v>853</v>
      </c>
      <c r="C115" s="123">
        <v>85395</v>
      </c>
      <c r="D115" s="126" t="s">
        <v>62</v>
      </c>
      <c r="E115" s="129" t="s">
        <v>20</v>
      </c>
      <c r="F115" s="129">
        <v>2025</v>
      </c>
      <c r="G115" s="132">
        <f>I115</f>
        <v>40000</v>
      </c>
      <c r="H115" s="15" t="s">
        <v>44</v>
      </c>
      <c r="I115" s="22">
        <f>I116+I117+I118</f>
        <v>40000</v>
      </c>
      <c r="J115" s="7"/>
      <c r="K115" s="7"/>
    </row>
    <row r="116" spans="1:11">
      <c r="A116" s="124"/>
      <c r="B116" s="124"/>
      <c r="C116" s="124"/>
      <c r="D116" s="127"/>
      <c r="E116" s="130"/>
      <c r="F116" s="130"/>
      <c r="G116" s="133"/>
      <c r="H116" s="17" t="s">
        <v>45</v>
      </c>
      <c r="I116" s="23">
        <v>0</v>
      </c>
      <c r="J116" s="7"/>
      <c r="K116" s="7"/>
    </row>
    <row r="117" spans="1:11">
      <c r="A117" s="124"/>
      <c r="B117" s="124"/>
      <c r="C117" s="124"/>
      <c r="D117" s="127"/>
      <c r="E117" s="130"/>
      <c r="F117" s="130"/>
      <c r="G117" s="133"/>
      <c r="H117" s="20" t="s">
        <v>46</v>
      </c>
      <c r="I117" s="23">
        <v>40000</v>
      </c>
      <c r="J117" s="7"/>
      <c r="K117" s="7"/>
    </row>
    <row r="118" spans="1:11">
      <c r="A118" s="125"/>
      <c r="B118" s="125"/>
      <c r="C118" s="125"/>
      <c r="D118" s="128"/>
      <c r="E118" s="131"/>
      <c r="F118" s="131"/>
      <c r="G118" s="134"/>
      <c r="H118" s="17" t="s">
        <v>47</v>
      </c>
      <c r="I118" s="24">
        <v>0</v>
      </c>
      <c r="J118" s="7"/>
      <c r="K118" s="7"/>
    </row>
    <row r="119" spans="1:11">
      <c r="A119" s="156"/>
      <c r="B119" s="156"/>
      <c r="C119" s="156"/>
      <c r="D119" s="157"/>
      <c r="E119" s="158"/>
      <c r="F119" s="158"/>
      <c r="G119" s="159"/>
      <c r="H119" s="160"/>
      <c r="I119" s="161"/>
      <c r="J119" s="7"/>
      <c r="K119" s="7"/>
    </row>
    <row r="120" spans="1:11">
      <c r="A120" s="156"/>
      <c r="B120" s="156"/>
      <c r="C120" s="156"/>
      <c r="D120" s="157"/>
      <c r="E120" s="158"/>
      <c r="F120" s="158"/>
      <c r="G120" s="159"/>
      <c r="H120" s="160"/>
      <c r="I120" s="161"/>
      <c r="J120" s="7"/>
      <c r="K120" s="7"/>
    </row>
    <row r="121" spans="1:11">
      <c r="A121" s="25"/>
      <c r="B121" s="25"/>
      <c r="C121" s="25"/>
      <c r="D121" s="26"/>
      <c r="E121" s="27"/>
      <c r="F121" s="27"/>
      <c r="G121" s="28"/>
      <c r="H121" s="29"/>
      <c r="I121" s="30"/>
      <c r="J121" s="7"/>
      <c r="K121" s="7"/>
    </row>
    <row r="122" spans="1:11">
      <c r="A122" s="8"/>
      <c r="B122" s="8"/>
      <c r="C122" s="8"/>
      <c r="D122" s="8"/>
      <c r="E122" s="8" t="s">
        <v>23</v>
      </c>
      <c r="F122" s="8"/>
      <c r="G122" s="8"/>
      <c r="H122" s="9"/>
      <c r="I122" s="135" t="s">
        <v>24</v>
      </c>
      <c r="J122" s="7"/>
      <c r="K122" s="7"/>
    </row>
    <row r="123" spans="1:11">
      <c r="A123" s="10"/>
      <c r="B123" s="10"/>
      <c r="C123" s="10"/>
      <c r="D123" s="10" t="s">
        <v>25</v>
      </c>
      <c r="E123" s="10" t="s">
        <v>26</v>
      </c>
      <c r="F123" s="10" t="s">
        <v>27</v>
      </c>
      <c r="G123" s="10" t="s">
        <v>28</v>
      </c>
      <c r="H123" s="11" t="s">
        <v>29</v>
      </c>
      <c r="I123" s="136"/>
      <c r="J123" s="7"/>
      <c r="K123" s="7"/>
    </row>
    <row r="124" spans="1:11">
      <c r="A124" s="10" t="s">
        <v>30</v>
      </c>
      <c r="B124" s="10" t="s">
        <v>31</v>
      </c>
      <c r="C124" s="10" t="s">
        <v>32</v>
      </c>
      <c r="D124" s="10" t="s">
        <v>33</v>
      </c>
      <c r="E124" s="10" t="s">
        <v>34</v>
      </c>
      <c r="F124" s="10" t="s">
        <v>35</v>
      </c>
      <c r="G124" s="10" t="s">
        <v>36</v>
      </c>
      <c r="H124" s="11" t="s">
        <v>37</v>
      </c>
      <c r="I124" s="136"/>
      <c r="J124" s="7"/>
      <c r="K124" s="7"/>
    </row>
    <row r="125" spans="1:11">
      <c r="A125" s="10"/>
      <c r="B125" s="10"/>
      <c r="C125" s="10"/>
      <c r="D125" s="10"/>
      <c r="E125" s="10" t="s">
        <v>38</v>
      </c>
      <c r="F125" s="10"/>
      <c r="G125" s="10" t="s">
        <v>39</v>
      </c>
      <c r="H125" s="11"/>
      <c r="I125" s="136"/>
      <c r="J125" s="7"/>
      <c r="K125" s="7"/>
    </row>
    <row r="126" spans="1:11">
      <c r="A126" s="12"/>
      <c r="B126" s="12"/>
      <c r="C126" s="12"/>
      <c r="D126" s="12"/>
      <c r="E126" s="12" t="s">
        <v>40</v>
      </c>
      <c r="F126" s="12"/>
      <c r="G126" s="12" t="s">
        <v>41</v>
      </c>
      <c r="H126" s="13"/>
      <c r="I126" s="137"/>
      <c r="J126" s="7"/>
      <c r="K126" s="7"/>
    </row>
    <row r="127" spans="1:11">
      <c r="A127" s="14">
        <v>1</v>
      </c>
      <c r="B127" s="14">
        <v>2</v>
      </c>
      <c r="C127" s="14">
        <v>3</v>
      </c>
      <c r="D127" s="14">
        <v>4</v>
      </c>
      <c r="E127" s="14">
        <v>5</v>
      </c>
      <c r="F127" s="14">
        <v>6</v>
      </c>
      <c r="G127" s="14">
        <v>7</v>
      </c>
      <c r="H127" s="14">
        <v>8</v>
      </c>
      <c r="I127" s="14">
        <v>9</v>
      </c>
      <c r="J127" s="7"/>
      <c r="K127" s="7"/>
    </row>
    <row r="128" spans="1:11">
      <c r="A128" s="123">
        <v>26</v>
      </c>
      <c r="B128" s="123">
        <v>855</v>
      </c>
      <c r="C128" s="123">
        <v>85508</v>
      </c>
      <c r="D128" s="126" t="s">
        <v>49</v>
      </c>
      <c r="E128" s="129" t="s">
        <v>63</v>
      </c>
      <c r="F128" s="129">
        <v>2025</v>
      </c>
      <c r="G128" s="132">
        <f>I128</f>
        <v>80000</v>
      </c>
      <c r="H128" s="15" t="s">
        <v>44</v>
      </c>
      <c r="I128" s="22">
        <f>I129+I130+I131</f>
        <v>80000</v>
      </c>
      <c r="J128" s="7"/>
      <c r="K128" s="7"/>
    </row>
    <row r="129" spans="1:11">
      <c r="A129" s="124"/>
      <c r="B129" s="124"/>
      <c r="C129" s="124"/>
      <c r="D129" s="127"/>
      <c r="E129" s="130"/>
      <c r="F129" s="130"/>
      <c r="G129" s="133"/>
      <c r="H129" s="17" t="s">
        <v>45</v>
      </c>
      <c r="I129" s="23">
        <v>80000</v>
      </c>
      <c r="J129" s="7"/>
      <c r="K129" s="7"/>
    </row>
    <row r="130" spans="1:11">
      <c r="A130" s="124"/>
      <c r="B130" s="124"/>
      <c r="C130" s="124"/>
      <c r="D130" s="127"/>
      <c r="E130" s="130"/>
      <c r="F130" s="130"/>
      <c r="G130" s="133"/>
      <c r="H130" s="20" t="s">
        <v>46</v>
      </c>
      <c r="I130" s="23">
        <v>0</v>
      </c>
      <c r="J130" s="7"/>
      <c r="K130" s="7"/>
    </row>
    <row r="131" spans="1:11">
      <c r="A131" s="125"/>
      <c r="B131" s="125"/>
      <c r="C131" s="125"/>
      <c r="D131" s="128"/>
      <c r="E131" s="131"/>
      <c r="F131" s="131"/>
      <c r="G131" s="134"/>
      <c r="H131" s="17" t="s">
        <v>47</v>
      </c>
      <c r="I131" s="24">
        <v>0</v>
      </c>
      <c r="J131" s="7"/>
      <c r="K131" s="7"/>
    </row>
    <row r="132" spans="1:11">
      <c r="A132" s="123">
        <v>27</v>
      </c>
      <c r="B132" s="123">
        <v>855</v>
      </c>
      <c r="C132" s="123">
        <v>85595</v>
      </c>
      <c r="D132" s="126" t="s">
        <v>64</v>
      </c>
      <c r="E132" s="129" t="s">
        <v>20</v>
      </c>
      <c r="F132" s="129">
        <v>2025</v>
      </c>
      <c r="G132" s="132">
        <f>I132</f>
        <v>200000</v>
      </c>
      <c r="H132" s="15" t="s">
        <v>44</v>
      </c>
      <c r="I132" s="22">
        <f>I133+I134+I135</f>
        <v>200000</v>
      </c>
      <c r="J132" s="7"/>
      <c r="K132" s="7"/>
    </row>
    <row r="133" spans="1:11">
      <c r="A133" s="124"/>
      <c r="B133" s="124"/>
      <c r="C133" s="124"/>
      <c r="D133" s="127"/>
      <c r="E133" s="130"/>
      <c r="F133" s="130"/>
      <c r="G133" s="133"/>
      <c r="H133" s="17" t="s">
        <v>45</v>
      </c>
      <c r="I133" s="23">
        <f>200000-I135</f>
        <v>82500</v>
      </c>
      <c r="J133" s="7"/>
      <c r="K133" s="7"/>
    </row>
    <row r="134" spans="1:11">
      <c r="A134" s="124"/>
      <c r="B134" s="124"/>
      <c r="C134" s="124"/>
      <c r="D134" s="127"/>
      <c r="E134" s="130"/>
      <c r="F134" s="130"/>
      <c r="G134" s="133"/>
      <c r="H134" s="20" t="s">
        <v>46</v>
      </c>
      <c r="I134" s="23">
        <v>0</v>
      </c>
      <c r="J134" s="7"/>
      <c r="K134" s="7"/>
    </row>
    <row r="135" spans="1:11">
      <c r="A135" s="124"/>
      <c r="B135" s="125"/>
      <c r="C135" s="125"/>
      <c r="D135" s="128"/>
      <c r="E135" s="131"/>
      <c r="F135" s="131"/>
      <c r="G135" s="134"/>
      <c r="H135" s="17" t="s">
        <v>47</v>
      </c>
      <c r="I135" s="24">
        <v>117500</v>
      </c>
      <c r="J135" s="7"/>
      <c r="K135" s="7"/>
    </row>
    <row r="136" spans="1:11">
      <c r="A136" s="123">
        <v>28</v>
      </c>
      <c r="B136" s="123">
        <v>855</v>
      </c>
      <c r="C136" s="123">
        <v>85595</v>
      </c>
      <c r="D136" s="126" t="s">
        <v>74</v>
      </c>
      <c r="E136" s="129" t="s">
        <v>20</v>
      </c>
      <c r="F136" s="129">
        <v>2025</v>
      </c>
      <c r="G136" s="132">
        <f>I136</f>
        <v>25000</v>
      </c>
      <c r="H136" s="15" t="s">
        <v>44</v>
      </c>
      <c r="I136" s="22">
        <f>I137+I138+I139</f>
        <v>25000</v>
      </c>
      <c r="J136" s="7"/>
      <c r="K136" s="7"/>
    </row>
    <row r="137" spans="1:11">
      <c r="A137" s="124"/>
      <c r="B137" s="124"/>
      <c r="C137" s="124"/>
      <c r="D137" s="127"/>
      <c r="E137" s="130"/>
      <c r="F137" s="130"/>
      <c r="G137" s="133"/>
      <c r="H137" s="17" t="s">
        <v>45</v>
      </c>
      <c r="I137" s="23">
        <v>3750</v>
      </c>
      <c r="J137" s="7"/>
      <c r="K137" s="7"/>
    </row>
    <row r="138" spans="1:11">
      <c r="A138" s="124"/>
      <c r="B138" s="124"/>
      <c r="C138" s="124"/>
      <c r="D138" s="127"/>
      <c r="E138" s="130"/>
      <c r="F138" s="130"/>
      <c r="G138" s="133"/>
      <c r="H138" s="20" t="s">
        <v>46</v>
      </c>
      <c r="I138" s="23">
        <v>21250</v>
      </c>
      <c r="J138" s="7"/>
      <c r="K138" s="7"/>
    </row>
    <row r="139" spans="1:11">
      <c r="A139" s="125"/>
      <c r="B139" s="125"/>
      <c r="C139" s="125"/>
      <c r="D139" s="128"/>
      <c r="E139" s="131"/>
      <c r="F139" s="131"/>
      <c r="G139" s="134"/>
      <c r="H139" s="17" t="s">
        <v>47</v>
      </c>
      <c r="I139" s="24">
        <v>0</v>
      </c>
      <c r="J139" s="7"/>
      <c r="K139" s="7"/>
    </row>
    <row r="140" spans="1:11">
      <c r="A140" s="123">
        <v>29</v>
      </c>
      <c r="B140" s="123">
        <v>921</v>
      </c>
      <c r="C140" s="123">
        <v>92195</v>
      </c>
      <c r="D140" s="126" t="s">
        <v>65</v>
      </c>
      <c r="E140" s="129" t="s">
        <v>20</v>
      </c>
      <c r="F140" s="129">
        <v>2025</v>
      </c>
      <c r="G140" s="132">
        <f>I140</f>
        <v>2743720</v>
      </c>
      <c r="H140" s="15" t="s">
        <v>44</v>
      </c>
      <c r="I140" s="22">
        <f>I141+I142+I143</f>
        <v>2743720</v>
      </c>
      <c r="J140" s="7"/>
      <c r="K140" s="7"/>
    </row>
    <row r="141" spans="1:11">
      <c r="A141" s="124"/>
      <c r="B141" s="124"/>
      <c r="C141" s="124"/>
      <c r="D141" s="127"/>
      <c r="E141" s="130"/>
      <c r="F141" s="130"/>
      <c r="G141" s="133"/>
      <c r="H141" s="17" t="s">
        <v>45</v>
      </c>
      <c r="I141" s="23">
        <v>0</v>
      </c>
      <c r="J141" s="7"/>
      <c r="K141" s="7"/>
    </row>
    <row r="142" spans="1:11">
      <c r="A142" s="124"/>
      <c r="B142" s="124"/>
      <c r="C142" s="124"/>
      <c r="D142" s="127"/>
      <c r="E142" s="130"/>
      <c r="F142" s="130"/>
      <c r="G142" s="133"/>
      <c r="H142" s="20" t="s">
        <v>46</v>
      </c>
      <c r="I142" s="23">
        <v>0</v>
      </c>
      <c r="J142" s="7"/>
      <c r="K142" s="7"/>
    </row>
    <row r="143" spans="1:11">
      <c r="A143" s="125"/>
      <c r="B143" s="125"/>
      <c r="C143" s="125"/>
      <c r="D143" s="128"/>
      <c r="E143" s="131"/>
      <c r="F143" s="131"/>
      <c r="G143" s="134"/>
      <c r="H143" s="17" t="s">
        <v>47</v>
      </c>
      <c r="I143" s="24">
        <v>2743720</v>
      </c>
      <c r="J143" s="7"/>
      <c r="K143" s="7"/>
    </row>
    <row r="144" spans="1:11">
      <c r="A144" s="123">
        <v>30</v>
      </c>
      <c r="B144" s="123">
        <v>926</v>
      </c>
      <c r="C144" s="123">
        <v>92695</v>
      </c>
      <c r="D144" s="126" t="s">
        <v>66</v>
      </c>
      <c r="E144" s="129" t="s">
        <v>20</v>
      </c>
      <c r="F144" s="129">
        <v>2025</v>
      </c>
      <c r="G144" s="132">
        <f>I144</f>
        <v>7133804</v>
      </c>
      <c r="H144" s="15" t="s">
        <v>44</v>
      </c>
      <c r="I144" s="22">
        <f>I145+I146+I147</f>
        <v>7133804</v>
      </c>
      <c r="J144" s="7"/>
      <c r="K144" s="7"/>
    </row>
    <row r="145" spans="1:11">
      <c r="A145" s="124"/>
      <c r="B145" s="124"/>
      <c r="C145" s="124"/>
      <c r="D145" s="127"/>
      <c r="E145" s="130"/>
      <c r="F145" s="130"/>
      <c r="G145" s="133"/>
      <c r="H145" s="17" t="s">
        <v>45</v>
      </c>
      <c r="I145" s="23">
        <f>144363+23659</f>
        <v>168022</v>
      </c>
      <c r="J145" s="7"/>
      <c r="K145" s="7"/>
    </row>
    <row r="146" spans="1:11">
      <c r="A146" s="124"/>
      <c r="B146" s="124"/>
      <c r="C146" s="124"/>
      <c r="D146" s="127"/>
      <c r="E146" s="130"/>
      <c r="F146" s="130"/>
      <c r="G146" s="133"/>
      <c r="H146" s="20" t="s">
        <v>46</v>
      </c>
      <c r="I146" s="23">
        <v>0</v>
      </c>
      <c r="J146" s="7"/>
      <c r="K146" s="7"/>
    </row>
    <row r="147" spans="1:11">
      <c r="A147" s="125"/>
      <c r="B147" s="125"/>
      <c r="C147" s="125"/>
      <c r="D147" s="128"/>
      <c r="E147" s="131"/>
      <c r="F147" s="131"/>
      <c r="G147" s="134"/>
      <c r="H147" s="17" t="s">
        <v>47</v>
      </c>
      <c r="I147" s="23">
        <f>4362871+1299264+1090717+212930</f>
        <v>6965782</v>
      </c>
      <c r="J147" s="7"/>
      <c r="K147" s="7"/>
    </row>
    <row r="148" spans="1:11">
      <c r="A148" s="123">
        <v>31</v>
      </c>
      <c r="B148" s="123">
        <v>926</v>
      </c>
      <c r="C148" s="123">
        <v>92695</v>
      </c>
      <c r="D148" s="126" t="s">
        <v>67</v>
      </c>
      <c r="E148" s="129" t="s">
        <v>20</v>
      </c>
      <c r="F148" s="129">
        <v>2025</v>
      </c>
      <c r="G148" s="132">
        <f>I148</f>
        <v>86541</v>
      </c>
      <c r="H148" s="15" t="s">
        <v>44</v>
      </c>
      <c r="I148" s="22">
        <f>I149+I150+I151</f>
        <v>86541</v>
      </c>
      <c r="J148" s="7"/>
      <c r="K148" s="7"/>
    </row>
    <row r="149" spans="1:11">
      <c r="A149" s="124"/>
      <c r="B149" s="124"/>
      <c r="C149" s="124"/>
      <c r="D149" s="127"/>
      <c r="E149" s="130"/>
      <c r="F149" s="130"/>
      <c r="G149" s="133"/>
      <c r="H149" s="17" t="s">
        <v>45</v>
      </c>
      <c r="I149" s="23">
        <f>86541-I151</f>
        <v>46541</v>
      </c>
      <c r="J149" s="7"/>
      <c r="K149" s="7"/>
    </row>
    <row r="150" spans="1:11">
      <c r="A150" s="124"/>
      <c r="B150" s="124"/>
      <c r="C150" s="124"/>
      <c r="D150" s="127"/>
      <c r="E150" s="130"/>
      <c r="F150" s="130"/>
      <c r="G150" s="133"/>
      <c r="H150" s="20" t="s">
        <v>46</v>
      </c>
      <c r="I150" s="23">
        <v>0</v>
      </c>
      <c r="J150" s="7"/>
      <c r="K150" s="7"/>
    </row>
    <row r="151" spans="1:11">
      <c r="A151" s="125"/>
      <c r="B151" s="125"/>
      <c r="C151" s="125"/>
      <c r="D151" s="128"/>
      <c r="E151" s="131"/>
      <c r="F151" s="131"/>
      <c r="G151" s="134"/>
      <c r="H151" s="17" t="s">
        <v>47</v>
      </c>
      <c r="I151" s="24">
        <v>40000</v>
      </c>
      <c r="J151" s="7"/>
      <c r="K151" s="7"/>
    </row>
    <row r="152" spans="1:11">
      <c r="A152" s="141" t="s">
        <v>68</v>
      </c>
      <c r="B152" s="142"/>
      <c r="C152" s="142"/>
      <c r="D152" s="142"/>
      <c r="E152" s="143"/>
      <c r="F152" s="150">
        <v>2025</v>
      </c>
      <c r="G152" s="153">
        <f>G148+G144+G140+G136+G132+G128+G115+G111+G103+G99+G95+G91+G87+G79+G75+G71+G67+G55+G51+G47+G43+G35+G31+G27+G39+G23+G19+G15+G11+G83+G107</f>
        <v>25694731</v>
      </c>
      <c r="H152" s="15" t="s">
        <v>44</v>
      </c>
      <c r="I152" s="16">
        <f>I148+I144+I140+I136+I132+I128+I115+I111+I103+I99+I95+I91+I87+I79+I75+I71+I67+I55+I51+I47+I43+I39+I35+I31+I27+I23+I19+I15+I11+I107+I83</f>
        <v>25694731</v>
      </c>
      <c r="J152" s="7"/>
      <c r="K152" s="7"/>
    </row>
    <row r="153" spans="1:11">
      <c r="A153" s="144"/>
      <c r="B153" s="145"/>
      <c r="C153" s="145"/>
      <c r="D153" s="145"/>
      <c r="E153" s="146"/>
      <c r="F153" s="151"/>
      <c r="G153" s="154"/>
      <c r="H153" s="32" t="s">
        <v>45</v>
      </c>
      <c r="I153" s="33">
        <f>I149+I145+I141+I137+I133+I129+I116+I112+I104+I100+I96+I92+I88+I80+I76+I72+I68+I56+I52+I48+I44+I40+I36+I32+I28+I24+I20+I16+I12+I108+I84</f>
        <v>6381182</v>
      </c>
      <c r="J153" s="7"/>
      <c r="K153" s="7"/>
    </row>
    <row r="154" spans="1:11" ht="27.6">
      <c r="A154" s="144"/>
      <c r="B154" s="145"/>
      <c r="C154" s="145"/>
      <c r="D154" s="145"/>
      <c r="E154" s="146"/>
      <c r="F154" s="151"/>
      <c r="G154" s="154"/>
      <c r="H154" s="34" t="s">
        <v>46</v>
      </c>
      <c r="I154" s="33">
        <f>I150+I146+I142+I138+I134+I130+I117+I113+I105+I101+I97+I93+I89+I81+I77+I73+I69+I57+I53+I49+I45+I41+I37+I33+I29+I25+I21+I17+I13+I109+I85</f>
        <v>1150486</v>
      </c>
      <c r="J154" s="7"/>
      <c r="K154" s="7"/>
    </row>
    <row r="155" spans="1:11">
      <c r="A155" s="147"/>
      <c r="B155" s="148"/>
      <c r="C155" s="148"/>
      <c r="D155" s="148"/>
      <c r="E155" s="149"/>
      <c r="F155" s="152"/>
      <c r="G155" s="155"/>
      <c r="H155" s="32" t="s">
        <v>47</v>
      </c>
      <c r="I155" s="33">
        <f>I151+I147+I143+I139+I135+I131+I118+I114+I106+I102+I98+I94+I90+I82+I78+I74+I70+I58+I54+I50+I46+I42+I38+I34+I30+I26+I22+I18+I14+I110+I86</f>
        <v>18163063</v>
      </c>
      <c r="J155" s="7"/>
      <c r="K155" s="7"/>
    </row>
    <row r="156" spans="1:11">
      <c r="J156" s="7"/>
      <c r="K156" s="7"/>
    </row>
    <row r="157" spans="1:11">
      <c r="J157" s="7"/>
      <c r="K157" s="7"/>
    </row>
    <row r="158" spans="1:11">
      <c r="G158" s="6"/>
      <c r="J158" s="7"/>
      <c r="K158" s="7"/>
    </row>
    <row r="159" spans="1:11">
      <c r="J159" s="7"/>
      <c r="K159" s="7"/>
    </row>
    <row r="160" spans="1:11">
      <c r="G160" s="6"/>
      <c r="J160" s="7"/>
      <c r="K160" s="7"/>
    </row>
    <row r="161" spans="5:11">
      <c r="G161" s="6"/>
      <c r="J161" s="7"/>
      <c r="K161" s="7"/>
    </row>
    <row r="162" spans="5:11">
      <c r="J162" s="7"/>
      <c r="K162" s="7"/>
    </row>
    <row r="166" spans="5:11">
      <c r="E166" s="4"/>
    </row>
    <row r="183" spans="5:5" ht="15.6">
      <c r="E183" s="31"/>
    </row>
  </sheetData>
  <mergeCells count="227">
    <mergeCell ref="A152:E155"/>
    <mergeCell ref="F152:F155"/>
    <mergeCell ref="G152:G155"/>
    <mergeCell ref="A136:A139"/>
    <mergeCell ref="B136:B139"/>
    <mergeCell ref="C136:C139"/>
    <mergeCell ref="D136:D139"/>
    <mergeCell ref="E136:E139"/>
    <mergeCell ref="F136:F139"/>
    <mergeCell ref="G136:G139"/>
    <mergeCell ref="G144:G147"/>
    <mergeCell ref="A148:A151"/>
    <mergeCell ref="B148:B151"/>
    <mergeCell ref="C148:C151"/>
    <mergeCell ref="D148:D151"/>
    <mergeCell ref="E148:E151"/>
    <mergeCell ref="F148:F151"/>
    <mergeCell ref="G148:G151"/>
    <mergeCell ref="A144:A147"/>
    <mergeCell ref="B144:B147"/>
    <mergeCell ref="C144:C147"/>
    <mergeCell ref="D144:D147"/>
    <mergeCell ref="E144:E147"/>
    <mergeCell ref="F144:F147"/>
    <mergeCell ref="G132:G135"/>
    <mergeCell ref="A140:A143"/>
    <mergeCell ref="B140:B143"/>
    <mergeCell ref="C140:C143"/>
    <mergeCell ref="D140:D143"/>
    <mergeCell ref="E140:E143"/>
    <mergeCell ref="F140:F143"/>
    <mergeCell ref="G140:G143"/>
    <mergeCell ref="A132:A135"/>
    <mergeCell ref="B132:B135"/>
    <mergeCell ref="C132:C135"/>
    <mergeCell ref="D132:D135"/>
    <mergeCell ref="E132:E135"/>
    <mergeCell ref="F132:F135"/>
    <mergeCell ref="G115:G118"/>
    <mergeCell ref="A128:A131"/>
    <mergeCell ref="B128:B131"/>
    <mergeCell ref="C128:C131"/>
    <mergeCell ref="D128:D131"/>
    <mergeCell ref="E128:E131"/>
    <mergeCell ref="F128:F131"/>
    <mergeCell ref="G128:G131"/>
    <mergeCell ref="A115:A118"/>
    <mergeCell ref="B115:B118"/>
    <mergeCell ref="C115:C118"/>
    <mergeCell ref="D115:D118"/>
    <mergeCell ref="E115:E118"/>
    <mergeCell ref="F115:F118"/>
    <mergeCell ref="G103:G106"/>
    <mergeCell ref="A111:A114"/>
    <mergeCell ref="B111:B114"/>
    <mergeCell ref="C111:C114"/>
    <mergeCell ref="D111:D114"/>
    <mergeCell ref="E111:E114"/>
    <mergeCell ref="F111:F114"/>
    <mergeCell ref="G111:G114"/>
    <mergeCell ref="A103:A106"/>
    <mergeCell ref="B103:B106"/>
    <mergeCell ref="C103:C106"/>
    <mergeCell ref="D103:D106"/>
    <mergeCell ref="E103:E106"/>
    <mergeCell ref="F103:F106"/>
    <mergeCell ref="B99:B102"/>
    <mergeCell ref="C99:C102"/>
    <mergeCell ref="D99:D102"/>
    <mergeCell ref="E99:E102"/>
    <mergeCell ref="F99:F102"/>
    <mergeCell ref="G99:G102"/>
    <mergeCell ref="A95:A98"/>
    <mergeCell ref="B95:B98"/>
    <mergeCell ref="C95:C98"/>
    <mergeCell ref="D95:D98"/>
    <mergeCell ref="E95:E98"/>
    <mergeCell ref="F95:F98"/>
    <mergeCell ref="I61:I65"/>
    <mergeCell ref="A79:A82"/>
    <mergeCell ref="B79:B82"/>
    <mergeCell ref="C79:C82"/>
    <mergeCell ref="D79:D82"/>
    <mergeCell ref="E79:E82"/>
    <mergeCell ref="F79:F82"/>
    <mergeCell ref="G79:G82"/>
    <mergeCell ref="G67:G70"/>
    <mergeCell ref="A75:A78"/>
    <mergeCell ref="B75:B78"/>
    <mergeCell ref="C75:C78"/>
    <mergeCell ref="D75:D78"/>
    <mergeCell ref="E75:E78"/>
    <mergeCell ref="F75:F78"/>
    <mergeCell ref="G75:G78"/>
    <mergeCell ref="A67:A70"/>
    <mergeCell ref="B67:B70"/>
    <mergeCell ref="C67:C70"/>
    <mergeCell ref="D67:D70"/>
    <mergeCell ref="E67:E70"/>
    <mergeCell ref="F67:F70"/>
    <mergeCell ref="A71:A74"/>
    <mergeCell ref="B71:B74"/>
    <mergeCell ref="G51:G54"/>
    <mergeCell ref="A55:A58"/>
    <mergeCell ref="B55:B58"/>
    <mergeCell ref="C55:C58"/>
    <mergeCell ref="D55:D58"/>
    <mergeCell ref="E55:E58"/>
    <mergeCell ref="F55:F58"/>
    <mergeCell ref="G55:G58"/>
    <mergeCell ref="A51:A54"/>
    <mergeCell ref="B51:B54"/>
    <mergeCell ref="C51:C54"/>
    <mergeCell ref="D51:D54"/>
    <mergeCell ref="E51:E54"/>
    <mergeCell ref="F51:F54"/>
    <mergeCell ref="G43:G46"/>
    <mergeCell ref="A47:A50"/>
    <mergeCell ref="B47:B50"/>
    <mergeCell ref="C47:C50"/>
    <mergeCell ref="D47:D50"/>
    <mergeCell ref="E47:E50"/>
    <mergeCell ref="F47:F50"/>
    <mergeCell ref="G47:G50"/>
    <mergeCell ref="A43:A46"/>
    <mergeCell ref="B43:B46"/>
    <mergeCell ref="C43:C46"/>
    <mergeCell ref="D43:D46"/>
    <mergeCell ref="E43:E46"/>
    <mergeCell ref="F43:F46"/>
    <mergeCell ref="G35:G38"/>
    <mergeCell ref="A39:A42"/>
    <mergeCell ref="B39:B42"/>
    <mergeCell ref="C39:C42"/>
    <mergeCell ref="D39:D42"/>
    <mergeCell ref="E39:E42"/>
    <mergeCell ref="F39:F42"/>
    <mergeCell ref="G39:G42"/>
    <mergeCell ref="A35:A38"/>
    <mergeCell ref="B35:B38"/>
    <mergeCell ref="C35:C38"/>
    <mergeCell ref="D35:D38"/>
    <mergeCell ref="E35:E38"/>
    <mergeCell ref="F35:F38"/>
    <mergeCell ref="A15:A18"/>
    <mergeCell ref="B15:B18"/>
    <mergeCell ref="C15:C18"/>
    <mergeCell ref="D15:D18"/>
    <mergeCell ref="E15:E18"/>
    <mergeCell ref="F15:F18"/>
    <mergeCell ref="G15:G18"/>
    <mergeCell ref="G23:G26"/>
    <mergeCell ref="A31:A34"/>
    <mergeCell ref="B31:B34"/>
    <mergeCell ref="C31:C34"/>
    <mergeCell ref="D31:D34"/>
    <mergeCell ref="E31:E34"/>
    <mergeCell ref="F31:F34"/>
    <mergeCell ref="G31:G34"/>
    <mergeCell ref="A23:A26"/>
    <mergeCell ref="B23:B26"/>
    <mergeCell ref="C23:C26"/>
    <mergeCell ref="D23:D26"/>
    <mergeCell ref="E23:E26"/>
    <mergeCell ref="F23:F26"/>
    <mergeCell ref="A19:A22"/>
    <mergeCell ref="B19:B22"/>
    <mergeCell ref="C19:C22"/>
    <mergeCell ref="G1:I1"/>
    <mergeCell ref="G2:I2"/>
    <mergeCell ref="G3:I3"/>
    <mergeCell ref="A4:I4"/>
    <mergeCell ref="I5:I9"/>
    <mergeCell ref="A11:A14"/>
    <mergeCell ref="B11:B14"/>
    <mergeCell ref="C11:C14"/>
    <mergeCell ref="D11:D14"/>
    <mergeCell ref="E11:E14"/>
    <mergeCell ref="F11:F14"/>
    <mergeCell ref="G11:G14"/>
    <mergeCell ref="D19:D22"/>
    <mergeCell ref="E19:E22"/>
    <mergeCell ref="F19:F22"/>
    <mergeCell ref="G19:G22"/>
    <mergeCell ref="A27:A30"/>
    <mergeCell ref="B27:B30"/>
    <mergeCell ref="C27:C30"/>
    <mergeCell ref="D27:D30"/>
    <mergeCell ref="E27:E30"/>
    <mergeCell ref="F27:F30"/>
    <mergeCell ref="G27:G30"/>
    <mergeCell ref="C71:C74"/>
    <mergeCell ref="D71:D74"/>
    <mergeCell ref="E71:E74"/>
    <mergeCell ref="F71:F74"/>
    <mergeCell ref="G71:G74"/>
    <mergeCell ref="A87:A90"/>
    <mergeCell ref="B87:B90"/>
    <mergeCell ref="C87:C90"/>
    <mergeCell ref="D87:D90"/>
    <mergeCell ref="E87:E90"/>
    <mergeCell ref="F87:F90"/>
    <mergeCell ref="G87:G90"/>
    <mergeCell ref="A91:A94"/>
    <mergeCell ref="B91:B94"/>
    <mergeCell ref="C91:C94"/>
    <mergeCell ref="D91:D94"/>
    <mergeCell ref="E91:E94"/>
    <mergeCell ref="F91:F94"/>
    <mergeCell ref="G91:G94"/>
    <mergeCell ref="I122:I126"/>
    <mergeCell ref="A83:A86"/>
    <mergeCell ref="B83:B86"/>
    <mergeCell ref="C83:C86"/>
    <mergeCell ref="D83:D86"/>
    <mergeCell ref="E83:E86"/>
    <mergeCell ref="F83:F86"/>
    <mergeCell ref="G83:G86"/>
    <mergeCell ref="A107:A110"/>
    <mergeCell ref="B107:B110"/>
    <mergeCell ref="C107:C110"/>
    <mergeCell ref="D107:D110"/>
    <mergeCell ref="E107:E110"/>
    <mergeCell ref="F107:F110"/>
    <mergeCell ref="G107:G110"/>
    <mergeCell ref="G95:G98"/>
    <mergeCell ref="A99:A102"/>
  </mergeCells>
  <pageMargins left="0.51181102362204722" right="0.51181102362204722" top="0.98425196850393704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załącznik_nr_1_2</vt:lpstr>
      <vt:lpstr>załącznik_nr_3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AniaB</dc:creator>
  <cp:lastModifiedBy>Marta Kozik</cp:lastModifiedBy>
  <cp:lastPrinted>2025-09-26T06:18:21Z</cp:lastPrinted>
  <dcterms:created xsi:type="dcterms:W3CDTF">2019-10-11T12:09:38Z</dcterms:created>
  <dcterms:modified xsi:type="dcterms:W3CDTF">2025-09-26T06:19:11Z</dcterms:modified>
</cp:coreProperties>
</file>