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0.172\M.Kozik\Moje dokumenty\sesje\sesja 12\uchwaly\XII 61 25 zmiany w budżecie\"/>
    </mc:Choice>
  </mc:AlternateContent>
  <xr:revisionPtr revIDLastSave="0" documentId="13_ncr:1_{20BEC9E4-8C6F-4409-9FD2-88E09CA108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_nr_1_2" sheetId="1" r:id="rId1"/>
    <sheet name="załącznik_nr_3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2" l="1"/>
  <c r="I117" i="2"/>
  <c r="I100" i="2"/>
  <c r="G100" i="2" s="1"/>
  <c r="I112" i="2"/>
  <c r="G112" i="2" s="1"/>
  <c r="I111" i="2"/>
  <c r="I119" i="2" s="1"/>
  <c r="I104" i="2"/>
  <c r="G104" i="2" s="1"/>
  <c r="I97" i="2"/>
  <c r="I96" i="2" s="1"/>
  <c r="G96" i="2" s="1"/>
  <c r="I92" i="2"/>
  <c r="G92" i="2" s="1"/>
  <c r="I88" i="2"/>
  <c r="G88" i="2" s="1"/>
  <c r="I84" i="2"/>
  <c r="G84" i="2"/>
  <c r="I81" i="2"/>
  <c r="I80" i="2" s="1"/>
  <c r="G80" i="2" s="1"/>
  <c r="I76" i="2"/>
  <c r="G76" i="2" s="1"/>
  <c r="I72" i="2"/>
  <c r="G72" i="2" s="1"/>
  <c r="I68" i="2"/>
  <c r="G68" i="2" s="1"/>
  <c r="I55" i="2"/>
  <c r="G55" i="2" s="1"/>
  <c r="I51" i="2"/>
  <c r="G51" i="2"/>
  <c r="I48" i="2"/>
  <c r="I47" i="2"/>
  <c r="G47" i="2" s="1"/>
  <c r="I43" i="2"/>
  <c r="G43" i="2" s="1"/>
  <c r="I39" i="2"/>
  <c r="G39" i="2" s="1"/>
  <c r="I35" i="2"/>
  <c r="G35" i="2" s="1"/>
  <c r="I31" i="2"/>
  <c r="G31" i="2" s="1"/>
  <c r="I27" i="2"/>
  <c r="G27" i="2"/>
  <c r="I23" i="2"/>
  <c r="G23" i="2" s="1"/>
  <c r="I19" i="2"/>
  <c r="G19" i="2" s="1"/>
  <c r="I15" i="2"/>
  <c r="G15" i="2"/>
  <c r="I11" i="2"/>
  <c r="G11" i="2" s="1"/>
  <c r="I108" i="2" l="1"/>
  <c r="G108" i="2" s="1"/>
  <c r="G116" i="2" s="1"/>
  <c r="I116" i="2" l="1"/>
  <c r="E55" i="1"/>
  <c r="F46" i="1"/>
  <c r="F45" i="1" s="1"/>
  <c r="F44" i="1" s="1"/>
  <c r="E46" i="1"/>
  <c r="E45" i="1" s="1"/>
  <c r="E44" i="1" s="1"/>
  <c r="F13" i="1"/>
  <c r="F12" i="1" s="1"/>
  <c r="F11" i="1" s="1"/>
  <c r="E13" i="1"/>
  <c r="E12" i="1" s="1"/>
  <c r="E11" i="1" s="1"/>
  <c r="E56" i="1"/>
  <c r="F56" i="1"/>
  <c r="F53" i="1"/>
  <c r="F52" i="1" s="1"/>
  <c r="E53" i="1"/>
  <c r="E52" i="1" s="1"/>
  <c r="E50" i="1"/>
  <c r="F42" i="1"/>
  <c r="F41" i="1" s="1"/>
  <c r="F40" i="1" s="1"/>
  <c r="E42" i="1"/>
  <c r="E41" i="1" s="1"/>
  <c r="E40" i="1" s="1"/>
  <c r="F210" i="1"/>
  <c r="E248" i="1"/>
  <c r="E244" i="1"/>
  <c r="E243" i="1" s="1"/>
  <c r="F244" i="1"/>
  <c r="F243" i="1" s="1"/>
  <c r="F228" i="1"/>
  <c r="E228" i="1"/>
  <c r="F238" i="1"/>
  <c r="E238" i="1"/>
  <c r="F222" i="1"/>
  <c r="E222" i="1"/>
  <c r="E209" i="1"/>
  <c r="F183" i="1"/>
  <c r="E183" i="1"/>
  <c r="E176" i="1"/>
  <c r="F126" i="1"/>
  <c r="F125" i="1" s="1"/>
  <c r="E126" i="1"/>
  <c r="E125" i="1" s="1"/>
  <c r="F135" i="1"/>
  <c r="E135" i="1"/>
  <c r="F174" i="1"/>
  <c r="E174" i="1"/>
  <c r="F131" i="1"/>
  <c r="E131" i="1"/>
  <c r="F114" i="1"/>
  <c r="E114" i="1"/>
  <c r="E92" i="1"/>
  <c r="F89" i="1"/>
  <c r="E89" i="1"/>
  <c r="F220" i="1"/>
  <c r="E220" i="1"/>
  <c r="F214" i="1"/>
  <c r="E214" i="1"/>
  <c r="F154" i="1"/>
  <c r="E154" i="1"/>
  <c r="E84" i="1"/>
  <c r="F76" i="1"/>
  <c r="E76" i="1"/>
  <c r="E49" i="1" l="1"/>
  <c r="E48" i="1" s="1"/>
  <c r="E262" i="1"/>
  <c r="E261" i="1" s="1"/>
  <c r="F247" i="1"/>
  <c r="E247" i="1"/>
  <c r="F241" i="1"/>
  <c r="E241" i="1"/>
  <c r="F208" i="1"/>
  <c r="F207" i="1" s="1"/>
  <c r="E120" i="1"/>
  <c r="E113" i="1" s="1"/>
  <c r="F92" i="1"/>
  <c r="F84" i="1"/>
  <c r="F50" i="1"/>
  <c r="F49" i="1" s="1"/>
  <c r="E208" i="1" l="1"/>
  <c r="E227" i="1"/>
  <c r="F227" i="1"/>
  <c r="E88" i="1"/>
  <c r="E130" i="1"/>
  <c r="F9" i="1" l="1"/>
  <c r="E9" i="1"/>
  <c r="E203" i="1" l="1"/>
  <c r="E173" i="1" s="1"/>
  <c r="F203" i="1"/>
  <c r="E207" i="1"/>
  <c r="E213" i="1"/>
  <c r="F213" i="1"/>
  <c r="F219" i="1" l="1"/>
  <c r="E219" i="1"/>
  <c r="F246" i="1" l="1"/>
  <c r="F176" i="1"/>
  <c r="F173" i="1" s="1"/>
  <c r="F120" i="1"/>
  <c r="F113" i="1" s="1"/>
  <c r="F283" i="1" l="1"/>
  <c r="E283" i="1"/>
  <c r="E271" i="1"/>
  <c r="E268" i="1"/>
  <c r="E267" i="1" s="1"/>
  <c r="E254" i="1"/>
  <c r="F256" i="1"/>
  <c r="E256" i="1"/>
  <c r="F268" i="1"/>
  <c r="F267" i="1" s="1"/>
  <c r="F259" i="1"/>
  <c r="F258" i="1" s="1"/>
  <c r="E259" i="1"/>
  <c r="E258" i="1" s="1"/>
  <c r="E253" i="1" l="1"/>
  <c r="F8" i="1" l="1"/>
  <c r="F7" i="1" s="1"/>
  <c r="F15" i="1" s="1"/>
  <c r="F262" i="1"/>
  <c r="F261" i="1" s="1"/>
  <c r="E153" i="1"/>
  <c r="F88" i="1" l="1"/>
  <c r="F48" i="1" l="1"/>
  <c r="F55" i="1" s="1"/>
  <c r="F57" i="1" s="1"/>
  <c r="E8" i="1" l="1"/>
  <c r="E7" i="1" s="1"/>
  <c r="E15" i="1" s="1"/>
  <c r="F289" i="1"/>
  <c r="F288" i="1" s="1"/>
  <c r="E289" i="1"/>
  <c r="E288" i="1" s="1"/>
  <c r="F286" i="1"/>
  <c r="F285" i="1" s="1"/>
  <c r="E286" i="1"/>
  <c r="E285" i="1" s="1"/>
  <c r="F17" i="1" l="1"/>
  <c r="F295" i="1"/>
  <c r="E75" i="1"/>
  <c r="E240" i="1"/>
  <c r="E83" i="1" l="1"/>
  <c r="E74" i="1" s="1"/>
  <c r="E281" i="1" l="1"/>
  <c r="E280" i="1" s="1"/>
  <c r="F281" i="1"/>
  <c r="F277" i="1"/>
  <c r="F276" i="1" s="1"/>
  <c r="F271" i="1"/>
  <c r="F270" i="1" s="1"/>
  <c r="F254" i="1"/>
  <c r="F253" i="1" s="1"/>
  <c r="F274" i="1"/>
  <c r="F273" i="1" s="1"/>
  <c r="E274" i="1"/>
  <c r="E273" i="1" s="1"/>
  <c r="E277" i="1"/>
  <c r="E276" i="1" s="1"/>
  <c r="E270" i="1"/>
  <c r="E246" i="1"/>
  <c r="E212" i="1" s="1"/>
  <c r="F240" i="1"/>
  <c r="F212" i="1" s="1"/>
  <c r="F153" i="1"/>
  <c r="F130" i="1"/>
  <c r="F83" i="1"/>
  <c r="F75" i="1"/>
  <c r="F74" i="1" l="1"/>
  <c r="E252" i="1"/>
  <c r="F252" i="1"/>
  <c r="F280" i="1"/>
  <c r="F279" i="1" s="1"/>
  <c r="E279" i="1"/>
  <c r="E295" i="1"/>
  <c r="E292" i="1" l="1"/>
  <c r="E251" i="1"/>
  <c r="F251" i="1"/>
  <c r="F292" i="1" l="1"/>
  <c r="E294" i="1" l="1"/>
  <c r="F294" i="1"/>
  <c r="F296" i="1" l="1"/>
</calcChain>
</file>

<file path=xl/sharedStrings.xml><?xml version="1.0" encoding="utf-8"?>
<sst xmlns="http://schemas.openxmlformats.org/spreadsheetml/2006/main" count="491" uniqueCount="153">
  <si>
    <t>§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</si>
  <si>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</si>
  <si>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</si>
  <si>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</si>
  <si>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</si>
  <si>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</si>
  <si>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</si>
  <si>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 xml:space="preserve">Razem dochody </t>
  </si>
  <si>
    <t xml:space="preserve">                                                                                                                   </t>
  </si>
  <si>
    <t xml:space="preserve">WYDATKI </t>
  </si>
  <si>
    <t xml:space="preserve"> Załącznik Nr  1  do Uchwały</t>
  </si>
  <si>
    <t xml:space="preserve"> Rady  Powiatu  Świdwińskiego </t>
  </si>
  <si>
    <t xml:space="preserve"> Załącznik Nr  2  do Uchwały</t>
  </si>
  <si>
    <t>OŚWIATA I WYCHOWANIE</t>
  </si>
  <si>
    <t>EDUKACYJNA OPIEKA WYCHOWAWCZA</t>
  </si>
  <si>
    <t>w tym na wydatki inwestycyjne</t>
  </si>
  <si>
    <t>w tym dochody majątkowe</t>
  </si>
  <si>
    <t>Zespół Szkół Rolniczych CKZ w Świdwinie</t>
  </si>
  <si>
    <t>Internaty i bursy szkolne</t>
  </si>
  <si>
    <t>Technika</t>
  </si>
  <si>
    <t>Pozostała działalność</t>
  </si>
  <si>
    <t>Zespół Szkół w Połczynie Zdroju</t>
  </si>
  <si>
    <t>Zespół Szkół w Świdwinie</t>
  </si>
  <si>
    <t>Młodzieżowy Ośrodek Wychowawczy w Rzepczynie</t>
  </si>
  <si>
    <t>Poradnia Psychologiczno - Pedagogiczna w Połczynie Zdroju</t>
  </si>
  <si>
    <t>Poradnia Psychologiczno - Pedagogiczna w Świdwinie</t>
  </si>
  <si>
    <t>Zespół Placówek Oświatowych w Połczynie Zdroju</t>
  </si>
  <si>
    <t>Starostwo Powiatowe w Świdwinie</t>
  </si>
  <si>
    <t>Zakup usług pozostałych</t>
  </si>
  <si>
    <t>Zespół Placówek Specjalnych w Sławoborzu</t>
  </si>
  <si>
    <t>Dotacja podmiotowa z budżetu dla niepublicznej jednostki systemu oświaty</t>
  </si>
  <si>
    <t>Zakup materiałów i wyposażenia</t>
  </si>
  <si>
    <t>Wynagrodzenia osobowe pracowników</t>
  </si>
  <si>
    <t xml:space="preserve"> Załącznik Nr  2A  do Uchwały</t>
  </si>
  <si>
    <t xml:space="preserve">Szkoły podstawowe specjalne </t>
  </si>
  <si>
    <t>Składki na ubezpieczenia społeczne</t>
  </si>
  <si>
    <t>Przedszkola specjalne</t>
  </si>
  <si>
    <t>Licea ogólnokształcące</t>
  </si>
  <si>
    <t>Inne formy kształcenia osobno niewymienione</t>
  </si>
  <si>
    <t>Realizacja zadań wymagających stosowania specjalnej organizacji nauki i metod</t>
  </si>
  <si>
    <t xml:space="preserve">pracy dla dzieci i młodzieży  w gimnazjach, klasach dotychczasowego gimnazjum </t>
  </si>
  <si>
    <t>prowadzonych w szkołach innego typu, liceach  ogólnokształcących , technikach,</t>
  </si>
  <si>
    <t>szkołach policealnych, branżowych szkołach I i II stopnia  i klasach dotychczasowej</t>
  </si>
  <si>
    <t>zasadniczej szkoły zawodowej  prowadzonych branżowych szkołach I stopnia</t>
  </si>
  <si>
    <t xml:space="preserve">oraz szkołach  artystycznych </t>
  </si>
  <si>
    <t>Specjalne ośrodki szkolno - wychowawcze</t>
  </si>
  <si>
    <t>Wczesne wspomaganie rozwoju dziecka</t>
  </si>
  <si>
    <t>Poradnie psychologiczno - pedagogiczne</t>
  </si>
  <si>
    <t>Ośrodki rewalidacyjno - wychowawcze</t>
  </si>
  <si>
    <t xml:space="preserve">Szkoły niepubliczne </t>
  </si>
  <si>
    <t>Szkoły policealne</t>
  </si>
  <si>
    <t>Policealne Studium ZDZ w Połczynie Zdroju</t>
  </si>
  <si>
    <t>LO ZDZ w Połczynie Zdroju</t>
  </si>
  <si>
    <t>LO ZDZ w Połczynie Zdroju - absolwenci</t>
  </si>
  <si>
    <t>Młodzieżowe ośrodki wychowawcze</t>
  </si>
  <si>
    <t>Razem wydatki - według załącznika nr 2 A</t>
  </si>
  <si>
    <t>Razem załącznik nr 2 i 2A</t>
  </si>
  <si>
    <t>Razem wydatki - według załącznika nr 2</t>
  </si>
  <si>
    <t>Zakup energii</t>
  </si>
  <si>
    <t>Składki na Fundusz Pracy</t>
  </si>
  <si>
    <t>Wynagrodzenia osobowe nauczycieli</t>
  </si>
  <si>
    <t xml:space="preserve">Wynagrodzenia osobowe nauczycieli  ( 20 % z 1% fun.nagród nauczycieli ) </t>
  </si>
  <si>
    <t>Niepubliczna Poradnia PP Synapsa w Świdwinie</t>
  </si>
  <si>
    <t>Ośrodek Rewalidacyjno - Wychowawczy w Toporzyku</t>
  </si>
  <si>
    <t>Niepubliczna Szkoła Podstawowa Specjalna w Toporzyku</t>
  </si>
  <si>
    <t>Przedszkole przy Niepub.Szkole Podst.Specjalnej w Toporzyku</t>
  </si>
  <si>
    <t>Policealne Studium ZDZ w Połczynie Zdroju - absolwenci</t>
  </si>
  <si>
    <t>Niepubliczna Poradnia PP NEURO-REH w Świdwinie</t>
  </si>
  <si>
    <t>Wynagrodzenia bezosobowe</t>
  </si>
  <si>
    <t xml:space="preserve">Zakup usług pozostałych </t>
  </si>
  <si>
    <t>Wydatki inwestycyjne jednostek budżetowych</t>
  </si>
  <si>
    <t>0 830</t>
  </si>
  <si>
    <t>Wpływy z usług</t>
  </si>
  <si>
    <t>RODZINA</t>
  </si>
  <si>
    <t>Wynagrodzenia osobowe nauczycieli (20% z 1% fun.nagród nauczycieli)</t>
  </si>
  <si>
    <t xml:space="preserve">Wynagrodzenia osobowe nauczycieli  </t>
  </si>
  <si>
    <t>Zakup usług remontowych</t>
  </si>
  <si>
    <t>Wpłaty na PPK finansowane przez podmiot zatrudniający</t>
  </si>
  <si>
    <t>Wynagrodzenia osobowe nauczycieli(20% z 1% fun.nagród nauczycieli)</t>
  </si>
  <si>
    <t>Wydatki osobowe niezaliczone do wynagrodzeń</t>
  </si>
  <si>
    <t>Zakup środków dydaktycznych i książek</t>
  </si>
  <si>
    <t>Zakup usług zdrowotnych</t>
  </si>
  <si>
    <t>Opłaty z tytułu zakupu usług telekomunikacyjnych</t>
  </si>
  <si>
    <t>Podróże służbowe krajowe</t>
  </si>
  <si>
    <t>Różne opłaty i składki</t>
  </si>
  <si>
    <t>Odpis na ZFŚS</t>
  </si>
  <si>
    <t>Szkolenia pracowników</t>
  </si>
  <si>
    <t>Dodatkowe wynagrodzenie roczne</t>
  </si>
  <si>
    <t>Dodatkowe wynagrodzenie roczne nauczycieli</t>
  </si>
  <si>
    <t>Podatek od towarów i usług (VAT)</t>
  </si>
  <si>
    <t>Podatek od nieruchomości</t>
  </si>
  <si>
    <t>Opłaty na rzecz budżetów jednostek samorządu terytorialnego</t>
  </si>
  <si>
    <t xml:space="preserve">Branżowe szkoły I stopnia </t>
  </si>
  <si>
    <t xml:space="preserve">Branżowe szkoły II stopnia </t>
  </si>
  <si>
    <t>Branżowe szkoły I stopnia</t>
  </si>
  <si>
    <t xml:space="preserve">Starostwo Powiatowe w Świdwinie </t>
  </si>
  <si>
    <t>POMOC SPOŁECZNA</t>
  </si>
  <si>
    <t>Domy pomocy społecznej</t>
  </si>
  <si>
    <t>Dom Pomocy Społecznej w Krzecku</t>
  </si>
  <si>
    <t>0 950</t>
  </si>
  <si>
    <t>Wpływy z tytułu kar i odszkodowań wynikających z umów</t>
  </si>
  <si>
    <t>Termomodernizacja budynku mieszkalnego przy ul. Wojska Polskiego 27 w Świdwinie</t>
  </si>
  <si>
    <t>Załącznik Nr 3 do Uchwały</t>
  </si>
  <si>
    <t>Rady Powiatu Świdwińskiego</t>
  </si>
  <si>
    <t>Zadania inwestycyjne do realizacji w 2025 roku</t>
  </si>
  <si>
    <t>Jednostka</t>
  </si>
  <si>
    <t>Plan na 2025r.</t>
  </si>
  <si>
    <t>Nazwa zadania</t>
  </si>
  <si>
    <t>organizacyjna</t>
  </si>
  <si>
    <t>Okres</t>
  </si>
  <si>
    <t xml:space="preserve">Łączne </t>
  </si>
  <si>
    <t>Źródła</t>
  </si>
  <si>
    <t>Lp.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</si>
  <si>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</si>
  <si>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</si>
  <si>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</si>
  <si>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</si>
  <si>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</si>
  <si>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</si>
  <si>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</si>
  <si>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</si>
  <si>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</si>
  <si>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</si>
  <si>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</si>
  <si>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>Remont drogi powiatowej nr 1082Z na odcinku Kluczkowo-Bierzwnica</t>
  </si>
  <si>
    <t>Powiatowy Zarząd Dróg w Świdwinie</t>
  </si>
  <si>
    <t>OGÓŁEM:</t>
  </si>
  <si>
    <t xml:space="preserve">środki własne </t>
  </si>
  <si>
    <t>środki pomocowe</t>
  </si>
  <si>
    <t>inne środki</t>
  </si>
  <si>
    <t>Przebudowa obiektu mostowego nr JNI 06030064 przez rzekę Mogilicę w ciągu drogi powiatowej nr 1061Z Rąbino-Sława-Bierzwnica w km 3+505 w m. Lipie</t>
  </si>
  <si>
    <t>Zakupy majątkowe</t>
  </si>
  <si>
    <t xml:space="preserve">Rozbudowa Regionalnej Infrastruktury Informacji Przestrzennej </t>
  </si>
  <si>
    <t>Wydatki inwestycyjne - dokumentacje, nadzory</t>
  </si>
  <si>
    <t>Nadzór autorski - rozbudowa HIPERBAZY ZSR CKZ w Świdwinie</t>
  </si>
  <si>
    <t>Montaż klimatyzacji w budynku Starostwa Powiatowego III piętro</t>
  </si>
  <si>
    <t>Zwiększenie jakości i dostępności usług publicznych ZSR CKZ w Świdwinie</t>
  </si>
  <si>
    <t>Wymiana windy w budynku Starostwa Powiatowego</t>
  </si>
  <si>
    <t>Wydzielenie klatki ppoż. w budynku Starostwa Powiatowego</t>
  </si>
  <si>
    <t>Zwiększenie efektywności energetycznej w budynku Poradni PP w Świdwinie poprzez termomodernizację i wymianę źródła ciepła</t>
  </si>
  <si>
    <t>Poprawa jakości usług medycznych w szpitalu w Połczynie-Zdroju</t>
  </si>
  <si>
    <t>Remont dachu zabytkowego szpitala w Połczynie Zdroju</t>
  </si>
  <si>
    <t>Adaptacja terenów zurbanizowanych do zmian klimatu</t>
  </si>
  <si>
    <t>Zakup samochodu "mikrobus" do przewozu osób niepełnosprawnych dla DPS w Modrzewcu</t>
  </si>
  <si>
    <t>Zakupy majątkowe w ramach projektu "Wybierz przyszłość dla Rodziny Plus"</t>
  </si>
  <si>
    <t>Powiatowe Centrum Pomocy Rodzinie               w Świdwinie</t>
  </si>
  <si>
    <t>Likwidacja barier transportowych - zakup samochodu dla CPOW Świdwin</t>
  </si>
  <si>
    <t>Rewitalizacja iglicy kościoła pw. MBNP w Świdwinie</t>
  </si>
  <si>
    <t>Budowa boiska trawiastego wraz z infrastrukturą towarzyszącą przy ZSR CKZ w Świdwinie</t>
  </si>
  <si>
    <t>Poprawa infrastruktury sportowej na terenie szkół Powiatu Świdwińskiego</t>
  </si>
  <si>
    <t xml:space="preserve">RAZEM </t>
  </si>
  <si>
    <t>Termomodernizacja budynku mieszkanego przy ulicy Wojska Polskiego 27 w Świdwinie</t>
  </si>
  <si>
    <t xml:space="preserve">  Nr XII/61/25 z dnia 24 kwietnia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</si>
</sst>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rgb="FFFF0000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6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5" xfId="0" applyNumberFormat="1" applyFont="1" applyBorder="1"/>
    <xf numFmtId="0" fontId="2" fillId="0" borderId="5" xfId="0" applyFont="1" applyBorder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7" fillId="0" borderId="0" xfId="0" applyFont="1"/>
    <xf numFmtId="164" fontId="7" fillId="0" borderId="0" xfId="0" applyNumberFormat="1" applyFont="1"/>
    <xf numFmtId="0" fontId="1" fillId="0" borderId="5" xfId="0" applyFont="1" applyBorder="1"/>
    <xf numFmtId="164" fontId="1" fillId="0" borderId="0" xfId="0" applyNumberFormat="1" applyFont="1"/>
    <xf numFmtId="0" fontId="8" fillId="0" borderId="5" xfId="0" applyFont="1" applyBorder="1"/>
    <xf numFmtId="0" fontId="4" fillId="0" borderId="7" xfId="0" applyFont="1" applyBorder="1"/>
    <xf numFmtId="164" fontId="2" fillId="0" borderId="5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10" xfId="0" applyFont="1" applyBorder="1" applyAlignment="1">
      <alignment horizontal="center"/>
    </xf>
    <xf numFmtId="164" fontId="4" fillId="0" borderId="3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3" fontId="4" fillId="0" borderId="5" xfId="0" applyNumberFormat="1" applyFont="1" applyBorder="1"/>
    <xf numFmtId="0" fontId="1" fillId="0" borderId="7" xfId="0" applyFont="1" applyBorder="1"/>
    <xf numFmtId="3" fontId="1" fillId="0" borderId="5" xfId="0" applyNumberFormat="1" applyFont="1" applyBorder="1"/>
    <xf numFmtId="0" fontId="2" fillId="0" borderId="1" xfId="0" applyFont="1" applyBorder="1"/>
    <xf numFmtId="0" fontId="4" fillId="0" borderId="5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164" fontId="1" fillId="0" borderId="9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164" fontId="4" fillId="0" borderId="5" xfId="0" applyNumberFormat="1" applyFont="1" applyBorder="1"/>
    <xf numFmtId="0" fontId="1" fillId="0" borderId="3" xfId="0" applyFont="1" applyBorder="1"/>
    <xf numFmtId="164" fontId="1" fillId="0" borderId="5" xfId="0" applyNumberFormat="1" applyFont="1" applyBorder="1"/>
    <xf numFmtId="0" fontId="1" fillId="0" borderId="9" xfId="0" applyFont="1" applyBorder="1"/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4" fillId="0" borderId="10" xfId="0" applyFont="1" applyBorder="1"/>
    <xf numFmtId="0" fontId="2" fillId="0" borderId="8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7" xfId="0" applyFont="1" applyBorder="1"/>
    <xf numFmtId="0" fontId="8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10" fillId="0" borderId="0" xfId="0" applyFont="1"/>
    <xf numFmtId="0" fontId="13" fillId="0" borderId="0" xfId="0" applyFont="1"/>
    <xf numFmtId="0" fontId="11" fillId="0" borderId="0" xfId="0" applyFont="1"/>
    <xf numFmtId="0" fontId="12" fillId="0" borderId="7" xfId="0" applyFont="1" applyBorder="1"/>
    <xf numFmtId="0" fontId="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left"/>
    </xf>
    <xf numFmtId="0" fontId="16" fillId="0" borderId="0" xfId="0" applyFont="1"/>
    <xf numFmtId="0" fontId="14" fillId="0" borderId="7" xfId="0" applyFont="1" applyBorder="1"/>
    <xf numFmtId="0" fontId="14" fillId="0" borderId="10" xfId="0" applyFont="1" applyBorder="1"/>
    <xf numFmtId="0" fontId="14" fillId="0" borderId="12" xfId="0" applyFont="1" applyBorder="1"/>
    <xf numFmtId="0" fontId="14" fillId="0" borderId="5" xfId="0" applyFont="1" applyBorder="1"/>
    <xf numFmtId="3" fontId="14" fillId="0" borderId="5" xfId="0" applyNumberFormat="1" applyFont="1" applyBorder="1"/>
    <xf numFmtId="0" fontId="8" fillId="0" borderId="9" xfId="0" applyFont="1" applyBorder="1"/>
    <xf numFmtId="0" fontId="8" fillId="0" borderId="12" xfId="0" applyFont="1" applyBorder="1"/>
    <xf numFmtId="3" fontId="8" fillId="0" borderId="5" xfId="0" applyNumberFormat="1" applyFont="1" applyBorder="1"/>
    <xf numFmtId="0" fontId="8" fillId="0" borderId="10" xfId="0" applyFont="1" applyBorder="1"/>
    <xf numFmtId="0" fontId="8" fillId="0" borderId="4" xfId="0" applyFont="1" applyBorder="1" applyAlignment="1">
      <alignment horizontal="left"/>
    </xf>
    <xf numFmtId="0" fontId="9" fillId="0" borderId="10" xfId="0" applyFont="1" applyBorder="1"/>
    <xf numFmtId="0" fontId="9" fillId="0" borderId="5" xfId="0" applyFont="1" applyBorder="1"/>
    <xf numFmtId="3" fontId="9" fillId="0" borderId="5" xfId="0" applyNumberFormat="1" applyFont="1" applyBorder="1"/>
    <xf numFmtId="164" fontId="8" fillId="0" borderId="3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8" fillId="0" borderId="7" xfId="0" applyFont="1" applyBorder="1" applyAlignment="1">
      <alignment horizontal="center"/>
    </xf>
    <xf numFmtId="164" fontId="8" fillId="0" borderId="9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7" fillId="0" borderId="0" xfId="0" applyFont="1"/>
    <xf numFmtId="0" fontId="9" fillId="0" borderId="7" xfId="0" applyFont="1" applyBorder="1"/>
    <xf numFmtId="3" fontId="8" fillId="0" borderId="1" xfId="0" applyNumberFormat="1" applyFont="1" applyBorder="1"/>
    <xf numFmtId="0" fontId="9" fillId="0" borderId="9" xfId="0" applyFont="1" applyBorder="1"/>
    <xf numFmtId="0" fontId="8" fillId="0" borderId="5" xfId="0" applyFont="1" applyBorder="1" applyAlignment="1">
      <alignment horizontal="left"/>
    </xf>
    <xf numFmtId="0" fontId="9" fillId="0" borderId="8" xfId="0" applyFont="1" applyBorder="1"/>
    <xf numFmtId="0" fontId="11" fillId="0" borderId="0" xfId="0" applyFont="1" applyAlignment="1">
      <alignment horizontal="left"/>
    </xf>
    <xf numFmtId="3" fontId="11" fillId="0" borderId="0" xfId="0" applyNumberFormat="1" applyFont="1"/>
    <xf numFmtId="0" fontId="9" fillId="0" borderId="12" xfId="0" applyFont="1" applyBorder="1"/>
    <xf numFmtId="0" fontId="2" fillId="0" borderId="12" xfId="0" applyFont="1" applyBorder="1"/>
    <xf numFmtId="0" fontId="4" fillId="0" borderId="12" xfId="0" applyFont="1" applyBorder="1"/>
    <xf numFmtId="0" fontId="1" fillId="0" borderId="12" xfId="0" applyFont="1" applyBorder="1"/>
    <xf numFmtId="0" fontId="4" fillId="0" borderId="9" xfId="0" applyFont="1" applyBorder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18" fillId="0" borderId="0" xfId="0" applyFont="1"/>
    <xf numFmtId="164" fontId="18" fillId="0" borderId="0" xfId="0" applyNumberFormat="1" applyFont="1"/>
    <xf numFmtId="164" fontId="11" fillId="0" borderId="0" xfId="0" applyNumberFormat="1" applyFont="1"/>
    <xf numFmtId="3" fontId="1" fillId="0" borderId="1" xfId="0" applyNumberFormat="1" applyFont="1" applyBorder="1"/>
    <xf numFmtId="0" fontId="1" fillId="0" borderId="1" xfId="0" applyFont="1" applyBorder="1"/>
    <xf numFmtId="0" fontId="14" fillId="0" borderId="0" xfId="0" applyFont="1"/>
    <xf numFmtId="3" fontId="14" fillId="0" borderId="0" xfId="0" applyNumberFormat="1" applyFont="1"/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/>
    <xf numFmtId="3" fontId="8" fillId="0" borderId="3" xfId="0" applyNumberFormat="1" applyFont="1" applyBorder="1"/>
    <xf numFmtId="0" fontId="8" fillId="0" borderId="13" xfId="0" applyFont="1" applyBorder="1" applyAlignment="1">
      <alignment horizontal="left"/>
    </xf>
    <xf numFmtId="0" fontId="14" fillId="0" borderId="3" xfId="0" applyFont="1" applyBorder="1"/>
    <xf numFmtId="0" fontId="14" fillId="0" borderId="9" xfId="0" applyFont="1" applyBorder="1"/>
    <xf numFmtId="0" fontId="14" fillId="0" borderId="6" xfId="0" applyFont="1" applyBorder="1"/>
    <xf numFmtId="0" fontId="14" fillId="0" borderId="1" xfId="0" applyFont="1" applyBorder="1"/>
    <xf numFmtId="0" fontId="14" fillId="0" borderId="11" xfId="0" applyFont="1" applyBorder="1"/>
    <xf numFmtId="0" fontId="9" fillId="0" borderId="13" xfId="0" applyFont="1" applyBorder="1"/>
    <xf numFmtId="164" fontId="9" fillId="0" borderId="5" xfId="0" applyNumberFormat="1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0" fontId="14" fillId="0" borderId="14" xfId="0" applyFont="1" applyBorder="1"/>
    <xf numFmtId="3" fontId="10" fillId="0" borderId="0" xfId="0" applyNumberFormat="1" applyFont="1"/>
    <xf numFmtId="0" fontId="15" fillId="0" borderId="5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" fillId="0" borderId="3" xfId="0" applyFont="1" applyBorder="1"/>
    <xf numFmtId="164" fontId="9" fillId="0" borderId="5" xfId="0" applyNumberFormat="1" applyFont="1" applyBorder="1"/>
    <xf numFmtId="0" fontId="9" fillId="0" borderId="11" xfId="0" applyFont="1" applyBorder="1"/>
    <xf numFmtId="164" fontId="14" fillId="0" borderId="5" xfId="0" applyNumberFormat="1" applyFont="1" applyBorder="1"/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9" fillId="0" borderId="3" xfId="0" applyFont="1" applyBorder="1"/>
    <xf numFmtId="0" fontId="19" fillId="0" borderId="5" xfId="0" applyFont="1" applyBorder="1"/>
    <xf numFmtId="164" fontId="19" fillId="0" borderId="5" xfId="0" applyNumberFormat="1" applyFont="1" applyBorder="1"/>
    <xf numFmtId="0" fontId="19" fillId="0" borderId="0" xfId="0" applyFont="1"/>
    <xf numFmtId="164" fontId="19" fillId="0" borderId="0" xfId="0" applyNumberFormat="1" applyFont="1"/>
    <xf numFmtId="164" fontId="8" fillId="0" borderId="0" xfId="0" applyNumberFormat="1" applyFont="1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20" fillId="0" borderId="0" xfId="0" applyFont="1"/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5" xfId="0" applyFont="1" applyBorder="1" applyAlignment="1">
      <alignment horizontal="right"/>
    </xf>
    <xf numFmtId="164" fontId="8" fillId="0" borderId="5" xfId="0" applyNumberFormat="1" applyFont="1" applyBorder="1"/>
    <xf numFmtId="0" fontId="21" fillId="0" borderId="7" xfId="0" applyFont="1" applyBorder="1"/>
    <xf numFmtId="0" fontId="21" fillId="0" borderId="10" xfId="0" applyFont="1" applyBorder="1"/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164" fontId="21" fillId="0" borderId="5" xfId="0" applyNumberFormat="1" applyFont="1" applyBorder="1"/>
    <xf numFmtId="0" fontId="22" fillId="0" borderId="0" xfId="0" applyFont="1"/>
    <xf numFmtId="3" fontId="19" fillId="0" borderId="5" xfId="0" applyNumberFormat="1" applyFont="1" applyBorder="1"/>
    <xf numFmtId="0" fontId="23" fillId="0" borderId="0" xfId="0" applyFont="1"/>
    <xf numFmtId="0" fontId="23" fillId="0" borderId="1" xfId="1" applyFont="1" applyBorder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3" xfId="1" applyFont="1" applyBorder="1" applyAlignment="1">
      <alignment horizontal="center"/>
    </xf>
    <xf numFmtId="0" fontId="23" fillId="0" borderId="14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5" fillId="2" borderId="5" xfId="1" applyFont="1" applyFill="1" applyBorder="1" applyAlignment="1">
      <alignment vertical="center"/>
    </xf>
    <xf numFmtId="164" fontId="25" fillId="0" borderId="5" xfId="1" applyNumberFormat="1" applyFont="1" applyBorder="1" applyAlignment="1">
      <alignment vertical="center" wrapText="1"/>
    </xf>
    <xf numFmtId="0" fontId="23" fillId="2" borderId="5" xfId="1" applyFont="1" applyFill="1" applyBorder="1" applyAlignment="1">
      <alignment vertical="center"/>
    </xf>
    <xf numFmtId="164" fontId="23" fillId="0" borderId="5" xfId="2" applyNumberFormat="1" applyFont="1" applyBorder="1" applyAlignment="1">
      <alignment vertical="center"/>
    </xf>
    <xf numFmtId="164" fontId="23" fillId="0" borderId="0" xfId="0" applyNumberFormat="1" applyFont="1"/>
    <xf numFmtId="0" fontId="23" fillId="2" borderId="5" xfId="1" applyFont="1" applyFill="1" applyBorder="1" applyAlignment="1">
      <alignment vertical="center" wrapText="1"/>
    </xf>
    <xf numFmtId="164" fontId="23" fillId="0" borderId="5" xfId="1" applyNumberFormat="1" applyFont="1" applyBorder="1" applyAlignment="1">
      <alignment vertical="center" wrapText="1"/>
    </xf>
    <xf numFmtId="3" fontId="25" fillId="0" borderId="5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3" fillId="0" borderId="0" xfId="1" applyFont="1" applyAlignment="1">
      <alignment vertical="center" wrapText="1"/>
    </xf>
    <xf numFmtId="0" fontId="24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164" fontId="23" fillId="0" borderId="0" xfId="1" applyNumberFormat="1" applyFont="1" applyAlignment="1">
      <alignment vertical="center" wrapText="1"/>
    </xf>
    <xf numFmtId="0" fontId="23" fillId="0" borderId="0" xfId="1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26" fillId="0" borderId="0" xfId="0" applyFont="1" applyAlignment="1">
      <alignment horizontal="center"/>
    </xf>
    <xf numFmtId="0" fontId="27" fillId="2" borderId="5" xfId="1" applyFont="1" applyFill="1" applyBorder="1" applyAlignment="1">
      <alignment vertical="center"/>
    </xf>
    <xf numFmtId="164" fontId="27" fillId="0" borderId="5" xfId="1" applyNumberFormat="1" applyFont="1" applyBorder="1" applyAlignment="1">
      <alignment vertical="center" wrapText="1"/>
    </xf>
    <xf numFmtId="0" fontId="27" fillId="2" borderId="5" xfId="1" applyFont="1" applyFill="1" applyBorder="1" applyAlignment="1">
      <alignment vertical="center" wrapText="1"/>
    </xf>
    <xf numFmtId="0" fontId="23" fillId="2" borderId="0" xfId="1" applyFont="1" applyFill="1" applyAlignment="1">
      <alignment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3" xfId="0" applyNumberFormat="1" applyFont="1" applyBorder="1" applyAlignment="1">
      <alignment horizontal="right" vertical="center" wrapText="1"/>
    </xf>
    <xf numFmtId="0" fontId="23" fillId="0" borderId="1" xfId="1" applyFont="1" applyBorder="1" applyAlignment="1">
      <alignment vertical="center" wrapText="1"/>
    </xf>
    <xf numFmtId="0" fontId="23" fillId="0" borderId="7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vertical="center" wrapText="1"/>
    </xf>
    <xf numFmtId="164" fontId="23" fillId="0" borderId="7" xfId="1" applyNumberFormat="1" applyFont="1" applyBorder="1" applyAlignment="1">
      <alignment vertical="center" wrapText="1"/>
    </xf>
    <xf numFmtId="164" fontId="23" fillId="0" borderId="3" xfId="1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Border="1"/>
    <xf numFmtId="0" fontId="23" fillId="0" borderId="3" xfId="0" applyFont="1" applyBorder="1"/>
    <xf numFmtId="0" fontId="8" fillId="0" borderId="0" xfId="0" applyFont="1" applyAlignment="1">
      <alignment horizontal="right" wrapText="1"/>
    </xf>
    <xf numFmtId="0" fontId="23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5"/>
  <sheetViews>
    <sheetView tabSelected="1" topLeftCell="A55" workbookViewId="0">
      <selection activeCell="F69" sqref="F69"/>
    </sheetView>
  </sheetViews>
  <sheetFormatPr defaultRowHeight="14.4"/>
  <cols>
    <col min="1" max="3" width="8.6640625" style="1" customWidth="1"/>
    <col min="4" max="4" width="78" style="1" customWidth="1"/>
    <col min="5" max="6" width="13.33203125" style="1" customWidth="1"/>
  </cols>
  <sheetData>
    <row r="1" spans="1:9" s="58" customFormat="1">
      <c r="A1" s="60"/>
      <c r="B1" s="60"/>
      <c r="C1" s="60"/>
      <c r="D1" s="60"/>
      <c r="E1" s="60"/>
      <c r="F1" s="6" t="s">
        <v>10</v>
      </c>
    </row>
    <row r="2" spans="1:9" s="58" customFormat="1">
      <c r="A2" s="60"/>
      <c r="B2" s="60"/>
      <c r="C2" s="60"/>
      <c r="D2" s="60"/>
      <c r="E2" s="60"/>
      <c r="F2" s="6" t="s">
        <v>11</v>
      </c>
    </row>
    <row r="3" spans="1:9" s="58" customFormat="1">
      <c r="A3" s="60"/>
      <c r="B3" s="60"/>
      <c r="C3" s="60"/>
      <c r="D3" s="60"/>
      <c r="E3" s="60"/>
      <c r="F3" s="6" t="s">
        <v>152</v>
      </c>
    </row>
    <row r="4" spans="1:9">
      <c r="D4" s="2" t="s">
        <v>1</v>
      </c>
    </row>
    <row r="5" spans="1:9">
      <c r="A5" s="7" t="s">
        <v>2</v>
      </c>
      <c r="B5" s="7" t="s">
        <v>3</v>
      </c>
      <c r="C5" s="7" t="s">
        <v>0</v>
      </c>
      <c r="D5" s="8" t="s">
        <v>4</v>
      </c>
      <c r="E5" s="7" t="s">
        <v>5</v>
      </c>
      <c r="F5" s="9" t="s">
        <v>6</v>
      </c>
    </row>
    <row r="6" spans="1:9">
      <c r="A6" s="10"/>
      <c r="B6" s="10"/>
      <c r="C6" s="10"/>
      <c r="D6" s="11"/>
      <c r="E6" s="10"/>
      <c r="F6" s="12"/>
    </row>
    <row r="7" spans="1:9" s="130" customFormat="1">
      <c r="A7" s="85">
        <v>801</v>
      </c>
      <c r="B7" s="92"/>
      <c r="C7" s="76"/>
      <c r="D7" s="76" t="s">
        <v>13</v>
      </c>
      <c r="E7" s="133">
        <f t="shared" ref="E7:F13" si="0">E8</f>
        <v>2500</v>
      </c>
      <c r="F7" s="133">
        <f t="shared" si="0"/>
        <v>0</v>
      </c>
    </row>
    <row r="8" spans="1:9" s="130" customFormat="1">
      <c r="A8" s="134"/>
      <c r="B8" s="85">
        <v>80120</v>
      </c>
      <c r="C8" s="99"/>
      <c r="D8" s="76" t="s">
        <v>37</v>
      </c>
      <c r="E8" s="133">
        <f t="shared" si="0"/>
        <v>2500</v>
      </c>
      <c r="F8" s="133">
        <f t="shared" si="0"/>
        <v>0</v>
      </c>
    </row>
    <row r="9" spans="1:9" s="136" customFormat="1">
      <c r="A9" s="120"/>
      <c r="B9" s="65"/>
      <c r="C9" s="67"/>
      <c r="D9" s="68" t="s">
        <v>21</v>
      </c>
      <c r="E9" s="135">
        <f t="shared" si="0"/>
        <v>2500</v>
      </c>
      <c r="F9" s="135">
        <f t="shared" si="0"/>
        <v>0</v>
      </c>
      <c r="I9" s="137"/>
    </row>
    <row r="10" spans="1:9" s="143" customFormat="1" ht="17.25" customHeight="1">
      <c r="A10" s="138"/>
      <c r="B10" s="139"/>
      <c r="C10" s="140" t="s">
        <v>71</v>
      </c>
      <c r="D10" s="141" t="s">
        <v>72</v>
      </c>
      <c r="E10" s="142">
        <v>2500</v>
      </c>
      <c r="F10" s="142"/>
    </row>
    <row r="11" spans="1:9" s="130" customFormat="1">
      <c r="A11" s="85">
        <v>852</v>
      </c>
      <c r="B11" s="92"/>
      <c r="C11" s="76"/>
      <c r="D11" s="76" t="s">
        <v>96</v>
      </c>
      <c r="E11" s="133">
        <f t="shared" si="0"/>
        <v>3998</v>
      </c>
      <c r="F11" s="133">
        <f t="shared" si="0"/>
        <v>0</v>
      </c>
    </row>
    <row r="12" spans="1:9" s="130" customFormat="1">
      <c r="A12" s="134"/>
      <c r="B12" s="85">
        <v>85202</v>
      </c>
      <c r="C12" s="99"/>
      <c r="D12" s="76" t="s">
        <v>97</v>
      </c>
      <c r="E12" s="133">
        <f t="shared" si="0"/>
        <v>3998</v>
      </c>
      <c r="F12" s="133">
        <f t="shared" si="0"/>
        <v>0</v>
      </c>
    </row>
    <row r="13" spans="1:9" s="136" customFormat="1">
      <c r="A13" s="120"/>
      <c r="B13" s="65"/>
      <c r="C13" s="67"/>
      <c r="D13" s="68" t="s">
        <v>98</v>
      </c>
      <c r="E13" s="135">
        <f t="shared" si="0"/>
        <v>3998</v>
      </c>
      <c r="F13" s="135">
        <f t="shared" si="0"/>
        <v>0</v>
      </c>
      <c r="I13" s="137"/>
    </row>
    <row r="14" spans="1:9" s="143" customFormat="1" ht="17.25" customHeight="1">
      <c r="A14" s="138"/>
      <c r="B14" s="139"/>
      <c r="C14" s="140" t="s">
        <v>99</v>
      </c>
      <c r="D14" s="141" t="s">
        <v>100</v>
      </c>
      <c r="E14" s="142">
        <v>3998</v>
      </c>
      <c r="F14" s="142"/>
    </row>
    <row r="15" spans="1:9" s="91" customFormat="1">
      <c r="A15" s="76"/>
      <c r="B15" s="76"/>
      <c r="C15" s="76"/>
      <c r="D15" s="76" t="s">
        <v>7</v>
      </c>
      <c r="E15" s="133">
        <f>E7+E14</f>
        <v>6498</v>
      </c>
      <c r="F15" s="133">
        <f>F7</f>
        <v>0</v>
      </c>
    </row>
    <row r="16" spans="1:9" s="91" customFormat="1">
      <c r="A16" s="144"/>
      <c r="B16" s="144"/>
      <c r="C16" s="145"/>
      <c r="D16" s="145" t="s">
        <v>16</v>
      </c>
      <c r="E16" s="146">
        <v>0</v>
      </c>
      <c r="F16" s="146">
        <v>0</v>
      </c>
    </row>
    <row r="17" spans="1:6" s="91" customFormat="1">
      <c r="A17" s="147"/>
      <c r="B17" s="147"/>
      <c r="C17" s="147"/>
      <c r="D17" s="147"/>
      <c r="E17" s="148"/>
      <c r="F17" s="149">
        <f>E15-F15</f>
        <v>6498</v>
      </c>
    </row>
    <row r="18" spans="1:6" s="59" customFormat="1">
      <c r="A18" s="107"/>
      <c r="B18" s="107"/>
      <c r="C18" s="107"/>
      <c r="D18" s="107"/>
      <c r="E18" s="108"/>
      <c r="F18" s="109"/>
    </row>
    <row r="19" spans="1:6" s="59" customFormat="1">
      <c r="A19" s="107"/>
      <c r="B19" s="107"/>
      <c r="C19" s="107"/>
      <c r="D19" s="107"/>
      <c r="E19" s="108"/>
      <c r="F19" s="109"/>
    </row>
    <row r="20" spans="1:6" s="59" customFormat="1">
      <c r="A20" s="107"/>
      <c r="B20" s="107"/>
      <c r="C20" s="107"/>
      <c r="D20" s="107"/>
      <c r="E20" s="108"/>
      <c r="F20" s="109"/>
    </row>
    <row r="21" spans="1:6" s="59" customFormat="1">
      <c r="A21" s="107"/>
      <c r="B21" s="107"/>
      <c r="C21" s="107"/>
      <c r="D21" s="107"/>
      <c r="E21" s="108"/>
      <c r="F21" s="109"/>
    </row>
    <row r="22" spans="1:6" s="59" customFormat="1">
      <c r="A22" s="107"/>
      <c r="B22" s="107"/>
      <c r="C22" s="107"/>
      <c r="D22" s="107"/>
      <c r="E22" s="108"/>
      <c r="F22" s="109"/>
    </row>
    <row r="23" spans="1:6" s="59" customFormat="1">
      <c r="A23" s="107"/>
      <c r="B23" s="107"/>
      <c r="C23" s="107"/>
      <c r="D23" s="107"/>
      <c r="E23" s="108"/>
      <c r="F23" s="109"/>
    </row>
    <row r="24" spans="1:6" s="59" customFormat="1">
      <c r="A24" s="107"/>
      <c r="B24" s="107"/>
      <c r="C24" s="107"/>
      <c r="D24" s="107"/>
      <c r="E24" s="108"/>
      <c r="F24" s="109"/>
    </row>
    <row r="25" spans="1:6" s="59" customFormat="1">
      <c r="A25" s="107"/>
      <c r="B25" s="107"/>
      <c r="C25" s="107"/>
      <c r="D25" s="107"/>
      <c r="E25" s="108"/>
      <c r="F25" s="109"/>
    </row>
    <row r="26" spans="1:6" s="59" customFormat="1">
      <c r="A26" s="107"/>
      <c r="B26" s="107"/>
      <c r="C26" s="107"/>
      <c r="D26" s="107"/>
      <c r="E26" s="108"/>
      <c r="F26" s="109"/>
    </row>
    <row r="27" spans="1:6" s="22" customFormat="1">
      <c r="A27" s="15"/>
      <c r="B27" s="15"/>
      <c r="C27" s="15"/>
      <c r="D27" s="15"/>
      <c r="E27" s="16"/>
      <c r="F27" s="18"/>
    </row>
    <row r="28" spans="1:6" s="22" customFormat="1">
      <c r="A28" s="15"/>
      <c r="B28" s="15"/>
      <c r="C28" s="15"/>
      <c r="D28" s="15"/>
      <c r="E28" s="16"/>
      <c r="F28" s="18"/>
    </row>
    <row r="29" spans="1:6" s="22" customFormat="1">
      <c r="A29" s="15"/>
      <c r="B29" s="15"/>
      <c r="C29" s="15"/>
      <c r="D29" s="15"/>
      <c r="E29" s="16"/>
      <c r="F29" s="18"/>
    </row>
    <row r="30" spans="1:6" s="22" customFormat="1">
      <c r="A30" s="15"/>
      <c r="B30" s="15"/>
      <c r="C30" s="15"/>
      <c r="D30" s="15"/>
      <c r="E30" s="16"/>
      <c r="F30" s="18"/>
    </row>
    <row r="31" spans="1:6" s="22" customFormat="1">
      <c r="A31" s="15"/>
      <c r="B31" s="15"/>
      <c r="C31" s="15"/>
      <c r="D31" s="15"/>
      <c r="E31" s="16"/>
      <c r="F31" s="18"/>
    </row>
    <row r="32" spans="1:6" s="59" customFormat="1">
      <c r="A32" s="107"/>
      <c r="B32" s="107"/>
      <c r="C32" s="107"/>
      <c r="D32" s="107"/>
      <c r="E32" s="108"/>
      <c r="F32" s="109"/>
    </row>
    <row r="33" spans="1:9" s="59" customFormat="1">
      <c r="A33" s="107"/>
      <c r="B33" s="107"/>
      <c r="C33" s="107"/>
      <c r="D33" s="107"/>
      <c r="E33" s="108"/>
      <c r="F33" s="109"/>
    </row>
    <row r="34" spans="1:9" s="58" customFormat="1">
      <c r="A34" s="60"/>
      <c r="B34" s="60"/>
      <c r="C34" s="60"/>
      <c r="D34" s="60"/>
      <c r="E34" s="60"/>
      <c r="F34" s="6" t="s">
        <v>12</v>
      </c>
    </row>
    <row r="35" spans="1:9" s="58" customFormat="1">
      <c r="A35" s="60"/>
      <c r="B35" s="60"/>
      <c r="C35" s="60"/>
      <c r="D35" s="60"/>
      <c r="E35" s="60"/>
      <c r="F35" s="6" t="s">
        <v>11</v>
      </c>
    </row>
    <row r="36" spans="1:9" s="58" customFormat="1">
      <c r="A36" s="60"/>
      <c r="B36" s="60"/>
      <c r="C36" s="60"/>
      <c r="D36" s="60"/>
      <c r="E36" s="60"/>
      <c r="F36" s="6" t="s">
        <v>152</v>
      </c>
    </row>
    <row r="37" spans="1:9">
      <c r="A37" s="1" t="s">
        <v>8</v>
      </c>
      <c r="D37" s="2" t="s">
        <v>9</v>
      </c>
    </row>
    <row r="38" spans="1:9">
      <c r="A38" s="7" t="s">
        <v>2</v>
      </c>
      <c r="B38" s="7" t="s">
        <v>3</v>
      </c>
      <c r="C38" s="7" t="s">
        <v>0</v>
      </c>
      <c r="D38" s="8" t="s">
        <v>4</v>
      </c>
      <c r="E38" s="7" t="s">
        <v>5</v>
      </c>
      <c r="F38" s="9" t="s">
        <v>6</v>
      </c>
    </row>
    <row r="39" spans="1:9">
      <c r="A39" s="10"/>
      <c r="B39" s="10"/>
      <c r="C39" s="10"/>
      <c r="D39" s="11"/>
      <c r="E39" s="10"/>
      <c r="F39" s="12"/>
    </row>
    <row r="40" spans="1:9" s="130" customFormat="1">
      <c r="A40" s="85">
        <v>801</v>
      </c>
      <c r="B40" s="92"/>
      <c r="C40" s="76"/>
      <c r="D40" s="76" t="s">
        <v>13</v>
      </c>
      <c r="E40" s="133">
        <f t="shared" ref="E40:F42" si="1">E41</f>
        <v>2500</v>
      </c>
      <c r="F40" s="133">
        <f t="shared" si="1"/>
        <v>0</v>
      </c>
    </row>
    <row r="41" spans="1:9" s="130" customFormat="1">
      <c r="A41" s="134"/>
      <c r="B41" s="85">
        <v>80120</v>
      </c>
      <c r="C41" s="99"/>
      <c r="D41" s="76" t="s">
        <v>37</v>
      </c>
      <c r="E41" s="133">
        <f t="shared" si="1"/>
        <v>2500</v>
      </c>
      <c r="F41" s="133">
        <f t="shared" si="1"/>
        <v>0</v>
      </c>
    </row>
    <row r="42" spans="1:9" s="136" customFormat="1">
      <c r="A42" s="120"/>
      <c r="B42" s="65"/>
      <c r="C42" s="67"/>
      <c r="D42" s="68" t="s">
        <v>21</v>
      </c>
      <c r="E42" s="135">
        <f t="shared" si="1"/>
        <v>2500</v>
      </c>
      <c r="F42" s="135">
        <f t="shared" si="1"/>
        <v>0</v>
      </c>
      <c r="I42" s="137"/>
    </row>
    <row r="43" spans="1:9" s="143" customFormat="1" ht="17.25" customHeight="1">
      <c r="A43" s="138"/>
      <c r="B43" s="139"/>
      <c r="C43" s="140">
        <v>4300</v>
      </c>
      <c r="D43" s="141" t="s">
        <v>28</v>
      </c>
      <c r="E43" s="142">
        <v>2500</v>
      </c>
      <c r="F43" s="142"/>
    </row>
    <row r="44" spans="1:9" s="130" customFormat="1">
      <c r="A44" s="85">
        <v>852</v>
      </c>
      <c r="B44" s="92"/>
      <c r="C44" s="76"/>
      <c r="D44" s="76" t="s">
        <v>96</v>
      </c>
      <c r="E44" s="133">
        <f t="shared" ref="E44:F46" si="2">E45</f>
        <v>3998</v>
      </c>
      <c r="F44" s="133">
        <f t="shared" si="2"/>
        <v>0</v>
      </c>
    </row>
    <row r="45" spans="1:9" s="130" customFormat="1">
      <c r="A45" s="134"/>
      <c r="B45" s="85">
        <v>85202</v>
      </c>
      <c r="C45" s="99"/>
      <c r="D45" s="76" t="s">
        <v>97</v>
      </c>
      <c r="E45" s="133">
        <f t="shared" si="2"/>
        <v>3998</v>
      </c>
      <c r="F45" s="133">
        <f t="shared" si="2"/>
        <v>0</v>
      </c>
    </row>
    <row r="46" spans="1:9" s="136" customFormat="1">
      <c r="A46" s="120"/>
      <c r="B46" s="65"/>
      <c r="C46" s="67"/>
      <c r="D46" s="68" t="s">
        <v>98</v>
      </c>
      <c r="E46" s="135">
        <f t="shared" si="2"/>
        <v>3998</v>
      </c>
      <c r="F46" s="135">
        <f t="shared" si="2"/>
        <v>0</v>
      </c>
      <c r="I46" s="137"/>
    </row>
    <row r="47" spans="1:9" s="143" customFormat="1" ht="17.25" customHeight="1">
      <c r="A47" s="138"/>
      <c r="B47" s="139"/>
      <c r="C47" s="140">
        <v>4210</v>
      </c>
      <c r="D47" s="141" t="s">
        <v>31</v>
      </c>
      <c r="E47" s="142">
        <v>3998</v>
      </c>
      <c r="F47" s="142"/>
    </row>
    <row r="48" spans="1:9" s="152" customFormat="1">
      <c r="A48" s="150">
        <v>855</v>
      </c>
      <c r="B48" s="150"/>
      <c r="C48" s="150"/>
      <c r="D48" s="151" t="s">
        <v>73</v>
      </c>
      <c r="E48" s="133">
        <f>E49</f>
        <v>25000</v>
      </c>
      <c r="F48" s="133">
        <f>F49</f>
        <v>25000</v>
      </c>
    </row>
    <row r="49" spans="1:6" s="152" customFormat="1">
      <c r="A49" s="153"/>
      <c r="B49" s="154">
        <v>85595</v>
      </c>
      <c r="C49" s="150"/>
      <c r="D49" s="151" t="s">
        <v>20</v>
      </c>
      <c r="E49" s="133">
        <f>E50+E52</f>
        <v>25000</v>
      </c>
      <c r="F49" s="133">
        <f>F50+F52</f>
        <v>25000</v>
      </c>
    </row>
    <row r="50" spans="1:6" s="91" customFormat="1">
      <c r="A50" s="65"/>
      <c r="B50" s="66"/>
      <c r="C50" s="155"/>
      <c r="D50" s="68" t="s">
        <v>27</v>
      </c>
      <c r="E50" s="135">
        <f>E51</f>
        <v>0</v>
      </c>
      <c r="F50" s="135">
        <f>F51</f>
        <v>25000</v>
      </c>
    </row>
    <row r="51" spans="1:6" s="64" customFormat="1">
      <c r="A51" s="53"/>
      <c r="B51" s="73"/>
      <c r="C51" s="19">
        <v>4300</v>
      </c>
      <c r="D51" s="19" t="s">
        <v>28</v>
      </c>
      <c r="E51" s="156"/>
      <c r="F51" s="156">
        <v>25000</v>
      </c>
    </row>
    <row r="52" spans="1:6" s="91" customFormat="1">
      <c r="A52" s="65"/>
      <c r="B52" s="66"/>
      <c r="C52" s="155"/>
      <c r="D52" s="68" t="s">
        <v>95</v>
      </c>
      <c r="E52" s="135">
        <f>E53</f>
        <v>25000</v>
      </c>
      <c r="F52" s="135">
        <f>F53</f>
        <v>0</v>
      </c>
    </row>
    <row r="53" spans="1:6" s="162" customFormat="1">
      <c r="A53" s="157"/>
      <c r="B53" s="158"/>
      <c r="C53" s="159"/>
      <c r="D53" s="160" t="s">
        <v>101</v>
      </c>
      <c r="E53" s="161">
        <f>E54</f>
        <v>25000</v>
      </c>
      <c r="F53" s="161">
        <f>F54</f>
        <v>0</v>
      </c>
    </row>
    <row r="54" spans="1:6" s="64" customFormat="1">
      <c r="A54" s="53"/>
      <c r="B54" s="73"/>
      <c r="C54" s="140">
        <v>6050</v>
      </c>
      <c r="D54" s="141" t="s">
        <v>70</v>
      </c>
      <c r="E54" s="142">
        <v>25000</v>
      </c>
      <c r="F54" s="142"/>
    </row>
    <row r="55" spans="1:6" s="64" customFormat="1">
      <c r="A55" s="76"/>
      <c r="B55" s="99"/>
      <c r="C55" s="76"/>
      <c r="D55" s="76" t="s">
        <v>57</v>
      </c>
      <c r="E55" s="77">
        <f>E41+E48+E44</f>
        <v>31498</v>
      </c>
      <c r="F55" s="77">
        <f>F41+F48</f>
        <v>25000</v>
      </c>
    </row>
    <row r="56" spans="1:6" s="64" customFormat="1">
      <c r="A56" s="145"/>
      <c r="B56" s="145"/>
      <c r="C56" s="145"/>
      <c r="D56" s="145" t="s">
        <v>15</v>
      </c>
      <c r="E56" s="163">
        <f>E54</f>
        <v>25000</v>
      </c>
      <c r="F56" s="163">
        <f>F54</f>
        <v>0</v>
      </c>
    </row>
    <row r="57" spans="1:6" s="64" customFormat="1">
      <c r="A57" s="48"/>
      <c r="B57" s="48"/>
      <c r="C57" s="48"/>
      <c r="D57" s="48"/>
      <c r="E57" s="48"/>
      <c r="F57" s="106">
        <f>E55-F55</f>
        <v>6498</v>
      </c>
    </row>
    <row r="58" spans="1:6" s="64" customFormat="1">
      <c r="A58" s="48"/>
      <c r="B58" s="48"/>
      <c r="C58" s="48"/>
      <c r="D58" s="48"/>
      <c r="E58" s="48"/>
      <c r="F58" s="106"/>
    </row>
    <row r="59" spans="1:6" s="64" customFormat="1">
      <c r="A59" s="48"/>
      <c r="B59" s="48"/>
      <c r="C59" s="48"/>
      <c r="D59" s="48"/>
      <c r="E59" s="48"/>
      <c r="F59" s="106"/>
    </row>
    <row r="60" spans="1:6" s="64" customFormat="1">
      <c r="A60" s="48"/>
      <c r="B60" s="48"/>
      <c r="C60" s="48"/>
      <c r="D60" s="48"/>
      <c r="E60" s="48"/>
      <c r="F60" s="106"/>
    </row>
    <row r="61" spans="1:6" s="64" customFormat="1">
      <c r="A61" s="48"/>
      <c r="B61" s="48"/>
      <c r="C61" s="48"/>
      <c r="D61" s="48"/>
      <c r="E61" s="48"/>
      <c r="F61" s="106"/>
    </row>
    <row r="62" spans="1:6" s="64" customFormat="1">
      <c r="A62" s="48"/>
      <c r="B62" s="48"/>
      <c r="C62" s="48"/>
      <c r="D62" s="48"/>
      <c r="E62" s="48"/>
      <c r="F62" s="106"/>
    </row>
    <row r="63" spans="1:6" s="64" customFormat="1">
      <c r="A63" s="48"/>
      <c r="B63" s="48"/>
      <c r="C63" s="48"/>
      <c r="D63" s="48"/>
      <c r="E63" s="48"/>
      <c r="F63" s="106"/>
    </row>
    <row r="64" spans="1:6" s="58" customFormat="1">
      <c r="A64" s="60"/>
      <c r="B64" s="60"/>
      <c r="C64" s="60"/>
      <c r="D64" s="60"/>
      <c r="E64" s="60"/>
      <c r="F64" s="60"/>
    </row>
    <row r="65" spans="1:6" s="58" customFormat="1">
      <c r="A65" s="60"/>
      <c r="B65" s="60"/>
      <c r="C65" s="60"/>
      <c r="D65" s="60"/>
      <c r="E65" s="60"/>
      <c r="F65" s="60"/>
    </row>
    <row r="67" spans="1:6" s="64" customFormat="1">
      <c r="A67" s="48"/>
      <c r="B67" s="48"/>
      <c r="C67" s="48"/>
      <c r="D67" s="48"/>
      <c r="E67" s="48"/>
      <c r="F67" s="90" t="s">
        <v>33</v>
      </c>
    </row>
    <row r="68" spans="1:6" s="64" customFormat="1">
      <c r="A68" s="48"/>
      <c r="B68" s="48"/>
      <c r="C68" s="48"/>
      <c r="D68" s="48"/>
      <c r="E68" s="48"/>
      <c r="F68" s="90" t="s">
        <v>11</v>
      </c>
    </row>
    <row r="69" spans="1:6" s="91" customFormat="1">
      <c r="A69" s="48"/>
      <c r="B69" s="48"/>
      <c r="C69" s="48"/>
      <c r="D69" s="48"/>
      <c r="E69" s="48"/>
      <c r="F69" s="6" t="s">
        <v>152</v>
      </c>
    </row>
    <row r="70" spans="1:6" s="91" customFormat="1">
      <c r="A70" s="48"/>
      <c r="B70" s="48"/>
      <c r="C70" s="48"/>
      <c r="D70" s="48"/>
      <c r="E70" s="48"/>
      <c r="F70" s="90"/>
    </row>
    <row r="71" spans="1:6" s="64" customFormat="1">
      <c r="A71" s="48" t="s">
        <v>8</v>
      </c>
      <c r="B71" s="48"/>
      <c r="C71" s="48"/>
      <c r="D71" s="80" t="s">
        <v>9</v>
      </c>
      <c r="E71" s="48"/>
      <c r="F71" s="48"/>
    </row>
    <row r="72" spans="1:6" s="64" customFormat="1">
      <c r="A72" s="49" t="s">
        <v>2</v>
      </c>
      <c r="B72" s="49" t="s">
        <v>3</v>
      </c>
      <c r="C72" s="49" t="s">
        <v>0</v>
      </c>
      <c r="D72" s="81" t="s">
        <v>4</v>
      </c>
      <c r="E72" s="49" t="s">
        <v>5</v>
      </c>
      <c r="F72" s="82" t="s">
        <v>6</v>
      </c>
    </row>
    <row r="73" spans="1:6" s="64" customFormat="1">
      <c r="A73" s="51"/>
      <c r="B73" s="51"/>
      <c r="C73" s="51"/>
      <c r="D73" s="83"/>
      <c r="E73" s="51"/>
      <c r="F73" s="84"/>
    </row>
    <row r="74" spans="1:6" s="64" customFormat="1">
      <c r="A74" s="76">
        <v>801</v>
      </c>
      <c r="B74" s="76"/>
      <c r="C74" s="76"/>
      <c r="D74" s="76" t="s">
        <v>13</v>
      </c>
      <c r="E74" s="77">
        <f>E75+E83+E88+E113+E125+E130+E153+E173+E207</f>
        <v>2272561</v>
      </c>
      <c r="F74" s="77">
        <f>F75+F83+F88+F113+F125+F130+F153+F173+F207</f>
        <v>4232199</v>
      </c>
    </row>
    <row r="75" spans="1:6" s="64" customFormat="1">
      <c r="A75" s="85"/>
      <c r="B75" s="85">
        <v>80102</v>
      </c>
      <c r="C75" s="76"/>
      <c r="D75" s="76" t="s">
        <v>34</v>
      </c>
      <c r="E75" s="77">
        <f>E76</f>
        <v>629690</v>
      </c>
      <c r="F75" s="77">
        <f>F76</f>
        <v>0</v>
      </c>
    </row>
    <row r="76" spans="1:6" s="64" customFormat="1">
      <c r="A76" s="65"/>
      <c r="B76" s="65"/>
      <c r="C76" s="68"/>
      <c r="D76" s="68" t="s">
        <v>29</v>
      </c>
      <c r="E76" s="69">
        <f>E77+E82+E81+E78+E79+E80</f>
        <v>629690</v>
      </c>
      <c r="F76" s="69">
        <f>F77+F82+F81+F78+F79+F80</f>
        <v>0</v>
      </c>
    </row>
    <row r="77" spans="1:6" s="64" customFormat="1">
      <c r="A77" s="53"/>
      <c r="B77" s="53"/>
      <c r="C77" s="19">
        <v>4110</v>
      </c>
      <c r="D77" s="54" t="s">
        <v>35</v>
      </c>
      <c r="E77" s="72">
        <v>30000</v>
      </c>
      <c r="F77" s="72"/>
    </row>
    <row r="78" spans="1:6" s="64" customFormat="1">
      <c r="A78" s="53"/>
      <c r="B78" s="53"/>
      <c r="C78" s="19">
        <v>4210</v>
      </c>
      <c r="D78" s="114" t="s">
        <v>31</v>
      </c>
      <c r="E78" s="72">
        <v>5000</v>
      </c>
      <c r="F78" s="72"/>
    </row>
    <row r="79" spans="1:6" s="64" customFormat="1">
      <c r="A79" s="53"/>
      <c r="B79" s="53"/>
      <c r="C79" s="19">
        <v>4260</v>
      </c>
      <c r="D79" s="74" t="s">
        <v>58</v>
      </c>
      <c r="E79" s="72">
        <v>58000</v>
      </c>
      <c r="F79" s="72"/>
    </row>
    <row r="80" spans="1:6" s="64" customFormat="1">
      <c r="A80" s="53"/>
      <c r="B80" s="53"/>
      <c r="C80" s="19">
        <v>4270</v>
      </c>
      <c r="D80" s="74" t="s">
        <v>76</v>
      </c>
      <c r="E80" s="72">
        <v>27000</v>
      </c>
      <c r="F80" s="72"/>
    </row>
    <row r="81" spans="1:6" s="64" customFormat="1">
      <c r="A81" s="53"/>
      <c r="B81" s="53"/>
      <c r="C81" s="19">
        <v>4300</v>
      </c>
      <c r="D81" s="54" t="s">
        <v>28</v>
      </c>
      <c r="E81" s="72">
        <v>20000</v>
      </c>
      <c r="F81" s="72"/>
    </row>
    <row r="82" spans="1:6" s="64" customFormat="1">
      <c r="A82" s="53"/>
      <c r="B82" s="53"/>
      <c r="C82" s="19">
        <v>4790</v>
      </c>
      <c r="D82" s="74" t="s">
        <v>60</v>
      </c>
      <c r="E82" s="72">
        <v>489690</v>
      </c>
      <c r="F82" s="72"/>
    </row>
    <row r="83" spans="1:6" s="64" customFormat="1">
      <c r="A83" s="92"/>
      <c r="B83" s="85">
        <v>80105</v>
      </c>
      <c r="C83" s="76"/>
      <c r="D83" s="76" t="s">
        <v>36</v>
      </c>
      <c r="E83" s="77">
        <f>E84</f>
        <v>511839</v>
      </c>
      <c r="F83" s="77">
        <f>F84</f>
        <v>0</v>
      </c>
    </row>
    <row r="84" spans="1:6" s="64" customFormat="1">
      <c r="A84" s="65"/>
      <c r="B84" s="65"/>
      <c r="C84" s="68"/>
      <c r="D84" s="68" t="s">
        <v>29</v>
      </c>
      <c r="E84" s="69">
        <f>E85+E87+E86</f>
        <v>511839</v>
      </c>
      <c r="F84" s="69">
        <f>F85+F87</f>
        <v>0</v>
      </c>
    </row>
    <row r="85" spans="1:6" s="64" customFormat="1">
      <c r="A85" s="53"/>
      <c r="B85" s="53"/>
      <c r="C85" s="71">
        <v>4110</v>
      </c>
      <c r="D85" s="54" t="s">
        <v>35</v>
      </c>
      <c r="E85" s="72">
        <v>20000</v>
      </c>
      <c r="F85" s="72"/>
    </row>
    <row r="86" spans="1:6" s="64" customFormat="1">
      <c r="A86" s="53"/>
      <c r="B86" s="53"/>
      <c r="C86" s="19">
        <v>4260</v>
      </c>
      <c r="D86" s="74" t="s">
        <v>58</v>
      </c>
      <c r="E86" s="72">
        <v>30000</v>
      </c>
      <c r="F86" s="72"/>
    </row>
    <row r="87" spans="1:6" s="64" customFormat="1">
      <c r="A87" s="53"/>
      <c r="B87" s="50"/>
      <c r="C87" s="19">
        <v>4790</v>
      </c>
      <c r="D87" s="74" t="s">
        <v>60</v>
      </c>
      <c r="E87" s="72">
        <v>461839</v>
      </c>
      <c r="F87" s="72"/>
    </row>
    <row r="88" spans="1:6" s="64" customFormat="1">
      <c r="A88" s="92"/>
      <c r="B88" s="92">
        <v>80115</v>
      </c>
      <c r="C88" s="76"/>
      <c r="D88" s="76" t="s">
        <v>19</v>
      </c>
      <c r="E88" s="77">
        <f>E89+E92</f>
        <v>300689</v>
      </c>
      <c r="F88" s="77">
        <f>F89+F92</f>
        <v>52076</v>
      </c>
    </row>
    <row r="89" spans="1:6" s="64" customFormat="1">
      <c r="A89" s="65"/>
      <c r="B89" s="65"/>
      <c r="C89" s="68"/>
      <c r="D89" s="68" t="s">
        <v>21</v>
      </c>
      <c r="E89" s="69">
        <f>E90+E91</f>
        <v>0</v>
      </c>
      <c r="F89" s="69">
        <f>F90+F91</f>
        <v>35151</v>
      </c>
    </row>
    <row r="90" spans="1:6" s="64" customFormat="1">
      <c r="A90" s="53"/>
      <c r="B90" s="53"/>
      <c r="C90" s="19">
        <v>4790</v>
      </c>
      <c r="D90" s="74" t="s">
        <v>61</v>
      </c>
      <c r="E90" s="72"/>
      <c r="F90" s="72">
        <v>7766</v>
      </c>
    </row>
    <row r="91" spans="1:6" s="64" customFormat="1">
      <c r="A91" s="53"/>
      <c r="B91" s="53"/>
      <c r="C91" s="19">
        <v>4790</v>
      </c>
      <c r="D91" s="74" t="s">
        <v>60</v>
      </c>
      <c r="E91" s="72"/>
      <c r="F91" s="72">
        <v>27385</v>
      </c>
    </row>
    <row r="92" spans="1:6" s="64" customFormat="1">
      <c r="A92" s="65"/>
      <c r="B92" s="65"/>
      <c r="C92" s="68"/>
      <c r="D92" s="68" t="s">
        <v>17</v>
      </c>
      <c r="E92" s="69">
        <f>SUM(E93:E112)</f>
        <v>300689</v>
      </c>
      <c r="F92" s="69">
        <f>SUM(F93:F112)</f>
        <v>16925</v>
      </c>
    </row>
    <row r="93" spans="1:6" s="64" customFormat="1">
      <c r="A93" s="53"/>
      <c r="B93" s="53"/>
      <c r="C93" s="71">
        <v>3020</v>
      </c>
      <c r="D93" s="74" t="s">
        <v>79</v>
      </c>
      <c r="E93" s="72">
        <v>2000</v>
      </c>
      <c r="F93" s="72"/>
    </row>
    <row r="94" spans="1:6" s="64" customFormat="1">
      <c r="A94" s="53"/>
      <c r="B94" s="53"/>
      <c r="C94" s="71">
        <v>4010</v>
      </c>
      <c r="D94" s="54" t="s">
        <v>32</v>
      </c>
      <c r="E94" s="72">
        <v>32000</v>
      </c>
      <c r="F94" s="72"/>
    </row>
    <row r="95" spans="1:6" s="64" customFormat="1">
      <c r="A95" s="53"/>
      <c r="B95" s="53"/>
      <c r="C95" s="71">
        <v>4110</v>
      </c>
      <c r="D95" s="54" t="s">
        <v>35</v>
      </c>
      <c r="E95" s="72">
        <v>28000</v>
      </c>
      <c r="F95" s="72"/>
    </row>
    <row r="96" spans="1:6" s="64" customFormat="1">
      <c r="A96" s="53"/>
      <c r="B96" s="53"/>
      <c r="C96" s="71">
        <v>4120</v>
      </c>
      <c r="D96" s="74" t="s">
        <v>59</v>
      </c>
      <c r="E96" s="72">
        <v>6000</v>
      </c>
      <c r="F96" s="72"/>
    </row>
    <row r="97" spans="1:6" s="64" customFormat="1">
      <c r="A97" s="53"/>
      <c r="B97" s="53"/>
      <c r="C97" s="71">
        <v>4170</v>
      </c>
      <c r="D97" s="54" t="s">
        <v>68</v>
      </c>
      <c r="E97" s="72">
        <v>2000</v>
      </c>
      <c r="F97" s="72"/>
    </row>
    <row r="98" spans="1:6" s="64" customFormat="1">
      <c r="A98" s="53"/>
      <c r="B98" s="53"/>
      <c r="C98" s="71">
        <v>4210</v>
      </c>
      <c r="D98" s="114" t="s">
        <v>31</v>
      </c>
      <c r="E98" s="72">
        <v>8000</v>
      </c>
      <c r="F98" s="72"/>
    </row>
    <row r="99" spans="1:6" s="64" customFormat="1">
      <c r="A99" s="50"/>
      <c r="B99" s="50"/>
      <c r="C99" s="71">
        <v>4240</v>
      </c>
      <c r="D99" s="17" t="s">
        <v>80</v>
      </c>
      <c r="E99" s="72">
        <v>3000</v>
      </c>
      <c r="F99" s="72"/>
    </row>
    <row r="100" spans="1:6" s="58" customFormat="1">
      <c r="A100" s="49" t="s">
        <v>2</v>
      </c>
      <c r="B100" s="49" t="s">
        <v>3</v>
      </c>
      <c r="C100" s="49" t="s">
        <v>0</v>
      </c>
      <c r="D100" s="81" t="s">
        <v>4</v>
      </c>
      <c r="E100" s="49" t="s">
        <v>5</v>
      </c>
      <c r="F100" s="82" t="s">
        <v>6</v>
      </c>
    </row>
    <row r="101" spans="1:6" s="58" customFormat="1">
      <c r="A101" s="51"/>
      <c r="B101" s="51"/>
      <c r="C101" s="51"/>
      <c r="D101" s="83"/>
      <c r="E101" s="51"/>
      <c r="F101" s="84"/>
    </row>
    <row r="102" spans="1:6" s="64" customFormat="1">
      <c r="A102" s="52"/>
      <c r="B102" s="52"/>
      <c r="C102" s="71">
        <v>4260</v>
      </c>
      <c r="D102" s="117" t="s">
        <v>58</v>
      </c>
      <c r="E102" s="72">
        <v>17000</v>
      </c>
      <c r="F102" s="72"/>
    </row>
    <row r="103" spans="1:6" s="64" customFormat="1">
      <c r="A103" s="53"/>
      <c r="B103" s="53"/>
      <c r="C103" s="71">
        <v>4270</v>
      </c>
      <c r="D103" s="74" t="s">
        <v>76</v>
      </c>
      <c r="E103" s="72">
        <v>8089</v>
      </c>
      <c r="F103" s="72"/>
    </row>
    <row r="104" spans="1:6" s="64" customFormat="1">
      <c r="A104" s="53"/>
      <c r="B104" s="53"/>
      <c r="C104" s="71">
        <v>4280</v>
      </c>
      <c r="D104" s="54" t="s">
        <v>81</v>
      </c>
      <c r="E104" s="72">
        <v>2000</v>
      </c>
      <c r="F104" s="72"/>
    </row>
    <row r="105" spans="1:6" s="64" customFormat="1">
      <c r="A105" s="53"/>
      <c r="B105" s="53"/>
      <c r="C105" s="71">
        <v>4300</v>
      </c>
      <c r="D105" s="54" t="s">
        <v>28</v>
      </c>
      <c r="E105" s="72">
        <v>4000</v>
      </c>
      <c r="F105" s="72"/>
    </row>
    <row r="106" spans="1:6" s="64" customFormat="1">
      <c r="A106" s="53"/>
      <c r="B106" s="53"/>
      <c r="C106" s="71">
        <v>4360</v>
      </c>
      <c r="D106" s="74" t="s">
        <v>82</v>
      </c>
      <c r="E106" s="72">
        <v>700</v>
      </c>
      <c r="F106" s="72"/>
    </row>
    <row r="107" spans="1:6" s="64" customFormat="1">
      <c r="A107" s="53"/>
      <c r="B107" s="53"/>
      <c r="C107" s="71">
        <v>4410</v>
      </c>
      <c r="D107" s="114" t="s">
        <v>83</v>
      </c>
      <c r="E107" s="72">
        <v>500</v>
      </c>
      <c r="F107" s="72"/>
    </row>
    <row r="108" spans="1:6" s="64" customFormat="1">
      <c r="A108" s="53"/>
      <c r="B108" s="53"/>
      <c r="C108" s="71">
        <v>4430</v>
      </c>
      <c r="D108" s="54" t="s">
        <v>84</v>
      </c>
      <c r="E108" s="72">
        <v>1400</v>
      </c>
      <c r="F108" s="72"/>
    </row>
    <row r="109" spans="1:6" s="64" customFormat="1">
      <c r="A109" s="53"/>
      <c r="B109" s="53"/>
      <c r="C109" s="71">
        <v>4440</v>
      </c>
      <c r="D109" s="54" t="s">
        <v>85</v>
      </c>
      <c r="E109" s="72">
        <v>4000</v>
      </c>
      <c r="F109" s="72"/>
    </row>
    <row r="110" spans="1:6" s="64" customFormat="1">
      <c r="A110" s="53"/>
      <c r="B110" s="53"/>
      <c r="C110" s="71">
        <v>4700</v>
      </c>
      <c r="D110" s="74" t="s">
        <v>86</v>
      </c>
      <c r="E110" s="72">
        <v>2000</v>
      </c>
      <c r="F110" s="72"/>
    </row>
    <row r="111" spans="1:6" s="64" customFormat="1">
      <c r="A111" s="53"/>
      <c r="B111" s="53"/>
      <c r="C111" s="19">
        <v>4790</v>
      </c>
      <c r="D111" s="74" t="s">
        <v>60</v>
      </c>
      <c r="E111" s="72">
        <v>180000</v>
      </c>
      <c r="F111" s="72"/>
    </row>
    <row r="112" spans="1:6" s="64" customFormat="1">
      <c r="A112" s="53"/>
      <c r="B112" s="70"/>
      <c r="C112" s="19">
        <v>4790</v>
      </c>
      <c r="D112" s="74" t="s">
        <v>61</v>
      </c>
      <c r="E112" s="72"/>
      <c r="F112" s="72">
        <v>16925</v>
      </c>
    </row>
    <row r="113" spans="1:6" s="64" customFormat="1">
      <c r="A113" s="53"/>
      <c r="B113" s="85">
        <v>80117</v>
      </c>
      <c r="C113" s="76"/>
      <c r="D113" s="76" t="s">
        <v>92</v>
      </c>
      <c r="E113" s="77">
        <f>E114+E120</f>
        <v>7458</v>
      </c>
      <c r="F113" s="77">
        <f>F114+F120</f>
        <v>288822</v>
      </c>
    </row>
    <row r="114" spans="1:6" s="64" customFormat="1">
      <c r="A114" s="65"/>
      <c r="B114" s="65"/>
      <c r="C114" s="68"/>
      <c r="D114" s="68" t="s">
        <v>21</v>
      </c>
      <c r="E114" s="69">
        <f>E119+E115+E116+E118+E117</f>
        <v>0</v>
      </c>
      <c r="F114" s="69">
        <f>F119+F115+F116+F118+F117</f>
        <v>226450</v>
      </c>
    </row>
    <row r="115" spans="1:6" s="64" customFormat="1">
      <c r="A115" s="53"/>
      <c r="B115" s="53"/>
      <c r="C115" s="19">
        <v>4110</v>
      </c>
      <c r="D115" s="19" t="s">
        <v>35</v>
      </c>
      <c r="E115" s="72"/>
      <c r="F115" s="72">
        <v>46450</v>
      </c>
    </row>
    <row r="116" spans="1:6" s="64" customFormat="1">
      <c r="A116" s="53"/>
      <c r="B116" s="53"/>
      <c r="C116" s="71">
        <v>4120</v>
      </c>
      <c r="D116" s="74" t="s">
        <v>59</v>
      </c>
      <c r="E116" s="72"/>
      <c r="F116" s="72">
        <v>10000</v>
      </c>
    </row>
    <row r="117" spans="1:6" s="64" customFormat="1">
      <c r="A117" s="53"/>
      <c r="B117" s="53"/>
      <c r="C117" s="71">
        <v>4260</v>
      </c>
      <c r="D117" s="74" t="s">
        <v>58</v>
      </c>
      <c r="E117" s="72"/>
      <c r="F117" s="72">
        <v>30000</v>
      </c>
    </row>
    <row r="118" spans="1:6" s="64" customFormat="1">
      <c r="A118" s="53"/>
      <c r="B118" s="53"/>
      <c r="C118" s="71">
        <v>4300</v>
      </c>
      <c r="D118" s="54" t="s">
        <v>28</v>
      </c>
      <c r="E118" s="72"/>
      <c r="F118" s="72">
        <v>20000</v>
      </c>
    </row>
    <row r="119" spans="1:6" s="64" customFormat="1">
      <c r="A119" s="53"/>
      <c r="B119" s="53"/>
      <c r="C119" s="19">
        <v>4790</v>
      </c>
      <c r="D119" s="95" t="s">
        <v>60</v>
      </c>
      <c r="E119" s="72"/>
      <c r="F119" s="72">
        <v>120000</v>
      </c>
    </row>
    <row r="120" spans="1:6" s="64" customFormat="1">
      <c r="A120" s="65"/>
      <c r="B120" s="65"/>
      <c r="C120" s="68"/>
      <c r="D120" s="68" t="s">
        <v>17</v>
      </c>
      <c r="E120" s="69">
        <f>SUM(E121:E124)</f>
        <v>7458</v>
      </c>
      <c r="F120" s="69">
        <f>SUM(F121:F124)</f>
        <v>62372</v>
      </c>
    </row>
    <row r="121" spans="1:6" s="64" customFormat="1">
      <c r="A121" s="53"/>
      <c r="B121" s="53"/>
      <c r="C121" s="19">
        <v>4110</v>
      </c>
      <c r="D121" s="19" t="s">
        <v>35</v>
      </c>
      <c r="E121" s="72"/>
      <c r="F121" s="72">
        <v>8000</v>
      </c>
    </row>
    <row r="122" spans="1:6" s="64" customFormat="1">
      <c r="A122" s="53"/>
      <c r="B122" s="53"/>
      <c r="C122" s="19">
        <v>4120</v>
      </c>
      <c r="D122" s="95" t="s">
        <v>59</v>
      </c>
      <c r="E122" s="72"/>
      <c r="F122" s="72">
        <v>2372</v>
      </c>
    </row>
    <row r="123" spans="1:6" s="64" customFormat="1">
      <c r="A123" s="53"/>
      <c r="B123" s="53"/>
      <c r="C123" s="19">
        <v>4300</v>
      </c>
      <c r="D123" s="54" t="s">
        <v>28</v>
      </c>
      <c r="E123" s="72">
        <v>7458</v>
      </c>
      <c r="F123" s="72"/>
    </row>
    <row r="124" spans="1:6" s="64" customFormat="1">
      <c r="A124" s="53"/>
      <c r="B124" s="50"/>
      <c r="C124" s="19">
        <v>4790</v>
      </c>
      <c r="D124" s="95" t="s">
        <v>60</v>
      </c>
      <c r="E124" s="72"/>
      <c r="F124" s="72">
        <v>52000</v>
      </c>
    </row>
    <row r="125" spans="1:6" s="64" customFormat="1">
      <c r="A125" s="53"/>
      <c r="B125" s="75">
        <v>80118</v>
      </c>
      <c r="C125" s="76"/>
      <c r="D125" s="76" t="s">
        <v>93</v>
      </c>
      <c r="E125" s="77">
        <f>E126</f>
        <v>62372</v>
      </c>
      <c r="F125" s="77">
        <f>F126</f>
        <v>0</v>
      </c>
    </row>
    <row r="126" spans="1:6" s="64" customFormat="1">
      <c r="A126" s="65"/>
      <c r="B126" s="65"/>
      <c r="C126" s="68"/>
      <c r="D126" s="68" t="s">
        <v>17</v>
      </c>
      <c r="E126" s="69">
        <f>SUM(E127:E129)</f>
        <v>62372</v>
      </c>
      <c r="F126" s="69">
        <f>SUM(F127:F129)</f>
        <v>0</v>
      </c>
    </row>
    <row r="127" spans="1:6" s="64" customFormat="1">
      <c r="A127" s="53"/>
      <c r="B127" s="53"/>
      <c r="C127" s="19">
        <v>4110</v>
      </c>
      <c r="D127" s="19" t="s">
        <v>35</v>
      </c>
      <c r="E127" s="72">
        <v>8000</v>
      </c>
      <c r="F127" s="72"/>
    </row>
    <row r="128" spans="1:6" s="64" customFormat="1">
      <c r="A128" s="53"/>
      <c r="B128" s="53"/>
      <c r="C128" s="71">
        <v>4120</v>
      </c>
      <c r="D128" s="74" t="s">
        <v>59</v>
      </c>
      <c r="E128" s="72">
        <v>2372</v>
      </c>
      <c r="F128" s="72"/>
    </row>
    <row r="129" spans="1:6" s="64" customFormat="1">
      <c r="A129" s="53"/>
      <c r="B129" s="53"/>
      <c r="C129" s="19">
        <v>4790</v>
      </c>
      <c r="D129" s="95" t="s">
        <v>60</v>
      </c>
      <c r="E129" s="72">
        <v>52000</v>
      </c>
      <c r="F129" s="72"/>
    </row>
    <row r="130" spans="1:6" s="64" customFormat="1">
      <c r="A130" s="53"/>
      <c r="B130" s="96">
        <v>80120</v>
      </c>
      <c r="C130" s="94"/>
      <c r="D130" s="86" t="s">
        <v>37</v>
      </c>
      <c r="E130" s="77">
        <f>E131+E135</f>
        <v>729240</v>
      </c>
      <c r="F130" s="77">
        <f>F131+F135</f>
        <v>12327</v>
      </c>
    </row>
    <row r="131" spans="1:6" s="64" customFormat="1">
      <c r="A131" s="65"/>
      <c r="B131" s="66"/>
      <c r="C131" s="67"/>
      <c r="D131" s="68" t="s">
        <v>21</v>
      </c>
      <c r="E131" s="69">
        <f>E132</f>
        <v>52775</v>
      </c>
      <c r="F131" s="69">
        <f>F132</f>
        <v>0</v>
      </c>
    </row>
    <row r="132" spans="1:6" s="64" customFormat="1">
      <c r="A132" s="50"/>
      <c r="B132" s="70"/>
      <c r="C132" s="19">
        <v>4790</v>
      </c>
      <c r="D132" s="95" t="s">
        <v>60</v>
      </c>
      <c r="E132" s="72">
        <v>52775</v>
      </c>
      <c r="F132" s="72"/>
    </row>
    <row r="133" spans="1:6" s="64" customFormat="1">
      <c r="A133" s="49" t="s">
        <v>2</v>
      </c>
      <c r="B133" s="49" t="s">
        <v>3</v>
      </c>
      <c r="C133" s="49" t="s">
        <v>0</v>
      </c>
      <c r="D133" s="81" t="s">
        <v>4</v>
      </c>
      <c r="E133" s="49" t="s">
        <v>5</v>
      </c>
      <c r="F133" s="82" t="s">
        <v>6</v>
      </c>
    </row>
    <row r="134" spans="1:6" s="64" customFormat="1">
      <c r="A134" s="51"/>
      <c r="B134" s="87"/>
      <c r="C134" s="51"/>
      <c r="D134" s="83"/>
      <c r="E134" s="51"/>
      <c r="F134" s="84"/>
    </row>
    <row r="135" spans="1:6" s="64" customFormat="1">
      <c r="A135" s="122"/>
      <c r="B135" s="121"/>
      <c r="C135" s="67"/>
      <c r="D135" s="68" t="s">
        <v>22</v>
      </c>
      <c r="E135" s="69">
        <f>SUM(E136:E152)</f>
        <v>676465</v>
      </c>
      <c r="F135" s="69">
        <f>SUM(F136:F152)</f>
        <v>12327</v>
      </c>
    </row>
    <row r="136" spans="1:6" s="64" customFormat="1">
      <c r="A136" s="120"/>
      <c r="B136" s="65"/>
      <c r="C136" s="71">
        <v>4010</v>
      </c>
      <c r="D136" s="19" t="s">
        <v>32</v>
      </c>
      <c r="E136" s="72">
        <v>472</v>
      </c>
      <c r="F136" s="72"/>
    </row>
    <row r="137" spans="1:6" s="64" customFormat="1">
      <c r="A137" s="120"/>
      <c r="B137" s="65"/>
      <c r="C137" s="71">
        <v>4040</v>
      </c>
      <c r="D137" s="19" t="s">
        <v>87</v>
      </c>
      <c r="E137" s="72"/>
      <c r="F137" s="72">
        <v>472</v>
      </c>
    </row>
    <row r="138" spans="1:6" s="64" customFormat="1">
      <c r="A138" s="120"/>
      <c r="B138" s="65"/>
      <c r="C138" s="71">
        <v>4110</v>
      </c>
      <c r="D138" s="19" t="s">
        <v>35</v>
      </c>
      <c r="E138" s="72">
        <v>87416</v>
      </c>
      <c r="F138" s="72"/>
    </row>
    <row r="139" spans="1:6" s="64" customFormat="1">
      <c r="A139" s="65"/>
      <c r="B139" s="66"/>
      <c r="C139" s="71">
        <v>4120</v>
      </c>
      <c r="D139" s="74" t="s">
        <v>59</v>
      </c>
      <c r="E139" s="72">
        <v>5359</v>
      </c>
      <c r="F139" s="72"/>
    </row>
    <row r="140" spans="1:6" s="64" customFormat="1">
      <c r="A140" s="65"/>
      <c r="B140" s="66"/>
      <c r="C140" s="70">
        <v>4210</v>
      </c>
      <c r="D140" s="114" t="s">
        <v>31</v>
      </c>
      <c r="E140" s="116">
        <v>14235</v>
      </c>
      <c r="F140" s="116"/>
    </row>
    <row r="141" spans="1:6" s="64" customFormat="1">
      <c r="A141" s="120"/>
      <c r="B141" s="65"/>
      <c r="C141" s="71">
        <v>4240</v>
      </c>
      <c r="D141" s="17" t="s">
        <v>80</v>
      </c>
      <c r="E141" s="72">
        <v>15000</v>
      </c>
      <c r="F141" s="72"/>
    </row>
    <row r="142" spans="1:6" s="64" customFormat="1">
      <c r="A142" s="120"/>
      <c r="B142" s="65"/>
      <c r="C142" s="71">
        <v>4260</v>
      </c>
      <c r="D142" s="117" t="s">
        <v>58</v>
      </c>
      <c r="E142" s="72">
        <v>86427</v>
      </c>
      <c r="F142" s="72"/>
    </row>
    <row r="143" spans="1:6" s="64" customFormat="1">
      <c r="A143" s="120"/>
      <c r="B143" s="65"/>
      <c r="C143" s="71">
        <v>4270</v>
      </c>
      <c r="D143" s="74" t="s">
        <v>76</v>
      </c>
      <c r="E143" s="72">
        <v>4431</v>
      </c>
      <c r="F143" s="72"/>
    </row>
    <row r="144" spans="1:6" s="64" customFormat="1">
      <c r="A144" s="120"/>
      <c r="B144" s="65"/>
      <c r="C144" s="71">
        <v>4300</v>
      </c>
      <c r="D144" s="54" t="s">
        <v>28</v>
      </c>
      <c r="E144" s="72">
        <v>63061</v>
      </c>
      <c r="F144" s="72"/>
    </row>
    <row r="145" spans="1:6" s="64" customFormat="1">
      <c r="A145" s="120"/>
      <c r="B145" s="65"/>
      <c r="C145" s="71">
        <v>4360</v>
      </c>
      <c r="D145" s="74" t="s">
        <v>82</v>
      </c>
      <c r="E145" s="72">
        <v>3800</v>
      </c>
      <c r="F145" s="72"/>
    </row>
    <row r="146" spans="1:6" s="64" customFormat="1">
      <c r="A146" s="120"/>
      <c r="B146" s="65"/>
      <c r="C146" s="71">
        <v>4440</v>
      </c>
      <c r="D146" s="54" t="s">
        <v>85</v>
      </c>
      <c r="E146" s="72">
        <v>9273</v>
      </c>
      <c r="F146" s="72"/>
    </row>
    <row r="147" spans="1:6" s="64" customFormat="1">
      <c r="A147" s="120"/>
      <c r="B147" s="65"/>
      <c r="C147" s="71">
        <v>4480</v>
      </c>
      <c r="D147" s="19" t="s">
        <v>90</v>
      </c>
      <c r="E147" s="72"/>
      <c r="F147" s="72">
        <v>5</v>
      </c>
    </row>
    <row r="148" spans="1:6" s="64" customFormat="1">
      <c r="A148" s="120"/>
      <c r="B148" s="65"/>
      <c r="C148" s="71">
        <v>4520</v>
      </c>
      <c r="D148" s="74" t="s">
        <v>91</v>
      </c>
      <c r="E148" s="72"/>
      <c r="F148" s="72">
        <v>771</v>
      </c>
    </row>
    <row r="149" spans="1:6" s="64" customFormat="1">
      <c r="A149" s="120"/>
      <c r="B149" s="65"/>
      <c r="C149" s="71">
        <v>4530</v>
      </c>
      <c r="D149" s="74" t="s">
        <v>89</v>
      </c>
      <c r="E149" s="72"/>
      <c r="F149" s="72">
        <v>36</v>
      </c>
    </row>
    <row r="150" spans="1:6" s="64" customFormat="1">
      <c r="A150" s="120"/>
      <c r="B150" s="65"/>
      <c r="C150" s="71">
        <v>4790</v>
      </c>
      <c r="D150" s="74" t="s">
        <v>61</v>
      </c>
      <c r="E150" s="72"/>
      <c r="F150" s="72">
        <v>6582</v>
      </c>
    </row>
    <row r="151" spans="1:6" s="64" customFormat="1">
      <c r="A151" s="120"/>
      <c r="B151" s="65"/>
      <c r="C151" s="71">
        <v>4790</v>
      </c>
      <c r="D151" s="95" t="s">
        <v>60</v>
      </c>
      <c r="E151" s="72">
        <v>386991</v>
      </c>
      <c r="F151" s="72"/>
    </row>
    <row r="152" spans="1:6" s="64" customFormat="1">
      <c r="A152" s="53"/>
      <c r="B152" s="70"/>
      <c r="C152" s="71">
        <v>4800</v>
      </c>
      <c r="D152" s="19" t="s">
        <v>88</v>
      </c>
      <c r="E152" s="72"/>
      <c r="F152" s="72">
        <v>4461</v>
      </c>
    </row>
    <row r="153" spans="1:6" s="64" customFormat="1">
      <c r="A153" s="92"/>
      <c r="B153" s="96">
        <v>80144</v>
      </c>
      <c r="C153" s="76"/>
      <c r="D153" s="76" t="s">
        <v>38</v>
      </c>
      <c r="E153" s="77">
        <f>E154</f>
        <v>0</v>
      </c>
      <c r="F153" s="77">
        <f>F154</f>
        <v>425583</v>
      </c>
    </row>
    <row r="154" spans="1:6" s="64" customFormat="1">
      <c r="A154" s="65"/>
      <c r="B154" s="66"/>
      <c r="C154" s="68"/>
      <c r="D154" s="68" t="s">
        <v>29</v>
      </c>
      <c r="E154" s="69">
        <f>E155+E160+E161+E156+E157+E158+E159</f>
        <v>0</v>
      </c>
      <c r="F154" s="69">
        <f>F155+F160+F161+F156+F157+F158+F159</f>
        <v>425583</v>
      </c>
    </row>
    <row r="155" spans="1:6" s="64" customFormat="1">
      <c r="A155" s="53"/>
      <c r="B155" s="73"/>
      <c r="C155" s="19">
        <v>4110</v>
      </c>
      <c r="D155" s="54" t="s">
        <v>35</v>
      </c>
      <c r="E155" s="93"/>
      <c r="F155" s="93">
        <v>58892</v>
      </c>
    </row>
    <row r="156" spans="1:6" s="64" customFormat="1">
      <c r="A156" s="53"/>
      <c r="B156" s="73"/>
      <c r="C156" s="19">
        <v>4210</v>
      </c>
      <c r="D156" s="114" t="s">
        <v>31</v>
      </c>
      <c r="E156" s="93"/>
      <c r="F156" s="93">
        <v>5000</v>
      </c>
    </row>
    <row r="157" spans="1:6" s="64" customFormat="1">
      <c r="A157" s="53"/>
      <c r="B157" s="73"/>
      <c r="C157" s="19">
        <v>4260</v>
      </c>
      <c r="D157" s="74" t="s">
        <v>58</v>
      </c>
      <c r="E157" s="93"/>
      <c r="F157" s="93">
        <v>28000</v>
      </c>
    </row>
    <row r="158" spans="1:6" s="64" customFormat="1">
      <c r="A158" s="53"/>
      <c r="B158" s="73"/>
      <c r="C158" s="19">
        <v>4270</v>
      </c>
      <c r="D158" s="74" t="s">
        <v>76</v>
      </c>
      <c r="E158" s="93"/>
      <c r="F158" s="93">
        <v>2000</v>
      </c>
    </row>
    <row r="159" spans="1:6" s="64" customFormat="1">
      <c r="A159" s="53"/>
      <c r="B159" s="73"/>
      <c r="C159" s="19">
        <v>4300</v>
      </c>
      <c r="D159" s="54" t="s">
        <v>28</v>
      </c>
      <c r="E159" s="93"/>
      <c r="F159" s="93">
        <v>20000</v>
      </c>
    </row>
    <row r="160" spans="1:6" s="64" customFormat="1">
      <c r="A160" s="53"/>
      <c r="B160" s="73"/>
      <c r="C160" s="19">
        <v>4710</v>
      </c>
      <c r="D160" s="74" t="s">
        <v>77</v>
      </c>
      <c r="E160" s="93"/>
      <c r="F160" s="93">
        <v>11691</v>
      </c>
    </row>
    <row r="161" spans="1:6" s="64" customFormat="1">
      <c r="A161" s="118"/>
      <c r="B161" s="119"/>
      <c r="C161" s="19">
        <v>4790</v>
      </c>
      <c r="D161" s="74" t="s">
        <v>60</v>
      </c>
      <c r="E161" s="72"/>
      <c r="F161" s="72">
        <v>300000</v>
      </c>
    </row>
    <row r="163" spans="1:6" s="64" customFormat="1">
      <c r="A163" s="48"/>
      <c r="B163" s="48"/>
      <c r="C163" s="48"/>
      <c r="D163" s="105"/>
      <c r="E163" s="106"/>
      <c r="F163" s="106"/>
    </row>
    <row r="164" spans="1:6" s="64" customFormat="1">
      <c r="A164" s="112"/>
      <c r="B164" s="112"/>
      <c r="C164" s="48"/>
      <c r="D164" s="48"/>
      <c r="E164" s="113"/>
      <c r="F164" s="106"/>
    </row>
    <row r="165" spans="1:6" s="58" customFormat="1">
      <c r="A165" s="60"/>
      <c r="B165" s="60"/>
      <c r="C165" s="60"/>
      <c r="D165" s="97"/>
      <c r="E165" s="98"/>
      <c r="F165" s="98"/>
    </row>
    <row r="166" spans="1:6" s="64" customFormat="1">
      <c r="A166" s="49" t="s">
        <v>2</v>
      </c>
      <c r="B166" s="49" t="s">
        <v>3</v>
      </c>
      <c r="C166" s="49" t="s">
        <v>0</v>
      </c>
      <c r="D166" s="81" t="s">
        <v>4</v>
      </c>
      <c r="E166" s="49" t="s">
        <v>5</v>
      </c>
      <c r="F166" s="82" t="s">
        <v>6</v>
      </c>
    </row>
    <row r="167" spans="1:6" s="64" customFormat="1">
      <c r="A167" s="51"/>
      <c r="B167" s="51"/>
      <c r="C167" s="51"/>
      <c r="D167" s="83"/>
      <c r="E167" s="51"/>
      <c r="F167" s="84"/>
    </row>
    <row r="168" spans="1:6" s="64" customFormat="1">
      <c r="A168" s="49"/>
      <c r="B168" s="96">
        <v>80152</v>
      </c>
      <c r="C168" s="99"/>
      <c r="D168" s="123" t="s">
        <v>39</v>
      </c>
      <c r="E168" s="124"/>
      <c r="F168" s="125"/>
    </row>
    <row r="169" spans="1:6" s="64" customFormat="1">
      <c r="A169" s="87"/>
      <c r="B169" s="73"/>
      <c r="C169" s="70"/>
      <c r="D169" s="86" t="s">
        <v>40</v>
      </c>
      <c r="E169" s="89"/>
      <c r="F169" s="79"/>
    </row>
    <row r="170" spans="1:6" s="64" customFormat="1">
      <c r="A170" s="87"/>
      <c r="B170" s="73"/>
      <c r="C170" s="70"/>
      <c r="D170" s="86" t="s">
        <v>41</v>
      </c>
      <c r="E170" s="78"/>
      <c r="F170" s="88"/>
    </row>
    <row r="171" spans="1:6" s="64" customFormat="1">
      <c r="A171" s="87"/>
      <c r="B171" s="73"/>
      <c r="C171" s="70"/>
      <c r="D171" s="86" t="s">
        <v>42</v>
      </c>
      <c r="E171" s="78"/>
      <c r="F171" s="88"/>
    </row>
    <row r="172" spans="1:6" s="64" customFormat="1">
      <c r="A172" s="87"/>
      <c r="B172" s="73"/>
      <c r="C172" s="70"/>
      <c r="D172" s="86" t="s">
        <v>43</v>
      </c>
      <c r="E172" s="78"/>
      <c r="F172" s="88"/>
    </row>
    <row r="173" spans="1:6" s="64" customFormat="1">
      <c r="A173" s="87"/>
      <c r="B173" s="73"/>
      <c r="C173" s="70"/>
      <c r="D173" s="86" t="s">
        <v>44</v>
      </c>
      <c r="E173" s="89">
        <f>E174+E176+E203+E183</f>
        <v>0</v>
      </c>
      <c r="F173" s="89">
        <f>F174+F176+F203+F183</f>
        <v>815606</v>
      </c>
    </row>
    <row r="174" spans="1:6" s="64" customFormat="1">
      <c r="A174" s="65"/>
      <c r="B174" s="66"/>
      <c r="C174" s="67"/>
      <c r="D174" s="68" t="s">
        <v>21</v>
      </c>
      <c r="E174" s="69">
        <f>E175</f>
        <v>0</v>
      </c>
      <c r="F174" s="69">
        <f>F175</f>
        <v>121702</v>
      </c>
    </row>
    <row r="175" spans="1:6" s="64" customFormat="1">
      <c r="A175" s="53"/>
      <c r="B175" s="73"/>
      <c r="C175" s="19">
        <v>4790</v>
      </c>
      <c r="D175" s="95" t="s">
        <v>60</v>
      </c>
      <c r="E175" s="72"/>
      <c r="F175" s="72">
        <v>121702</v>
      </c>
    </row>
    <row r="176" spans="1:6" s="64" customFormat="1">
      <c r="A176" s="65"/>
      <c r="B176" s="66"/>
      <c r="C176" s="67"/>
      <c r="D176" s="68" t="s">
        <v>22</v>
      </c>
      <c r="E176" s="69">
        <f>SUM(E177:E182)</f>
        <v>0</v>
      </c>
      <c r="F176" s="69">
        <f>SUM(F177:F182)</f>
        <v>358146</v>
      </c>
    </row>
    <row r="177" spans="1:6" s="64" customFormat="1">
      <c r="A177" s="53"/>
      <c r="B177" s="73"/>
      <c r="C177" s="71">
        <v>4210</v>
      </c>
      <c r="D177" s="114" t="s">
        <v>31</v>
      </c>
      <c r="E177" s="72"/>
      <c r="F177" s="72">
        <v>10000</v>
      </c>
    </row>
    <row r="178" spans="1:6" s="64" customFormat="1">
      <c r="A178" s="53"/>
      <c r="B178" s="73"/>
      <c r="C178" s="71">
        <v>4260</v>
      </c>
      <c r="D178" s="74" t="s">
        <v>58</v>
      </c>
      <c r="E178" s="72"/>
      <c r="F178" s="72">
        <v>123243</v>
      </c>
    </row>
    <row r="179" spans="1:6" s="64" customFormat="1">
      <c r="A179" s="53"/>
      <c r="B179" s="73"/>
      <c r="C179" s="71">
        <v>4270</v>
      </c>
      <c r="D179" s="74" t="s">
        <v>76</v>
      </c>
      <c r="E179" s="72"/>
      <c r="F179" s="72">
        <v>1900</v>
      </c>
    </row>
    <row r="180" spans="1:6" s="64" customFormat="1">
      <c r="A180" s="53"/>
      <c r="B180" s="73"/>
      <c r="C180" s="71">
        <v>4300</v>
      </c>
      <c r="D180" s="54" t="s">
        <v>28</v>
      </c>
      <c r="E180" s="72"/>
      <c r="F180" s="72">
        <v>30200</v>
      </c>
    </row>
    <row r="181" spans="1:6" s="64" customFormat="1">
      <c r="A181" s="115"/>
      <c r="B181" s="53"/>
      <c r="C181" s="71">
        <v>4360</v>
      </c>
      <c r="D181" s="74" t="s">
        <v>82</v>
      </c>
      <c r="E181" s="72"/>
      <c r="F181" s="72">
        <v>1000</v>
      </c>
    </row>
    <row r="182" spans="1:6" s="64" customFormat="1">
      <c r="A182" s="115"/>
      <c r="B182" s="53"/>
      <c r="C182" s="71">
        <v>4790</v>
      </c>
      <c r="D182" s="95" t="s">
        <v>60</v>
      </c>
      <c r="E182" s="72"/>
      <c r="F182" s="72">
        <v>191803</v>
      </c>
    </row>
    <row r="183" spans="1:6" s="64" customFormat="1">
      <c r="A183" s="120"/>
      <c r="B183" s="65"/>
      <c r="C183" s="67"/>
      <c r="D183" s="68" t="s">
        <v>17</v>
      </c>
      <c r="E183" s="69">
        <f>SUM(E184:E202)</f>
        <v>0</v>
      </c>
      <c r="F183" s="69">
        <f>SUM(F184:F202)</f>
        <v>300689</v>
      </c>
    </row>
    <row r="184" spans="1:6" s="64" customFormat="1">
      <c r="A184" s="120"/>
      <c r="B184" s="65"/>
      <c r="C184" s="71">
        <v>3020</v>
      </c>
      <c r="D184" s="74" t="s">
        <v>79</v>
      </c>
      <c r="E184" s="72"/>
      <c r="F184" s="72">
        <v>2000</v>
      </c>
    </row>
    <row r="185" spans="1:6" s="64" customFormat="1">
      <c r="A185" s="120"/>
      <c r="B185" s="65"/>
      <c r="C185" s="71">
        <v>4010</v>
      </c>
      <c r="D185" s="54" t="s">
        <v>32</v>
      </c>
      <c r="E185" s="72"/>
      <c r="F185" s="72">
        <v>32000</v>
      </c>
    </row>
    <row r="186" spans="1:6" s="64" customFormat="1">
      <c r="A186" s="120"/>
      <c r="B186" s="65"/>
      <c r="C186" s="71">
        <v>4110</v>
      </c>
      <c r="D186" s="19" t="s">
        <v>35</v>
      </c>
      <c r="E186" s="72"/>
      <c r="F186" s="72">
        <v>28000</v>
      </c>
    </row>
    <row r="187" spans="1:6" s="64" customFormat="1">
      <c r="A187" s="65"/>
      <c r="B187" s="66"/>
      <c r="C187" s="71">
        <v>4120</v>
      </c>
      <c r="D187" s="74" t="s">
        <v>59</v>
      </c>
      <c r="E187" s="72"/>
      <c r="F187" s="72">
        <v>6000</v>
      </c>
    </row>
    <row r="188" spans="1:6" s="64" customFormat="1">
      <c r="A188" s="65"/>
      <c r="B188" s="66"/>
      <c r="C188" s="71">
        <v>4170</v>
      </c>
      <c r="D188" s="54" t="s">
        <v>68</v>
      </c>
      <c r="E188" s="116"/>
      <c r="F188" s="116">
        <v>2000</v>
      </c>
    </row>
    <row r="189" spans="1:6" s="64" customFormat="1">
      <c r="A189" s="65"/>
      <c r="B189" s="66"/>
      <c r="C189" s="70">
        <v>4210</v>
      </c>
      <c r="D189" s="114" t="s">
        <v>31</v>
      </c>
      <c r="E189" s="116"/>
      <c r="F189" s="116">
        <v>8000</v>
      </c>
    </row>
    <row r="190" spans="1:6" s="64" customFormat="1">
      <c r="A190" s="120"/>
      <c r="B190" s="65"/>
      <c r="C190" s="71">
        <v>4240</v>
      </c>
      <c r="D190" s="17" t="s">
        <v>80</v>
      </c>
      <c r="E190" s="72"/>
      <c r="F190" s="72">
        <v>3000</v>
      </c>
    </row>
    <row r="191" spans="1:6" s="64" customFormat="1">
      <c r="A191" s="120"/>
      <c r="B191" s="65"/>
      <c r="C191" s="71">
        <v>4260</v>
      </c>
      <c r="D191" s="117" t="s">
        <v>58</v>
      </c>
      <c r="E191" s="72"/>
      <c r="F191" s="72">
        <v>17000</v>
      </c>
    </row>
    <row r="192" spans="1:6" s="64" customFormat="1">
      <c r="A192" s="120"/>
      <c r="B192" s="65"/>
      <c r="C192" s="71">
        <v>4270</v>
      </c>
      <c r="D192" s="74" t="s">
        <v>76</v>
      </c>
      <c r="E192" s="72"/>
      <c r="F192" s="72">
        <v>8089</v>
      </c>
    </row>
    <row r="193" spans="1:6" s="64" customFormat="1">
      <c r="A193" s="120"/>
      <c r="B193" s="65"/>
      <c r="C193" s="71">
        <v>4280</v>
      </c>
      <c r="D193" s="54" t="s">
        <v>81</v>
      </c>
      <c r="E193" s="72"/>
      <c r="F193" s="72">
        <v>2000</v>
      </c>
    </row>
    <row r="194" spans="1:6" s="64" customFormat="1">
      <c r="A194" s="120"/>
      <c r="B194" s="65"/>
      <c r="C194" s="71">
        <v>4300</v>
      </c>
      <c r="D194" s="54" t="s">
        <v>28</v>
      </c>
      <c r="E194" s="72"/>
      <c r="F194" s="72">
        <v>4000</v>
      </c>
    </row>
    <row r="195" spans="1:6" s="64" customFormat="1">
      <c r="A195" s="120"/>
      <c r="B195" s="65"/>
      <c r="C195" s="71">
        <v>4360</v>
      </c>
      <c r="D195" s="74" t="s">
        <v>82</v>
      </c>
      <c r="E195" s="72"/>
      <c r="F195" s="72">
        <v>700</v>
      </c>
    </row>
    <row r="196" spans="1:6" s="64" customFormat="1">
      <c r="A196" s="120"/>
      <c r="B196" s="65"/>
      <c r="C196" s="71">
        <v>4410</v>
      </c>
      <c r="D196" s="114" t="s">
        <v>83</v>
      </c>
      <c r="E196" s="72"/>
      <c r="F196" s="72">
        <v>500</v>
      </c>
    </row>
    <row r="197" spans="1:6" s="64" customFormat="1">
      <c r="A197" s="120"/>
      <c r="B197" s="65"/>
      <c r="C197" s="71">
        <v>4430</v>
      </c>
      <c r="D197" s="54" t="s">
        <v>84</v>
      </c>
      <c r="E197" s="72"/>
      <c r="F197" s="72">
        <v>1400</v>
      </c>
    </row>
    <row r="198" spans="1:6" s="64" customFormat="1">
      <c r="A198" s="126"/>
      <c r="B198" s="118"/>
      <c r="C198" s="71">
        <v>4440</v>
      </c>
      <c r="D198" s="54" t="s">
        <v>85</v>
      </c>
      <c r="E198" s="72"/>
      <c r="F198" s="72">
        <v>4000</v>
      </c>
    </row>
    <row r="199" spans="1:6" s="64" customFormat="1">
      <c r="A199" s="49" t="s">
        <v>2</v>
      </c>
      <c r="B199" s="49" t="s">
        <v>3</v>
      </c>
      <c r="C199" s="49" t="s">
        <v>0</v>
      </c>
      <c r="D199" s="81" t="s">
        <v>4</v>
      </c>
      <c r="E199" s="49" t="s">
        <v>5</v>
      </c>
      <c r="F199" s="82" t="s">
        <v>6</v>
      </c>
    </row>
    <row r="200" spans="1:6" s="64" customFormat="1">
      <c r="A200" s="51"/>
      <c r="B200" s="87"/>
      <c r="C200" s="51"/>
      <c r="D200" s="83"/>
      <c r="E200" s="51"/>
      <c r="F200" s="84"/>
    </row>
    <row r="201" spans="1:6" s="64" customFormat="1">
      <c r="A201" s="120"/>
      <c r="B201" s="121"/>
      <c r="C201" s="71">
        <v>4700</v>
      </c>
      <c r="D201" s="95" t="s">
        <v>86</v>
      </c>
      <c r="E201" s="72"/>
      <c r="F201" s="72">
        <v>2000</v>
      </c>
    </row>
    <row r="202" spans="1:6" s="64" customFormat="1">
      <c r="A202" s="115"/>
      <c r="B202" s="53"/>
      <c r="C202" s="71">
        <v>4790</v>
      </c>
      <c r="D202" s="95" t="s">
        <v>60</v>
      </c>
      <c r="E202" s="72"/>
      <c r="F202" s="72">
        <v>180000</v>
      </c>
    </row>
    <row r="203" spans="1:6" s="64" customFormat="1">
      <c r="A203" s="120"/>
      <c r="B203" s="65"/>
      <c r="C203" s="67"/>
      <c r="D203" s="68" t="s">
        <v>26</v>
      </c>
      <c r="E203" s="69">
        <f>E204+E205+E206</f>
        <v>0</v>
      </c>
      <c r="F203" s="69">
        <f>F204+F205+F206</f>
        <v>35069</v>
      </c>
    </row>
    <row r="204" spans="1:6" s="64" customFormat="1">
      <c r="A204" s="115"/>
      <c r="B204" s="53"/>
      <c r="C204" s="71">
        <v>4110</v>
      </c>
      <c r="D204" s="74" t="s">
        <v>35</v>
      </c>
      <c r="E204" s="72"/>
      <c r="F204" s="72">
        <v>5659</v>
      </c>
    </row>
    <row r="205" spans="1:6" s="64" customFormat="1">
      <c r="A205" s="115"/>
      <c r="B205" s="53"/>
      <c r="C205" s="71">
        <v>4120</v>
      </c>
      <c r="D205" s="74" t="s">
        <v>59</v>
      </c>
      <c r="E205" s="72"/>
      <c r="F205" s="72">
        <v>811</v>
      </c>
    </row>
    <row r="206" spans="1:6" s="64" customFormat="1">
      <c r="A206" s="115"/>
      <c r="B206" s="50"/>
      <c r="C206" s="71">
        <v>4790</v>
      </c>
      <c r="D206" s="74" t="s">
        <v>60</v>
      </c>
      <c r="E206" s="72"/>
      <c r="F206" s="72">
        <v>28599</v>
      </c>
    </row>
    <row r="207" spans="1:6" s="64" customFormat="1">
      <c r="A207" s="92"/>
      <c r="B207" s="92">
        <v>80195</v>
      </c>
      <c r="C207" s="76"/>
      <c r="D207" s="76" t="s">
        <v>20</v>
      </c>
      <c r="E207" s="77">
        <f>E208</f>
        <v>31273</v>
      </c>
      <c r="F207" s="77">
        <f>F208</f>
        <v>2637785</v>
      </c>
    </row>
    <row r="208" spans="1:6" s="64" customFormat="1">
      <c r="A208" s="65"/>
      <c r="B208" s="65"/>
      <c r="C208" s="68"/>
      <c r="D208" s="68" t="s">
        <v>27</v>
      </c>
      <c r="E208" s="69">
        <f>E209+E211+E210</f>
        <v>31273</v>
      </c>
      <c r="F208" s="69">
        <f>F209+F210+F211</f>
        <v>2637785</v>
      </c>
    </row>
    <row r="209" spans="1:8" s="64" customFormat="1">
      <c r="A209" s="65"/>
      <c r="B209" s="65"/>
      <c r="C209" s="19">
        <v>4790</v>
      </c>
      <c r="D209" s="74" t="s">
        <v>74</v>
      </c>
      <c r="E209" s="72">
        <f>F150+F112+F90</f>
        <v>31273</v>
      </c>
      <c r="F209" s="72"/>
    </row>
    <row r="210" spans="1:8" s="64" customFormat="1">
      <c r="A210" s="65"/>
      <c r="B210" s="65"/>
      <c r="C210" s="19">
        <v>4790</v>
      </c>
      <c r="D210" s="74" t="s">
        <v>60</v>
      </c>
      <c r="E210" s="72"/>
      <c r="F210" s="72">
        <f>2584687-9000</f>
        <v>2575687</v>
      </c>
    </row>
    <row r="211" spans="1:8" s="64" customFormat="1">
      <c r="A211" s="50"/>
      <c r="B211" s="50"/>
      <c r="C211" s="19">
        <v>4300</v>
      </c>
      <c r="D211" s="74" t="s">
        <v>28</v>
      </c>
      <c r="E211" s="72"/>
      <c r="F211" s="72">
        <v>62098</v>
      </c>
    </row>
    <row r="212" spans="1:8" s="58" customFormat="1">
      <c r="A212" s="92">
        <v>854</v>
      </c>
      <c r="B212" s="85"/>
      <c r="C212" s="76"/>
      <c r="D212" s="76" t="s">
        <v>14</v>
      </c>
      <c r="E212" s="77">
        <f>E213+E219+E227+E240+E243+E246</f>
        <v>552465</v>
      </c>
      <c r="F212" s="77">
        <f>F213+F219+F227+F240+F243+F246</f>
        <v>305247</v>
      </c>
      <c r="H212" s="127"/>
    </row>
    <row r="213" spans="1:8" s="58" customFormat="1">
      <c r="A213" s="85"/>
      <c r="B213" s="96">
        <v>85403</v>
      </c>
      <c r="C213" s="76"/>
      <c r="D213" s="76" t="s">
        <v>45</v>
      </c>
      <c r="E213" s="77">
        <f>E214</f>
        <v>380634</v>
      </c>
      <c r="F213" s="77">
        <f>F214</f>
        <v>9322</v>
      </c>
    </row>
    <row r="214" spans="1:8" s="58" customFormat="1">
      <c r="A214" s="65"/>
      <c r="B214" s="66"/>
      <c r="C214" s="68"/>
      <c r="D214" s="68" t="s">
        <v>29</v>
      </c>
      <c r="E214" s="69">
        <f>E217+E218+E216+E215</f>
        <v>380634</v>
      </c>
      <c r="F214" s="69">
        <f>F217+F218+F216+F215</f>
        <v>9322</v>
      </c>
    </row>
    <row r="215" spans="1:8" s="58" customFormat="1">
      <c r="A215" s="53"/>
      <c r="B215" s="73"/>
      <c r="C215" s="19">
        <v>4110</v>
      </c>
      <c r="D215" s="19" t="s">
        <v>35</v>
      </c>
      <c r="E215" s="72">
        <v>48000</v>
      </c>
      <c r="F215" s="72"/>
    </row>
    <row r="216" spans="1:8" s="58" customFormat="1">
      <c r="A216" s="53"/>
      <c r="B216" s="73"/>
      <c r="C216" s="19">
        <v>4120</v>
      </c>
      <c r="D216" s="95" t="s">
        <v>59</v>
      </c>
      <c r="E216" s="72">
        <v>8000</v>
      </c>
      <c r="F216" s="72"/>
    </row>
    <row r="217" spans="1:8" s="58" customFormat="1">
      <c r="A217" s="53"/>
      <c r="B217" s="73"/>
      <c r="C217" s="19">
        <v>4790</v>
      </c>
      <c r="D217" s="95" t="s">
        <v>61</v>
      </c>
      <c r="E217" s="72"/>
      <c r="F217" s="72">
        <v>9322</v>
      </c>
    </row>
    <row r="218" spans="1:8" s="58" customFormat="1">
      <c r="A218" s="53"/>
      <c r="B218" s="73"/>
      <c r="C218" s="19">
        <v>4790</v>
      </c>
      <c r="D218" s="95" t="s">
        <v>60</v>
      </c>
      <c r="E218" s="72">
        <v>324634</v>
      </c>
      <c r="F218" s="72"/>
    </row>
    <row r="219" spans="1:8" s="64" customFormat="1">
      <c r="A219" s="92"/>
      <c r="B219" s="96">
        <v>85404</v>
      </c>
      <c r="C219" s="76"/>
      <c r="D219" s="76" t="s">
        <v>46</v>
      </c>
      <c r="E219" s="77">
        <f>E220+E222</f>
        <v>8601</v>
      </c>
      <c r="F219" s="77">
        <f>F220+F222</f>
        <v>11187</v>
      </c>
    </row>
    <row r="220" spans="1:8" s="64" customFormat="1">
      <c r="A220" s="65"/>
      <c r="B220" s="66"/>
      <c r="C220" s="68"/>
      <c r="D220" s="68" t="s">
        <v>29</v>
      </c>
      <c r="E220" s="69">
        <f>E221</f>
        <v>8601</v>
      </c>
      <c r="F220" s="69">
        <f>F221</f>
        <v>0</v>
      </c>
    </row>
    <row r="221" spans="1:8" s="64" customFormat="1">
      <c r="A221" s="53"/>
      <c r="B221" s="73"/>
      <c r="C221" s="19">
        <v>4790</v>
      </c>
      <c r="D221" s="95" t="s">
        <v>60</v>
      </c>
      <c r="E221" s="72">
        <v>8601</v>
      </c>
      <c r="F221" s="72"/>
    </row>
    <row r="222" spans="1:8" s="64" customFormat="1">
      <c r="A222" s="65"/>
      <c r="B222" s="66"/>
      <c r="C222" s="68"/>
      <c r="D222" s="68" t="s">
        <v>24</v>
      </c>
      <c r="E222" s="69">
        <f>E223+E225+E226+E224</f>
        <v>0</v>
      </c>
      <c r="F222" s="69">
        <f>F223+F225+F226+F224</f>
        <v>11187</v>
      </c>
    </row>
    <row r="223" spans="1:8" s="64" customFormat="1">
      <c r="A223" s="53"/>
      <c r="B223" s="73"/>
      <c r="C223" s="19">
        <v>4210</v>
      </c>
      <c r="D223" s="114" t="s">
        <v>31</v>
      </c>
      <c r="E223" s="72"/>
      <c r="F223" s="72">
        <v>1574</v>
      </c>
    </row>
    <row r="224" spans="1:8" s="64" customFormat="1">
      <c r="A224" s="53"/>
      <c r="B224" s="73"/>
      <c r="C224" s="19">
        <v>4300</v>
      </c>
      <c r="D224" s="54" t="s">
        <v>28</v>
      </c>
      <c r="E224" s="72"/>
      <c r="F224" s="72">
        <v>3000</v>
      </c>
    </row>
    <row r="225" spans="1:6" s="64" customFormat="1">
      <c r="A225" s="53"/>
      <c r="B225" s="73"/>
      <c r="C225" s="19">
        <v>4700</v>
      </c>
      <c r="D225" s="95" t="s">
        <v>86</v>
      </c>
      <c r="E225" s="72"/>
      <c r="F225" s="72">
        <v>2613</v>
      </c>
    </row>
    <row r="226" spans="1:6" s="64" customFormat="1" ht="15.75" customHeight="1">
      <c r="A226" s="53"/>
      <c r="B226" s="70"/>
      <c r="C226" s="19">
        <v>4790</v>
      </c>
      <c r="D226" s="95" t="s">
        <v>75</v>
      </c>
      <c r="E226" s="72"/>
      <c r="F226" s="72">
        <v>4000</v>
      </c>
    </row>
    <row r="227" spans="1:6" s="64" customFormat="1">
      <c r="A227" s="92"/>
      <c r="B227" s="85">
        <v>85406</v>
      </c>
      <c r="C227" s="76"/>
      <c r="D227" s="76" t="s">
        <v>47</v>
      </c>
      <c r="E227" s="77">
        <f>E228+E238</f>
        <v>0</v>
      </c>
      <c r="F227" s="77">
        <f>F228+F238</f>
        <v>21700</v>
      </c>
    </row>
    <row r="228" spans="1:6" s="64" customFormat="1">
      <c r="A228" s="65"/>
      <c r="B228" s="65"/>
      <c r="C228" s="68"/>
      <c r="D228" s="68" t="s">
        <v>24</v>
      </c>
      <c r="E228" s="69">
        <f>E229+E230+E231+E234+E237+E235+E236</f>
        <v>0</v>
      </c>
      <c r="F228" s="69">
        <f>F229+F230+F231+F234+F237+F235+F236</f>
        <v>20297</v>
      </c>
    </row>
    <row r="229" spans="1:6" s="64" customFormat="1">
      <c r="A229" s="65"/>
      <c r="B229" s="65"/>
      <c r="C229" s="19">
        <v>4120</v>
      </c>
      <c r="D229" s="95" t="s">
        <v>59</v>
      </c>
      <c r="E229" s="72"/>
      <c r="F229" s="72">
        <v>4000</v>
      </c>
    </row>
    <row r="230" spans="1:6" s="64" customFormat="1">
      <c r="A230" s="65"/>
      <c r="B230" s="65"/>
      <c r="C230" s="19">
        <v>4210</v>
      </c>
      <c r="D230" s="114" t="s">
        <v>31</v>
      </c>
      <c r="E230" s="72"/>
      <c r="F230" s="72">
        <v>6000</v>
      </c>
    </row>
    <row r="231" spans="1:6" s="64" customFormat="1">
      <c r="A231" s="118"/>
      <c r="B231" s="118"/>
      <c r="C231" s="19">
        <v>4260</v>
      </c>
      <c r="D231" s="95" t="s">
        <v>58</v>
      </c>
      <c r="E231" s="72"/>
      <c r="F231" s="72">
        <v>3000</v>
      </c>
    </row>
    <row r="232" spans="1:6" s="64" customFormat="1">
      <c r="A232" s="7" t="s">
        <v>2</v>
      </c>
      <c r="B232" s="7" t="s">
        <v>3</v>
      </c>
      <c r="C232" s="7" t="s">
        <v>0</v>
      </c>
      <c r="D232" s="8" t="s">
        <v>4</v>
      </c>
      <c r="E232" s="7" t="s">
        <v>5</v>
      </c>
      <c r="F232" s="9" t="s">
        <v>6</v>
      </c>
    </row>
    <row r="233" spans="1:6" s="64" customFormat="1">
      <c r="A233" s="10"/>
      <c r="B233" s="10"/>
      <c r="C233" s="10"/>
      <c r="D233" s="11"/>
      <c r="E233" s="10"/>
      <c r="F233" s="12"/>
    </row>
    <row r="234" spans="1:6" s="64" customFormat="1">
      <c r="A234" s="65"/>
      <c r="B234" s="65"/>
      <c r="C234" s="19">
        <v>4300</v>
      </c>
      <c r="D234" s="54" t="s">
        <v>28</v>
      </c>
      <c r="E234" s="72"/>
      <c r="F234" s="72">
        <v>2000</v>
      </c>
    </row>
    <row r="235" spans="1:6" s="64" customFormat="1">
      <c r="A235" s="65"/>
      <c r="B235" s="65"/>
      <c r="C235" s="19">
        <v>4430</v>
      </c>
      <c r="D235" s="54" t="s">
        <v>84</v>
      </c>
      <c r="E235" s="72"/>
      <c r="F235" s="72">
        <v>500</v>
      </c>
    </row>
    <row r="236" spans="1:6" s="64" customFormat="1">
      <c r="A236" s="65"/>
      <c r="B236" s="65"/>
      <c r="C236" s="19">
        <v>4790</v>
      </c>
      <c r="D236" s="95" t="s">
        <v>60</v>
      </c>
      <c r="E236" s="72"/>
      <c r="F236" s="72">
        <v>3901</v>
      </c>
    </row>
    <row r="237" spans="1:6" s="64" customFormat="1">
      <c r="A237" s="53"/>
      <c r="B237" s="53"/>
      <c r="C237" s="19">
        <v>4790</v>
      </c>
      <c r="D237" s="95" t="s">
        <v>61</v>
      </c>
      <c r="E237" s="72"/>
      <c r="F237" s="72">
        <v>896</v>
      </c>
    </row>
    <row r="238" spans="1:6" s="64" customFormat="1">
      <c r="A238" s="65"/>
      <c r="B238" s="66"/>
      <c r="C238" s="68"/>
      <c r="D238" s="68" t="s">
        <v>25</v>
      </c>
      <c r="E238" s="69">
        <f>E239</f>
        <v>0</v>
      </c>
      <c r="F238" s="69">
        <f>F239</f>
        <v>1403</v>
      </c>
    </row>
    <row r="239" spans="1:6" s="64" customFormat="1">
      <c r="A239" s="53"/>
      <c r="B239" s="70"/>
      <c r="C239" s="19">
        <v>4790</v>
      </c>
      <c r="D239" s="95" t="s">
        <v>61</v>
      </c>
      <c r="E239" s="72"/>
      <c r="F239" s="72">
        <v>1403</v>
      </c>
    </row>
    <row r="240" spans="1:6" s="58" customFormat="1">
      <c r="A240" s="61"/>
      <c r="B240" s="75">
        <v>85410</v>
      </c>
      <c r="C240" s="76"/>
      <c r="D240" s="76" t="s">
        <v>18</v>
      </c>
      <c r="E240" s="77">
        <f>E241</f>
        <v>0</v>
      </c>
      <c r="F240" s="77">
        <f>F241</f>
        <v>589</v>
      </c>
    </row>
    <row r="241" spans="1:8" s="64" customFormat="1">
      <c r="A241" s="65"/>
      <c r="B241" s="66"/>
      <c r="C241" s="67"/>
      <c r="D241" s="68" t="s">
        <v>26</v>
      </c>
      <c r="E241" s="69">
        <f>E242</f>
        <v>0</v>
      </c>
      <c r="F241" s="69">
        <f>F242</f>
        <v>589</v>
      </c>
    </row>
    <row r="242" spans="1:8" s="64" customFormat="1">
      <c r="A242" s="53"/>
      <c r="B242" s="70"/>
      <c r="C242" s="19">
        <v>4790</v>
      </c>
      <c r="D242" s="74" t="s">
        <v>61</v>
      </c>
      <c r="E242" s="72"/>
      <c r="F242" s="72">
        <v>589</v>
      </c>
    </row>
    <row r="243" spans="1:8" s="64" customFormat="1">
      <c r="A243" s="92"/>
      <c r="B243" s="75">
        <v>85419</v>
      </c>
      <c r="C243" s="99"/>
      <c r="D243" s="76" t="s">
        <v>48</v>
      </c>
      <c r="E243" s="77">
        <f>E244</f>
        <v>151020</v>
      </c>
      <c r="F243" s="77">
        <f>F244</f>
        <v>0</v>
      </c>
    </row>
    <row r="244" spans="1:8" s="64" customFormat="1">
      <c r="A244" s="65"/>
      <c r="B244" s="66"/>
      <c r="C244" s="67"/>
      <c r="D244" s="68" t="s">
        <v>29</v>
      </c>
      <c r="E244" s="69">
        <f>E245</f>
        <v>151020</v>
      </c>
      <c r="F244" s="69">
        <f>F245</f>
        <v>0</v>
      </c>
    </row>
    <row r="245" spans="1:8" s="64" customFormat="1">
      <c r="A245" s="65"/>
      <c r="B245" s="66"/>
      <c r="C245" s="71">
        <v>4790</v>
      </c>
      <c r="D245" s="74" t="s">
        <v>60</v>
      </c>
      <c r="E245" s="72">
        <v>151020</v>
      </c>
      <c r="F245" s="72"/>
    </row>
    <row r="246" spans="1:8" s="64" customFormat="1">
      <c r="A246" s="92"/>
      <c r="B246" s="96">
        <v>85495</v>
      </c>
      <c r="C246" s="76"/>
      <c r="D246" s="76" t="s">
        <v>20</v>
      </c>
      <c r="E246" s="77">
        <f>E247</f>
        <v>12210</v>
      </c>
      <c r="F246" s="77">
        <f>F247</f>
        <v>262449</v>
      </c>
    </row>
    <row r="247" spans="1:8" s="64" customFormat="1">
      <c r="A247" s="65"/>
      <c r="B247" s="66"/>
      <c r="C247" s="68"/>
      <c r="D247" s="68" t="s">
        <v>27</v>
      </c>
      <c r="E247" s="69">
        <f>E250+E249+E248</f>
        <v>12210</v>
      </c>
      <c r="F247" s="69">
        <f>F250+F249+F248</f>
        <v>262449</v>
      </c>
    </row>
    <row r="248" spans="1:8" s="64" customFormat="1">
      <c r="A248" s="53"/>
      <c r="B248" s="73"/>
      <c r="C248" s="19">
        <v>4790</v>
      </c>
      <c r="D248" s="74" t="s">
        <v>78</v>
      </c>
      <c r="E248" s="93">
        <f>F242+F239+F237+F217</f>
        <v>12210</v>
      </c>
      <c r="F248" s="93"/>
    </row>
    <row r="249" spans="1:8" s="64" customFormat="1">
      <c r="A249" s="53"/>
      <c r="B249" s="73"/>
      <c r="C249" s="19">
        <v>4300</v>
      </c>
      <c r="D249" s="54" t="s">
        <v>69</v>
      </c>
      <c r="E249" s="93"/>
      <c r="F249" s="93">
        <v>123549</v>
      </c>
    </row>
    <row r="250" spans="1:8" s="64" customFormat="1">
      <c r="A250" s="50"/>
      <c r="B250" s="70"/>
      <c r="C250" s="19">
        <v>4790</v>
      </c>
      <c r="D250" s="74" t="s">
        <v>60</v>
      </c>
      <c r="E250" s="72"/>
      <c r="F250" s="72">
        <v>138900</v>
      </c>
    </row>
    <row r="251" spans="1:8" s="130" customFormat="1" ht="25.5" customHeight="1">
      <c r="A251" s="128"/>
      <c r="B251" s="128"/>
      <c r="C251" s="128"/>
      <c r="D251" s="128" t="s">
        <v>49</v>
      </c>
      <c r="E251" s="129">
        <f>E252+E279</f>
        <v>1997916</v>
      </c>
      <c r="F251" s="129">
        <f>F252+F279</f>
        <v>285496</v>
      </c>
      <c r="H251" s="131"/>
    </row>
    <row r="252" spans="1:8">
      <c r="A252" s="30">
        <v>801</v>
      </c>
      <c r="B252" s="30"/>
      <c r="C252" s="4"/>
      <c r="D252" s="4" t="s">
        <v>13</v>
      </c>
      <c r="E252" s="3">
        <f>E253+E261+E270+E273+E276+E258+E267</f>
        <v>704900</v>
      </c>
      <c r="F252" s="3">
        <f>F253+F261+F270+F273+F276+F258+F267</f>
        <v>113092</v>
      </c>
      <c r="H252" s="104"/>
    </row>
    <row r="253" spans="1:8">
      <c r="A253" s="30"/>
      <c r="B253" s="47">
        <v>80102</v>
      </c>
      <c r="C253" s="100"/>
      <c r="D253" s="4" t="s">
        <v>34</v>
      </c>
      <c r="E253" s="3">
        <f>E254+E256</f>
        <v>274507</v>
      </c>
      <c r="F253" s="3">
        <f>F254+F256</f>
        <v>28656</v>
      </c>
    </row>
    <row r="254" spans="1:8">
      <c r="A254" s="20"/>
      <c r="B254" s="46"/>
      <c r="C254" s="101"/>
      <c r="D254" s="31" t="s">
        <v>23</v>
      </c>
      <c r="E254" s="27">
        <f>E255</f>
        <v>274507</v>
      </c>
      <c r="F254" s="27">
        <f>F255</f>
        <v>0</v>
      </c>
    </row>
    <row r="255" spans="1:8">
      <c r="A255" s="28"/>
      <c r="B255" s="45"/>
      <c r="C255" s="102">
        <v>2540</v>
      </c>
      <c r="D255" s="17" t="s">
        <v>30</v>
      </c>
      <c r="E255" s="29">
        <v>274507</v>
      </c>
      <c r="F255" s="29"/>
    </row>
    <row r="256" spans="1:8" s="22" customFormat="1">
      <c r="A256" s="43"/>
      <c r="B256" s="24"/>
      <c r="C256" s="103"/>
      <c r="D256" s="63" t="s">
        <v>64</v>
      </c>
      <c r="E256" s="25">
        <f>E257</f>
        <v>0</v>
      </c>
      <c r="F256" s="26">
        <f>F257</f>
        <v>28656</v>
      </c>
    </row>
    <row r="257" spans="1:6">
      <c r="A257" s="42"/>
      <c r="B257" s="12"/>
      <c r="C257" s="102">
        <v>2540</v>
      </c>
      <c r="D257" s="17" t="s">
        <v>30</v>
      </c>
      <c r="E257" s="35"/>
      <c r="F257" s="34">
        <v>28656</v>
      </c>
    </row>
    <row r="258" spans="1:6" s="23" customFormat="1">
      <c r="A258" s="36"/>
      <c r="B258" s="57">
        <v>80105</v>
      </c>
      <c r="C258" s="56"/>
      <c r="D258" s="55" t="s">
        <v>36</v>
      </c>
      <c r="E258" s="37">
        <f>E259</f>
        <v>296991</v>
      </c>
      <c r="F258" s="37">
        <f>F259</f>
        <v>0</v>
      </c>
    </row>
    <row r="259" spans="1:6" s="22" customFormat="1">
      <c r="A259" s="43"/>
      <c r="B259" s="24"/>
      <c r="C259" s="62"/>
      <c r="D259" s="63" t="s">
        <v>65</v>
      </c>
      <c r="E259" s="25">
        <f>E260</f>
        <v>296991</v>
      </c>
      <c r="F259" s="25">
        <f>F260</f>
        <v>0</v>
      </c>
    </row>
    <row r="260" spans="1:6">
      <c r="A260" s="42"/>
      <c r="B260" s="44"/>
      <c r="C260" s="17">
        <v>2540</v>
      </c>
      <c r="D260" s="17" t="s">
        <v>30</v>
      </c>
      <c r="E260" s="35">
        <v>296991</v>
      </c>
      <c r="F260" s="34"/>
    </row>
    <row r="261" spans="1:6">
      <c r="A261" s="32"/>
      <c r="B261" s="47">
        <v>80116</v>
      </c>
      <c r="C261" s="4"/>
      <c r="D261" s="4" t="s">
        <v>50</v>
      </c>
      <c r="E261" s="21">
        <f>E262</f>
        <v>0</v>
      </c>
      <c r="F261" s="21">
        <f>F262</f>
        <v>26897</v>
      </c>
    </row>
    <row r="262" spans="1:6">
      <c r="A262" s="20"/>
      <c r="B262" s="46"/>
      <c r="C262" s="31"/>
      <c r="D262" s="31" t="s">
        <v>51</v>
      </c>
      <c r="E262" s="38">
        <f>E263</f>
        <v>0</v>
      </c>
      <c r="F262" s="38">
        <f>F263</f>
        <v>26897</v>
      </c>
    </row>
    <row r="263" spans="1:6">
      <c r="A263" s="39"/>
      <c r="B263" s="41"/>
      <c r="C263" s="17">
        <v>2540</v>
      </c>
      <c r="D263" s="17" t="s">
        <v>30</v>
      </c>
      <c r="E263" s="40"/>
      <c r="F263" s="40">
        <v>26897</v>
      </c>
    </row>
    <row r="265" spans="1:6">
      <c r="A265" s="7" t="s">
        <v>2</v>
      </c>
      <c r="B265" s="7" t="s">
        <v>3</v>
      </c>
      <c r="C265" s="7" t="s">
        <v>0</v>
      </c>
      <c r="D265" s="8" t="s">
        <v>4</v>
      </c>
      <c r="E265" s="7" t="s">
        <v>5</v>
      </c>
      <c r="F265" s="9" t="s">
        <v>6</v>
      </c>
    </row>
    <row r="266" spans="1:6">
      <c r="A266" s="10"/>
      <c r="B266" s="10"/>
      <c r="C266" s="10"/>
      <c r="D266" s="11"/>
      <c r="E266" s="10"/>
      <c r="F266" s="12"/>
    </row>
    <row r="267" spans="1:6">
      <c r="A267" s="32"/>
      <c r="B267" s="47">
        <v>80116</v>
      </c>
      <c r="C267" s="4"/>
      <c r="D267" s="4" t="s">
        <v>50</v>
      </c>
      <c r="E267" s="21">
        <f>E268</f>
        <v>38511</v>
      </c>
      <c r="F267" s="21">
        <f>F268</f>
        <v>0</v>
      </c>
    </row>
    <row r="268" spans="1:6">
      <c r="A268" s="20"/>
      <c r="B268" s="46"/>
      <c r="C268" s="31"/>
      <c r="D268" s="31" t="s">
        <v>66</v>
      </c>
      <c r="E268" s="38">
        <f>E269</f>
        <v>38511</v>
      </c>
      <c r="F268" s="38">
        <f>F269</f>
        <v>0</v>
      </c>
    </row>
    <row r="269" spans="1:6">
      <c r="A269" s="28"/>
      <c r="B269" s="41"/>
      <c r="C269" s="17">
        <v>2540</v>
      </c>
      <c r="D269" s="17" t="s">
        <v>30</v>
      </c>
      <c r="E269" s="40">
        <v>38511</v>
      </c>
      <c r="F269" s="40"/>
    </row>
    <row r="270" spans="1:6">
      <c r="A270" s="32"/>
      <c r="B270" s="47">
        <v>80117</v>
      </c>
      <c r="C270" s="4"/>
      <c r="D270" s="4" t="s">
        <v>94</v>
      </c>
      <c r="E270" s="21">
        <f>E271</f>
        <v>0</v>
      </c>
      <c r="F270" s="21">
        <f>F271</f>
        <v>57539</v>
      </c>
    </row>
    <row r="271" spans="1:6">
      <c r="A271" s="20"/>
      <c r="B271" s="46"/>
      <c r="C271" s="31"/>
      <c r="D271" s="31" t="s">
        <v>23</v>
      </c>
      <c r="E271" s="38">
        <f>E272</f>
        <v>0</v>
      </c>
      <c r="F271" s="38">
        <f>F272</f>
        <v>57539</v>
      </c>
    </row>
    <row r="272" spans="1:6">
      <c r="A272" s="28"/>
      <c r="B272" s="41"/>
      <c r="C272" s="17">
        <v>2540</v>
      </c>
      <c r="D272" s="17" t="s">
        <v>30</v>
      </c>
      <c r="E272" s="40"/>
      <c r="F272" s="40">
        <v>57539</v>
      </c>
    </row>
    <row r="273" spans="1:6">
      <c r="A273" s="32"/>
      <c r="B273" s="47">
        <v>80120</v>
      </c>
      <c r="C273" s="4"/>
      <c r="D273" s="4" t="s">
        <v>37</v>
      </c>
      <c r="E273" s="21">
        <f>E274</f>
        <v>732</v>
      </c>
      <c r="F273" s="21">
        <f>F274</f>
        <v>0</v>
      </c>
    </row>
    <row r="274" spans="1:6">
      <c r="A274" s="20"/>
      <c r="B274" s="46"/>
      <c r="C274" s="31"/>
      <c r="D274" s="31" t="s">
        <v>52</v>
      </c>
      <c r="E274" s="38">
        <f>E275</f>
        <v>732</v>
      </c>
      <c r="F274" s="38">
        <f>F275</f>
        <v>0</v>
      </c>
    </row>
    <row r="275" spans="1:6">
      <c r="A275" s="28"/>
      <c r="B275" s="41"/>
      <c r="C275" s="17">
        <v>2540</v>
      </c>
      <c r="D275" s="17" t="s">
        <v>30</v>
      </c>
      <c r="E275" s="40">
        <v>732</v>
      </c>
      <c r="F275" s="40">
        <v>0</v>
      </c>
    </row>
    <row r="276" spans="1:6">
      <c r="A276" s="32"/>
      <c r="B276" s="47">
        <v>80120</v>
      </c>
      <c r="C276" s="4"/>
      <c r="D276" s="4" t="s">
        <v>37</v>
      </c>
      <c r="E276" s="21">
        <f>E277</f>
        <v>94159</v>
      </c>
      <c r="F276" s="21">
        <f>F277</f>
        <v>0</v>
      </c>
    </row>
    <row r="277" spans="1:6">
      <c r="A277" s="20"/>
      <c r="B277" s="46"/>
      <c r="C277" s="31"/>
      <c r="D277" s="31" t="s">
        <v>53</v>
      </c>
      <c r="E277" s="38">
        <f>E278</f>
        <v>94159</v>
      </c>
      <c r="F277" s="38">
        <f>F278</f>
        <v>0</v>
      </c>
    </row>
    <row r="278" spans="1:6">
      <c r="A278" s="39"/>
      <c r="B278" s="41"/>
      <c r="C278" s="17">
        <v>2540</v>
      </c>
      <c r="D278" s="17" t="s">
        <v>30</v>
      </c>
      <c r="E278" s="40">
        <v>94159</v>
      </c>
      <c r="F278" s="40"/>
    </row>
    <row r="279" spans="1:6">
      <c r="A279" s="30">
        <v>854</v>
      </c>
      <c r="B279" s="30"/>
      <c r="C279" s="4"/>
      <c r="D279" s="4" t="s">
        <v>14</v>
      </c>
      <c r="E279" s="3">
        <f>E280+E285+E288</f>
        <v>1293016</v>
      </c>
      <c r="F279" s="3">
        <f>F280+F285+F288</f>
        <v>172404</v>
      </c>
    </row>
    <row r="280" spans="1:6">
      <c r="A280" s="30"/>
      <c r="B280" s="47">
        <v>85406</v>
      </c>
      <c r="C280" s="4"/>
      <c r="D280" s="4" t="s">
        <v>47</v>
      </c>
      <c r="E280" s="3">
        <f>E281+E283</f>
        <v>139964</v>
      </c>
      <c r="F280" s="3">
        <f>F281+F283</f>
        <v>0</v>
      </c>
    </row>
    <row r="281" spans="1:6">
      <c r="A281" s="20"/>
      <c r="B281" s="46"/>
      <c r="C281" s="31"/>
      <c r="D281" s="31" t="s">
        <v>62</v>
      </c>
      <c r="E281" s="27">
        <f>E282</f>
        <v>75105</v>
      </c>
      <c r="F281" s="27">
        <f>F282</f>
        <v>0</v>
      </c>
    </row>
    <row r="282" spans="1:6">
      <c r="A282" s="28"/>
      <c r="B282" s="45"/>
      <c r="C282" s="17">
        <v>2540</v>
      </c>
      <c r="D282" s="17" t="s">
        <v>30</v>
      </c>
      <c r="E282" s="29">
        <v>75105</v>
      </c>
      <c r="F282" s="29"/>
    </row>
    <row r="283" spans="1:6">
      <c r="A283" s="20"/>
      <c r="B283" s="46"/>
      <c r="C283" s="31"/>
      <c r="D283" s="31" t="s">
        <v>67</v>
      </c>
      <c r="E283" s="27">
        <f>E284</f>
        <v>64859</v>
      </c>
      <c r="F283" s="27">
        <f>F284</f>
        <v>0</v>
      </c>
    </row>
    <row r="284" spans="1:6">
      <c r="A284" s="28"/>
      <c r="B284" s="41"/>
      <c r="C284" s="17">
        <v>2540</v>
      </c>
      <c r="D284" s="17" t="s">
        <v>30</v>
      </c>
      <c r="E284" s="29">
        <v>64859</v>
      </c>
      <c r="F284" s="29">
        <v>0</v>
      </c>
    </row>
    <row r="285" spans="1:6">
      <c r="A285" s="32"/>
      <c r="B285" s="47">
        <v>85419</v>
      </c>
      <c r="C285" s="4"/>
      <c r="D285" s="4" t="s">
        <v>48</v>
      </c>
      <c r="E285" s="3">
        <f>E286</f>
        <v>0</v>
      </c>
      <c r="F285" s="3">
        <f>F286</f>
        <v>172404</v>
      </c>
    </row>
    <row r="286" spans="1:6">
      <c r="A286" s="20"/>
      <c r="B286" s="46"/>
      <c r="C286" s="31"/>
      <c r="D286" s="31" t="s">
        <v>63</v>
      </c>
      <c r="E286" s="27">
        <f>E287</f>
        <v>0</v>
      </c>
      <c r="F286" s="27">
        <f>F287</f>
        <v>172404</v>
      </c>
    </row>
    <row r="287" spans="1:6">
      <c r="A287" s="28"/>
      <c r="B287" s="45"/>
      <c r="C287" s="17">
        <v>2540</v>
      </c>
      <c r="D287" s="17" t="s">
        <v>30</v>
      </c>
      <c r="E287" s="29"/>
      <c r="F287" s="29">
        <v>172404</v>
      </c>
    </row>
    <row r="288" spans="1:6">
      <c r="A288" s="32"/>
      <c r="B288" s="47">
        <v>85420</v>
      </c>
      <c r="C288" s="4"/>
      <c r="D288" s="4" t="s">
        <v>54</v>
      </c>
      <c r="E288" s="3">
        <f>E289</f>
        <v>1153052</v>
      </c>
      <c r="F288" s="3">
        <f>F289</f>
        <v>0</v>
      </c>
    </row>
    <row r="289" spans="1:8">
      <c r="A289" s="20"/>
      <c r="B289" s="46"/>
      <c r="C289" s="31"/>
      <c r="D289" s="31" t="s">
        <v>23</v>
      </c>
      <c r="E289" s="27">
        <f>E290</f>
        <v>1153052</v>
      </c>
      <c r="F289" s="27">
        <f>F290</f>
        <v>0</v>
      </c>
    </row>
    <row r="290" spans="1:8">
      <c r="A290" s="28"/>
      <c r="B290" s="45"/>
      <c r="C290" s="111">
        <v>2540</v>
      </c>
      <c r="D290" s="111" t="s">
        <v>30</v>
      </c>
      <c r="E290" s="110">
        <v>1153052</v>
      </c>
      <c r="F290" s="110"/>
    </row>
    <row r="291" spans="1:8">
      <c r="A291" s="39"/>
      <c r="B291" s="45"/>
      <c r="C291" s="17"/>
      <c r="D291" s="17"/>
      <c r="E291" s="29"/>
      <c r="F291" s="29"/>
    </row>
    <row r="292" spans="1:8">
      <c r="A292" s="132"/>
      <c r="B292" s="4"/>
      <c r="C292" s="4"/>
      <c r="D292" s="4" t="s">
        <v>55</v>
      </c>
      <c r="E292" s="3">
        <f>E279+E252+E212+E74</f>
        <v>4822942</v>
      </c>
      <c r="F292" s="3">
        <f>F279+F252+F212+F74</f>
        <v>4822942</v>
      </c>
      <c r="H292" s="104"/>
    </row>
    <row r="293" spans="1:8">
      <c r="E293" s="5"/>
      <c r="F293" s="5"/>
    </row>
    <row r="294" spans="1:8">
      <c r="A294" s="4"/>
      <c r="B294" s="4"/>
      <c r="C294" s="4"/>
      <c r="D294" s="33" t="s">
        <v>56</v>
      </c>
      <c r="E294" s="3">
        <f>E292+E55</f>
        <v>4854440</v>
      </c>
      <c r="F294" s="3">
        <f>F292+F55</f>
        <v>4847942</v>
      </c>
    </row>
    <row r="295" spans="1:8">
      <c r="A295" s="13"/>
      <c r="B295" s="13"/>
      <c r="C295" s="13"/>
      <c r="D295" s="13" t="s">
        <v>15</v>
      </c>
      <c r="E295" s="14">
        <f>E56</f>
        <v>25000</v>
      </c>
      <c r="F295" s="14">
        <f>F56</f>
        <v>0</v>
      </c>
    </row>
    <row r="296" spans="1:8">
      <c r="F296" s="5">
        <f>E294-F294</f>
        <v>6498</v>
      </c>
    </row>
    <row r="297" spans="1:8">
      <c r="F297" s="5"/>
    </row>
    <row r="298" spans="1:8" s="58" customFormat="1">
      <c r="A298" s="60"/>
      <c r="B298" s="60"/>
      <c r="C298" s="60"/>
      <c r="D298" s="60"/>
      <c r="E298" s="60"/>
      <c r="F298" s="60"/>
    </row>
    <row r="299" spans="1:8" s="58" customFormat="1">
      <c r="A299" s="60"/>
      <c r="B299" s="60"/>
      <c r="C299" s="60"/>
      <c r="D299" s="60"/>
      <c r="E299" s="60"/>
      <c r="F299" s="60"/>
    </row>
    <row r="300" spans="1:8" s="58" customFormat="1">
      <c r="A300" s="60"/>
      <c r="B300" s="60"/>
      <c r="C300" s="60"/>
      <c r="D300" s="60"/>
      <c r="E300" s="60"/>
      <c r="F300" s="60"/>
    </row>
    <row r="301" spans="1:8" s="58" customFormat="1">
      <c r="A301" s="60"/>
      <c r="B301" s="60"/>
      <c r="C301" s="60"/>
      <c r="D301" s="60"/>
      <c r="E301" s="60"/>
      <c r="F301" s="60"/>
    </row>
    <row r="302" spans="1:8" s="58" customFormat="1">
      <c r="A302" s="60"/>
      <c r="B302" s="60"/>
      <c r="C302" s="60"/>
      <c r="D302" s="60"/>
      <c r="E302" s="60"/>
      <c r="F302" s="60"/>
    </row>
    <row r="303" spans="1:8" s="58" customFormat="1">
      <c r="A303" s="60"/>
      <c r="B303" s="60"/>
      <c r="C303" s="60"/>
      <c r="D303" s="60"/>
      <c r="E303" s="60"/>
      <c r="F303" s="60"/>
    </row>
    <row r="304" spans="1:8" s="58" customFormat="1">
      <c r="A304" s="60"/>
      <c r="B304" s="60"/>
      <c r="C304" s="60"/>
      <c r="D304" s="60"/>
      <c r="E304" s="60"/>
      <c r="F304" s="60"/>
    </row>
    <row r="305" spans="1:6" s="58" customFormat="1">
      <c r="A305" s="60"/>
      <c r="B305" s="60"/>
      <c r="C305" s="60"/>
      <c r="D305" s="60"/>
      <c r="E305" s="60"/>
      <c r="F305" s="60"/>
    </row>
  </sheetData>
  <pageMargins left="0.70866141732283472" right="0.70866141732283472" top="0.98425196850393704" bottom="0.70866141732283472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5AF8-E911-4DEF-8896-6FF731982845}">
  <dimension ref="A1:K147"/>
  <sheetViews>
    <sheetView view="pageBreakPreview" zoomScaleNormal="100" zoomScaleSheetLayoutView="100" workbookViewId="0">
      <selection activeCell="G60" sqref="G60"/>
    </sheetView>
  </sheetViews>
  <sheetFormatPr defaultRowHeight="14.4"/>
  <cols>
    <col min="1" max="1" width="3.33203125" style="48" customWidth="1"/>
    <col min="2" max="2" width="4.6640625" style="48" customWidth="1"/>
    <col min="3" max="3" width="6.6640625" style="48" customWidth="1"/>
    <col min="4" max="4" width="27.5546875" style="48" customWidth="1"/>
    <col min="5" max="5" width="16.88671875" style="48" customWidth="1"/>
    <col min="6" max="6" width="7.44140625" style="48" customWidth="1"/>
    <col min="7" max="7" width="10.109375" style="48" customWidth="1"/>
    <col min="8" max="8" width="14.88671875" style="48" customWidth="1"/>
    <col min="9" max="9" width="11.5546875" style="48" customWidth="1"/>
  </cols>
  <sheetData>
    <row r="1" spans="1:11">
      <c r="G1" s="223" t="s">
        <v>102</v>
      </c>
      <c r="H1" s="224"/>
      <c r="I1" s="224"/>
    </row>
    <row r="2" spans="1:11">
      <c r="G2" s="223" t="s">
        <v>103</v>
      </c>
      <c r="H2" s="224"/>
      <c r="I2" s="224"/>
    </row>
    <row r="3" spans="1:11">
      <c r="G3" s="223" t="s">
        <v>152</v>
      </c>
      <c r="H3" s="224"/>
      <c r="I3" s="224"/>
    </row>
    <row r="4" spans="1:11">
      <c r="A4" s="225" t="s">
        <v>104</v>
      </c>
      <c r="B4" s="225"/>
      <c r="C4" s="225"/>
      <c r="D4" s="225"/>
      <c r="E4" s="225"/>
      <c r="F4" s="225"/>
      <c r="G4" s="225"/>
      <c r="H4" s="225"/>
      <c r="I4" s="225"/>
      <c r="J4" s="164"/>
      <c r="K4" s="164"/>
    </row>
    <row r="5" spans="1:11">
      <c r="A5" s="165"/>
      <c r="B5" s="165"/>
      <c r="C5" s="165"/>
      <c r="D5" s="165"/>
      <c r="E5" s="165" t="s">
        <v>105</v>
      </c>
      <c r="F5" s="165"/>
      <c r="G5" s="165"/>
      <c r="H5" s="166"/>
      <c r="I5" s="220" t="s">
        <v>106</v>
      </c>
      <c r="J5" s="164"/>
      <c r="K5" s="164"/>
    </row>
    <row r="6" spans="1:11">
      <c r="A6" s="167"/>
      <c r="B6" s="167"/>
      <c r="C6" s="167"/>
      <c r="D6" s="167" t="s">
        <v>107</v>
      </c>
      <c r="E6" s="167" t="s">
        <v>108</v>
      </c>
      <c r="F6" s="167" t="s">
        <v>109</v>
      </c>
      <c r="G6" s="167" t="s">
        <v>110</v>
      </c>
      <c r="H6" s="168" t="s">
        <v>111</v>
      </c>
      <c r="I6" s="221"/>
      <c r="J6" s="164"/>
      <c r="K6" s="164"/>
    </row>
    <row r="7" spans="1:11">
      <c r="A7" s="167" t="s">
        <v>112</v>
      </c>
      <c r="B7" s="167" t="s">
        <v>113</v>
      </c>
      <c r="C7" s="167" t="s">
        <v>114</v>
      </c>
      <c r="D7" s="167" t="s">
        <v>115</v>
      </c>
      <c r="E7" s="167" t="s">
        <v>116</v>
      </c>
      <c r="F7" s="167" t="s">
        <v>117</v>
      </c>
      <c r="G7" s="167" t="s">
        <v>118</v>
      </c>
      <c r="H7" s="168" t="s">
        <v>119</v>
      </c>
      <c r="I7" s="221"/>
      <c r="J7" s="164"/>
      <c r="K7" s="164"/>
    </row>
    <row r="8" spans="1:11">
      <c r="A8" s="167"/>
      <c r="B8" s="167"/>
      <c r="C8" s="167"/>
      <c r="D8" s="167"/>
      <c r="E8" s="167" t="s">
        <v>120</v>
      </c>
      <c r="F8" s="167"/>
      <c r="G8" s="167" t="s">
        <v>121</v>
      </c>
      <c r="H8" s="168"/>
      <c r="I8" s="221"/>
      <c r="J8" s="164"/>
      <c r="K8" s="164"/>
    </row>
    <row r="9" spans="1:11">
      <c r="A9" s="169"/>
      <c r="B9" s="169"/>
      <c r="C9" s="169"/>
      <c r="D9" s="169"/>
      <c r="E9" s="169" t="s">
        <v>122</v>
      </c>
      <c r="F9" s="169"/>
      <c r="G9" s="169" t="s">
        <v>123</v>
      </c>
      <c r="H9" s="170"/>
      <c r="I9" s="222"/>
      <c r="J9" s="164"/>
      <c r="K9" s="164"/>
    </row>
    <row r="10" spans="1:11">
      <c r="A10" s="171">
        <v>1</v>
      </c>
      <c r="B10" s="171">
        <v>2</v>
      </c>
      <c r="C10" s="171">
        <v>3</v>
      </c>
      <c r="D10" s="171">
        <v>4</v>
      </c>
      <c r="E10" s="171">
        <v>5</v>
      </c>
      <c r="F10" s="171">
        <v>6</v>
      </c>
      <c r="G10" s="171">
        <v>7</v>
      </c>
      <c r="H10" s="171">
        <v>8</v>
      </c>
      <c r="I10" s="171">
        <v>9</v>
      </c>
      <c r="J10" s="164"/>
      <c r="K10" s="164"/>
    </row>
    <row r="11" spans="1:11">
      <c r="A11" s="208">
        <v>1</v>
      </c>
      <c r="B11" s="208">
        <v>600</v>
      </c>
      <c r="C11" s="208">
        <v>60014</v>
      </c>
      <c r="D11" s="211" t="s">
        <v>124</v>
      </c>
      <c r="E11" s="214" t="s">
        <v>125</v>
      </c>
      <c r="F11" s="214">
        <v>2025</v>
      </c>
      <c r="G11" s="217">
        <f>I11</f>
        <v>9786634</v>
      </c>
      <c r="H11" s="172" t="s">
        <v>126</v>
      </c>
      <c r="I11" s="173">
        <f>SUM(I12:I14)</f>
        <v>9786634</v>
      </c>
      <c r="J11" s="164"/>
      <c r="K11" s="164"/>
    </row>
    <row r="12" spans="1:11">
      <c r="A12" s="209"/>
      <c r="B12" s="209"/>
      <c r="C12" s="209"/>
      <c r="D12" s="212"/>
      <c r="E12" s="215"/>
      <c r="F12" s="215"/>
      <c r="G12" s="218"/>
      <c r="H12" s="174" t="s">
        <v>127</v>
      </c>
      <c r="I12" s="175">
        <v>4893317</v>
      </c>
      <c r="J12" s="164"/>
      <c r="K12" s="176"/>
    </row>
    <row r="13" spans="1:11">
      <c r="A13" s="209"/>
      <c r="B13" s="209"/>
      <c r="C13" s="209"/>
      <c r="D13" s="212"/>
      <c r="E13" s="215"/>
      <c r="F13" s="215"/>
      <c r="G13" s="218"/>
      <c r="H13" s="177" t="s">
        <v>128</v>
      </c>
      <c r="I13" s="178">
        <v>0</v>
      </c>
      <c r="J13" s="164"/>
      <c r="K13" s="164"/>
    </row>
    <row r="14" spans="1:11">
      <c r="A14" s="210"/>
      <c r="B14" s="210"/>
      <c r="C14" s="210"/>
      <c r="D14" s="213"/>
      <c r="E14" s="216"/>
      <c r="F14" s="216"/>
      <c r="G14" s="219"/>
      <c r="H14" s="174" t="s">
        <v>129</v>
      </c>
      <c r="I14" s="178">
        <v>4893317</v>
      </c>
      <c r="J14" s="164"/>
      <c r="K14" s="164"/>
    </row>
    <row r="15" spans="1:11">
      <c r="A15" s="208">
        <v>2</v>
      </c>
      <c r="B15" s="208">
        <v>600</v>
      </c>
      <c r="C15" s="208">
        <v>60014</v>
      </c>
      <c r="D15" s="211" t="s">
        <v>130</v>
      </c>
      <c r="E15" s="214" t="s">
        <v>125</v>
      </c>
      <c r="F15" s="214">
        <v>2025</v>
      </c>
      <c r="G15" s="217">
        <f>I15</f>
        <v>3192487</v>
      </c>
      <c r="H15" s="172" t="s">
        <v>126</v>
      </c>
      <c r="I15" s="173">
        <f>SUM(I16:I18)</f>
        <v>3192487</v>
      </c>
      <c r="J15" s="164"/>
      <c r="K15" s="164"/>
    </row>
    <row r="16" spans="1:11">
      <c r="A16" s="209"/>
      <c r="B16" s="209"/>
      <c r="C16" s="209"/>
      <c r="D16" s="212"/>
      <c r="E16" s="215"/>
      <c r="F16" s="215"/>
      <c r="G16" s="218"/>
      <c r="H16" s="174" t="s">
        <v>127</v>
      </c>
      <c r="I16" s="175">
        <v>1276995</v>
      </c>
      <c r="J16" s="164"/>
      <c r="K16" s="176"/>
    </row>
    <row r="17" spans="1:11">
      <c r="A17" s="209"/>
      <c r="B17" s="209"/>
      <c r="C17" s="209"/>
      <c r="D17" s="212"/>
      <c r="E17" s="215"/>
      <c r="F17" s="215"/>
      <c r="G17" s="218"/>
      <c r="H17" s="177" t="s">
        <v>128</v>
      </c>
      <c r="I17" s="178">
        <v>0</v>
      </c>
      <c r="J17" s="164"/>
      <c r="K17" s="164"/>
    </row>
    <row r="18" spans="1:11">
      <c r="A18" s="210"/>
      <c r="B18" s="210"/>
      <c r="C18" s="210"/>
      <c r="D18" s="213"/>
      <c r="E18" s="216"/>
      <c r="F18" s="216"/>
      <c r="G18" s="219"/>
      <c r="H18" s="174" t="s">
        <v>129</v>
      </c>
      <c r="I18" s="178">
        <v>1915492</v>
      </c>
      <c r="J18" s="164"/>
      <c r="K18" s="164"/>
    </row>
    <row r="19" spans="1:11">
      <c r="A19" s="208">
        <v>3</v>
      </c>
      <c r="B19" s="208">
        <v>600</v>
      </c>
      <c r="C19" s="208">
        <v>60014</v>
      </c>
      <c r="D19" s="211" t="s">
        <v>131</v>
      </c>
      <c r="E19" s="214" t="s">
        <v>125</v>
      </c>
      <c r="F19" s="214">
        <v>2025</v>
      </c>
      <c r="G19" s="217">
        <f>I19</f>
        <v>260000</v>
      </c>
      <c r="H19" s="172" t="s">
        <v>126</v>
      </c>
      <c r="I19" s="173">
        <f>SUM(I20:I22)</f>
        <v>260000</v>
      </c>
      <c r="J19" s="164"/>
      <c r="K19" s="164"/>
    </row>
    <row r="20" spans="1:11">
      <c r="A20" s="209"/>
      <c r="B20" s="209"/>
      <c r="C20" s="209"/>
      <c r="D20" s="212"/>
      <c r="E20" s="215"/>
      <c r="F20" s="215"/>
      <c r="G20" s="218"/>
      <c r="H20" s="174" t="s">
        <v>127</v>
      </c>
      <c r="I20" s="175">
        <v>260000</v>
      </c>
      <c r="J20" s="164"/>
      <c r="K20" s="164"/>
    </row>
    <row r="21" spans="1:11">
      <c r="A21" s="209"/>
      <c r="B21" s="209"/>
      <c r="C21" s="209"/>
      <c r="D21" s="212"/>
      <c r="E21" s="215"/>
      <c r="F21" s="215"/>
      <c r="G21" s="218"/>
      <c r="H21" s="177" t="s">
        <v>128</v>
      </c>
      <c r="I21" s="178">
        <v>0</v>
      </c>
      <c r="J21" s="164"/>
      <c r="K21" s="164"/>
    </row>
    <row r="22" spans="1:11">
      <c r="A22" s="210"/>
      <c r="B22" s="210"/>
      <c r="C22" s="210"/>
      <c r="D22" s="213"/>
      <c r="E22" s="216"/>
      <c r="F22" s="216"/>
      <c r="G22" s="219"/>
      <c r="H22" s="174" t="s">
        <v>129</v>
      </c>
      <c r="I22" s="178">
        <v>0</v>
      </c>
      <c r="J22" s="164"/>
      <c r="K22" s="164"/>
    </row>
    <row r="23" spans="1:11">
      <c r="A23" s="208">
        <v>4</v>
      </c>
      <c r="B23" s="208">
        <v>710</v>
      </c>
      <c r="C23" s="208">
        <v>71095</v>
      </c>
      <c r="D23" s="211" t="s">
        <v>132</v>
      </c>
      <c r="E23" s="214" t="s">
        <v>95</v>
      </c>
      <c r="F23" s="214">
        <v>2025</v>
      </c>
      <c r="G23" s="217">
        <f>I23</f>
        <v>134685</v>
      </c>
      <c r="H23" s="172" t="s">
        <v>126</v>
      </c>
      <c r="I23" s="173">
        <f>SUM(I24:I26)</f>
        <v>134685</v>
      </c>
      <c r="J23" s="164"/>
      <c r="K23" s="164"/>
    </row>
    <row r="24" spans="1:11">
      <c r="A24" s="209"/>
      <c r="B24" s="209"/>
      <c r="C24" s="209"/>
      <c r="D24" s="212"/>
      <c r="E24" s="215"/>
      <c r="F24" s="215"/>
      <c r="G24" s="218"/>
      <c r="H24" s="174" t="s">
        <v>127</v>
      </c>
      <c r="I24" s="175">
        <v>0</v>
      </c>
      <c r="J24" s="164"/>
      <c r="K24" s="164"/>
    </row>
    <row r="25" spans="1:11">
      <c r="A25" s="209"/>
      <c r="B25" s="209"/>
      <c r="C25" s="209"/>
      <c r="D25" s="212"/>
      <c r="E25" s="215"/>
      <c r="F25" s="215"/>
      <c r="G25" s="218"/>
      <c r="H25" s="177" t="s">
        <v>128</v>
      </c>
      <c r="I25" s="178">
        <v>134685</v>
      </c>
      <c r="J25" s="164"/>
      <c r="K25" s="164"/>
    </row>
    <row r="26" spans="1:11">
      <c r="A26" s="210"/>
      <c r="B26" s="210"/>
      <c r="C26" s="210"/>
      <c r="D26" s="213"/>
      <c r="E26" s="216"/>
      <c r="F26" s="216"/>
      <c r="G26" s="219"/>
      <c r="H26" s="174" t="s">
        <v>129</v>
      </c>
      <c r="I26" s="178">
        <v>0</v>
      </c>
      <c r="J26" s="164"/>
      <c r="K26" s="164"/>
    </row>
    <row r="27" spans="1:11">
      <c r="A27" s="208">
        <v>5</v>
      </c>
      <c r="B27" s="208">
        <v>750</v>
      </c>
      <c r="C27" s="208">
        <v>75020</v>
      </c>
      <c r="D27" s="211" t="s">
        <v>131</v>
      </c>
      <c r="E27" s="214" t="s">
        <v>95</v>
      </c>
      <c r="F27" s="214">
        <v>2025</v>
      </c>
      <c r="G27" s="217">
        <f>I27</f>
        <v>15500</v>
      </c>
      <c r="H27" s="172" t="s">
        <v>126</v>
      </c>
      <c r="I27" s="173">
        <f>SUM(I28:I30)</f>
        <v>15500</v>
      </c>
      <c r="J27" s="164"/>
      <c r="K27" s="164"/>
    </row>
    <row r="28" spans="1:11">
      <c r="A28" s="209"/>
      <c r="B28" s="209"/>
      <c r="C28" s="209"/>
      <c r="D28" s="212"/>
      <c r="E28" s="215"/>
      <c r="F28" s="215"/>
      <c r="G28" s="218"/>
      <c r="H28" s="174" t="s">
        <v>127</v>
      </c>
      <c r="I28" s="175">
        <v>15500</v>
      </c>
      <c r="J28" s="164"/>
      <c r="K28" s="164"/>
    </row>
    <row r="29" spans="1:11">
      <c r="A29" s="209"/>
      <c r="B29" s="209"/>
      <c r="C29" s="209"/>
      <c r="D29" s="212"/>
      <c r="E29" s="215"/>
      <c r="F29" s="215"/>
      <c r="G29" s="218"/>
      <c r="H29" s="177" t="s">
        <v>128</v>
      </c>
      <c r="I29" s="178">
        <v>0</v>
      </c>
      <c r="J29" s="164"/>
      <c r="K29" s="164"/>
    </row>
    <row r="30" spans="1:11">
      <c r="A30" s="210"/>
      <c r="B30" s="210"/>
      <c r="C30" s="210"/>
      <c r="D30" s="213"/>
      <c r="E30" s="216"/>
      <c r="F30" s="216"/>
      <c r="G30" s="219"/>
      <c r="H30" s="174" t="s">
        <v>129</v>
      </c>
      <c r="I30" s="178">
        <v>0</v>
      </c>
      <c r="J30" s="164"/>
      <c r="K30" s="164"/>
    </row>
    <row r="31" spans="1:11">
      <c r="A31" s="208">
        <v>6</v>
      </c>
      <c r="B31" s="208">
        <v>750</v>
      </c>
      <c r="C31" s="208">
        <v>75095</v>
      </c>
      <c r="D31" s="211" t="s">
        <v>133</v>
      </c>
      <c r="E31" s="214" t="s">
        <v>95</v>
      </c>
      <c r="F31" s="214">
        <v>2025</v>
      </c>
      <c r="G31" s="217">
        <f>I31</f>
        <v>300000</v>
      </c>
      <c r="H31" s="172" t="s">
        <v>126</v>
      </c>
      <c r="I31" s="173">
        <f>SUM(I32:I34)</f>
        <v>300000</v>
      </c>
      <c r="J31" s="164"/>
      <c r="K31" s="164"/>
    </row>
    <row r="32" spans="1:11">
      <c r="A32" s="209"/>
      <c r="B32" s="209"/>
      <c r="C32" s="209"/>
      <c r="D32" s="212"/>
      <c r="E32" s="215"/>
      <c r="F32" s="215"/>
      <c r="G32" s="218"/>
      <c r="H32" s="174" t="s">
        <v>127</v>
      </c>
      <c r="I32" s="175">
        <v>300000</v>
      </c>
      <c r="J32" s="164"/>
      <c r="K32" s="164"/>
    </row>
    <row r="33" spans="1:11">
      <c r="A33" s="209"/>
      <c r="B33" s="209"/>
      <c r="C33" s="209"/>
      <c r="D33" s="212"/>
      <c r="E33" s="215"/>
      <c r="F33" s="215"/>
      <c r="G33" s="218"/>
      <c r="H33" s="177" t="s">
        <v>128</v>
      </c>
      <c r="I33" s="178">
        <v>0</v>
      </c>
      <c r="J33" s="164"/>
      <c r="K33" s="164"/>
    </row>
    <row r="34" spans="1:11">
      <c r="A34" s="210"/>
      <c r="B34" s="210"/>
      <c r="C34" s="210"/>
      <c r="D34" s="213"/>
      <c r="E34" s="216"/>
      <c r="F34" s="216"/>
      <c r="G34" s="219"/>
      <c r="H34" s="174" t="s">
        <v>129</v>
      </c>
      <c r="I34" s="178">
        <v>0</v>
      </c>
      <c r="J34" s="164"/>
      <c r="K34" s="164"/>
    </row>
    <row r="35" spans="1:11">
      <c r="A35" s="208">
        <v>7</v>
      </c>
      <c r="B35" s="208">
        <v>750</v>
      </c>
      <c r="C35" s="208">
        <v>75095</v>
      </c>
      <c r="D35" s="211" t="s">
        <v>134</v>
      </c>
      <c r="E35" s="214" t="s">
        <v>27</v>
      </c>
      <c r="F35" s="214">
        <v>2025</v>
      </c>
      <c r="G35" s="217">
        <f>I35</f>
        <v>50000</v>
      </c>
      <c r="H35" s="172" t="s">
        <v>126</v>
      </c>
      <c r="I35" s="173">
        <f>SUM(I36:I38)</f>
        <v>50000</v>
      </c>
      <c r="J35" s="164"/>
      <c r="K35" s="164"/>
    </row>
    <row r="36" spans="1:11">
      <c r="A36" s="209"/>
      <c r="B36" s="209"/>
      <c r="C36" s="209"/>
      <c r="D36" s="212"/>
      <c r="E36" s="215"/>
      <c r="F36" s="215"/>
      <c r="G36" s="218"/>
      <c r="H36" s="174" t="s">
        <v>127</v>
      </c>
      <c r="I36" s="175">
        <v>50000</v>
      </c>
      <c r="J36" s="164"/>
      <c r="K36" s="164"/>
    </row>
    <row r="37" spans="1:11">
      <c r="A37" s="209"/>
      <c r="B37" s="209"/>
      <c r="C37" s="209"/>
      <c r="D37" s="212"/>
      <c r="E37" s="215"/>
      <c r="F37" s="215"/>
      <c r="G37" s="218"/>
      <c r="H37" s="177" t="s">
        <v>128</v>
      </c>
      <c r="I37" s="178"/>
      <c r="J37" s="164"/>
      <c r="K37" s="164"/>
    </row>
    <row r="38" spans="1:11">
      <c r="A38" s="210"/>
      <c r="B38" s="210"/>
      <c r="C38" s="210"/>
      <c r="D38" s="213"/>
      <c r="E38" s="216"/>
      <c r="F38" s="216"/>
      <c r="G38" s="219"/>
      <c r="H38" s="174" t="s">
        <v>129</v>
      </c>
      <c r="I38" s="178"/>
      <c r="J38" s="164"/>
      <c r="K38" s="164"/>
    </row>
    <row r="39" spans="1:11">
      <c r="A39" s="208">
        <v>8</v>
      </c>
      <c r="B39" s="208">
        <v>750</v>
      </c>
      <c r="C39" s="208">
        <v>75095</v>
      </c>
      <c r="D39" s="211" t="s">
        <v>135</v>
      </c>
      <c r="E39" s="214" t="s">
        <v>95</v>
      </c>
      <c r="F39" s="214">
        <v>2025</v>
      </c>
      <c r="G39" s="217">
        <f>I39</f>
        <v>15000</v>
      </c>
      <c r="H39" s="172" t="s">
        <v>126</v>
      </c>
      <c r="I39" s="173">
        <f>SUM(I40:I42)</f>
        <v>15000</v>
      </c>
      <c r="J39" s="164"/>
      <c r="K39" s="164"/>
    </row>
    <row r="40" spans="1:11">
      <c r="A40" s="209"/>
      <c r="B40" s="209"/>
      <c r="C40" s="209"/>
      <c r="D40" s="212"/>
      <c r="E40" s="215"/>
      <c r="F40" s="215"/>
      <c r="G40" s="218"/>
      <c r="H40" s="174" t="s">
        <v>127</v>
      </c>
      <c r="I40" s="175">
        <v>15000</v>
      </c>
      <c r="J40" s="164"/>
      <c r="K40" s="164"/>
    </row>
    <row r="41" spans="1:11">
      <c r="A41" s="209"/>
      <c r="B41" s="209"/>
      <c r="C41" s="209"/>
      <c r="D41" s="212"/>
      <c r="E41" s="215"/>
      <c r="F41" s="215"/>
      <c r="G41" s="218"/>
      <c r="H41" s="177" t="s">
        <v>128</v>
      </c>
      <c r="I41" s="178">
        <v>0</v>
      </c>
      <c r="J41" s="164"/>
      <c r="K41" s="164"/>
    </row>
    <row r="42" spans="1:11">
      <c r="A42" s="210"/>
      <c r="B42" s="210"/>
      <c r="C42" s="210"/>
      <c r="D42" s="213"/>
      <c r="E42" s="216"/>
      <c r="F42" s="216"/>
      <c r="G42" s="219"/>
      <c r="H42" s="174" t="s">
        <v>129</v>
      </c>
      <c r="I42" s="178">
        <v>0</v>
      </c>
      <c r="J42" s="164"/>
      <c r="K42" s="164"/>
    </row>
    <row r="43" spans="1:11">
      <c r="A43" s="208">
        <v>9</v>
      </c>
      <c r="B43" s="208">
        <v>750</v>
      </c>
      <c r="C43" s="208">
        <v>75095</v>
      </c>
      <c r="D43" s="211" t="s">
        <v>136</v>
      </c>
      <c r="E43" s="214" t="s">
        <v>95</v>
      </c>
      <c r="F43" s="214">
        <v>2025</v>
      </c>
      <c r="G43" s="217">
        <f>I43</f>
        <v>200000</v>
      </c>
      <c r="H43" s="172" t="s">
        <v>126</v>
      </c>
      <c r="I43" s="173">
        <f>SUM(I44:I46)</f>
        <v>200000</v>
      </c>
      <c r="J43" s="164"/>
      <c r="K43" s="164"/>
    </row>
    <row r="44" spans="1:11">
      <c r="A44" s="209"/>
      <c r="B44" s="209"/>
      <c r="C44" s="209"/>
      <c r="D44" s="212"/>
      <c r="E44" s="215"/>
      <c r="F44" s="215"/>
      <c r="G44" s="218"/>
      <c r="H44" s="174" t="s">
        <v>127</v>
      </c>
      <c r="I44" s="175">
        <v>30000</v>
      </c>
      <c r="J44" s="164"/>
      <c r="K44" s="164"/>
    </row>
    <row r="45" spans="1:11">
      <c r="A45" s="209"/>
      <c r="B45" s="209"/>
      <c r="C45" s="209"/>
      <c r="D45" s="212"/>
      <c r="E45" s="215"/>
      <c r="F45" s="215"/>
      <c r="G45" s="218"/>
      <c r="H45" s="177" t="s">
        <v>128</v>
      </c>
      <c r="I45" s="178">
        <v>170000</v>
      </c>
      <c r="J45" s="164"/>
      <c r="K45" s="164"/>
    </row>
    <row r="46" spans="1:11">
      <c r="A46" s="210"/>
      <c r="B46" s="210"/>
      <c r="C46" s="210"/>
      <c r="D46" s="213"/>
      <c r="E46" s="216"/>
      <c r="F46" s="216"/>
      <c r="G46" s="219"/>
      <c r="H46" s="174" t="s">
        <v>129</v>
      </c>
      <c r="I46" s="178">
        <v>0</v>
      </c>
      <c r="J46" s="164"/>
      <c r="K46" s="164"/>
    </row>
    <row r="47" spans="1:11">
      <c r="A47" s="208">
        <v>10</v>
      </c>
      <c r="B47" s="208">
        <v>750</v>
      </c>
      <c r="C47" s="208">
        <v>75095</v>
      </c>
      <c r="D47" s="211" t="s">
        <v>137</v>
      </c>
      <c r="E47" s="214" t="s">
        <v>95</v>
      </c>
      <c r="F47" s="214">
        <v>2025</v>
      </c>
      <c r="G47" s="217">
        <f>I47</f>
        <v>250000</v>
      </c>
      <c r="H47" s="172" t="s">
        <v>126</v>
      </c>
      <c r="I47" s="179">
        <f>I48+I49+I50</f>
        <v>250000</v>
      </c>
      <c r="J47" s="164"/>
      <c r="K47" s="164"/>
    </row>
    <row r="48" spans="1:11">
      <c r="A48" s="209"/>
      <c r="B48" s="209"/>
      <c r="C48" s="209"/>
      <c r="D48" s="212"/>
      <c r="E48" s="215"/>
      <c r="F48" s="215"/>
      <c r="G48" s="218"/>
      <c r="H48" s="174" t="s">
        <v>127</v>
      </c>
      <c r="I48" s="180">
        <f>250000-I50</f>
        <v>162500</v>
      </c>
      <c r="J48" s="164"/>
      <c r="K48" s="164"/>
    </row>
    <row r="49" spans="1:11">
      <c r="A49" s="209"/>
      <c r="B49" s="209"/>
      <c r="C49" s="209"/>
      <c r="D49" s="212"/>
      <c r="E49" s="215"/>
      <c r="F49" s="215"/>
      <c r="G49" s="218"/>
      <c r="H49" s="177" t="s">
        <v>128</v>
      </c>
      <c r="I49" s="180">
        <v>0</v>
      </c>
      <c r="J49" s="164"/>
      <c r="K49" s="164"/>
    </row>
    <row r="50" spans="1:11">
      <c r="A50" s="210"/>
      <c r="B50" s="210"/>
      <c r="C50" s="210"/>
      <c r="D50" s="213"/>
      <c r="E50" s="216"/>
      <c r="F50" s="216"/>
      <c r="G50" s="219"/>
      <c r="H50" s="174" t="s">
        <v>129</v>
      </c>
      <c r="I50" s="181">
        <v>87500</v>
      </c>
      <c r="J50" s="164"/>
      <c r="K50" s="164"/>
    </row>
    <row r="51" spans="1:11">
      <c r="A51" s="208">
        <v>11</v>
      </c>
      <c r="B51" s="208">
        <v>750</v>
      </c>
      <c r="C51" s="208">
        <v>75095</v>
      </c>
      <c r="D51" s="211" t="s">
        <v>138</v>
      </c>
      <c r="E51" s="214" t="s">
        <v>95</v>
      </c>
      <c r="F51" s="214">
        <v>2025</v>
      </c>
      <c r="G51" s="217">
        <f>I51</f>
        <v>170000</v>
      </c>
      <c r="H51" s="172" t="s">
        <v>126</v>
      </c>
      <c r="I51" s="179">
        <f>I52+I53+I54</f>
        <v>170000</v>
      </c>
      <c r="J51" s="164"/>
      <c r="K51" s="164"/>
    </row>
    <row r="52" spans="1:11">
      <c r="A52" s="209"/>
      <c r="B52" s="209"/>
      <c r="C52" s="209"/>
      <c r="D52" s="212"/>
      <c r="E52" s="215"/>
      <c r="F52" s="215"/>
      <c r="G52" s="218"/>
      <c r="H52" s="174" t="s">
        <v>127</v>
      </c>
      <c r="I52" s="180">
        <v>170000</v>
      </c>
      <c r="J52" s="164"/>
      <c r="K52" s="164"/>
    </row>
    <row r="53" spans="1:11">
      <c r="A53" s="209"/>
      <c r="B53" s="209"/>
      <c r="C53" s="209"/>
      <c r="D53" s="212"/>
      <c r="E53" s="215"/>
      <c r="F53" s="215"/>
      <c r="G53" s="218"/>
      <c r="H53" s="177" t="s">
        <v>128</v>
      </c>
      <c r="I53" s="180">
        <v>0</v>
      </c>
      <c r="J53" s="164"/>
      <c r="K53" s="164"/>
    </row>
    <row r="54" spans="1:11">
      <c r="A54" s="210"/>
      <c r="B54" s="210"/>
      <c r="C54" s="210"/>
      <c r="D54" s="213"/>
      <c r="E54" s="216"/>
      <c r="F54" s="216"/>
      <c r="G54" s="219"/>
      <c r="H54" s="174" t="s">
        <v>129</v>
      </c>
      <c r="I54" s="181">
        <v>0</v>
      </c>
      <c r="J54" s="164"/>
      <c r="K54" s="164"/>
    </row>
    <row r="55" spans="1:11">
      <c r="A55" s="208">
        <v>12</v>
      </c>
      <c r="B55" s="208">
        <v>750</v>
      </c>
      <c r="C55" s="208">
        <v>75095</v>
      </c>
      <c r="D55" s="211" t="s">
        <v>139</v>
      </c>
      <c r="E55" s="214" t="s">
        <v>95</v>
      </c>
      <c r="F55" s="214">
        <v>2025</v>
      </c>
      <c r="G55" s="217">
        <f>I55</f>
        <v>150000</v>
      </c>
      <c r="H55" s="172" t="s">
        <v>126</v>
      </c>
      <c r="I55" s="179">
        <f>I56+I57+I58</f>
        <v>150000</v>
      </c>
      <c r="J55" s="164"/>
      <c r="K55" s="164"/>
    </row>
    <row r="56" spans="1:11">
      <c r="A56" s="209"/>
      <c r="B56" s="209"/>
      <c r="C56" s="209"/>
      <c r="D56" s="212"/>
      <c r="E56" s="215"/>
      <c r="F56" s="215"/>
      <c r="G56" s="218"/>
      <c r="H56" s="174" t="s">
        <v>127</v>
      </c>
      <c r="I56" s="180">
        <v>22500</v>
      </c>
      <c r="J56" s="164"/>
      <c r="K56" s="164"/>
    </row>
    <row r="57" spans="1:11">
      <c r="A57" s="209"/>
      <c r="B57" s="209"/>
      <c r="C57" s="209"/>
      <c r="D57" s="212"/>
      <c r="E57" s="215"/>
      <c r="F57" s="215"/>
      <c r="G57" s="218"/>
      <c r="H57" s="177" t="s">
        <v>128</v>
      </c>
      <c r="I57" s="180">
        <v>127500</v>
      </c>
      <c r="J57" s="164"/>
      <c r="K57" s="164"/>
    </row>
    <row r="58" spans="1:11">
      <c r="A58" s="210"/>
      <c r="B58" s="210"/>
      <c r="C58" s="210"/>
      <c r="D58" s="213"/>
      <c r="E58" s="216"/>
      <c r="F58" s="216"/>
      <c r="G58" s="219"/>
      <c r="H58" s="174" t="s">
        <v>129</v>
      </c>
      <c r="I58" s="181">
        <v>0</v>
      </c>
      <c r="J58" s="164"/>
      <c r="K58" s="164"/>
    </row>
    <row r="59" spans="1:11">
      <c r="A59" s="182"/>
      <c r="B59" s="182"/>
      <c r="C59" s="182"/>
      <c r="D59" s="183"/>
      <c r="E59" s="184"/>
      <c r="F59" s="184"/>
      <c r="G59" s="185"/>
      <c r="H59" s="192"/>
      <c r="I59" s="187"/>
      <c r="J59" s="164"/>
      <c r="K59" s="164"/>
    </row>
    <row r="60" spans="1:11">
      <c r="A60" s="182"/>
      <c r="B60" s="182"/>
      <c r="C60" s="182"/>
      <c r="D60" s="183"/>
      <c r="E60" s="184"/>
      <c r="F60" s="184"/>
      <c r="G60" s="185"/>
      <c r="H60" s="186"/>
      <c r="I60" s="187"/>
      <c r="J60" s="164"/>
      <c r="K60" s="164"/>
    </row>
    <row r="61" spans="1:11" ht="15.6">
      <c r="A61" s="182"/>
      <c r="B61" s="182"/>
      <c r="C61" s="182"/>
      <c r="D61" s="183"/>
      <c r="E61" s="188"/>
      <c r="F61" s="184"/>
      <c r="G61" s="185"/>
      <c r="H61" s="186"/>
      <c r="I61" s="187"/>
      <c r="J61" s="164"/>
      <c r="K61" s="164"/>
    </row>
    <row r="62" spans="1:11">
      <c r="A62" s="165"/>
      <c r="B62" s="165"/>
      <c r="C62" s="165"/>
      <c r="D62" s="165"/>
      <c r="E62" s="165" t="s">
        <v>105</v>
      </c>
      <c r="F62" s="165"/>
      <c r="G62" s="165"/>
      <c r="H62" s="166"/>
      <c r="I62" s="220" t="s">
        <v>106</v>
      </c>
      <c r="J62" s="164"/>
      <c r="K62" s="164"/>
    </row>
    <row r="63" spans="1:11">
      <c r="A63" s="167"/>
      <c r="B63" s="167"/>
      <c r="C63" s="167"/>
      <c r="D63" s="167" t="s">
        <v>107</v>
      </c>
      <c r="E63" s="167" t="s">
        <v>108</v>
      </c>
      <c r="F63" s="167" t="s">
        <v>109</v>
      </c>
      <c r="G63" s="167" t="s">
        <v>110</v>
      </c>
      <c r="H63" s="168" t="s">
        <v>111</v>
      </c>
      <c r="I63" s="221"/>
      <c r="J63" s="164"/>
      <c r="K63" s="164"/>
    </row>
    <row r="64" spans="1:11">
      <c r="A64" s="167" t="s">
        <v>112</v>
      </c>
      <c r="B64" s="167" t="s">
        <v>113</v>
      </c>
      <c r="C64" s="167" t="s">
        <v>114</v>
      </c>
      <c r="D64" s="167" t="s">
        <v>115</v>
      </c>
      <c r="E64" s="167" t="s">
        <v>116</v>
      </c>
      <c r="F64" s="167" t="s">
        <v>117</v>
      </c>
      <c r="G64" s="167" t="s">
        <v>118</v>
      </c>
      <c r="H64" s="168" t="s">
        <v>119</v>
      </c>
      <c r="I64" s="221"/>
      <c r="J64" s="164"/>
      <c r="K64" s="164"/>
    </row>
    <row r="65" spans="1:11">
      <c r="A65" s="167"/>
      <c r="B65" s="167"/>
      <c r="C65" s="167"/>
      <c r="D65" s="167"/>
      <c r="E65" s="167" t="s">
        <v>120</v>
      </c>
      <c r="F65" s="167"/>
      <c r="G65" s="167" t="s">
        <v>121</v>
      </c>
      <c r="H65" s="168"/>
      <c r="I65" s="221"/>
      <c r="J65" s="164"/>
      <c r="K65" s="164"/>
    </row>
    <row r="66" spans="1:11">
      <c r="A66" s="169"/>
      <c r="B66" s="169"/>
      <c r="C66" s="169"/>
      <c r="D66" s="169"/>
      <c r="E66" s="169" t="s">
        <v>122</v>
      </c>
      <c r="F66" s="169"/>
      <c r="G66" s="169" t="s">
        <v>123</v>
      </c>
      <c r="H66" s="170"/>
      <c r="I66" s="222"/>
      <c r="J66" s="164"/>
      <c r="K66" s="164"/>
    </row>
    <row r="67" spans="1:11">
      <c r="A67" s="171">
        <v>1</v>
      </c>
      <c r="B67" s="171">
        <v>2</v>
      </c>
      <c r="C67" s="171">
        <v>3</v>
      </c>
      <c r="D67" s="171">
        <v>4</v>
      </c>
      <c r="E67" s="171">
        <v>5</v>
      </c>
      <c r="F67" s="171">
        <v>6</v>
      </c>
      <c r="G67" s="171">
        <v>7</v>
      </c>
      <c r="H67" s="171">
        <v>8</v>
      </c>
      <c r="I67" s="171">
        <v>9</v>
      </c>
      <c r="J67" s="164"/>
      <c r="K67" s="164"/>
    </row>
    <row r="68" spans="1:11">
      <c r="A68" s="208">
        <v>13</v>
      </c>
      <c r="B68" s="208">
        <v>754</v>
      </c>
      <c r="C68" s="208">
        <v>75405</v>
      </c>
      <c r="D68" s="211" t="s">
        <v>131</v>
      </c>
      <c r="E68" s="214" t="s">
        <v>95</v>
      </c>
      <c r="F68" s="214">
        <v>2025</v>
      </c>
      <c r="G68" s="217">
        <f>I68</f>
        <v>20000</v>
      </c>
      <c r="H68" s="172" t="s">
        <v>126</v>
      </c>
      <c r="I68" s="173">
        <f>SUM(I69:I71)</f>
        <v>20000</v>
      </c>
      <c r="J68" s="164"/>
      <c r="K68" s="164"/>
    </row>
    <row r="69" spans="1:11">
      <c r="A69" s="209"/>
      <c r="B69" s="209"/>
      <c r="C69" s="209"/>
      <c r="D69" s="212"/>
      <c r="E69" s="215"/>
      <c r="F69" s="215"/>
      <c r="G69" s="218"/>
      <c r="H69" s="174" t="s">
        <v>127</v>
      </c>
      <c r="I69" s="175">
        <v>20000</v>
      </c>
      <c r="J69" s="164"/>
      <c r="K69" s="164"/>
    </row>
    <row r="70" spans="1:11">
      <c r="A70" s="209"/>
      <c r="B70" s="209"/>
      <c r="C70" s="209"/>
      <c r="D70" s="212"/>
      <c r="E70" s="215"/>
      <c r="F70" s="215"/>
      <c r="G70" s="218"/>
      <c r="H70" s="177" t="s">
        <v>128</v>
      </c>
      <c r="I70" s="178">
        <v>0</v>
      </c>
      <c r="J70" s="164"/>
      <c r="K70" s="164"/>
    </row>
    <row r="71" spans="1:11">
      <c r="A71" s="210"/>
      <c r="B71" s="210"/>
      <c r="C71" s="210"/>
      <c r="D71" s="213"/>
      <c r="E71" s="216"/>
      <c r="F71" s="216"/>
      <c r="G71" s="219"/>
      <c r="H71" s="174" t="s">
        <v>129</v>
      </c>
      <c r="I71" s="178">
        <v>0</v>
      </c>
      <c r="J71" s="164"/>
      <c r="K71" s="164"/>
    </row>
    <row r="72" spans="1:11">
      <c r="A72" s="208">
        <v>14</v>
      </c>
      <c r="B72" s="208">
        <v>851</v>
      </c>
      <c r="C72" s="208">
        <v>85195</v>
      </c>
      <c r="D72" s="211" t="s">
        <v>140</v>
      </c>
      <c r="E72" s="214" t="s">
        <v>95</v>
      </c>
      <c r="F72" s="214">
        <v>2025</v>
      </c>
      <c r="G72" s="217">
        <f>I72</f>
        <v>4308000</v>
      </c>
      <c r="H72" s="172" t="s">
        <v>126</v>
      </c>
      <c r="I72" s="179">
        <f>I73+I74+I75</f>
        <v>4308000</v>
      </c>
      <c r="J72" s="164"/>
      <c r="K72" s="164"/>
    </row>
    <row r="73" spans="1:11">
      <c r="A73" s="209"/>
      <c r="B73" s="209"/>
      <c r="C73" s="209"/>
      <c r="D73" s="212"/>
      <c r="E73" s="215"/>
      <c r="F73" s="215"/>
      <c r="G73" s="218"/>
      <c r="H73" s="174" t="s">
        <v>127</v>
      </c>
      <c r="I73" s="180">
        <v>0</v>
      </c>
      <c r="J73" s="164"/>
      <c r="K73" s="164"/>
    </row>
    <row r="74" spans="1:11">
      <c r="A74" s="209"/>
      <c r="B74" s="209"/>
      <c r="C74" s="209"/>
      <c r="D74" s="212"/>
      <c r="E74" s="215"/>
      <c r="F74" s="215"/>
      <c r="G74" s="218"/>
      <c r="H74" s="177" t="s">
        <v>128</v>
      </c>
      <c r="I74" s="180">
        <v>0</v>
      </c>
      <c r="J74" s="164"/>
      <c r="K74" s="164"/>
    </row>
    <row r="75" spans="1:11">
      <c r="A75" s="210"/>
      <c r="B75" s="210"/>
      <c r="C75" s="210"/>
      <c r="D75" s="213"/>
      <c r="E75" s="216"/>
      <c r="F75" s="216"/>
      <c r="G75" s="219"/>
      <c r="H75" s="174" t="s">
        <v>129</v>
      </c>
      <c r="I75" s="181">
        <v>4308000</v>
      </c>
      <c r="J75" s="164"/>
      <c r="K75" s="164"/>
    </row>
    <row r="76" spans="1:11">
      <c r="A76" s="208">
        <v>15</v>
      </c>
      <c r="B76" s="208">
        <v>851</v>
      </c>
      <c r="C76" s="208">
        <v>85195</v>
      </c>
      <c r="D76" s="211" t="s">
        <v>141</v>
      </c>
      <c r="E76" s="214" t="s">
        <v>95</v>
      </c>
      <c r="F76" s="214">
        <v>2025</v>
      </c>
      <c r="G76" s="217">
        <f>I76</f>
        <v>392000</v>
      </c>
      <c r="H76" s="172" t="s">
        <v>126</v>
      </c>
      <c r="I76" s="179">
        <f>I77+I78+I79</f>
        <v>392000</v>
      </c>
      <c r="J76" s="164"/>
      <c r="K76" s="164"/>
    </row>
    <row r="77" spans="1:11">
      <c r="A77" s="209"/>
      <c r="B77" s="209"/>
      <c r="C77" s="209"/>
      <c r="D77" s="212"/>
      <c r="E77" s="215"/>
      <c r="F77" s="215"/>
      <c r="G77" s="218"/>
      <c r="H77" s="174" t="s">
        <v>127</v>
      </c>
      <c r="I77" s="180">
        <v>0</v>
      </c>
      <c r="J77" s="164"/>
      <c r="K77" s="164"/>
    </row>
    <row r="78" spans="1:11">
      <c r="A78" s="209"/>
      <c r="B78" s="209"/>
      <c r="C78" s="209"/>
      <c r="D78" s="212"/>
      <c r="E78" s="215"/>
      <c r="F78" s="215"/>
      <c r="G78" s="218"/>
      <c r="H78" s="177" t="s">
        <v>128</v>
      </c>
      <c r="I78" s="180">
        <v>0</v>
      </c>
      <c r="J78" s="164"/>
      <c r="K78" s="164"/>
    </row>
    <row r="79" spans="1:11">
      <c r="A79" s="210"/>
      <c r="B79" s="210"/>
      <c r="C79" s="210"/>
      <c r="D79" s="213"/>
      <c r="E79" s="216"/>
      <c r="F79" s="216"/>
      <c r="G79" s="219"/>
      <c r="H79" s="174" t="s">
        <v>129</v>
      </c>
      <c r="I79" s="181">
        <v>392000</v>
      </c>
      <c r="J79" s="164"/>
      <c r="K79" s="164"/>
    </row>
    <row r="80" spans="1:11">
      <c r="A80" s="208">
        <v>16</v>
      </c>
      <c r="B80" s="208">
        <v>851</v>
      </c>
      <c r="C80" s="208">
        <v>85195</v>
      </c>
      <c r="D80" s="211" t="s">
        <v>142</v>
      </c>
      <c r="E80" s="214" t="s">
        <v>95</v>
      </c>
      <c r="F80" s="214">
        <v>2025</v>
      </c>
      <c r="G80" s="217">
        <f>I80</f>
        <v>1054764</v>
      </c>
      <c r="H80" s="172" t="s">
        <v>126</v>
      </c>
      <c r="I80" s="179">
        <f>I81+I82+I83</f>
        <v>1054764</v>
      </c>
      <c r="J80" s="164"/>
      <c r="K80" s="164"/>
    </row>
    <row r="81" spans="1:11">
      <c r="A81" s="209"/>
      <c r="B81" s="209"/>
      <c r="C81" s="209"/>
      <c r="D81" s="212"/>
      <c r="E81" s="215"/>
      <c r="F81" s="215"/>
      <c r="G81" s="218"/>
      <c r="H81" s="174" t="s">
        <v>127</v>
      </c>
      <c r="I81" s="180">
        <f>1054764-I83-I82</f>
        <v>204764</v>
      </c>
      <c r="J81" s="164"/>
      <c r="K81" s="164"/>
    </row>
    <row r="82" spans="1:11">
      <c r="A82" s="209"/>
      <c r="B82" s="209"/>
      <c r="C82" s="209"/>
      <c r="D82" s="212"/>
      <c r="E82" s="215"/>
      <c r="F82" s="215"/>
      <c r="G82" s="218"/>
      <c r="H82" s="177" t="s">
        <v>128</v>
      </c>
      <c r="I82" s="180">
        <v>850000</v>
      </c>
      <c r="J82" s="164"/>
      <c r="K82" s="164"/>
    </row>
    <row r="83" spans="1:11">
      <c r="A83" s="210"/>
      <c r="B83" s="210"/>
      <c r="C83" s="210"/>
      <c r="D83" s="213"/>
      <c r="E83" s="216"/>
      <c r="F83" s="216"/>
      <c r="G83" s="219"/>
      <c r="H83" s="174" t="s">
        <v>129</v>
      </c>
      <c r="I83" s="181">
        <v>0</v>
      </c>
      <c r="J83" s="164"/>
      <c r="K83" s="164"/>
    </row>
    <row r="84" spans="1:11">
      <c r="A84" s="208">
        <v>17</v>
      </c>
      <c r="B84" s="208">
        <v>852</v>
      </c>
      <c r="C84" s="208">
        <v>85295</v>
      </c>
      <c r="D84" s="211" t="s">
        <v>143</v>
      </c>
      <c r="E84" s="214" t="s">
        <v>95</v>
      </c>
      <c r="F84" s="214">
        <v>2025</v>
      </c>
      <c r="G84" s="217">
        <f>I84</f>
        <v>244000</v>
      </c>
      <c r="H84" s="172" t="s">
        <v>126</v>
      </c>
      <c r="I84" s="179">
        <f>I85+I86+I87</f>
        <v>244000</v>
      </c>
      <c r="J84" s="164"/>
      <c r="K84" s="164"/>
    </row>
    <row r="85" spans="1:11">
      <c r="A85" s="209"/>
      <c r="B85" s="209"/>
      <c r="C85" s="209"/>
      <c r="D85" s="212"/>
      <c r="E85" s="215"/>
      <c r="F85" s="215"/>
      <c r="G85" s="218"/>
      <c r="H85" s="174" t="s">
        <v>127</v>
      </c>
      <c r="I85" s="180">
        <v>100000</v>
      </c>
      <c r="J85" s="164"/>
      <c r="K85" s="164"/>
    </row>
    <row r="86" spans="1:11">
      <c r="A86" s="209"/>
      <c r="B86" s="209"/>
      <c r="C86" s="209"/>
      <c r="D86" s="212"/>
      <c r="E86" s="215"/>
      <c r="F86" s="215"/>
      <c r="G86" s="218"/>
      <c r="H86" s="177" t="s">
        <v>128</v>
      </c>
      <c r="I86" s="180">
        <v>0</v>
      </c>
      <c r="J86" s="164"/>
      <c r="K86" s="164"/>
    </row>
    <row r="87" spans="1:11">
      <c r="A87" s="210"/>
      <c r="B87" s="210"/>
      <c r="C87" s="210"/>
      <c r="D87" s="213"/>
      <c r="E87" s="216"/>
      <c r="F87" s="216"/>
      <c r="G87" s="219"/>
      <c r="H87" s="174" t="s">
        <v>129</v>
      </c>
      <c r="I87" s="181">
        <v>144000</v>
      </c>
      <c r="J87" s="164"/>
      <c r="K87" s="164"/>
    </row>
    <row r="88" spans="1:11">
      <c r="A88" s="208">
        <v>18</v>
      </c>
      <c r="B88" s="208">
        <v>853</v>
      </c>
      <c r="C88" s="208">
        <v>85395</v>
      </c>
      <c r="D88" s="211" t="s">
        <v>144</v>
      </c>
      <c r="E88" s="214" t="s">
        <v>95</v>
      </c>
      <c r="F88" s="214">
        <v>2025</v>
      </c>
      <c r="G88" s="217">
        <f>I88</f>
        <v>40000</v>
      </c>
      <c r="H88" s="172" t="s">
        <v>126</v>
      </c>
      <c r="I88" s="179">
        <f>I89+I90+I91</f>
        <v>40000</v>
      </c>
      <c r="J88" s="164"/>
      <c r="K88" s="164"/>
    </row>
    <row r="89" spans="1:11">
      <c r="A89" s="209"/>
      <c r="B89" s="209"/>
      <c r="C89" s="209"/>
      <c r="D89" s="212"/>
      <c r="E89" s="215"/>
      <c r="F89" s="215"/>
      <c r="G89" s="218"/>
      <c r="H89" s="174" t="s">
        <v>127</v>
      </c>
      <c r="I89" s="180">
        <v>0</v>
      </c>
      <c r="J89" s="164"/>
      <c r="K89" s="164"/>
    </row>
    <row r="90" spans="1:11">
      <c r="A90" s="209"/>
      <c r="B90" s="209"/>
      <c r="C90" s="209"/>
      <c r="D90" s="212"/>
      <c r="E90" s="215"/>
      <c r="F90" s="215"/>
      <c r="G90" s="218"/>
      <c r="H90" s="177" t="s">
        <v>128</v>
      </c>
      <c r="I90" s="180">
        <v>40000</v>
      </c>
      <c r="J90" s="164"/>
      <c r="K90" s="164"/>
    </row>
    <row r="91" spans="1:11">
      <c r="A91" s="210"/>
      <c r="B91" s="210"/>
      <c r="C91" s="210"/>
      <c r="D91" s="213"/>
      <c r="E91" s="216"/>
      <c r="F91" s="216"/>
      <c r="G91" s="219"/>
      <c r="H91" s="174" t="s">
        <v>129</v>
      </c>
      <c r="I91" s="181">
        <v>0</v>
      </c>
      <c r="J91" s="164"/>
      <c r="K91" s="164"/>
    </row>
    <row r="92" spans="1:11">
      <c r="A92" s="208">
        <v>19</v>
      </c>
      <c r="B92" s="208">
        <v>855</v>
      </c>
      <c r="C92" s="208">
        <v>85508</v>
      </c>
      <c r="D92" s="211" t="s">
        <v>131</v>
      </c>
      <c r="E92" s="214" t="s">
        <v>145</v>
      </c>
      <c r="F92" s="214">
        <v>2025</v>
      </c>
      <c r="G92" s="217">
        <f>I92</f>
        <v>80000</v>
      </c>
      <c r="H92" s="172" t="s">
        <v>126</v>
      </c>
      <c r="I92" s="179">
        <f>I93+I94+I95</f>
        <v>80000</v>
      </c>
      <c r="J92" s="164"/>
      <c r="K92" s="164"/>
    </row>
    <row r="93" spans="1:11">
      <c r="A93" s="209"/>
      <c r="B93" s="209"/>
      <c r="C93" s="209"/>
      <c r="D93" s="212"/>
      <c r="E93" s="215"/>
      <c r="F93" s="215"/>
      <c r="G93" s="218"/>
      <c r="H93" s="174" t="s">
        <v>127</v>
      </c>
      <c r="I93" s="180">
        <v>80000</v>
      </c>
      <c r="J93" s="164"/>
      <c r="K93" s="164"/>
    </row>
    <row r="94" spans="1:11">
      <c r="A94" s="209"/>
      <c r="B94" s="209"/>
      <c r="C94" s="209"/>
      <c r="D94" s="212"/>
      <c r="E94" s="215"/>
      <c r="F94" s="215"/>
      <c r="G94" s="218"/>
      <c r="H94" s="177" t="s">
        <v>128</v>
      </c>
      <c r="I94" s="180">
        <v>0</v>
      </c>
      <c r="J94" s="164"/>
      <c r="K94" s="164"/>
    </row>
    <row r="95" spans="1:11">
      <c r="A95" s="210"/>
      <c r="B95" s="210"/>
      <c r="C95" s="210"/>
      <c r="D95" s="213"/>
      <c r="E95" s="216"/>
      <c r="F95" s="216"/>
      <c r="G95" s="219"/>
      <c r="H95" s="174" t="s">
        <v>129</v>
      </c>
      <c r="I95" s="181">
        <v>0</v>
      </c>
      <c r="J95" s="164"/>
      <c r="K95" s="164"/>
    </row>
    <row r="96" spans="1:11">
      <c r="A96" s="208">
        <v>20</v>
      </c>
      <c r="B96" s="208">
        <v>855</v>
      </c>
      <c r="C96" s="208">
        <v>85595</v>
      </c>
      <c r="D96" s="211" t="s">
        <v>146</v>
      </c>
      <c r="E96" s="214" t="s">
        <v>95</v>
      </c>
      <c r="F96" s="214">
        <v>2025</v>
      </c>
      <c r="G96" s="217">
        <f>I96</f>
        <v>200000</v>
      </c>
      <c r="H96" s="172" t="s">
        <v>126</v>
      </c>
      <c r="I96" s="179">
        <f>I97+I98+I99</f>
        <v>200000</v>
      </c>
      <c r="J96" s="164"/>
      <c r="K96" s="164"/>
    </row>
    <row r="97" spans="1:11">
      <c r="A97" s="209"/>
      <c r="B97" s="209"/>
      <c r="C97" s="209"/>
      <c r="D97" s="212"/>
      <c r="E97" s="215"/>
      <c r="F97" s="215"/>
      <c r="G97" s="218"/>
      <c r="H97" s="174" t="s">
        <v>127</v>
      </c>
      <c r="I97" s="180">
        <f>200000-I99</f>
        <v>82500</v>
      </c>
      <c r="J97" s="164"/>
      <c r="K97" s="164"/>
    </row>
    <row r="98" spans="1:11">
      <c r="A98" s="209"/>
      <c r="B98" s="209"/>
      <c r="C98" s="209"/>
      <c r="D98" s="212"/>
      <c r="E98" s="215"/>
      <c r="F98" s="215"/>
      <c r="G98" s="218"/>
      <c r="H98" s="177" t="s">
        <v>128</v>
      </c>
      <c r="I98" s="180">
        <v>0</v>
      </c>
      <c r="J98" s="164"/>
      <c r="K98" s="164"/>
    </row>
    <row r="99" spans="1:11">
      <c r="A99" s="210"/>
      <c r="B99" s="210"/>
      <c r="C99" s="210"/>
      <c r="D99" s="213"/>
      <c r="E99" s="216"/>
      <c r="F99" s="216"/>
      <c r="G99" s="219"/>
      <c r="H99" s="174" t="s">
        <v>129</v>
      </c>
      <c r="I99" s="181">
        <v>117500</v>
      </c>
      <c r="J99" s="164"/>
      <c r="K99" s="164"/>
    </row>
    <row r="100" spans="1:11">
      <c r="A100" s="208">
        <v>21</v>
      </c>
      <c r="B100" s="208">
        <v>855</v>
      </c>
      <c r="C100" s="208">
        <v>85595</v>
      </c>
      <c r="D100" s="211" t="s">
        <v>151</v>
      </c>
      <c r="E100" s="214" t="s">
        <v>95</v>
      </c>
      <c r="F100" s="214">
        <v>2025</v>
      </c>
      <c r="G100" s="217">
        <f>I100</f>
        <v>25000</v>
      </c>
      <c r="H100" s="172" t="s">
        <v>126</v>
      </c>
      <c r="I100" s="179">
        <f>I101+I102+I103</f>
        <v>25000</v>
      </c>
      <c r="J100" s="164"/>
      <c r="K100" s="164"/>
    </row>
    <row r="101" spans="1:11">
      <c r="A101" s="209"/>
      <c r="B101" s="209"/>
      <c r="C101" s="209"/>
      <c r="D101" s="212"/>
      <c r="E101" s="215"/>
      <c r="F101" s="215"/>
      <c r="G101" s="218"/>
      <c r="H101" s="174" t="s">
        <v>127</v>
      </c>
      <c r="I101" s="180">
        <v>25000</v>
      </c>
      <c r="J101" s="164"/>
      <c r="K101" s="164"/>
    </row>
    <row r="102" spans="1:11">
      <c r="A102" s="209"/>
      <c r="B102" s="209"/>
      <c r="C102" s="209"/>
      <c r="D102" s="212"/>
      <c r="E102" s="215"/>
      <c r="F102" s="215"/>
      <c r="G102" s="218"/>
      <c r="H102" s="177" t="s">
        <v>128</v>
      </c>
      <c r="I102" s="180">
        <v>0</v>
      </c>
      <c r="J102" s="164"/>
      <c r="K102" s="164"/>
    </row>
    <row r="103" spans="1:11">
      <c r="A103" s="210"/>
      <c r="B103" s="210"/>
      <c r="C103" s="210"/>
      <c r="D103" s="213"/>
      <c r="E103" s="216"/>
      <c r="F103" s="216"/>
      <c r="G103" s="219"/>
      <c r="H103" s="174" t="s">
        <v>129</v>
      </c>
      <c r="I103" s="181">
        <v>0</v>
      </c>
      <c r="J103" s="164"/>
      <c r="K103" s="164"/>
    </row>
    <row r="104" spans="1:11">
      <c r="A104" s="208">
        <v>22</v>
      </c>
      <c r="B104" s="208">
        <v>921</v>
      </c>
      <c r="C104" s="208">
        <v>92195</v>
      </c>
      <c r="D104" s="211" t="s">
        <v>147</v>
      </c>
      <c r="E104" s="214" t="s">
        <v>95</v>
      </c>
      <c r="F104" s="214">
        <v>2025</v>
      </c>
      <c r="G104" s="217">
        <f>I104</f>
        <v>2743720</v>
      </c>
      <c r="H104" s="172" t="s">
        <v>126</v>
      </c>
      <c r="I104" s="179">
        <f>I105+I106+I107</f>
        <v>2743720</v>
      </c>
      <c r="J104" s="164"/>
      <c r="K104" s="164"/>
    </row>
    <row r="105" spans="1:11">
      <c r="A105" s="209"/>
      <c r="B105" s="209"/>
      <c r="C105" s="209"/>
      <c r="D105" s="212"/>
      <c r="E105" s="215"/>
      <c r="F105" s="215"/>
      <c r="G105" s="218"/>
      <c r="H105" s="174" t="s">
        <v>127</v>
      </c>
      <c r="I105" s="180">
        <v>0</v>
      </c>
      <c r="J105" s="164"/>
      <c r="K105" s="164"/>
    </row>
    <row r="106" spans="1:11">
      <c r="A106" s="209"/>
      <c r="B106" s="209"/>
      <c r="C106" s="209"/>
      <c r="D106" s="212"/>
      <c r="E106" s="215"/>
      <c r="F106" s="215"/>
      <c r="G106" s="218"/>
      <c r="H106" s="177" t="s">
        <v>128</v>
      </c>
      <c r="I106" s="180">
        <v>0</v>
      </c>
      <c r="J106" s="164"/>
      <c r="K106" s="164"/>
    </row>
    <row r="107" spans="1:11">
      <c r="A107" s="210"/>
      <c r="B107" s="210"/>
      <c r="C107" s="210"/>
      <c r="D107" s="213"/>
      <c r="E107" s="216"/>
      <c r="F107" s="216"/>
      <c r="G107" s="219"/>
      <c r="H107" s="174" t="s">
        <v>129</v>
      </c>
      <c r="I107" s="181">
        <v>2743720</v>
      </c>
      <c r="J107" s="164"/>
      <c r="K107" s="164"/>
    </row>
    <row r="108" spans="1:11">
      <c r="A108" s="208">
        <v>23</v>
      </c>
      <c r="B108" s="208">
        <v>926</v>
      </c>
      <c r="C108" s="208">
        <v>92695</v>
      </c>
      <c r="D108" s="211" t="s">
        <v>148</v>
      </c>
      <c r="E108" s="214" t="s">
        <v>95</v>
      </c>
      <c r="F108" s="214">
        <v>2025</v>
      </c>
      <c r="G108" s="217">
        <f>I108</f>
        <v>6897215</v>
      </c>
      <c r="H108" s="172" t="s">
        <v>126</v>
      </c>
      <c r="I108" s="179">
        <f>I109+I110+I111</f>
        <v>6897215</v>
      </c>
      <c r="J108" s="164"/>
      <c r="K108" s="164"/>
    </row>
    <row r="109" spans="1:11">
      <c r="A109" s="209"/>
      <c r="B109" s="209"/>
      <c r="C109" s="209"/>
      <c r="D109" s="212"/>
      <c r="E109" s="215"/>
      <c r="F109" s="215"/>
      <c r="G109" s="218"/>
      <c r="H109" s="174" t="s">
        <v>127</v>
      </c>
      <c r="I109" s="180">
        <v>144363</v>
      </c>
      <c r="J109" s="164"/>
      <c r="K109" s="164"/>
    </row>
    <row r="110" spans="1:11">
      <c r="A110" s="209"/>
      <c r="B110" s="209"/>
      <c r="C110" s="209"/>
      <c r="D110" s="212"/>
      <c r="E110" s="215"/>
      <c r="F110" s="215"/>
      <c r="G110" s="218"/>
      <c r="H110" s="177" t="s">
        <v>128</v>
      </c>
      <c r="I110" s="180">
        <v>0</v>
      </c>
      <c r="J110" s="164"/>
      <c r="K110" s="164"/>
    </row>
    <row r="111" spans="1:11">
      <c r="A111" s="210"/>
      <c r="B111" s="210"/>
      <c r="C111" s="210"/>
      <c r="D111" s="213"/>
      <c r="E111" s="216"/>
      <c r="F111" s="216"/>
      <c r="G111" s="219"/>
      <c r="H111" s="174" t="s">
        <v>129</v>
      </c>
      <c r="I111" s="180">
        <f>4362871+1299264+1090717</f>
        <v>6752852</v>
      </c>
      <c r="J111" s="164"/>
      <c r="K111" s="164"/>
    </row>
    <row r="112" spans="1:11">
      <c r="A112" s="208">
        <v>24</v>
      </c>
      <c r="B112" s="208">
        <v>926</v>
      </c>
      <c r="C112" s="208">
        <v>92695</v>
      </c>
      <c r="D112" s="211" t="s">
        <v>149</v>
      </c>
      <c r="E112" s="214" t="s">
        <v>95</v>
      </c>
      <c r="F112" s="214">
        <v>2025</v>
      </c>
      <c r="G112" s="217">
        <f>I112</f>
        <v>80000</v>
      </c>
      <c r="H112" s="172" t="s">
        <v>126</v>
      </c>
      <c r="I112" s="179">
        <f>I113+I114+I115</f>
        <v>80000</v>
      </c>
      <c r="J112" s="164"/>
      <c r="K112" s="164"/>
    </row>
    <row r="113" spans="1:11">
      <c r="A113" s="209"/>
      <c r="B113" s="209"/>
      <c r="C113" s="209"/>
      <c r="D113" s="212"/>
      <c r="E113" s="215"/>
      <c r="F113" s="215"/>
      <c r="G113" s="218"/>
      <c r="H113" s="174" t="s">
        <v>127</v>
      </c>
      <c r="I113" s="180">
        <v>40000</v>
      </c>
      <c r="J113" s="164"/>
      <c r="K113" s="164"/>
    </row>
    <row r="114" spans="1:11">
      <c r="A114" s="209"/>
      <c r="B114" s="209"/>
      <c r="C114" s="209"/>
      <c r="D114" s="212"/>
      <c r="E114" s="215"/>
      <c r="F114" s="215"/>
      <c r="G114" s="218"/>
      <c r="H114" s="177" t="s">
        <v>128</v>
      </c>
      <c r="I114" s="180">
        <v>0</v>
      </c>
      <c r="J114" s="164"/>
      <c r="K114" s="164"/>
    </row>
    <row r="115" spans="1:11">
      <c r="A115" s="210"/>
      <c r="B115" s="210"/>
      <c r="C115" s="210"/>
      <c r="D115" s="213"/>
      <c r="E115" s="216"/>
      <c r="F115" s="216"/>
      <c r="G115" s="219"/>
      <c r="H115" s="174" t="s">
        <v>129</v>
      </c>
      <c r="I115" s="181">
        <v>40000</v>
      </c>
      <c r="J115" s="164"/>
      <c r="K115" s="164"/>
    </row>
    <row r="116" spans="1:11">
      <c r="A116" s="193" t="s">
        <v>150</v>
      </c>
      <c r="B116" s="194"/>
      <c r="C116" s="194"/>
      <c r="D116" s="194"/>
      <c r="E116" s="195"/>
      <c r="F116" s="202">
        <v>2025</v>
      </c>
      <c r="G116" s="205">
        <f>G112+G108+G104+G96+G92+G80+G76+G72+G55+G51+G47+G43+G39+G35+G31+G19+G11+G84+G23+G88+G15+G27+G68+G100</f>
        <v>30609005</v>
      </c>
      <c r="H116" s="172" t="s">
        <v>126</v>
      </c>
      <c r="I116" s="173">
        <f>I112+I108+I104+I96+I92+I80+I76+I72+I55+I51+I47+I43+I39+I35+I31+I19+I11+I84+I23+I88+I15+I27+I68+I100</f>
        <v>30609005</v>
      </c>
      <c r="J116" s="164"/>
      <c r="K116" s="164"/>
    </row>
    <row r="117" spans="1:11">
      <c r="A117" s="196"/>
      <c r="B117" s="197"/>
      <c r="C117" s="197"/>
      <c r="D117" s="197"/>
      <c r="E117" s="198"/>
      <c r="F117" s="203"/>
      <c r="G117" s="206"/>
      <c r="H117" s="189" t="s">
        <v>127</v>
      </c>
      <c r="I117" s="190">
        <f>I12+I32+I36+I40+I44+I48+I52+I56+I73+I77+I81+I93+I97+I105+I109+I113+I20+I85+I16+I24+I28+I89+I69+I101</f>
        <v>7892439</v>
      </c>
      <c r="J117" s="164"/>
      <c r="K117" s="164"/>
    </row>
    <row r="118" spans="1:11" ht="27.6">
      <c r="A118" s="196"/>
      <c r="B118" s="197"/>
      <c r="C118" s="197"/>
      <c r="D118" s="197"/>
      <c r="E118" s="198"/>
      <c r="F118" s="203"/>
      <c r="G118" s="206"/>
      <c r="H118" s="191" t="s">
        <v>128</v>
      </c>
      <c r="I118" s="190">
        <f>I13+I33+I37+I41+I45+I49+I53+I57+I74+I78+I82+I94+I98+I106+I110+I114+I21+I86+I17+I25+I29+I90+I70+I102</f>
        <v>1322185</v>
      </c>
      <c r="J118" s="164"/>
      <c r="K118" s="164"/>
    </row>
    <row r="119" spans="1:11">
      <c r="A119" s="199"/>
      <c r="B119" s="200"/>
      <c r="C119" s="200"/>
      <c r="D119" s="200"/>
      <c r="E119" s="201"/>
      <c r="F119" s="204"/>
      <c r="G119" s="207"/>
      <c r="H119" s="189" t="s">
        <v>129</v>
      </c>
      <c r="I119" s="190">
        <f>I14+I34+I38+I42+I46+I50+I54+I58+I75+I79+I83+I95+I99+I107+I111+I115+I22+I87+I18+I26+I30+I91+I71+I103</f>
        <v>21394381</v>
      </c>
      <c r="J119" s="164"/>
      <c r="K119" s="164"/>
    </row>
    <row r="120" spans="1:11">
      <c r="J120" s="164"/>
      <c r="K120" s="164"/>
    </row>
    <row r="121" spans="1:11">
      <c r="J121" s="164"/>
      <c r="K121" s="164"/>
    </row>
    <row r="122" spans="1:11">
      <c r="G122" s="149"/>
      <c r="J122" s="164"/>
      <c r="K122" s="164"/>
    </row>
    <row r="123" spans="1:11">
      <c r="J123" s="164"/>
      <c r="K123" s="164"/>
    </row>
    <row r="124" spans="1:11">
      <c r="G124" s="149"/>
      <c r="J124" s="164"/>
      <c r="K124" s="164"/>
    </row>
    <row r="125" spans="1:11">
      <c r="J125" s="164"/>
      <c r="K125" s="164"/>
    </row>
    <row r="126" spans="1:11">
      <c r="J126" s="164"/>
      <c r="K126" s="164"/>
    </row>
    <row r="130" spans="5:5">
      <c r="E130" s="90"/>
    </row>
    <row r="147" spans="5:5" ht="15.6">
      <c r="E147" s="188"/>
    </row>
  </sheetData>
  <mergeCells count="177">
    <mergeCell ref="G1:I1"/>
    <mergeCell ref="G2:I2"/>
    <mergeCell ref="G3:I3"/>
    <mergeCell ref="A4:I4"/>
    <mergeCell ref="I5:I9"/>
    <mergeCell ref="A11:A14"/>
    <mergeCell ref="B11:B14"/>
    <mergeCell ref="C11:C14"/>
    <mergeCell ref="D11:D14"/>
    <mergeCell ref="E11:E14"/>
    <mergeCell ref="F11:F14"/>
    <mergeCell ref="G11:G14"/>
    <mergeCell ref="A15:A18"/>
    <mergeCell ref="B15:B18"/>
    <mergeCell ref="C15:C18"/>
    <mergeCell ref="D15:D18"/>
    <mergeCell ref="E15:E18"/>
    <mergeCell ref="F15:F18"/>
    <mergeCell ref="G15:G18"/>
    <mergeCell ref="G19:G22"/>
    <mergeCell ref="A23:A26"/>
    <mergeCell ref="B23:B26"/>
    <mergeCell ref="C23:C26"/>
    <mergeCell ref="D23:D26"/>
    <mergeCell ref="E23:E26"/>
    <mergeCell ref="F23:F26"/>
    <mergeCell ref="G23:G26"/>
    <mergeCell ref="A19:A22"/>
    <mergeCell ref="B19:B22"/>
    <mergeCell ref="C19:C22"/>
    <mergeCell ref="D19:D22"/>
    <mergeCell ref="E19:E22"/>
    <mergeCell ref="F19:F22"/>
    <mergeCell ref="G27:G30"/>
    <mergeCell ref="A31:A34"/>
    <mergeCell ref="B31:B34"/>
    <mergeCell ref="C31:C34"/>
    <mergeCell ref="D31:D34"/>
    <mergeCell ref="E31:E34"/>
    <mergeCell ref="F31:F34"/>
    <mergeCell ref="G31:G34"/>
    <mergeCell ref="A27:A30"/>
    <mergeCell ref="B27:B30"/>
    <mergeCell ref="C27:C30"/>
    <mergeCell ref="D27:D30"/>
    <mergeCell ref="E27:E30"/>
    <mergeCell ref="F27:F30"/>
    <mergeCell ref="G35:G38"/>
    <mergeCell ref="A39:A42"/>
    <mergeCell ref="B39:B42"/>
    <mergeCell ref="C39:C42"/>
    <mergeCell ref="D39:D42"/>
    <mergeCell ref="E39:E42"/>
    <mergeCell ref="F39:F42"/>
    <mergeCell ref="G39:G42"/>
    <mergeCell ref="A35:A38"/>
    <mergeCell ref="B35:B38"/>
    <mergeCell ref="C35:C38"/>
    <mergeCell ref="D35:D38"/>
    <mergeCell ref="E35:E38"/>
    <mergeCell ref="F35:F38"/>
    <mergeCell ref="G43:G46"/>
    <mergeCell ref="A47:A50"/>
    <mergeCell ref="B47:B50"/>
    <mergeCell ref="C47:C50"/>
    <mergeCell ref="D47:D50"/>
    <mergeCell ref="E47:E50"/>
    <mergeCell ref="F47:F50"/>
    <mergeCell ref="G47:G50"/>
    <mergeCell ref="A43:A46"/>
    <mergeCell ref="B43:B46"/>
    <mergeCell ref="C43:C46"/>
    <mergeCell ref="D43:D46"/>
    <mergeCell ref="E43:E46"/>
    <mergeCell ref="F43:F46"/>
    <mergeCell ref="I62:I66"/>
    <mergeCell ref="A68:A71"/>
    <mergeCell ref="B68:B71"/>
    <mergeCell ref="C68:C71"/>
    <mergeCell ref="D68:D71"/>
    <mergeCell ref="E68:E71"/>
    <mergeCell ref="F68:F71"/>
    <mergeCell ref="G68:G71"/>
    <mergeCell ref="G51:G54"/>
    <mergeCell ref="A55:A58"/>
    <mergeCell ref="B55:B58"/>
    <mergeCell ref="C55:C58"/>
    <mergeCell ref="D55:D58"/>
    <mergeCell ref="E55:E58"/>
    <mergeCell ref="F55:F58"/>
    <mergeCell ref="G55:G58"/>
    <mergeCell ref="A51:A54"/>
    <mergeCell ref="B51:B54"/>
    <mergeCell ref="C51:C54"/>
    <mergeCell ref="D51:D54"/>
    <mergeCell ref="E51:E54"/>
    <mergeCell ref="F51:F54"/>
    <mergeCell ref="G72:G75"/>
    <mergeCell ref="A76:A79"/>
    <mergeCell ref="B76:B79"/>
    <mergeCell ref="C76:C79"/>
    <mergeCell ref="D76:D79"/>
    <mergeCell ref="E76:E79"/>
    <mergeCell ref="F76:F79"/>
    <mergeCell ref="G76:G79"/>
    <mergeCell ref="A72:A75"/>
    <mergeCell ref="B72:B75"/>
    <mergeCell ref="C72:C75"/>
    <mergeCell ref="D72:D75"/>
    <mergeCell ref="E72:E75"/>
    <mergeCell ref="F72:F75"/>
    <mergeCell ref="G80:G83"/>
    <mergeCell ref="A84:A87"/>
    <mergeCell ref="B84:B87"/>
    <mergeCell ref="C84:C87"/>
    <mergeCell ref="D84:D87"/>
    <mergeCell ref="E84:E87"/>
    <mergeCell ref="F84:F87"/>
    <mergeCell ref="G84:G87"/>
    <mergeCell ref="A80:A83"/>
    <mergeCell ref="B80:B83"/>
    <mergeCell ref="C80:C83"/>
    <mergeCell ref="D80:D83"/>
    <mergeCell ref="E80:E83"/>
    <mergeCell ref="F80:F83"/>
    <mergeCell ref="G88:G91"/>
    <mergeCell ref="A92:A95"/>
    <mergeCell ref="B92:B95"/>
    <mergeCell ref="C92:C95"/>
    <mergeCell ref="D92:D95"/>
    <mergeCell ref="E92:E95"/>
    <mergeCell ref="F92:F95"/>
    <mergeCell ref="G92:G95"/>
    <mergeCell ref="A88:A91"/>
    <mergeCell ref="B88:B91"/>
    <mergeCell ref="C88:C91"/>
    <mergeCell ref="D88:D91"/>
    <mergeCell ref="E88:E91"/>
    <mergeCell ref="F88:F91"/>
    <mergeCell ref="G96:G99"/>
    <mergeCell ref="A104:A107"/>
    <mergeCell ref="B104:B107"/>
    <mergeCell ref="C104:C107"/>
    <mergeCell ref="D104:D107"/>
    <mergeCell ref="E104:E107"/>
    <mergeCell ref="F104:F107"/>
    <mergeCell ref="G104:G107"/>
    <mergeCell ref="A96:A99"/>
    <mergeCell ref="B96:B99"/>
    <mergeCell ref="C96:C99"/>
    <mergeCell ref="D96:D99"/>
    <mergeCell ref="E96:E99"/>
    <mergeCell ref="F96:F99"/>
    <mergeCell ref="A116:E119"/>
    <mergeCell ref="F116:F119"/>
    <mergeCell ref="G116:G119"/>
    <mergeCell ref="A100:A103"/>
    <mergeCell ref="B100:B103"/>
    <mergeCell ref="C100:C103"/>
    <mergeCell ref="D100:D103"/>
    <mergeCell ref="E100:E103"/>
    <mergeCell ref="F100:F103"/>
    <mergeCell ref="G100:G103"/>
    <mergeCell ref="G108:G111"/>
    <mergeCell ref="A112:A115"/>
    <mergeCell ref="B112:B115"/>
    <mergeCell ref="C112:C115"/>
    <mergeCell ref="D112:D115"/>
    <mergeCell ref="E112:E115"/>
    <mergeCell ref="F112:F115"/>
    <mergeCell ref="G112:G115"/>
    <mergeCell ref="A108:A111"/>
    <mergeCell ref="B108:B111"/>
    <mergeCell ref="C108:C111"/>
    <mergeCell ref="D108:D111"/>
    <mergeCell ref="E108:E111"/>
    <mergeCell ref="F108:F111"/>
  </mergeCells>
  <pageMargins left="0.51181102362204722" right="0.51181102362204722" top="0.98425196850393704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załącznik_nr_1_2</vt:lpstr>
      <vt:lpstr>załącznik_nr_3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2025-04-17T12:44:03Z</cp:lastPrinted>
  <dcterms:created xsi:type="dcterms:W3CDTF">2019-10-11T12:09:38Z</dcterms:created>
  <dcterms:modified xsi:type="dcterms:W3CDTF">2025-04-18T07:07:16Z</dcterms:modified>
</cp:coreProperties>
</file>