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WYDATKI_OGÓŁEM" sheetId="1" r:id="rId1"/>
    <sheet name="Zlecone i dotacje " sheetId="2" r:id="rId2"/>
    <sheet name="wydat.majątkowe" sheetId="3" r:id="rId3"/>
    <sheet name="wydatki z udziałem  art 5. UE" sheetId="4" r:id="rId4"/>
    <sheet name="wykaz przedsięwzięć_zał_14" sheetId="5" r:id="rId5"/>
  </sheets>
  <definedNames>
    <definedName name="_xlnm.Print_Area" localSheetId="0">'WYDATKI_OGÓŁEM'!$A$1:$J$1291</definedName>
    <definedName name="_xlnm.Print_Area" localSheetId="1">'Zlecone i dotacje '!$A$1:$J$425</definedName>
  </definedNames>
  <calcPr fullCalcOnLoad="1"/>
</workbook>
</file>

<file path=xl/sharedStrings.xml><?xml version="1.0" encoding="utf-8"?>
<sst xmlns="http://schemas.openxmlformats.org/spreadsheetml/2006/main" count="2215" uniqueCount="573">
  <si>
    <t>Załącznik Nr 7</t>
  </si>
  <si>
    <t>do sprawozdania z wykonania</t>
  </si>
  <si>
    <t>WYDATKI OGÓŁEM</t>
  </si>
  <si>
    <t>Wykonanie</t>
  </si>
  <si>
    <t>§</t>
  </si>
  <si>
    <t>0 10</t>
  </si>
  <si>
    <t>ROLNICTWO I ŁOWIECTWO</t>
  </si>
  <si>
    <t>Zakup materiałów i wyposażenia</t>
  </si>
  <si>
    <t>0 1005</t>
  </si>
  <si>
    <t>Prace geodezyjne na potrzeby rolnictwa</t>
  </si>
  <si>
    <t>Zakup usług pozostałych</t>
  </si>
  <si>
    <t>Wynagrodzenia osobowe pracowników</t>
  </si>
  <si>
    <t>Dodatkowe wynagrodzenie roczne</t>
  </si>
  <si>
    <t>Składki na ubezpieczenia społeczne</t>
  </si>
  <si>
    <t>Składki na FP</t>
  </si>
  <si>
    <t>Zakup energii</t>
  </si>
  <si>
    <t>Podróże służbowe krajowe</t>
  </si>
  <si>
    <t>Odpis na ZFŚS</t>
  </si>
  <si>
    <t>0 20</t>
  </si>
  <si>
    <t>LEŚNICTWO</t>
  </si>
  <si>
    <t>0 2001</t>
  </si>
  <si>
    <t>Gospodarka leśna</t>
  </si>
  <si>
    <t>0 2002</t>
  </si>
  <si>
    <t>Nadzór nad gospodarką leśną</t>
  </si>
  <si>
    <t>TRANSPORT I ŁĄCZNOŚĆ</t>
  </si>
  <si>
    <t>Drogi publiczne powiatowe</t>
  </si>
  <si>
    <t>Różne wydatki na rzecz osób fizycznych</t>
  </si>
  <si>
    <t>Zakup usług remontowych</t>
  </si>
  <si>
    <t>Różne opłaty i składki</t>
  </si>
  <si>
    <t>Podatek od nieruchomości</t>
  </si>
  <si>
    <t>Kary i odszkodowania na rzecz osób fiz.</t>
  </si>
  <si>
    <t xml:space="preserve">Wydatki inwestycyjne jedn.budżetowych </t>
  </si>
  <si>
    <t>Wydatki na zakupy inwestycyjne jed.b.</t>
  </si>
  <si>
    <t>GOSPODARKA MIESZKANIOWA</t>
  </si>
  <si>
    <t>Gospodarka gruntami i nieruchom.</t>
  </si>
  <si>
    <t>DZIAŁALNOŚĆ USŁUGOWA</t>
  </si>
  <si>
    <t>Prace geodezyjne i kartograficzne</t>
  </si>
  <si>
    <t>Nadzór budowlany</t>
  </si>
  <si>
    <t>Pozostała działalność</t>
  </si>
  <si>
    <t>ADMINISTRACJA PUBLICZNA</t>
  </si>
  <si>
    <t>Urzędy Wojewódzkie</t>
  </si>
  <si>
    <t>Rady powiatu</t>
  </si>
  <si>
    <t>Starostwa powiatowe</t>
  </si>
  <si>
    <t>Podatek od towarów i usług (VAT)</t>
  </si>
  <si>
    <t>Dotacja podmiotowa dla jedn.oświatowej</t>
  </si>
  <si>
    <t xml:space="preserve">BEZPIECZEŃSTWO PUBLICZNE </t>
  </si>
  <si>
    <t>I OCHRONA PRZECIWPOŻAROWA</t>
  </si>
  <si>
    <t>Uposażenia funkcjonariuszy</t>
  </si>
  <si>
    <t>Pozostałe należności funkcjonariuszy</t>
  </si>
  <si>
    <t>Nagrody roczne dla funkcjonariuszy</t>
  </si>
  <si>
    <t>Zakup środków żywności</t>
  </si>
  <si>
    <t>Komendy pow.Pań.Straży Pożarnej</t>
  </si>
  <si>
    <t>Opłaty na rzecz budżetu państwa</t>
  </si>
  <si>
    <t>OBSŁUGA DŁUGU PUBLICZNEGO</t>
  </si>
  <si>
    <t>Obsługa kredytów jedn.sam.teryt.</t>
  </si>
  <si>
    <t>Odsetki od kredytów i pożyczek</t>
  </si>
  <si>
    <t>RÓŻNE ROZLICZENIA</t>
  </si>
  <si>
    <t xml:space="preserve">Rezerwy </t>
  </si>
  <si>
    <t>OŚWIATA I WYCHOWANIE</t>
  </si>
  <si>
    <t>Szkoły podstawowe specjalne</t>
  </si>
  <si>
    <t>Zakup pomocy naukowych, dyd.i książek</t>
  </si>
  <si>
    <t>Gimnazja specjalne</t>
  </si>
  <si>
    <t>Wydatki inwestycyjne jedn.budżetowych</t>
  </si>
  <si>
    <t>Licea ogólnokształcące</t>
  </si>
  <si>
    <t>Wpłaty na PFRON</t>
  </si>
  <si>
    <t>Szkoły zawodowe</t>
  </si>
  <si>
    <t>OCHRONA ZDROWIA</t>
  </si>
  <si>
    <t>Składki na ubez.zdrowotne oraz</t>
  </si>
  <si>
    <t>świadczenia dla osób nie objętych</t>
  </si>
  <si>
    <t>obowiązkiem ubez.zdrowotnego</t>
  </si>
  <si>
    <t>Składki na ubezpieczenie zdrowotne</t>
  </si>
  <si>
    <t>Powiatowy Urząd Pracy Świdwin</t>
  </si>
  <si>
    <t>Placówki opiekuńczo-wychowawcze</t>
  </si>
  <si>
    <t>Świadczenia społeczne</t>
  </si>
  <si>
    <t>Domy pomocy społecznej</t>
  </si>
  <si>
    <t>Dom Pomocy Społecznej Krzecko</t>
  </si>
  <si>
    <t>Zakup leków i mat.medycznych</t>
  </si>
  <si>
    <t>Opłaty na rzecz budżetów j.s.t.</t>
  </si>
  <si>
    <t>Dom Pomocy Społecznej Modrzewiec</t>
  </si>
  <si>
    <t>Rodziny zastępcze</t>
  </si>
  <si>
    <t>Powiatowe centra pomocy rodzinie</t>
  </si>
  <si>
    <t>Powiatowe urzędy pracy</t>
  </si>
  <si>
    <t>EDUKACYJNA OPIEKA WYCHOWAWCZA</t>
  </si>
  <si>
    <t>Specjalne ośrodki szkolno-wychowawcze</t>
  </si>
  <si>
    <t>Poradnie psychologiczno-pedagogiczne</t>
  </si>
  <si>
    <t>Internaty i bursy szkolne</t>
  </si>
  <si>
    <t>Domy wczasów dziecięcych</t>
  </si>
  <si>
    <t>Pomoc materialna dla uczniów</t>
  </si>
  <si>
    <t>Dokształcanie i doskon.nauczycieli</t>
  </si>
  <si>
    <t>KULTURA FIZYCZNA I SPORT</t>
  </si>
  <si>
    <t>OGÓŁEM WYDATKI</t>
  </si>
  <si>
    <t>Zakup usług zdrowotnych</t>
  </si>
  <si>
    <t>POMOC SPOŁECZNA</t>
  </si>
  <si>
    <t xml:space="preserve">Zakup leków i mat.medycznych </t>
  </si>
  <si>
    <t>Wydatki inwestycyjne jedn.budżet.</t>
  </si>
  <si>
    <t>OGÓŁEM WYDATKI NA POROZUMIENIA</t>
  </si>
  <si>
    <t>POZOSTAŁE ZADANIA W ZAKRESIE POLITYKI SPOŁECZNEJ</t>
  </si>
  <si>
    <t>Załącznik Nr 9</t>
  </si>
  <si>
    <t xml:space="preserve">Dział </t>
  </si>
  <si>
    <t xml:space="preserve">Rozdział </t>
  </si>
  <si>
    <t>Nazwa</t>
  </si>
  <si>
    <t xml:space="preserve">Uchwała </t>
  </si>
  <si>
    <t xml:space="preserve">Budżet </t>
  </si>
  <si>
    <t>budżetowa</t>
  </si>
  <si>
    <t>po</t>
  </si>
  <si>
    <t>zmianach</t>
  </si>
  <si>
    <t xml:space="preserve"> 8 / 7</t>
  </si>
  <si>
    <t xml:space="preserve"> 8 / 5 </t>
  </si>
  <si>
    <t>Starostwo Powiatowe</t>
  </si>
  <si>
    <t>Dotacje celowe przekazane dla powiatu</t>
  </si>
  <si>
    <t>porozumień(umów) z jst</t>
  </si>
  <si>
    <t>Wynagrodzenia bezosobowe</t>
  </si>
  <si>
    <t>Poradnia PP Połczyn Zdrój</t>
  </si>
  <si>
    <t>Poradnia PP w Świdwinie</t>
  </si>
  <si>
    <t>KULTURA I OCHRONA DZIEDZC.NAR</t>
  </si>
  <si>
    <t xml:space="preserve">Dotacje  celowe przekazane gminie na </t>
  </si>
  <si>
    <t>zadania bieżące realizowane na podstawie</t>
  </si>
  <si>
    <t>porozumień (umów) między jst</t>
  </si>
  <si>
    <t>Koszty postępowania sądowego i prok.</t>
  </si>
  <si>
    <t>Biblioteki</t>
  </si>
  <si>
    <t>Zakup pomocy naukow,dydakt.i książek</t>
  </si>
  <si>
    <t>Promocja jednostek samorządu terytorial.</t>
  </si>
  <si>
    <t>Starostwo Powiatowe w Świdwinie</t>
  </si>
  <si>
    <t>Szpitale ogólne</t>
  </si>
  <si>
    <t xml:space="preserve"> PCPR-usamodzielnienie wychowanków</t>
  </si>
  <si>
    <t>Zakup leków i materiałów medycznych</t>
  </si>
  <si>
    <t xml:space="preserve">Stypendia dla uczniów ( Starosty ) </t>
  </si>
  <si>
    <t>Szkolenia członków korpusu służby cywil.</t>
  </si>
  <si>
    <t>Starostwo Powiatowe Świdwin</t>
  </si>
  <si>
    <t>Zespół Szkół Ponadgim.w Świdwinie</t>
  </si>
  <si>
    <t>Zespół Sz.Rolniczych CKPw  Świdwinie</t>
  </si>
  <si>
    <t>P C P R w Świdwinie</t>
  </si>
  <si>
    <t>Powiatowy Urząd Pracy w Świdwinie</t>
  </si>
  <si>
    <t>Powiatowy Zarząd Dróg w Świdwinie</t>
  </si>
  <si>
    <t>Opracowania geodezyjne i kartograficzne</t>
  </si>
  <si>
    <t>Zespół Szkół Ponadgim w  Świdwinie</t>
  </si>
  <si>
    <t>na zad.bież.realizowane na podstawie</t>
  </si>
  <si>
    <t>PCPR w Świdwinie</t>
  </si>
  <si>
    <t>Zespół ds. orzekania o niepełnosprawn.</t>
  </si>
  <si>
    <t>Poradnia PP w Połczynie  Z.</t>
  </si>
  <si>
    <t>Wynagrodz.osob.członków korpusu sł.cy</t>
  </si>
  <si>
    <t>Zakup pomocy naukowych dydakt.i książ</t>
  </si>
  <si>
    <t>Szkolenia prac.niebęd.członk.służby cyw</t>
  </si>
  <si>
    <t>Zwalczanie narkomanii</t>
  </si>
  <si>
    <t xml:space="preserve">Zespół Sz.Ponadgimn.w Świdwinie </t>
  </si>
  <si>
    <t xml:space="preserve">Zespół Sz.Rol.CKP w Świdwinie </t>
  </si>
  <si>
    <t xml:space="preserve">Poradnia PP w Świdwinie </t>
  </si>
  <si>
    <t>Rehabilitacja zawodowa i społeczna</t>
  </si>
  <si>
    <t>Stypendia dla uczniów ( Styp.Starosty)</t>
  </si>
  <si>
    <t>Zakup usług obejmujący tłumaczenia</t>
  </si>
  <si>
    <t>Wydatki osobow.nizali.do uposażeń</t>
  </si>
  <si>
    <t>Opłaty z tyt.zakupu usł.telefonii komórk.</t>
  </si>
  <si>
    <t>Szkolenia pracowników niebęd.człon.korp.</t>
  </si>
  <si>
    <t>Opłaty za administrowanie i czynsze za bud.</t>
  </si>
  <si>
    <t xml:space="preserve">Starostwo Powiatowe w Świdwinie </t>
  </si>
  <si>
    <t>Zakup usług dostępu do sieci Internet</t>
  </si>
  <si>
    <t>Równoważniki pieniężne i ekw.dla funkcjon.</t>
  </si>
  <si>
    <t xml:space="preserve">w zł </t>
  </si>
  <si>
    <t>środki własne Powiatu</t>
  </si>
  <si>
    <t>środki z UE</t>
  </si>
  <si>
    <t>Komendy Powiatowe  Policji</t>
  </si>
  <si>
    <t xml:space="preserve">Komenda Powiatowa Policji w Świdwinie </t>
  </si>
  <si>
    <t xml:space="preserve">Zakup usług remontowych </t>
  </si>
  <si>
    <t xml:space="preserve">Zarządzanie kryzysowe </t>
  </si>
  <si>
    <t>Inne formy kształcenia osobno niewym.</t>
  </si>
  <si>
    <t xml:space="preserve">Wydatki inwestycyjne jednostek budżet. </t>
  </si>
  <si>
    <t>Wydatki osobowe niezalicz.do wynagro.</t>
  </si>
  <si>
    <t>Zakup usł.obejm.wykon.ekspert.,analiz i opin.</t>
  </si>
  <si>
    <t>Wynagr.osob.członków korp.sł.cywilnej</t>
  </si>
  <si>
    <t xml:space="preserve">Pozostała działalność </t>
  </si>
  <si>
    <t xml:space="preserve">Obiekty sportowe </t>
  </si>
  <si>
    <t>w tym : inwestycyjne</t>
  </si>
  <si>
    <t xml:space="preserve">POMOC SPOŁECZNA </t>
  </si>
  <si>
    <t>Dotacja celowa na pomoc finansową</t>
  </si>
  <si>
    <t xml:space="preserve">udzielaną między jednostkami </t>
  </si>
  <si>
    <t xml:space="preserve">samorządu terytorialnego na </t>
  </si>
  <si>
    <t>dofinansowanie własnych zadań</t>
  </si>
  <si>
    <t>inwestycyjnych i zakupów inwestycyjn.</t>
  </si>
  <si>
    <t>Podróże służbowe zagraniczne</t>
  </si>
  <si>
    <t>Rezerwy ogólne i celowe</t>
  </si>
  <si>
    <t xml:space="preserve">Rezerwy (celowa na Zarządzanie kryz.) </t>
  </si>
  <si>
    <t xml:space="preserve">PCPR w Świdwinie </t>
  </si>
  <si>
    <t>Młodzieżowe Ośrodki Wychowawcze</t>
  </si>
  <si>
    <t xml:space="preserve">MOW w Rzepczynie </t>
  </si>
  <si>
    <t xml:space="preserve">Dotacja podmiotowa z budżetu dla </t>
  </si>
  <si>
    <t>niepublicznej jedn.systemu oświaty</t>
  </si>
  <si>
    <t>Kwalifikacja wojskowa</t>
  </si>
  <si>
    <t>Dotacja celowa z budżetu na finansow.</t>
  </si>
  <si>
    <t>lub dofinansowanie zadań zleconych</t>
  </si>
  <si>
    <t xml:space="preserve">Zakup usług pozostałych </t>
  </si>
  <si>
    <t>Dotacja celowa z budżetu dla pozostałych</t>
  </si>
  <si>
    <t>jednostek zaliczanych do sektora fin.publ.</t>
  </si>
  <si>
    <t>realizacji  pozostałym jednostkom</t>
  </si>
  <si>
    <t>niezaliczanym do sektora fin.publ.</t>
  </si>
  <si>
    <t>OGÓŁEM WYDATKI NA ZADANIA Z</t>
  </si>
  <si>
    <t>ZAKRESU ADMINISTR.  RZĄDOWEJ</t>
  </si>
  <si>
    <t>w tym: wydatki majątkowe</t>
  </si>
  <si>
    <t xml:space="preserve">OŚWIATA I WYCHOWANIE </t>
  </si>
  <si>
    <t xml:space="preserve">w tym: majątkowe </t>
  </si>
  <si>
    <t>w tym: majątkowe</t>
  </si>
  <si>
    <t xml:space="preserve">Zakup usług zdrowotnych </t>
  </si>
  <si>
    <t>Zakup leków,wyrobów medycznych i pr.bi</t>
  </si>
  <si>
    <t xml:space="preserve">Zadania w zakresie przeciwdziałania </t>
  </si>
  <si>
    <t xml:space="preserve">przemocy w rodzinie </t>
  </si>
  <si>
    <t>GOSPODARKA KOMUNALNA</t>
  </si>
  <si>
    <t xml:space="preserve">I OCHRONA ŚRODOWISKA  </t>
  </si>
  <si>
    <t>środków z opłat i kar za korzystanie</t>
  </si>
  <si>
    <t xml:space="preserve">ze środowiska </t>
  </si>
  <si>
    <t xml:space="preserve">w tym majątkowe </t>
  </si>
  <si>
    <t>Pokrycie ujemnego wyniku finansowego</t>
  </si>
  <si>
    <t>i przejętych zobowiązań po likwidowanych</t>
  </si>
  <si>
    <t>i przekszt.jedn.zalicz.do sfp</t>
  </si>
  <si>
    <t>Dot.cel.na fin.zadań zlec.do real.stowarz.</t>
  </si>
  <si>
    <t>Zakup usł.obejmuj.wykon.eksperyz i anal.</t>
  </si>
  <si>
    <t xml:space="preserve">Kwalifikacja wojskowa </t>
  </si>
  <si>
    <t xml:space="preserve">Gimnazja specjalne </t>
  </si>
  <si>
    <t>Młodzież.Ośro.Wychowaw.w Rzepczynie</t>
  </si>
  <si>
    <t xml:space="preserve">Licea ogólnokształcące </t>
  </si>
  <si>
    <t>LO ZDZ w Słupsku</t>
  </si>
  <si>
    <t xml:space="preserve">Szkoły zawodowe </t>
  </si>
  <si>
    <t xml:space="preserve">Policealne Studium ZDZ Słupsk </t>
  </si>
  <si>
    <t xml:space="preserve">Młodzieżowe Ośrodki Wychowawcze </t>
  </si>
  <si>
    <t xml:space="preserve">Razem dotacje podmiotowe </t>
  </si>
  <si>
    <t>POZOSTAŁE ZAD.W ZAKR.POLIT.SPO</t>
  </si>
  <si>
    <t xml:space="preserve">Rehabilitacja zawodowa i społeczna </t>
  </si>
  <si>
    <t xml:space="preserve">KULTURA FIZYCZNA I SPORT </t>
  </si>
  <si>
    <t>jednostek zaliczanych do sfp</t>
  </si>
  <si>
    <t xml:space="preserve">Urząd Miejski w Świdwinie  </t>
  </si>
  <si>
    <t xml:space="preserve">Urząd Gminy w Brzeżnie </t>
  </si>
  <si>
    <t>Razem dotacje dla jednostek sektora fp.</t>
  </si>
  <si>
    <t>Dot.celowa z budżetu na finans.lub dofin</t>
  </si>
  <si>
    <t xml:space="preserve">zadań zleconych do realizacji pozostałym </t>
  </si>
  <si>
    <t>jednost.niezaliczanych do sfp</t>
  </si>
  <si>
    <t xml:space="preserve">GOSP.KOM. I OCHRONA ŚRODOWISKA </t>
  </si>
  <si>
    <t>Wpływy i wydatki związane z gromadz…</t>
  </si>
  <si>
    <t xml:space="preserve">                                  Dotacje podmiotowe dla jednostek sektora finansów  publicznych  </t>
  </si>
  <si>
    <t xml:space="preserve">                                       Dotacje celowe dla jednostek sektora finansów  publicznych  </t>
  </si>
  <si>
    <t xml:space="preserve">Urząd  Miejski w Świdwinie </t>
  </si>
  <si>
    <t xml:space="preserve">Razem dot. dla jedn niezaliczanych do sfp </t>
  </si>
  <si>
    <t xml:space="preserve">Razem dotacje na porozumienia między jst </t>
  </si>
  <si>
    <t xml:space="preserve">Nazwa </t>
  </si>
  <si>
    <t>Uchwała</t>
  </si>
  <si>
    <t xml:space="preserve">po </t>
  </si>
  <si>
    <t xml:space="preserve">zmianach </t>
  </si>
  <si>
    <t xml:space="preserve">wykonanie </t>
  </si>
  <si>
    <t xml:space="preserve">Powiatowy Zarząd Dróg w Świdwinie </t>
  </si>
  <si>
    <t>procent</t>
  </si>
  <si>
    <t xml:space="preserve"> 7  /  6 </t>
  </si>
  <si>
    <t xml:space="preserve">ADMINISTRACJA PUBLICZNA </t>
  </si>
  <si>
    <t xml:space="preserve">Zespół Szkół Rolniczych CKP w Świdwinie </t>
  </si>
  <si>
    <t xml:space="preserve">Domy pomocy społecznej </t>
  </si>
  <si>
    <t xml:space="preserve">EDUKACYJNA OPIEKA WYCHOWAWCZA </t>
  </si>
  <si>
    <t xml:space="preserve">Razem wydatki majątkowe </t>
  </si>
  <si>
    <t>Załącznik  Nr 12</t>
  </si>
  <si>
    <t xml:space="preserve">       WYDATKI NA REALIZACJĘ ZADAŃ Z ZAKRESU ADMINISTRACJI RZĄDOWEJ </t>
  </si>
  <si>
    <t xml:space="preserve">                         WYDATKI NA ZADANIA WYNIKAJĄCE Z POROZUMIEŃ </t>
  </si>
  <si>
    <t xml:space="preserve">                  MIĘDZY ORGANAMI ADMINISTRACJI RZĄDOWEJ</t>
  </si>
  <si>
    <t>DOTACJE NA ZADANIA BIEŻĄCE UDZIELONE Z BUDŻETU  POWIATU</t>
  </si>
  <si>
    <t xml:space="preserve">                                        WYDATKI MAJĄTKOWE </t>
  </si>
  <si>
    <t>Wydatki na zakupy inwestycyjne jedn.b.</t>
  </si>
  <si>
    <t>Urząd Gminy w Sławoborzu</t>
  </si>
  <si>
    <t>Dotacje celowe przekazane gminie na zad.</t>
  </si>
  <si>
    <t xml:space="preserve">bieżące realizowane na podstawie </t>
  </si>
  <si>
    <t xml:space="preserve">Zakup środków żywności </t>
  </si>
  <si>
    <t>Zespół Sz.Ponadg.w Połczynie Zdroju</t>
  </si>
  <si>
    <t>Urzędy Gmin</t>
  </si>
  <si>
    <t xml:space="preserve">Policeal.Szkoła Wiliams w Świdwinie </t>
  </si>
  <si>
    <t xml:space="preserve">Dotacje celowe przekazane gminie na zadania </t>
  </si>
  <si>
    <t>bieżą.real.na pods.porozumień z jst</t>
  </si>
  <si>
    <t xml:space="preserve">Policealna Szkoła "Wiliams" w Świdwinie </t>
  </si>
  <si>
    <t xml:space="preserve">Urząd Miejski w Połczynie-Zdroju </t>
  </si>
  <si>
    <t>GOSP.KOM.I OCHRONA ŚRODOWISKA</t>
  </si>
  <si>
    <t xml:space="preserve">Zakup materiałów i wyposażenia </t>
  </si>
  <si>
    <t>Dotacja podmiot.z budżetu dla pozostałych</t>
  </si>
  <si>
    <t>Zespół Sz.Rolniczych CKP w Świdwinie</t>
  </si>
  <si>
    <t>Wpływy i wydatki związane z gromadze.</t>
  </si>
  <si>
    <t xml:space="preserve">             MIĘDZY JEDNOSTKAMI SAMORZĄDU TERYTORIALNEGO</t>
  </si>
  <si>
    <t xml:space="preserve">w tym: </t>
  </si>
  <si>
    <t>Ochrona zabytków i opieka nad zabytkami</t>
  </si>
  <si>
    <t>Wydatki inwestycyjne jednostek budżetowych</t>
  </si>
  <si>
    <t>Opłaty za administ.i czynsze za budyn,lok</t>
  </si>
  <si>
    <t>Wpłaty jednostek na państwowy</t>
  </si>
  <si>
    <t>Wydatki na zakupy inwestycyjne jed.bud</t>
  </si>
  <si>
    <t xml:space="preserve">Wynagrodzenia osobowe pracowników </t>
  </si>
  <si>
    <t>Wydatki na zakupy inwesty.jedn.budż</t>
  </si>
  <si>
    <t xml:space="preserve">Fundusze Szwajcarskie </t>
  </si>
  <si>
    <t>Wydatki na zakupy inwestycyjne jedn.budż.</t>
  </si>
  <si>
    <t xml:space="preserve">                                    Dotacje dla jednostek  niezaliczanych do sektora finansów  publicznych  </t>
  </si>
  <si>
    <t>KULTURA I OCHRONA DZIEDZIC.NAROD.</t>
  </si>
  <si>
    <t>Ochrona zanytków i opieka nad zabytk.</t>
  </si>
  <si>
    <t>z tego:</t>
  </si>
  <si>
    <t xml:space="preserve">                   Dotacje na porozumienia z jednostkami samorządu terytorialnego </t>
  </si>
  <si>
    <t xml:space="preserve">              bieżące </t>
  </si>
  <si>
    <t>Policealne Studium ZDZ w Połczynie-Zdr</t>
  </si>
  <si>
    <t xml:space="preserve">Szkoły Zawodowe Specjalne </t>
  </si>
  <si>
    <t>Zakup usług przez jednostki samorządu</t>
  </si>
  <si>
    <t>terytorialnego od innych jst</t>
  </si>
  <si>
    <t>Jednostki specjalistyczne poradnictwa</t>
  </si>
  <si>
    <t>mieszkania chronione i ośrodki interw.</t>
  </si>
  <si>
    <t xml:space="preserve">kryzysowej </t>
  </si>
  <si>
    <t xml:space="preserve">Dotacja celowa z budżetu na finansowanie </t>
  </si>
  <si>
    <t>do realizacji stowarzyszeniom</t>
  </si>
  <si>
    <t>Ośrodki Rewalidacyjno-Wychowawcze</t>
  </si>
  <si>
    <t>Solary i grzejniki w DWD Połczyn-Zdrój</t>
  </si>
  <si>
    <t xml:space="preserve">Wymiana grzejników DPS Krzecko </t>
  </si>
  <si>
    <t xml:space="preserve">wykorzystanych niezgodnie z przeznaczeniem </t>
  </si>
  <si>
    <t>nienależnie lub w nadmiernej wysokości</t>
  </si>
  <si>
    <t>Placówka Opiek.-Wychow.  w Świdwinie</t>
  </si>
  <si>
    <t xml:space="preserve">Z Sz Ponadgimn.w Połczynie-Zdroju </t>
  </si>
  <si>
    <t xml:space="preserve">Wynagrodzenia bezosobowe </t>
  </si>
  <si>
    <t>Opłaty za administrowanie i czynsze za</t>
  </si>
  <si>
    <t>budynki, lokale i pomieszczenia garażowe</t>
  </si>
  <si>
    <t>pobranych nienależnie lub w nadmiernej</t>
  </si>
  <si>
    <t xml:space="preserve">Świadczenia społeczne </t>
  </si>
  <si>
    <t>Dotacja celowa z budżetu na finansowanie lub</t>
  </si>
  <si>
    <t>dofinansowanie zadań zleconych do realizacji</t>
  </si>
  <si>
    <t>stowarzyszeniom</t>
  </si>
  <si>
    <t>Dom Pomocy Społecznej w Krzecku</t>
  </si>
  <si>
    <t>Załącznik Nr 8</t>
  </si>
  <si>
    <t xml:space="preserve">            procent</t>
  </si>
  <si>
    <t xml:space="preserve">Zwrot dotacji oraz płatności, w tym </t>
  </si>
  <si>
    <t>lub wykorzystanych  z naruszeniem procedur</t>
  </si>
  <si>
    <t>o których mowa w art.184 ustawy, pobranych</t>
  </si>
  <si>
    <t>fundusz  celowy na finansowanie lub</t>
  </si>
  <si>
    <t xml:space="preserve">dofinansowanie zadań inwestycyjnych </t>
  </si>
  <si>
    <t xml:space="preserve">Zespół Pl. Specjalnych   w Sławoborzu </t>
  </si>
  <si>
    <t xml:space="preserve">Zespół Sz. Rolniczych CKP w Świdwinie </t>
  </si>
  <si>
    <t>Zespół Pl. Oświatowych w Połczynie-Z</t>
  </si>
  <si>
    <t xml:space="preserve">Składki na Fundusz Pracy </t>
  </si>
  <si>
    <t xml:space="preserve">"Okno na świat" </t>
  </si>
  <si>
    <t xml:space="preserve">Podróże służbowe krajowe </t>
  </si>
  <si>
    <t xml:space="preserve">Różne opłaty i składki </t>
  </si>
  <si>
    <t>Wydatki na zakupy inwestycyjne jed.bud.</t>
  </si>
  <si>
    <t xml:space="preserve">"Fotowoltaika" </t>
  </si>
  <si>
    <t>Składki na Fundusz Pracy</t>
  </si>
  <si>
    <t xml:space="preserve">Stypendia dla uczniów </t>
  </si>
  <si>
    <t xml:space="preserve">Składki na ubezpieczenia społeczne </t>
  </si>
  <si>
    <t>Zakup pomocy naukowych, dydakt.i ksi.</t>
  </si>
  <si>
    <t xml:space="preserve">jednostek zalicz. do sektora fin.publ. </t>
  </si>
  <si>
    <t>Dotacje celowe z budżetu na finansowanie</t>
  </si>
  <si>
    <t>lub dofinansowanie prac remontowych</t>
  </si>
  <si>
    <t>i kosnerwatorskich  obiektów zabytkowych</t>
  </si>
  <si>
    <t>przekazane jednostkom niezaliczanym</t>
  </si>
  <si>
    <t>do sektora finansów publicznych</t>
  </si>
  <si>
    <t xml:space="preserve">Straostwa Powiatowe </t>
  </si>
  <si>
    <t xml:space="preserve">Dotacje celowe z budżetu na finansowanie </t>
  </si>
  <si>
    <t>lub dofinansowanie prac remontowych i</t>
  </si>
  <si>
    <t>konserwatorskich obiektów zabytkowych</t>
  </si>
  <si>
    <t>przekazane jednostkom niezaliczanych</t>
  </si>
  <si>
    <t>OGÓŁEM dotacje na zadania bieżące</t>
  </si>
  <si>
    <t xml:space="preserve">udzielone z budżetu powiatu </t>
  </si>
  <si>
    <t xml:space="preserve">Specjalne ośrodki szkolno-wychowawcze </t>
  </si>
  <si>
    <t xml:space="preserve">Zespół Placówek Specjalnych w Sławoborzu </t>
  </si>
  <si>
    <t>Załącznik  Nr 13</t>
  </si>
  <si>
    <t>REALIZACJA PROGRAMÓW FINANSOWANYCH Z UDZIAŁEM ŚRODKÓW O KTÓRYCH  MOWA</t>
  </si>
  <si>
    <t xml:space="preserve">                                w art. 5 ust. 1 pkt 2 i 3                          </t>
  </si>
  <si>
    <t>w tym :   majątkowe</t>
  </si>
  <si>
    <t xml:space="preserve">                bieżące</t>
  </si>
  <si>
    <t xml:space="preserve">Razem wydatki </t>
  </si>
  <si>
    <t xml:space="preserve">z tego : środki z UE </t>
  </si>
  <si>
    <t xml:space="preserve">                 bieżące</t>
  </si>
  <si>
    <t xml:space="preserve">               majątkowe</t>
  </si>
  <si>
    <t xml:space="preserve">               bieżące </t>
  </si>
  <si>
    <t xml:space="preserve">Dodatkowe wynagrodzenie roczne </t>
  </si>
  <si>
    <t>Młodzieżowy Ośrodek Wych.w Rzepczynie</t>
  </si>
  <si>
    <t xml:space="preserve">Podatek od nieruchomości </t>
  </si>
  <si>
    <t>Przeciwdziałanie alkoholizmowi</t>
  </si>
  <si>
    <t>"Najlepszy w zawodzie "</t>
  </si>
  <si>
    <t xml:space="preserve">Podróż służbowe krajowe </t>
  </si>
  <si>
    <t>Zarządzanie "Wrota Parsęty"</t>
  </si>
  <si>
    <t>lub dofinansowanie  zadań zleconych do</t>
  </si>
  <si>
    <t>budynki,lokale i pomieszczenia garażowe</t>
  </si>
  <si>
    <t xml:space="preserve">do sektora finansów publicznych </t>
  </si>
  <si>
    <t xml:space="preserve">Dom Pomocy Społecznej w Modrzewcu </t>
  </si>
  <si>
    <t xml:space="preserve">Urząd Gminy w Świdwinie </t>
  </si>
  <si>
    <t xml:space="preserve">Urząd Gminy w Rąbinie </t>
  </si>
  <si>
    <t>Dot. celowa z budżetu na finans.lub dofin</t>
  </si>
  <si>
    <t>Załącznik Nr 10</t>
  </si>
  <si>
    <t>2015 r.</t>
  </si>
  <si>
    <t xml:space="preserve">Szkoły postawowe specjalne </t>
  </si>
  <si>
    <t>Zespół Placówek Specjalnych w Sławoborzu</t>
  </si>
  <si>
    <t xml:space="preserve">OCHRONA ZDROWIA </t>
  </si>
  <si>
    <t xml:space="preserve">Szpitale ogólne </t>
  </si>
  <si>
    <t>Zakłady opiekuńczo-lecznicze i piel-opiek.</t>
  </si>
  <si>
    <t>Zakup usług przez jst od innych jst</t>
  </si>
  <si>
    <t>"Równe szanse w zdrowiu PL-13 "</t>
  </si>
  <si>
    <t xml:space="preserve">Starostwo  Powiatowe w Świdwinie </t>
  </si>
  <si>
    <t xml:space="preserve">Wczesne wspomaganie rozwoju dziecka </t>
  </si>
  <si>
    <t xml:space="preserve">Poradnia PP w Połczynie-Zdroju </t>
  </si>
  <si>
    <t>"Budowa Hali sportowej przy ZSzR CKP "</t>
  </si>
  <si>
    <t>Opłaty z tyt.zakupu usług telekomunik.</t>
  </si>
  <si>
    <t>Uposażenia i świadcz.pieniężne wypłaca.</t>
  </si>
  <si>
    <t>przez okres roku żołni.i funkcjonariuszom</t>
  </si>
  <si>
    <t>zwiolnionym ze służby</t>
  </si>
  <si>
    <t xml:space="preserve">Nagrody konkursowe </t>
  </si>
  <si>
    <t>Opłaty z tytułu zakupu usług telekomunik.</t>
  </si>
  <si>
    <t>wykorzystanych niezgod.z przeznaczeni.</t>
  </si>
  <si>
    <t xml:space="preserve">Odsetki od dotacji oraz płatności </t>
  </si>
  <si>
    <t>lub wykorzystanych z naruszeniem</t>
  </si>
  <si>
    <t>procedur, o których mowa w art..184 ust.</t>
  </si>
  <si>
    <t xml:space="preserve"> rzecz osób fizycznych </t>
  </si>
  <si>
    <t xml:space="preserve">Kary i odszkodowania wypłacane na </t>
  </si>
  <si>
    <t xml:space="preserve">Zwroty dotacji oraz płatności, w tym </t>
  </si>
  <si>
    <t>wysokości, dotycz, wydatków majątkow.</t>
  </si>
  <si>
    <t>Opłaty z tytułu zakupu usług telekomuni.</t>
  </si>
  <si>
    <t xml:space="preserve">Realizacja zadań wymagających </t>
  </si>
  <si>
    <t>stosowania specjalnej organizacji</t>
  </si>
  <si>
    <t>nauki i metod pracy dla dzieci i młodzieży</t>
  </si>
  <si>
    <t>w szkołach podstawowych,gimnazjach,</t>
  </si>
  <si>
    <t>liceach ogólnokształcących, liceach</t>
  </si>
  <si>
    <t>profilowanych i szkołach zawodowych</t>
  </si>
  <si>
    <t xml:space="preserve">oraz szkołach artystycznych </t>
  </si>
  <si>
    <t xml:space="preserve">Z Sz Ponadgimn.w Świdwinie </t>
  </si>
  <si>
    <t>Opłaty na rzecz budżetów jst</t>
  </si>
  <si>
    <t>Odpisy na ZFŚS</t>
  </si>
  <si>
    <t xml:space="preserve">Składki  na ubezpieczenia  społeczne  </t>
  </si>
  <si>
    <t>"Centrum aktywności cyfrowej "</t>
  </si>
  <si>
    <t>Opłaty z tytułu zakupu usług telekomunik</t>
  </si>
  <si>
    <t>Opłatyz tytułu zakupu usług telekomunik.</t>
  </si>
  <si>
    <t>Opłaty z tyutłu zakupu usług telekomunik</t>
  </si>
  <si>
    <t>Opłaty z tytułu zakupu usług telekomnik.</t>
  </si>
  <si>
    <t>Koszty postępowania sądowego i prokur.</t>
  </si>
  <si>
    <t>Opłaty z tytułu zakupu usług telekomunika.</t>
  </si>
  <si>
    <t xml:space="preserve">Młodzież.Ośrodek Wych. W Rzepczynie </t>
  </si>
  <si>
    <t>Rozbudowa bazy dydaktycznej ZPS w Sławoborzu</t>
  </si>
  <si>
    <t>Składki na ubez.zdrowotne oraz ,świadcz.</t>
  </si>
  <si>
    <t>dla osób nie objętych obowiąz.ubezp.zdrow.</t>
  </si>
  <si>
    <t xml:space="preserve">strona - 103 -  </t>
  </si>
  <si>
    <t xml:space="preserve">strona - 104 - </t>
  </si>
  <si>
    <t xml:space="preserve">strona - 105 -  </t>
  </si>
  <si>
    <t xml:space="preserve">strona -  106 - </t>
  </si>
  <si>
    <t xml:space="preserve">Załącznik nr 14 do sprawozdania </t>
  </si>
  <si>
    <t>Lp.</t>
  </si>
  <si>
    <t>Nazwa i cel</t>
  </si>
  <si>
    <t>Jednostka odpowiedzialna lub realizująca</t>
  </si>
  <si>
    <t>Okres realizacji</t>
  </si>
  <si>
    <t>Planowane łączne nakłady finansowe</t>
  </si>
  <si>
    <t>Stopień realizacji (6+8)/7</t>
  </si>
  <si>
    <t>od</t>
  </si>
  <si>
    <t>do</t>
  </si>
  <si>
    <t>Wydatki na przedsięwzięcia - ogółem (1.1+1.2+1.3)</t>
  </si>
  <si>
    <t>1a</t>
  </si>
  <si>
    <t xml:space="preserve"> - wydatki bieżące</t>
  </si>
  <si>
    <t>1b</t>
  </si>
  <si>
    <t xml:space="preserve"> - wydatki majątkowe</t>
  </si>
  <si>
    <t>1.1</t>
  </si>
  <si>
    <t>Wydatki programy, projekty lub zadania związane z programami realizowanymi z udziałem środków, o których mowa w art.5 ust. 1 pkt 2i 3 ustawy z dnia 27 sierpnia 2009r. O finansach publicznych (Dz. U. Nr 157, poz. 1240, z późn. zm.), z tego:</t>
  </si>
  <si>
    <t>1.1.1</t>
  </si>
  <si>
    <t>1.1.1.1</t>
  </si>
  <si>
    <t>1.1.1.2</t>
  </si>
  <si>
    <t>RÓWNE SZANSE W ZDROWIU - PROGRAM PROFILAKTYKI I PROMOCJI ZDROWIA W POWIECIE ŚWIDWIŃSKIM</t>
  </si>
  <si>
    <t>1.1.2</t>
  </si>
  <si>
    <t>1.1.2.1</t>
  </si>
  <si>
    <t>1.1.2.2</t>
  </si>
  <si>
    <t>1.1.2.3</t>
  </si>
  <si>
    <t>1.1.2.4</t>
  </si>
  <si>
    <t>1.1.2.5</t>
  </si>
  <si>
    <t>1.2</t>
  </si>
  <si>
    <t>Wydatki na programy, projekty lub zadania związane z umowami partnerstwa publiczno - prywatnego, z tego:</t>
  </si>
  <si>
    <t>1.2.1</t>
  </si>
  <si>
    <t>1.2.2</t>
  </si>
  <si>
    <t>1.3</t>
  </si>
  <si>
    <t>Wydatki na programy, projekty lub zadania pozostałe (inne niż wymienione w pkt 1.1 i 1.2), z tego:</t>
  </si>
  <si>
    <t>1.3.1</t>
  </si>
  <si>
    <t>1.3.2</t>
  </si>
  <si>
    <t>1.3.2.1</t>
  </si>
  <si>
    <t>ROZBUDOWA ZESPOŁU PLACÓWEK SPECJALNYCH W SŁAWOBORZU - CZĘŚĆ DYDAKTYCZNA</t>
  </si>
  <si>
    <t>1.3.2.2</t>
  </si>
  <si>
    <t>Opłaty z tyt. zakupu usł.telekomunik..</t>
  </si>
  <si>
    <t xml:space="preserve">WYMIAR SPRAWIEDLIWOŚCI </t>
  </si>
  <si>
    <t>Nieodpłatna pomoc prawna</t>
  </si>
  <si>
    <t>Rozliczenia z tytułu poręczeń i gwarancji..</t>
  </si>
  <si>
    <t>Wypłaty z tytułu kraj.poręczeń i gwarancji</t>
  </si>
  <si>
    <t xml:space="preserve">Odsetki od samorządowych papierów </t>
  </si>
  <si>
    <t>wartościowych lub zaciągniętych</t>
  </si>
  <si>
    <t>przez jst kredytów i pożyczek</t>
  </si>
  <si>
    <t xml:space="preserve">Przedszkola specjalne </t>
  </si>
  <si>
    <t xml:space="preserve">Sala gimnastyczna ( źród.ciep) ZSzP w Świdwinie </t>
  </si>
  <si>
    <t xml:space="preserve">Sala gimnastyczna ( termomod)) ZSzP w Świdwinie </t>
  </si>
  <si>
    <t>2016 r.</t>
  </si>
  <si>
    <t>budżetu za 2016 rok</t>
  </si>
  <si>
    <t xml:space="preserve">budżetu za 2016 r. </t>
  </si>
  <si>
    <t>2016 rok</t>
  </si>
  <si>
    <t xml:space="preserve">2016 rok </t>
  </si>
  <si>
    <r>
      <t xml:space="preserve">Świadczenia społeczne  </t>
    </r>
    <r>
      <rPr>
        <sz val="8"/>
        <rFont val="Calibri"/>
        <family val="2"/>
      </rPr>
      <t xml:space="preserve"> (500+ )</t>
    </r>
  </si>
  <si>
    <t>Starostwo Powia.- utrzymanie trwałości POIG</t>
  </si>
  <si>
    <t xml:space="preserve">Opłaty na rzecz budżetu państwa </t>
  </si>
  <si>
    <r>
      <t>Wydatki inwestycyjne jedn.budż.</t>
    </r>
    <r>
      <rPr>
        <sz val="8"/>
        <rFont val="Calibri"/>
        <family val="2"/>
      </rPr>
      <t>(dokum)</t>
    </r>
    <r>
      <rPr>
        <sz val="10"/>
        <rFont val="Calibri"/>
        <family val="2"/>
      </rPr>
      <t xml:space="preserve"> </t>
    </r>
  </si>
  <si>
    <t>Przebudowa drogi Kołacz-Krosino</t>
  </si>
  <si>
    <t>Przeb.obiektu . mostowego na dr. Rymań-Sławoborze</t>
  </si>
  <si>
    <t>Przebudowa ul. Krzyżowej w Sławoborzu</t>
  </si>
  <si>
    <t xml:space="preserve">Przeb.łuku poziomego w ciągu drogi Sidłowo </t>
  </si>
  <si>
    <t>Zadania z zakresu geodezji i kartografii</t>
  </si>
  <si>
    <t xml:space="preserve">Nadzór budowlany </t>
  </si>
  <si>
    <t xml:space="preserve">dokumentacja projektowa </t>
  </si>
  <si>
    <t>Zespół Szkół  Ponadgimn. w Połczynie-Zdroju</t>
  </si>
  <si>
    <t>Dom Pomocy Społecznej w Modrzewcu</t>
  </si>
  <si>
    <t>Salia gimnastyczna ZSzP w Świdwinie (termomoderni)</t>
  </si>
  <si>
    <t>Salia gimnastyczna ZSzP w Świdwinie (źródła ciepła )</t>
  </si>
  <si>
    <t>WFOŚiGW</t>
  </si>
  <si>
    <t>Zarządzanie projektem- "Wrota Parsenty"</t>
  </si>
  <si>
    <t>TRANSPORT I ŁĄCZNOŚC</t>
  </si>
  <si>
    <t xml:space="preserve">Drogi publiczne powiatowe </t>
  </si>
  <si>
    <t>i kartograficznej</t>
  </si>
  <si>
    <t xml:space="preserve">Ośrodki dokumentacji geodezyjnej </t>
  </si>
  <si>
    <t>wykorzystanych niezgodnie z przeznaczeniem</t>
  </si>
  <si>
    <t>lub wykorzystanych z naruszeniem procedur</t>
  </si>
  <si>
    <t>nienaleznie lub nadmiernej wysokości</t>
  </si>
  <si>
    <t>o których mowa w art. 184 ustawy, pobranych</t>
  </si>
  <si>
    <t xml:space="preserve"> </t>
  </si>
  <si>
    <t xml:space="preserve">wykorzystanych niezgodnie  </t>
  </si>
  <si>
    <t xml:space="preserve"> z przeznaczeniem lub wykorzystanych </t>
  </si>
  <si>
    <t>z naruszeniem procedur, o których</t>
  </si>
  <si>
    <t xml:space="preserve">mowa w art.184 ustawy, pobranych </t>
  </si>
  <si>
    <t>Opłaty z tyt.zakupu usług telekomunikacy.</t>
  </si>
  <si>
    <t xml:space="preserve">Rodziny zastępcze </t>
  </si>
  <si>
    <t>w 2016 roku</t>
  </si>
  <si>
    <t xml:space="preserve">Starostwo  Powiatowe </t>
  </si>
  <si>
    <t xml:space="preserve"> i  łuku poziomego w ciagu Sławoborze-Lepino</t>
  </si>
  <si>
    <t xml:space="preserve">Wydatki majątkowe </t>
  </si>
  <si>
    <t>w tym:</t>
  </si>
  <si>
    <t xml:space="preserve">Zakupy  majątkowe </t>
  </si>
  <si>
    <t>Przebudowa kotłowni w PZD  ( dokumentacja proj.)</t>
  </si>
  <si>
    <t>z wykonania budżetu za 2016 rok</t>
  </si>
  <si>
    <t xml:space="preserve">Stopień zaawansowania realizacji programów wieloletnich w Powiecie Świdwińskim w stosunku do planowanych nakładów na koniec 2016 roku </t>
  </si>
  <si>
    <t>Nakłady poniesione do 2015 roku</t>
  </si>
  <si>
    <t>Wykonanie za 2016 rok</t>
  </si>
  <si>
    <t>RPO WZ DZIAŁANIE 8.6 - ZDOBYĆ ZAWÓD A NIE BYĆ ZAWIEDZIONYM</t>
  </si>
  <si>
    <t>BUDOWA INSTALACJI OGNIW FOTOWOLTAICZNYCH NA TERENIE POWIATU ŚWIDWIŃSKIEGO</t>
  </si>
  <si>
    <t>DOSTOSOWANIE INFRASTRUKTURY SZKOLNICTWA ZAWODOWEGO DO POTRZEB LOKALNEGO RYNKU PRACY NA OBSZARZE STREFY CENTRALNEJ NA TERENIE POWIATU ŚWIDWIŃSKIEGO</t>
  </si>
  <si>
    <t xml:space="preserve">KAJAK W SIECI - UZUPEŁNIENIE INFRASTRUKTURY KAJAKOWEJ WOJEWÓDZTWA ZACHODNIOPOMORSKIEGO POPRZEZ BUDOWĘ, ROZBUDOWĘ, PRZEBUDOWĘ I MODERNIZACJĘ </t>
  </si>
  <si>
    <t>STWORZENIE CENTRUM POPULARYZUJĄCEGO NAUKĘ NA OBSZARZE STREFY CENTRALNEJ</t>
  </si>
  <si>
    <t>UTWORZENIE I UZBROJENIE STREFY AKTYWNOŚCI BIZNESOWEJ</t>
  </si>
  <si>
    <t>PRZEBUDOWA DROGI POWIATOWEJ NR 3340Z NA ODCINKU RYMAŃ-SŁAWOBORZE</t>
  </si>
  <si>
    <t>1.3.2.3</t>
  </si>
  <si>
    <t xml:space="preserve">WYKUP TOMOGRAFU </t>
  </si>
  <si>
    <t xml:space="preserve">strona - 107 - </t>
  </si>
  <si>
    <t xml:space="preserve">strona - 108 - </t>
  </si>
  <si>
    <t xml:space="preserve">strona - 109 - </t>
  </si>
  <si>
    <t>strona -  110 -</t>
  </si>
  <si>
    <t>strona -  111 -</t>
  </si>
  <si>
    <t xml:space="preserve">strona - 112 - </t>
  </si>
  <si>
    <t xml:space="preserve">strona -  113 - </t>
  </si>
  <si>
    <t xml:space="preserve">strona -  114 - </t>
  </si>
  <si>
    <t xml:space="preserve">strona -  115 - </t>
  </si>
  <si>
    <t xml:space="preserve">strona -  116 - </t>
  </si>
  <si>
    <t xml:space="preserve">strona - 117 - </t>
  </si>
  <si>
    <t xml:space="preserve">strona -  118 - </t>
  </si>
  <si>
    <t xml:space="preserve">strona - 119 - </t>
  </si>
  <si>
    <t xml:space="preserve">strona -  120 - </t>
  </si>
  <si>
    <t xml:space="preserve">strona -  121 - </t>
  </si>
  <si>
    <t xml:space="preserve">strona -  122 - </t>
  </si>
  <si>
    <t xml:space="preserve">strona - 123  -  </t>
  </si>
  <si>
    <t xml:space="preserve">strona -  124 - </t>
  </si>
  <si>
    <t xml:space="preserve">strona-  125  - </t>
  </si>
  <si>
    <t xml:space="preserve">strona -  126 - </t>
  </si>
  <si>
    <t xml:space="preserve">strona - 127  - </t>
  </si>
  <si>
    <t xml:space="preserve">strona - 128  - </t>
  </si>
  <si>
    <t xml:space="preserve">strona - 129 -  - </t>
  </si>
  <si>
    <t xml:space="preserve"> - </t>
  </si>
  <si>
    <t xml:space="preserve">strona -  147 - </t>
  </si>
  <si>
    <t>strona -  148 -</t>
  </si>
  <si>
    <t xml:space="preserve">strona - 149  -  </t>
  </si>
  <si>
    <t xml:space="preserve">strona -  150 - </t>
  </si>
  <si>
    <t xml:space="preserve">strona - 151  - </t>
  </si>
  <si>
    <t xml:space="preserve">strona  - 152 - </t>
  </si>
  <si>
    <t>Wydatki osobow.niezali.do uposażeń</t>
  </si>
  <si>
    <t>Pozostałe wydatki na rzecz jst</t>
  </si>
  <si>
    <t>Rozbudowa Zespołu Pl. Specja. w  Sławoborzu</t>
  </si>
  <si>
    <t>Zespół Sz.Rolniczych CKP w  Świdwinie</t>
  </si>
  <si>
    <t>Dokształcenie i doskonalenie nauczycieli</t>
  </si>
  <si>
    <t>POZOSTAŁE ZADANIA W ZAKR.POL.SPOł.</t>
  </si>
  <si>
    <t>Placówka Opiekuńczo-Wychow.Świdwin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</si>
</sst>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.00;[Red]0.00"/>
    <numFmt numFmtId="166" formatCode="#,##0.00;[Red]#,##0.00"/>
    <numFmt numFmtId="167" formatCode="#,##0.0"/>
    <numFmt numFmtId="168" formatCode="#,##0.0;[Red]#,##0.0"/>
    <numFmt numFmtId="169" formatCode="0.0;[Red]0.0"/>
    <numFmt numFmtId="170" formatCode="0.0"/>
    <numFmt numFmtId="171" formatCode="[$-415]d\ mmmm\ yyyy"/>
    <numFmt numFmtId="172" formatCode="0.000"/>
    <numFmt numFmtId="173" formatCode="#,##0.0000"/>
  </numFmts>
  <fonts count="94">
    <font>
      <sz val="10"/>
      <name val="Arial CE"/>
      <family val="0"/>
    </font>
    <font>
      <sz val="12"/>
      <name val="Arial CE"/>
      <family val="2"/>
    </font>
    <font>
      <sz val="10.5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u val="single"/>
      <sz val="8"/>
      <name val="Times New Roman"/>
      <family val="1"/>
    </font>
    <font>
      <u val="single"/>
      <sz val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u val="single"/>
      <sz val="9"/>
      <name val="Calibri"/>
      <family val="2"/>
    </font>
    <font>
      <u val="single"/>
      <sz val="8"/>
      <name val="Calibri"/>
      <family val="2"/>
    </font>
    <font>
      <i/>
      <u val="single"/>
      <sz val="8"/>
      <name val="Calibri"/>
      <family val="2"/>
    </font>
    <font>
      <i/>
      <sz val="8"/>
      <name val="Calibri"/>
      <family val="2"/>
    </font>
    <font>
      <u val="single"/>
      <sz val="10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name val="Calibri"/>
      <family val="2"/>
    </font>
    <font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u val="single"/>
      <sz val="10"/>
      <name val="Calibri"/>
      <family val="2"/>
    </font>
    <font>
      <b/>
      <i/>
      <sz val="12"/>
      <name val="Calibri"/>
      <family val="2"/>
    </font>
    <font>
      <i/>
      <sz val="10"/>
      <name val="Calibri"/>
      <family val="2"/>
    </font>
    <font>
      <i/>
      <u val="single"/>
      <sz val="12"/>
      <name val="Calibri"/>
      <family val="2"/>
    </font>
    <font>
      <i/>
      <sz val="9"/>
      <name val="Calibri"/>
      <family val="2"/>
    </font>
    <font>
      <i/>
      <u val="single"/>
      <sz val="9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u val="single"/>
      <sz val="10"/>
      <name val="Calibri"/>
      <family val="2"/>
    </font>
    <font>
      <b/>
      <sz val="7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28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26" borderId="1" applyNumberFormat="0" applyAlignment="0" applyProtection="0"/>
    <xf numFmtId="9" fontId="0" fillId="0" borderId="0" applyFont="0" applyFill="0" applyBorder="0" applyAlignment="0" applyProtection="0"/>
    <xf numFmtId="0" fontId="83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7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4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8" fontId="3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15" xfId="0" applyFont="1" applyFill="1" applyBorder="1" applyAlignment="1">
      <alignment/>
    </xf>
    <xf numFmtId="168" fontId="5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170" fontId="4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67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68" fontId="5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170" fontId="11" fillId="0" borderId="19" xfId="0" applyNumberFormat="1" applyFont="1" applyBorder="1" applyAlignment="1">
      <alignment/>
    </xf>
    <xf numFmtId="167" fontId="14" fillId="0" borderId="19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67" fontId="14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68" fontId="11" fillId="0" borderId="0" xfId="0" applyNumberFormat="1" applyFont="1" applyBorder="1" applyAlignment="1">
      <alignment/>
    </xf>
    <xf numFmtId="167" fontId="14" fillId="0" borderId="20" xfId="0" applyNumberFormat="1" applyFont="1" applyBorder="1" applyAlignment="1">
      <alignment/>
    </xf>
    <xf numFmtId="167" fontId="13" fillId="0" borderId="2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39" fillId="32" borderId="14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3" fontId="36" fillId="32" borderId="11" xfId="0" applyNumberFormat="1" applyFont="1" applyFill="1" applyBorder="1" applyAlignment="1">
      <alignment/>
    </xf>
    <xf numFmtId="4" fontId="36" fillId="32" borderId="11" xfId="0" applyNumberFormat="1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3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164" fontId="36" fillId="32" borderId="11" xfId="0" applyNumberFormat="1" applyFont="1" applyFill="1" applyBorder="1" applyAlignment="1">
      <alignment/>
    </xf>
    <xf numFmtId="0" fontId="36" fillId="32" borderId="24" xfId="0" applyFont="1" applyFill="1" applyBorder="1" applyAlignment="1">
      <alignment/>
    </xf>
    <xf numFmtId="0" fontId="36" fillId="32" borderId="10" xfId="0" applyFont="1" applyFill="1" applyBorder="1" applyAlignment="1">
      <alignment/>
    </xf>
    <xf numFmtId="0" fontId="36" fillId="32" borderId="14" xfId="0" applyFont="1" applyFill="1" applyBorder="1" applyAlignment="1">
      <alignment/>
    </xf>
    <xf numFmtId="0" fontId="17" fillId="0" borderId="13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1" xfId="0" applyFont="1" applyBorder="1" applyAlignment="1">
      <alignment/>
    </xf>
    <xf numFmtId="3" fontId="36" fillId="0" borderId="11" xfId="0" applyNumberFormat="1" applyFont="1" applyBorder="1" applyAlignment="1">
      <alignment/>
    </xf>
    <xf numFmtId="164" fontId="36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11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8" xfId="0" applyFont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40" fillId="0" borderId="13" xfId="0" applyFont="1" applyBorder="1" applyAlignment="1">
      <alignment/>
    </xf>
    <xf numFmtId="0" fontId="40" fillId="0" borderId="16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2" fillId="0" borderId="11" xfId="0" applyFont="1" applyBorder="1" applyAlignment="1">
      <alignment/>
    </xf>
    <xf numFmtId="3" fontId="43" fillId="0" borderId="11" xfId="0" applyNumberFormat="1" applyFont="1" applyBorder="1" applyAlignment="1">
      <alignment/>
    </xf>
    <xf numFmtId="164" fontId="43" fillId="0" borderId="11" xfId="0" applyNumberFormat="1" applyFont="1" applyBorder="1" applyAlignment="1">
      <alignment/>
    </xf>
    <xf numFmtId="4" fontId="43" fillId="0" borderId="20" xfId="0" applyNumberFormat="1" applyFont="1" applyBorder="1" applyAlignment="1">
      <alignment/>
    </xf>
    <xf numFmtId="0" fontId="38" fillId="0" borderId="11" xfId="0" applyFont="1" applyBorder="1" applyAlignment="1">
      <alignment/>
    </xf>
    <xf numFmtId="164" fontId="42" fillId="0" borderId="11" xfId="0" applyNumberFormat="1" applyFont="1" applyBorder="1" applyAlignment="1">
      <alignment/>
    </xf>
    <xf numFmtId="4" fontId="42" fillId="0" borderId="11" xfId="0" applyNumberFormat="1" applyFont="1" applyBorder="1" applyAlignment="1">
      <alignment/>
    </xf>
    <xf numFmtId="0" fontId="17" fillId="0" borderId="11" xfId="0" applyFont="1" applyFill="1" applyBorder="1" applyAlignment="1">
      <alignment/>
    </xf>
    <xf numFmtId="164" fontId="16" fillId="0" borderId="11" xfId="0" applyNumberFormat="1" applyFont="1" applyBorder="1" applyAlignment="1">
      <alignment/>
    </xf>
    <xf numFmtId="164" fontId="17" fillId="0" borderId="11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38" fillId="0" borderId="14" xfId="0" applyFont="1" applyBorder="1" applyAlignment="1">
      <alignment horizontal="center"/>
    </xf>
    <xf numFmtId="0" fontId="44" fillId="0" borderId="11" xfId="0" applyFont="1" applyFill="1" applyBorder="1" applyAlignment="1">
      <alignment/>
    </xf>
    <xf numFmtId="164" fontId="44" fillId="0" borderId="11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0" fontId="44" fillId="0" borderId="11" xfId="0" applyFont="1" applyBorder="1" applyAlignment="1">
      <alignment/>
    </xf>
    <xf numFmtId="164" fontId="44" fillId="0" borderId="11" xfId="0" applyNumberFormat="1" applyFont="1" applyBorder="1" applyAlignment="1">
      <alignment/>
    </xf>
    <xf numFmtId="4" fontId="44" fillId="0" borderId="11" xfId="0" applyNumberFormat="1" applyFont="1" applyBorder="1" applyAlignment="1">
      <alignment/>
    </xf>
    <xf numFmtId="0" fontId="36" fillId="32" borderId="15" xfId="0" applyFont="1" applyFill="1" applyBorder="1" applyAlignment="1">
      <alignment/>
    </xf>
    <xf numFmtId="0" fontId="36" fillId="32" borderId="18" xfId="0" applyFont="1" applyFill="1" applyBorder="1" applyAlignment="1">
      <alignment/>
    </xf>
    <xf numFmtId="49" fontId="36" fillId="32" borderId="15" xfId="0" applyNumberFormat="1" applyFont="1" applyFill="1" applyBorder="1" applyAlignment="1">
      <alignment vertical="center" wrapText="1"/>
    </xf>
    <xf numFmtId="164" fontId="36" fillId="32" borderId="11" xfId="0" applyNumberFormat="1" applyFont="1" applyFill="1" applyBorder="1" applyAlignment="1">
      <alignment/>
    </xf>
    <xf numFmtId="4" fontId="36" fillId="32" borderId="11" xfId="0" applyNumberFormat="1" applyFont="1" applyFill="1" applyBorder="1" applyAlignment="1">
      <alignment/>
    </xf>
    <xf numFmtId="0" fontId="36" fillId="32" borderId="13" xfId="0" applyFont="1" applyFill="1" applyBorder="1" applyAlignment="1">
      <alignment/>
    </xf>
    <xf numFmtId="0" fontId="36" fillId="32" borderId="14" xfId="0" applyFont="1" applyFill="1" applyBorder="1" applyAlignment="1">
      <alignment/>
    </xf>
    <xf numFmtId="164" fontId="39" fillId="32" borderId="11" xfId="0" applyNumberFormat="1" applyFont="1" applyFill="1" applyBorder="1" applyAlignment="1">
      <alignment/>
    </xf>
    <xf numFmtId="4" fontId="39" fillId="32" borderId="11" xfId="0" applyNumberFormat="1" applyFont="1" applyFill="1" applyBorder="1" applyAlignment="1">
      <alignment/>
    </xf>
    <xf numFmtId="0" fontId="36" fillId="0" borderId="15" xfId="0" applyFont="1" applyBorder="1" applyAlignment="1">
      <alignment/>
    </xf>
    <xf numFmtId="0" fontId="45" fillId="0" borderId="11" xfId="0" applyFont="1" applyBorder="1" applyAlignment="1">
      <alignment/>
    </xf>
    <xf numFmtId="0" fontId="39" fillId="0" borderId="11" xfId="0" applyFont="1" applyBorder="1" applyAlignment="1">
      <alignment/>
    </xf>
    <xf numFmtId="164" fontId="39" fillId="0" borderId="11" xfId="0" applyNumberFormat="1" applyFont="1" applyBorder="1" applyAlignment="1">
      <alignment/>
    </xf>
    <xf numFmtId="4" fontId="39" fillId="0" borderId="11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16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167" fontId="38" fillId="0" borderId="0" xfId="0" applyNumberFormat="1" applyFont="1" applyBorder="1" applyAlignment="1">
      <alignment/>
    </xf>
    <xf numFmtId="0" fontId="17" fillId="0" borderId="13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3" fontId="36" fillId="32" borderId="15" xfId="0" applyNumberFormat="1" applyFont="1" applyFill="1" applyBorder="1" applyAlignment="1">
      <alignment/>
    </xf>
    <xf numFmtId="4" fontId="36" fillId="32" borderId="15" xfId="0" applyNumberFormat="1" applyFont="1" applyFill="1" applyBorder="1" applyAlignment="1">
      <alignment/>
    </xf>
    <xf numFmtId="0" fontId="36" fillId="32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3" fontId="36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4" xfId="0" applyFont="1" applyBorder="1" applyAlignment="1">
      <alignment/>
    </xf>
    <xf numFmtId="0" fontId="45" fillId="0" borderId="11" xfId="0" applyFont="1" applyBorder="1" applyAlignment="1">
      <alignment/>
    </xf>
    <xf numFmtId="3" fontId="45" fillId="0" borderId="11" xfId="0" applyNumberFormat="1" applyFont="1" applyBorder="1" applyAlignment="1">
      <alignment/>
    </xf>
    <xf numFmtId="4" fontId="45" fillId="0" borderId="24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1" xfId="0" applyFont="1" applyBorder="1" applyAlignment="1">
      <alignment/>
    </xf>
    <xf numFmtId="3" fontId="43" fillId="0" borderId="11" xfId="0" applyNumberFormat="1" applyFont="1" applyBorder="1" applyAlignment="1">
      <alignment/>
    </xf>
    <xf numFmtId="3" fontId="44" fillId="0" borderId="11" xfId="0" applyNumberFormat="1" applyFont="1" applyBorder="1" applyAlignment="1">
      <alignment/>
    </xf>
    <xf numFmtId="4" fontId="43" fillId="0" borderId="24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7" fillId="0" borderId="13" xfId="0" applyFont="1" applyBorder="1" applyAlignment="1">
      <alignment/>
    </xf>
    <xf numFmtId="0" fontId="36" fillId="32" borderId="16" xfId="0" applyFont="1" applyFill="1" applyBorder="1" applyAlignment="1">
      <alignment/>
    </xf>
    <xf numFmtId="3" fontId="36" fillId="32" borderId="19" xfId="0" applyNumberFormat="1" applyFont="1" applyFill="1" applyBorder="1" applyAlignment="1">
      <alignment/>
    </xf>
    <xf numFmtId="3" fontId="36" fillId="32" borderId="11" xfId="0" applyNumberFormat="1" applyFont="1" applyFill="1" applyBorder="1" applyAlignment="1">
      <alignment/>
    </xf>
    <xf numFmtId="4" fontId="36" fillId="32" borderId="19" xfId="0" applyNumberFormat="1" applyFont="1" applyFill="1" applyBorder="1" applyAlignment="1">
      <alignment/>
    </xf>
    <xf numFmtId="0" fontId="40" fillId="0" borderId="15" xfId="0" applyFont="1" applyBorder="1" applyAlignment="1">
      <alignment/>
    </xf>
    <xf numFmtId="0" fontId="36" fillId="0" borderId="21" xfId="0" applyFont="1" applyBorder="1" applyAlignment="1">
      <alignment/>
    </xf>
    <xf numFmtId="3" fontId="36" fillId="0" borderId="19" xfId="0" applyNumberFormat="1" applyFont="1" applyBorder="1" applyAlignment="1">
      <alignment/>
    </xf>
    <xf numFmtId="4" fontId="36" fillId="0" borderId="19" xfId="0" applyNumberFormat="1" applyFont="1" applyBorder="1" applyAlignment="1">
      <alignment/>
    </xf>
    <xf numFmtId="0" fontId="36" fillId="0" borderId="0" xfId="0" applyFont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4" fontId="45" fillId="0" borderId="19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0" fontId="44" fillId="0" borderId="14" xfId="0" applyFont="1" applyBorder="1" applyAlignment="1">
      <alignment/>
    </xf>
    <xf numFmtId="3" fontId="16" fillId="0" borderId="19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4" fontId="16" fillId="0" borderId="19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15" xfId="0" applyNumberFormat="1" applyFont="1" applyBorder="1" applyAlignment="1">
      <alignment/>
    </xf>
    <xf numFmtId="4" fontId="17" fillId="0" borderId="22" xfId="0" applyNumberFormat="1" applyFont="1" applyBorder="1" applyAlignment="1">
      <alignment/>
    </xf>
    <xf numFmtId="0" fontId="36" fillId="0" borderId="10" xfId="0" applyFont="1" applyBorder="1" applyAlignment="1">
      <alignment/>
    </xf>
    <xf numFmtId="3" fontId="36" fillId="0" borderId="10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0" fontId="36" fillId="32" borderId="20" xfId="0" applyFont="1" applyFill="1" applyBorder="1" applyAlignment="1">
      <alignment/>
    </xf>
    <xf numFmtId="0" fontId="36" fillId="0" borderId="22" xfId="0" applyFont="1" applyFill="1" applyBorder="1" applyAlignment="1">
      <alignment/>
    </xf>
    <xf numFmtId="0" fontId="36" fillId="0" borderId="15" xfId="0" applyFont="1" applyFill="1" applyBorder="1" applyAlignment="1">
      <alignment/>
    </xf>
    <xf numFmtId="0" fontId="36" fillId="0" borderId="14" xfId="0" applyFont="1" applyFill="1" applyBorder="1" applyAlignment="1">
      <alignment/>
    </xf>
    <xf numFmtId="0" fontId="36" fillId="0" borderId="11" xfId="0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41" fillId="0" borderId="18" xfId="0" applyFont="1" applyBorder="1" applyAlignment="1">
      <alignment horizontal="center"/>
    </xf>
    <xf numFmtId="4" fontId="44" fillId="0" borderId="20" xfId="0" applyNumberFormat="1" applyFont="1" applyBorder="1" applyAlignment="1">
      <alignment/>
    </xf>
    <xf numFmtId="0" fontId="36" fillId="32" borderId="12" xfId="0" applyFont="1" applyFill="1" applyBorder="1" applyAlignment="1">
      <alignment/>
    </xf>
    <xf numFmtId="0" fontId="36" fillId="32" borderId="10" xfId="0" applyFont="1" applyFill="1" applyBorder="1" applyAlignment="1">
      <alignment/>
    </xf>
    <xf numFmtId="0" fontId="36" fillId="32" borderId="23" xfId="0" applyFont="1" applyFill="1" applyBorder="1" applyAlignment="1">
      <alignment/>
    </xf>
    <xf numFmtId="164" fontId="36" fillId="32" borderId="10" xfId="0" applyNumberFormat="1" applyFont="1" applyFill="1" applyBorder="1" applyAlignment="1">
      <alignment/>
    </xf>
    <xf numFmtId="4" fontId="36" fillId="32" borderId="10" xfId="0" applyNumberFormat="1" applyFont="1" applyFill="1" applyBorder="1" applyAlignment="1">
      <alignment/>
    </xf>
    <xf numFmtId="164" fontId="36" fillId="0" borderId="15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45" fillId="0" borderId="11" xfId="0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4" fontId="45" fillId="0" borderId="11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36" fillId="0" borderId="22" xfId="0" applyFont="1" applyBorder="1" applyAlignment="1">
      <alignment/>
    </xf>
    <xf numFmtId="0" fontId="36" fillId="0" borderId="12" xfId="0" applyFont="1" applyBorder="1" applyAlignment="1">
      <alignment/>
    </xf>
    <xf numFmtId="4" fontId="45" fillId="0" borderId="11" xfId="0" applyNumberFormat="1" applyFont="1" applyBorder="1" applyAlignment="1">
      <alignment/>
    </xf>
    <xf numFmtId="4" fontId="45" fillId="0" borderId="15" xfId="0" applyNumberFormat="1" applyFont="1" applyBorder="1" applyAlignment="1">
      <alignment/>
    </xf>
    <xf numFmtId="0" fontId="17" fillId="0" borderId="11" xfId="0" applyFont="1" applyBorder="1" applyAlignment="1">
      <alignment/>
    </xf>
    <xf numFmtId="4" fontId="36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167" fontId="17" fillId="0" borderId="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7" fontId="17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7" xfId="0" applyFont="1" applyBorder="1" applyAlignment="1">
      <alignment/>
    </xf>
    <xf numFmtId="0" fontId="17" fillId="32" borderId="11" xfId="0" applyFont="1" applyFill="1" applyBorder="1" applyAlignment="1">
      <alignment/>
    </xf>
    <xf numFmtId="0" fontId="40" fillId="32" borderId="11" xfId="0" applyFont="1" applyFill="1" applyBorder="1" applyAlignment="1">
      <alignment/>
    </xf>
    <xf numFmtId="3" fontId="40" fillId="32" borderId="11" xfId="0" applyNumberFormat="1" applyFont="1" applyFill="1" applyBorder="1" applyAlignment="1">
      <alignment/>
    </xf>
    <xf numFmtId="164" fontId="40" fillId="32" borderId="11" xfId="0" applyNumberFormat="1" applyFont="1" applyFill="1" applyBorder="1" applyAlignment="1">
      <alignment/>
    </xf>
    <xf numFmtId="4" fontId="40" fillId="32" borderId="11" xfId="0" applyNumberFormat="1" applyFont="1" applyFill="1" applyBorder="1" applyAlignment="1">
      <alignment/>
    </xf>
    <xf numFmtId="167" fontId="36" fillId="32" borderId="11" xfId="0" applyNumberFormat="1" applyFont="1" applyFill="1" applyBorder="1" applyAlignment="1">
      <alignment/>
    </xf>
    <xf numFmtId="4" fontId="16" fillId="0" borderId="11" xfId="0" applyNumberFormat="1" applyFont="1" applyBorder="1" applyAlignment="1">
      <alignment/>
    </xf>
    <xf numFmtId="0" fontId="17" fillId="0" borderId="18" xfId="0" applyFont="1" applyBorder="1" applyAlignment="1">
      <alignment/>
    </xf>
    <xf numFmtId="4" fontId="17" fillId="0" borderId="20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15" xfId="0" applyFont="1" applyBorder="1" applyAlignment="1">
      <alignment/>
    </xf>
    <xf numFmtId="0" fontId="36" fillId="0" borderId="11" xfId="0" applyFont="1" applyBorder="1" applyAlignment="1">
      <alignment/>
    </xf>
    <xf numFmtId="0" fontId="36" fillId="32" borderId="15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0" borderId="12" xfId="0" applyFont="1" applyBorder="1" applyAlignment="1">
      <alignment/>
    </xf>
    <xf numFmtId="0" fontId="36" fillId="0" borderId="14" xfId="0" applyFont="1" applyBorder="1" applyAlignment="1">
      <alignment/>
    </xf>
    <xf numFmtId="0" fontId="17" fillId="0" borderId="18" xfId="0" applyFont="1" applyBorder="1" applyAlignment="1">
      <alignment/>
    </xf>
    <xf numFmtId="3" fontId="36" fillId="0" borderId="11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164" fontId="45" fillId="0" borderId="11" xfId="0" applyNumberFormat="1" applyFont="1" applyBorder="1" applyAlignment="1">
      <alignment/>
    </xf>
    <xf numFmtId="164" fontId="36" fillId="0" borderId="11" xfId="0" applyNumberFormat="1" applyFont="1" applyFill="1" applyBorder="1" applyAlignment="1">
      <alignment/>
    </xf>
    <xf numFmtId="164" fontId="45" fillId="0" borderId="11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4" fontId="47" fillId="32" borderId="11" xfId="0" applyNumberFormat="1" applyFont="1" applyFill="1" applyBorder="1" applyAlignment="1">
      <alignment/>
    </xf>
    <xf numFmtId="4" fontId="47" fillId="0" borderId="11" xfId="0" applyNumberFormat="1" applyFont="1" applyFill="1" applyBorder="1" applyAlignment="1">
      <alignment/>
    </xf>
    <xf numFmtId="4" fontId="41" fillId="0" borderId="11" xfId="0" applyNumberFormat="1" applyFont="1" applyFill="1" applyBorder="1" applyAlignment="1">
      <alignment/>
    </xf>
    <xf numFmtId="4" fontId="48" fillId="0" borderId="11" xfId="0" applyNumberFormat="1" applyFont="1" applyFill="1" applyBorder="1" applyAlignment="1">
      <alignment/>
    </xf>
    <xf numFmtId="164" fontId="40" fillId="0" borderId="11" xfId="0" applyNumberFormat="1" applyFont="1" applyFill="1" applyBorder="1" applyAlignment="1">
      <alignment/>
    </xf>
    <xf numFmtId="4" fontId="40" fillId="0" borderId="11" xfId="0" applyNumberFormat="1" applyFont="1" applyFill="1" applyBorder="1" applyAlignment="1">
      <alignment/>
    </xf>
    <xf numFmtId="4" fontId="38" fillId="0" borderId="11" xfId="0" applyNumberFormat="1" applyFont="1" applyFill="1" applyBorder="1" applyAlignment="1">
      <alignment/>
    </xf>
    <xf numFmtId="164" fontId="49" fillId="0" borderId="11" xfId="0" applyNumberFormat="1" applyFont="1" applyBorder="1" applyAlignment="1">
      <alignment/>
    </xf>
    <xf numFmtId="164" fontId="50" fillId="0" borderId="11" xfId="0" applyNumberFormat="1" applyFont="1" applyBorder="1" applyAlignment="1">
      <alignment/>
    </xf>
    <xf numFmtId="164" fontId="16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170" fontId="38" fillId="0" borderId="0" xfId="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64" fontId="36" fillId="32" borderId="15" xfId="0" applyNumberFormat="1" applyFont="1" applyFill="1" applyBorder="1" applyAlignment="1">
      <alignment/>
    </xf>
    <xf numFmtId="164" fontId="36" fillId="32" borderId="21" xfId="0" applyNumberFormat="1" applyFont="1" applyFill="1" applyBorder="1" applyAlignment="1">
      <alignment/>
    </xf>
    <xf numFmtId="164" fontId="36" fillId="32" borderId="13" xfId="0" applyNumberFormat="1" applyFont="1" applyFill="1" applyBorder="1" applyAlignment="1">
      <alignment/>
    </xf>
    <xf numFmtId="164" fontId="36" fillId="32" borderId="23" xfId="0" applyNumberFormat="1" applyFont="1" applyFill="1" applyBorder="1" applyAlignment="1">
      <alignment/>
    </xf>
    <xf numFmtId="4" fontId="47" fillId="32" borderId="10" xfId="0" applyNumberFormat="1" applyFont="1" applyFill="1" applyBorder="1" applyAlignment="1">
      <alignment/>
    </xf>
    <xf numFmtId="4" fontId="39" fillId="0" borderId="11" xfId="0" applyNumberFormat="1" applyFont="1" applyFill="1" applyBorder="1" applyAlignment="1">
      <alignment/>
    </xf>
    <xf numFmtId="164" fontId="39" fillId="0" borderId="11" xfId="0" applyNumberFormat="1" applyFont="1" applyFill="1" applyBorder="1" applyAlignment="1">
      <alignment/>
    </xf>
    <xf numFmtId="3" fontId="47" fillId="32" borderId="11" xfId="0" applyNumberFormat="1" applyFont="1" applyFill="1" applyBorder="1" applyAlignment="1">
      <alignment/>
    </xf>
    <xf numFmtId="3" fontId="39" fillId="32" borderId="11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4" fontId="41" fillId="0" borderId="11" xfId="0" applyNumberFormat="1" applyFont="1" applyBorder="1" applyAlignment="1">
      <alignment/>
    </xf>
    <xf numFmtId="4" fontId="42" fillId="0" borderId="24" xfId="0" applyNumberFormat="1" applyFont="1" applyBorder="1" applyAlignment="1">
      <alignment/>
    </xf>
    <xf numFmtId="3" fontId="42" fillId="0" borderId="11" xfId="0" applyNumberFormat="1" applyFont="1" applyBorder="1" applyAlignment="1">
      <alignment/>
    </xf>
    <xf numFmtId="164" fontId="40" fillId="0" borderId="11" xfId="0" applyNumberFormat="1" applyFont="1" applyBorder="1" applyAlignment="1">
      <alignment/>
    </xf>
    <xf numFmtId="164" fontId="45" fillId="0" borderId="15" xfId="0" applyNumberFormat="1" applyFont="1" applyBorder="1" applyAlignment="1">
      <alignment/>
    </xf>
    <xf numFmtId="1" fontId="41" fillId="0" borderId="24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1" fontId="38" fillId="0" borderId="24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1" fontId="38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4" fontId="36" fillId="0" borderId="24" xfId="0" applyNumberFormat="1" applyFont="1" applyBorder="1" applyAlignment="1">
      <alignment/>
    </xf>
    <xf numFmtId="4" fontId="36" fillId="32" borderId="21" xfId="0" applyNumberFormat="1" applyFont="1" applyFill="1" applyBorder="1" applyAlignment="1">
      <alignment/>
    </xf>
    <xf numFmtId="4" fontId="39" fillId="32" borderId="10" xfId="0" applyNumberFormat="1" applyFont="1" applyFill="1" applyBorder="1" applyAlignment="1">
      <alignment/>
    </xf>
    <xf numFmtId="4" fontId="36" fillId="32" borderId="23" xfId="0" applyNumberFormat="1" applyFont="1" applyFill="1" applyBorder="1" applyAlignment="1">
      <alignment/>
    </xf>
    <xf numFmtId="164" fontId="39" fillId="32" borderId="23" xfId="0" applyNumberFormat="1" applyFont="1" applyFill="1" applyBorder="1" applyAlignment="1">
      <alignment/>
    </xf>
    <xf numFmtId="164" fontId="39" fillId="32" borderId="10" xfId="0" applyNumberFormat="1" applyFont="1" applyFill="1" applyBorder="1" applyAlignment="1">
      <alignment/>
    </xf>
    <xf numFmtId="4" fontId="39" fillId="32" borderId="23" xfId="0" applyNumberFormat="1" applyFont="1" applyFill="1" applyBorder="1" applyAlignment="1">
      <alignment/>
    </xf>
    <xf numFmtId="4" fontId="39" fillId="0" borderId="24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166" fontId="36" fillId="32" borderId="11" xfId="0" applyNumberFormat="1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4" fontId="42" fillId="0" borderId="24" xfId="0" applyNumberFormat="1" applyFont="1" applyFill="1" applyBorder="1" applyAlignment="1">
      <alignment/>
    </xf>
    <xf numFmtId="164" fontId="42" fillId="0" borderId="11" xfId="0" applyNumberFormat="1" applyFont="1" applyFill="1" applyBorder="1" applyAlignment="1">
      <alignment/>
    </xf>
    <xf numFmtId="3" fontId="42" fillId="0" borderId="11" xfId="0" applyNumberFormat="1" applyFont="1" applyFill="1" applyBorder="1" applyAlignment="1">
      <alignment/>
    </xf>
    <xf numFmtId="4" fontId="39" fillId="0" borderId="24" xfId="0" applyNumberFormat="1" applyFont="1" applyFill="1" applyBorder="1" applyAlignment="1">
      <alignment/>
    </xf>
    <xf numFmtId="4" fontId="38" fillId="0" borderId="24" xfId="0" applyNumberFormat="1" applyFont="1" applyBorder="1" applyAlignment="1">
      <alignment/>
    </xf>
    <xf numFmtId="166" fontId="4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168" fontId="38" fillId="0" borderId="0" xfId="0" applyNumberFormat="1" applyFont="1" applyAlignment="1">
      <alignment/>
    </xf>
    <xf numFmtId="166" fontId="46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4" fontId="46" fillId="0" borderId="0" xfId="0" applyNumberFormat="1" applyFont="1" applyBorder="1" applyAlignment="1">
      <alignment/>
    </xf>
    <xf numFmtId="164" fontId="46" fillId="0" borderId="0" xfId="0" applyNumberFormat="1" applyFont="1" applyBorder="1" applyAlignment="1">
      <alignment/>
    </xf>
    <xf numFmtId="4" fontId="46" fillId="0" borderId="0" xfId="0" applyNumberFormat="1" applyFont="1" applyAlignment="1">
      <alignment/>
    </xf>
    <xf numFmtId="167" fontId="46" fillId="0" borderId="0" xfId="0" applyNumberFormat="1" applyFont="1" applyAlignment="1">
      <alignment/>
    </xf>
    <xf numFmtId="168" fontId="46" fillId="0" borderId="0" xfId="0" applyNumberFormat="1" applyFont="1" applyAlignment="1">
      <alignment/>
    </xf>
    <xf numFmtId="4" fontId="16" fillId="0" borderId="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4" fontId="17" fillId="0" borderId="24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8" fontId="38" fillId="0" borderId="0" xfId="0" applyNumberFormat="1" applyFont="1" applyFill="1" applyBorder="1" applyAlignment="1">
      <alignment/>
    </xf>
    <xf numFmtId="4" fontId="41" fillId="0" borderId="24" xfId="0" applyNumberFormat="1" applyFont="1" applyBorder="1" applyAlignment="1">
      <alignment/>
    </xf>
    <xf numFmtId="4" fontId="48" fillId="0" borderId="11" xfId="0" applyNumberFormat="1" applyFont="1" applyBorder="1" applyAlignment="1">
      <alignment/>
    </xf>
    <xf numFmtId="164" fontId="48" fillId="0" borderId="11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3" fontId="51" fillId="0" borderId="11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4" fontId="36" fillId="0" borderId="19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164" fontId="36" fillId="0" borderId="10" xfId="0" applyNumberFormat="1" applyFont="1" applyBorder="1" applyAlignment="1">
      <alignment/>
    </xf>
    <xf numFmtId="3" fontId="36" fillId="32" borderId="13" xfId="0" applyNumberFormat="1" applyFont="1" applyFill="1" applyBorder="1" applyAlignment="1">
      <alignment/>
    </xf>
    <xf numFmtId="4" fontId="36" fillId="32" borderId="0" xfId="0" applyNumberFormat="1" applyFont="1" applyFill="1" applyBorder="1" applyAlignment="1">
      <alignment/>
    </xf>
    <xf numFmtId="4" fontId="47" fillId="32" borderId="23" xfId="0" applyNumberFormat="1" applyFont="1" applyFill="1" applyBorder="1" applyAlignment="1">
      <alignment/>
    </xf>
    <xf numFmtId="4" fontId="47" fillId="32" borderId="24" xfId="0" applyNumberFormat="1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0" fontId="36" fillId="32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4" fillId="0" borderId="0" xfId="0" applyNumberFormat="1" applyFont="1" applyBorder="1" applyAlignment="1">
      <alignment/>
    </xf>
    <xf numFmtId="4" fontId="44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36" fillId="0" borderId="18" xfId="0" applyFont="1" applyFill="1" applyBorder="1" applyAlignment="1">
      <alignment/>
    </xf>
    <xf numFmtId="0" fontId="16" fillId="0" borderId="24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39" fillId="32" borderId="12" xfId="0" applyFont="1" applyFill="1" applyBorder="1" applyAlignment="1">
      <alignment/>
    </xf>
    <xf numFmtId="0" fontId="39" fillId="32" borderId="13" xfId="0" applyFont="1" applyFill="1" applyBorder="1" applyAlignment="1">
      <alignment/>
    </xf>
    <xf numFmtId="0" fontId="16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1" xfId="0" applyFont="1" applyBorder="1" applyAlignment="1">
      <alignment horizontal="left"/>
    </xf>
    <xf numFmtId="4" fontId="36" fillId="0" borderId="10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36" fillId="0" borderId="17" xfId="0" applyFont="1" applyBorder="1" applyAlignment="1">
      <alignment/>
    </xf>
    <xf numFmtId="167" fontId="39" fillId="0" borderId="0" xfId="0" applyNumberFormat="1" applyFont="1" applyBorder="1" applyAlignment="1">
      <alignment/>
    </xf>
    <xf numFmtId="168" fontId="39" fillId="0" borderId="0" xfId="0" applyNumberFormat="1" applyFont="1" applyFill="1" applyBorder="1" applyAlignment="1">
      <alignment/>
    </xf>
    <xf numFmtId="0" fontId="47" fillId="0" borderId="15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23" xfId="0" applyFont="1" applyBorder="1" applyAlignment="1">
      <alignment/>
    </xf>
    <xf numFmtId="0" fontId="36" fillId="32" borderId="24" xfId="0" applyFont="1" applyFill="1" applyBorder="1" applyAlignment="1">
      <alignment/>
    </xf>
    <xf numFmtId="4" fontId="40" fillId="0" borderId="11" xfId="0" applyNumberFormat="1" applyFont="1" applyBorder="1" applyAlignment="1">
      <alignment/>
    </xf>
    <xf numFmtId="164" fontId="48" fillId="0" borderId="11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4" fontId="47" fillId="32" borderId="15" xfId="0" applyNumberFormat="1" applyFont="1" applyFill="1" applyBorder="1" applyAlignment="1">
      <alignment/>
    </xf>
    <xf numFmtId="4" fontId="47" fillId="32" borderId="18" xfId="0" applyNumberFormat="1" applyFont="1" applyFill="1" applyBorder="1" applyAlignment="1">
      <alignment/>
    </xf>
    <xf numFmtId="166" fontId="47" fillId="32" borderId="10" xfId="0" applyNumberFormat="1" applyFont="1" applyFill="1" applyBorder="1" applyAlignment="1">
      <alignment/>
    </xf>
    <xf numFmtId="4" fontId="47" fillId="32" borderId="17" xfId="0" applyNumberFormat="1" applyFont="1" applyFill="1" applyBorder="1" applyAlignment="1">
      <alignment/>
    </xf>
    <xf numFmtId="164" fontId="47" fillId="32" borderId="11" xfId="0" applyNumberFormat="1" applyFont="1" applyFill="1" applyBorder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vertical="top"/>
    </xf>
    <xf numFmtId="0" fontId="89" fillId="0" borderId="0" xfId="0" applyFont="1" applyAlignment="1">
      <alignment/>
    </xf>
    <xf numFmtId="0" fontId="88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/>
    </xf>
    <xf numFmtId="0" fontId="90" fillId="33" borderId="11" xfId="0" applyFont="1" applyFill="1" applyBorder="1" applyAlignment="1">
      <alignment horizontal="center" vertical="center"/>
    </xf>
    <xf numFmtId="166" fontId="90" fillId="33" borderId="11" xfId="0" applyNumberFormat="1" applyFont="1" applyFill="1" applyBorder="1" applyAlignment="1">
      <alignment horizontal="center" vertical="center"/>
    </xf>
    <xf numFmtId="166" fontId="88" fillId="0" borderId="11" xfId="0" applyNumberFormat="1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166" fontId="90" fillId="0" borderId="11" xfId="0" applyNumberFormat="1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Border="1" applyAlignment="1">
      <alignment horizontal="center" vertical="center" wrapText="1"/>
    </xf>
    <xf numFmtId="166" fontId="88" fillId="0" borderId="0" xfId="0" applyNumberFormat="1" applyFont="1" applyBorder="1" applyAlignment="1">
      <alignment horizontal="center" vertical="center"/>
    </xf>
    <xf numFmtId="166" fontId="88" fillId="0" borderId="0" xfId="0" applyNumberFormat="1" applyFont="1" applyAlignment="1">
      <alignment/>
    </xf>
    <xf numFmtId="4" fontId="36" fillId="0" borderId="13" xfId="0" applyNumberFormat="1" applyFont="1" applyBorder="1" applyAlignment="1">
      <alignment/>
    </xf>
    <xf numFmtId="164" fontId="36" fillId="0" borderId="13" xfId="0" applyNumberFormat="1" applyFont="1" applyBorder="1" applyAlignment="1">
      <alignment/>
    </xf>
    <xf numFmtId="164" fontId="56" fillId="0" borderId="0" xfId="0" applyNumberFormat="1" applyFont="1" applyAlignment="1">
      <alignment/>
    </xf>
    <xf numFmtId="0" fontId="57" fillId="0" borderId="0" xfId="0" applyFont="1" applyAlignment="1">
      <alignment horizontal="right"/>
    </xf>
    <xf numFmtId="0" fontId="38" fillId="0" borderId="15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8" fillId="0" borderId="22" xfId="0" applyNumberFormat="1" applyFont="1" applyBorder="1" applyAlignment="1">
      <alignment horizontal="center"/>
    </xf>
    <xf numFmtId="4" fontId="38" fillId="0" borderId="22" xfId="0" applyNumberFormat="1" applyFont="1" applyBorder="1" applyAlignment="1">
      <alignment horizontal="center"/>
    </xf>
    <xf numFmtId="168" fontId="38" fillId="0" borderId="18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3" fontId="38" fillId="0" borderId="13" xfId="0" applyNumberFormat="1" applyFont="1" applyBorder="1" applyAlignment="1">
      <alignment horizontal="center"/>
    </xf>
    <xf numFmtId="3" fontId="38" fillId="0" borderId="12" xfId="0" applyNumberFormat="1" applyFont="1" applyBorder="1" applyAlignment="1">
      <alignment horizontal="center"/>
    </xf>
    <xf numFmtId="4" fontId="38" fillId="0" borderId="24" xfId="0" applyNumberFormat="1" applyFont="1" applyBorder="1" applyAlignment="1">
      <alignment horizontal="center"/>
    </xf>
    <xf numFmtId="168" fontId="38" fillId="0" borderId="17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24" xfId="0" applyNumberFormat="1" applyFont="1" applyBorder="1" applyAlignment="1">
      <alignment horizontal="center"/>
    </xf>
    <xf numFmtId="4" fontId="38" fillId="0" borderId="17" xfId="0" applyNumberFormat="1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1" fontId="16" fillId="0" borderId="24" xfId="0" applyNumberFormat="1" applyFont="1" applyBorder="1" applyAlignment="1">
      <alignment horizontal="center"/>
    </xf>
    <xf numFmtId="1" fontId="16" fillId="0" borderId="11" xfId="0" applyNumberFormat="1" applyFont="1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0" fontId="40" fillId="0" borderId="15" xfId="0" applyFont="1" applyFill="1" applyBorder="1" applyAlignment="1">
      <alignment/>
    </xf>
    <xf numFmtId="0" fontId="36" fillId="0" borderId="18" xfId="0" applyFont="1" applyBorder="1" applyAlignment="1">
      <alignment horizontal="right"/>
    </xf>
    <xf numFmtId="0" fontId="40" fillId="0" borderId="22" xfId="0" applyFont="1" applyBorder="1" applyAlignment="1">
      <alignment/>
    </xf>
    <xf numFmtId="0" fontId="36" fillId="0" borderId="15" xfId="0" applyFont="1" applyBorder="1" applyAlignment="1">
      <alignment horizontal="right"/>
    </xf>
    <xf numFmtId="0" fontId="40" fillId="0" borderId="14" xfId="0" applyFont="1" applyBorder="1" applyAlignment="1">
      <alignment/>
    </xf>
    <xf numFmtId="0" fontId="17" fillId="0" borderId="13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36" fillId="0" borderId="13" xfId="0" applyFont="1" applyBorder="1" applyAlignment="1">
      <alignment horizontal="right"/>
    </xf>
    <xf numFmtId="0" fontId="40" fillId="0" borderId="22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17" fillId="0" borderId="16" xfId="0" applyFont="1" applyFill="1" applyBorder="1" applyAlignment="1">
      <alignment/>
    </xf>
    <xf numFmtId="0" fontId="36" fillId="32" borderId="17" xfId="0" applyFont="1" applyFill="1" applyBorder="1" applyAlignment="1">
      <alignment/>
    </xf>
    <xf numFmtId="0" fontId="39" fillId="32" borderId="11" xfId="0" applyFont="1" applyFill="1" applyBorder="1" applyAlignment="1">
      <alignment/>
    </xf>
    <xf numFmtId="0" fontId="40" fillId="0" borderId="11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58" fillId="0" borderId="0" xfId="0" applyNumberFormat="1" applyFont="1" applyAlignment="1">
      <alignment/>
    </xf>
    <xf numFmtId="0" fontId="36" fillId="32" borderId="21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4" xfId="0" applyFont="1" applyBorder="1" applyAlignment="1">
      <alignment/>
    </xf>
    <xf numFmtId="0" fontId="40" fillId="32" borderId="14" xfId="0" applyFont="1" applyFill="1" applyBorder="1" applyAlignment="1">
      <alignment/>
    </xf>
    <xf numFmtId="0" fontId="47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Border="1" applyAlignment="1">
      <alignment/>
    </xf>
    <xf numFmtId="0" fontId="58" fillId="0" borderId="0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6" xfId="0" applyFont="1" applyBorder="1" applyAlignment="1">
      <alignment/>
    </xf>
    <xf numFmtId="0" fontId="48" fillId="0" borderId="11" xfId="0" applyFont="1" applyBorder="1" applyAlignment="1">
      <alignment/>
    </xf>
    <xf numFmtId="0" fontId="17" fillId="0" borderId="17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8" fillId="0" borderId="14" xfId="0" applyFont="1" applyBorder="1" applyAlignment="1">
      <alignment/>
    </xf>
    <xf numFmtId="0" fontId="41" fillId="0" borderId="11" xfId="0" applyFont="1" applyBorder="1" applyAlignment="1">
      <alignment/>
    </xf>
    <xf numFmtId="0" fontId="3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60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/>
    </xf>
    <xf numFmtId="49" fontId="36" fillId="0" borderId="11" xfId="0" applyNumberFormat="1" applyFont="1" applyFill="1" applyBorder="1" applyAlignment="1">
      <alignment vertical="center" wrapText="1"/>
    </xf>
    <xf numFmtId="0" fontId="40" fillId="0" borderId="13" xfId="0" applyFont="1" applyFill="1" applyBorder="1" applyAlignment="1">
      <alignment/>
    </xf>
    <xf numFmtId="0" fontId="45" fillId="0" borderId="10" xfId="0" applyFont="1" applyBorder="1" applyAlignment="1">
      <alignment/>
    </xf>
    <xf numFmtId="0" fontId="36" fillId="32" borderId="11" xfId="0" applyFont="1" applyFill="1" applyBorder="1" applyAlignment="1">
      <alignment vertical="center" wrapText="1"/>
    </xf>
    <xf numFmtId="0" fontId="61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7" xfId="0" applyFont="1" applyBorder="1" applyAlignment="1">
      <alignment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40" fillId="32" borderId="11" xfId="0" applyFont="1" applyFill="1" applyBorder="1" applyAlignment="1">
      <alignment vertical="center" wrapText="1"/>
    </xf>
    <xf numFmtId="0" fontId="36" fillId="0" borderId="17" xfId="0" applyFont="1" applyBorder="1" applyAlignment="1">
      <alignment/>
    </xf>
    <xf numFmtId="0" fontId="36" fillId="0" borderId="10" xfId="0" applyFont="1" applyBorder="1" applyAlignment="1">
      <alignment/>
    </xf>
    <xf numFmtId="0" fontId="40" fillId="0" borderId="14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0" xfId="0" applyFont="1" applyBorder="1" applyAlignment="1">
      <alignment/>
    </xf>
    <xf numFmtId="0" fontId="58" fillId="0" borderId="0" xfId="0" applyFont="1" applyFill="1" applyAlignment="1">
      <alignment/>
    </xf>
    <xf numFmtId="166" fontId="16" fillId="0" borderId="0" xfId="0" applyNumberFormat="1" applyFont="1" applyAlignment="1">
      <alignment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1" fontId="38" fillId="0" borderId="0" xfId="0" applyNumberFormat="1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3" fontId="36" fillId="0" borderId="0" xfId="0" applyNumberFormat="1" applyFont="1" applyBorder="1" applyAlignment="1">
      <alignment/>
    </xf>
    <xf numFmtId="164" fontId="36" fillId="0" borderId="0" xfId="0" applyNumberFormat="1" applyFont="1" applyBorder="1" applyAlignment="1">
      <alignment/>
    </xf>
    <xf numFmtId="4" fontId="63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164" fontId="45" fillId="0" borderId="0" xfId="0" applyNumberFormat="1" applyFont="1" applyBorder="1" applyAlignment="1">
      <alignment/>
    </xf>
    <xf numFmtId="4" fontId="64" fillId="0" borderId="0" xfId="0" applyNumberFormat="1" applyFont="1" applyBorder="1" applyAlignment="1">
      <alignment/>
    </xf>
    <xf numFmtId="168" fontId="41" fillId="0" borderId="0" xfId="0" applyNumberFormat="1" applyFont="1" applyBorder="1" applyAlignment="1">
      <alignment/>
    </xf>
    <xf numFmtId="3" fontId="56" fillId="0" borderId="0" xfId="0" applyNumberFormat="1" applyFont="1" applyAlignment="1">
      <alignment/>
    </xf>
    <xf numFmtId="0" fontId="38" fillId="0" borderId="0" xfId="0" applyFont="1" applyAlignment="1">
      <alignment/>
    </xf>
    <xf numFmtId="3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0" fontId="40" fillId="32" borderId="23" xfId="0" applyFont="1" applyFill="1" applyBorder="1" applyAlignment="1">
      <alignment/>
    </xf>
    <xf numFmtId="0" fontId="47" fillId="32" borderId="11" xfId="0" applyFont="1" applyFill="1" applyBorder="1" applyAlignment="1">
      <alignment/>
    </xf>
    <xf numFmtId="4" fontId="38" fillId="0" borderId="0" xfId="0" applyNumberFormat="1" applyFont="1" applyFill="1" applyBorder="1" applyAlignment="1">
      <alignment/>
    </xf>
    <xf numFmtId="166" fontId="16" fillId="0" borderId="0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3" fontId="36" fillId="32" borderId="2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17" fillId="32" borderId="23" xfId="0" applyFont="1" applyFill="1" applyBorder="1" applyAlignment="1">
      <alignment/>
    </xf>
    <xf numFmtId="0" fontId="65" fillId="0" borderId="0" xfId="0" applyFont="1" applyAlignment="1">
      <alignment/>
    </xf>
    <xf numFmtId="0" fontId="38" fillId="0" borderId="0" xfId="0" applyFont="1" applyBorder="1" applyAlignment="1">
      <alignment/>
    </xf>
    <xf numFmtId="164" fontId="36" fillId="0" borderId="0" xfId="0" applyNumberFormat="1" applyFont="1" applyAlignment="1">
      <alignment/>
    </xf>
    <xf numFmtId="0" fontId="66" fillId="0" borderId="0" xfId="0" applyFont="1" applyAlignment="1">
      <alignment/>
    </xf>
    <xf numFmtId="0" fontId="57" fillId="0" borderId="0" xfId="0" applyFont="1" applyAlignment="1">
      <alignment horizontal="center"/>
    </xf>
    <xf numFmtId="4" fontId="47" fillId="32" borderId="19" xfId="0" applyNumberFormat="1" applyFont="1" applyFill="1" applyBorder="1" applyAlignment="1">
      <alignment/>
    </xf>
    <xf numFmtId="4" fontId="47" fillId="0" borderId="19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0" fontId="36" fillId="32" borderId="19" xfId="0" applyFont="1" applyFill="1" applyBorder="1" applyAlignment="1">
      <alignment/>
    </xf>
    <xf numFmtId="166" fontId="36" fillId="0" borderId="11" xfId="0" applyNumberFormat="1" applyFont="1" applyBorder="1" applyAlignment="1">
      <alignment/>
    </xf>
    <xf numFmtId="165" fontId="17" fillId="0" borderId="19" xfId="0" applyNumberFormat="1" applyFont="1" applyBorder="1" applyAlignment="1">
      <alignment/>
    </xf>
    <xf numFmtId="4" fontId="47" fillId="0" borderId="19" xfId="0" applyNumberFormat="1" applyFont="1" applyFill="1" applyBorder="1" applyAlignment="1">
      <alignment/>
    </xf>
    <xf numFmtId="4" fontId="38" fillId="0" borderId="19" xfId="0" applyNumberFormat="1" applyFont="1" applyFill="1" applyBorder="1" applyAlignment="1">
      <alignment/>
    </xf>
    <xf numFmtId="164" fontId="67" fillId="32" borderId="11" xfId="0" applyNumberFormat="1" applyFont="1" applyFill="1" applyBorder="1" applyAlignment="1">
      <alignment/>
    </xf>
    <xf numFmtId="2" fontId="47" fillId="32" borderId="11" xfId="0" applyNumberFormat="1" applyFont="1" applyFill="1" applyBorder="1" applyAlignment="1">
      <alignment/>
    </xf>
    <xf numFmtId="164" fontId="47" fillId="0" borderId="0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/>
    </xf>
    <xf numFmtId="166" fontId="36" fillId="0" borderId="0" xfId="0" applyNumberFormat="1" applyFont="1" applyFill="1" applyBorder="1" applyAlignment="1">
      <alignment/>
    </xf>
    <xf numFmtId="2" fontId="47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0" fontId="57" fillId="0" borderId="0" xfId="0" applyFont="1" applyAlignment="1">
      <alignment/>
    </xf>
    <xf numFmtId="3" fontId="58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0" fontId="37" fillId="0" borderId="0" xfId="0" applyFont="1" applyAlignment="1">
      <alignment horizontal="left"/>
    </xf>
    <xf numFmtId="0" fontId="16" fillId="0" borderId="11" xfId="0" applyFont="1" applyFill="1" applyBorder="1" applyAlignment="1">
      <alignment/>
    </xf>
    <xf numFmtId="4" fontId="16" fillId="0" borderId="11" xfId="0" applyNumberFormat="1" applyFont="1" applyFill="1" applyBorder="1" applyAlignment="1">
      <alignment/>
    </xf>
    <xf numFmtId="0" fontId="39" fillId="0" borderId="14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5" xfId="0" applyFont="1" applyBorder="1" applyAlignment="1">
      <alignment/>
    </xf>
    <xf numFmtId="4" fontId="16" fillId="0" borderId="15" xfId="0" applyNumberFormat="1" applyFont="1" applyFill="1" applyBorder="1" applyAlignment="1">
      <alignment/>
    </xf>
    <xf numFmtId="3" fontId="16" fillId="0" borderId="15" xfId="0" applyNumberFormat="1" applyFont="1" applyBorder="1" applyAlignment="1">
      <alignment/>
    </xf>
    <xf numFmtId="0" fontId="39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170" fontId="36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170" fontId="39" fillId="0" borderId="0" xfId="0" applyNumberFormat="1" applyFont="1" applyFill="1" applyBorder="1" applyAlignment="1">
      <alignment/>
    </xf>
    <xf numFmtId="0" fontId="37" fillId="0" borderId="0" xfId="0" applyFont="1" applyBorder="1" applyAlignment="1">
      <alignment horizontal="left"/>
    </xf>
    <xf numFmtId="170" fontId="36" fillId="0" borderId="0" xfId="0" applyNumberFormat="1" applyFont="1" applyBorder="1" applyAlignment="1">
      <alignment/>
    </xf>
    <xf numFmtId="0" fontId="47" fillId="32" borderId="11" xfId="0" applyFont="1" applyFill="1" applyBorder="1" applyAlignment="1">
      <alignment/>
    </xf>
    <xf numFmtId="0" fontId="47" fillId="32" borderId="15" xfId="0" applyFont="1" applyFill="1" applyBorder="1" applyAlignment="1">
      <alignment/>
    </xf>
    <xf numFmtId="0" fontId="38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1" xfId="0" applyFont="1" applyBorder="1" applyAlignment="1">
      <alignment/>
    </xf>
    <xf numFmtId="4" fontId="3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7" fillId="0" borderId="13" xfId="0" applyFont="1" applyBorder="1" applyAlignment="1">
      <alignment/>
    </xf>
    <xf numFmtId="4" fontId="47" fillId="0" borderId="11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/>
    </xf>
    <xf numFmtId="0" fontId="16" fillId="0" borderId="14" xfId="0" applyFont="1" applyBorder="1" applyAlignment="1">
      <alignment/>
    </xf>
    <xf numFmtId="3" fontId="44" fillId="0" borderId="11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166" fontId="36" fillId="0" borderId="11" xfId="0" applyNumberFormat="1" applyFont="1" applyFill="1" applyBorder="1" applyAlignment="1">
      <alignment/>
    </xf>
    <xf numFmtId="166" fontId="17" fillId="0" borderId="11" xfId="0" applyNumberFormat="1" applyFont="1" applyBorder="1" applyAlignment="1">
      <alignment/>
    </xf>
    <xf numFmtId="166" fontId="16" fillId="0" borderId="11" xfId="0" applyNumberFormat="1" applyFont="1" applyBorder="1" applyAlignment="1">
      <alignment/>
    </xf>
    <xf numFmtId="0" fontId="39" fillId="32" borderId="15" xfId="0" applyFont="1" applyFill="1" applyBorder="1" applyAlignment="1">
      <alignment/>
    </xf>
    <xf numFmtId="3" fontId="47" fillId="32" borderId="15" xfId="0" applyNumberFormat="1" applyFont="1" applyFill="1" applyBorder="1" applyAlignment="1">
      <alignment/>
    </xf>
    <xf numFmtId="4" fontId="47" fillId="32" borderId="21" xfId="0" applyNumberFormat="1" applyFont="1" applyFill="1" applyBorder="1" applyAlignment="1">
      <alignment/>
    </xf>
    <xf numFmtId="4" fontId="16" fillId="32" borderId="10" xfId="0" applyNumberFormat="1" applyFont="1" applyFill="1" applyBorder="1" applyAlignment="1">
      <alignment/>
    </xf>
    <xf numFmtId="4" fontId="16" fillId="32" borderId="23" xfId="0" applyNumberFormat="1" applyFont="1" applyFill="1" applyBorder="1" applyAlignment="1">
      <alignment/>
    </xf>
    <xf numFmtId="3" fontId="17" fillId="32" borderId="10" xfId="0" applyNumberFormat="1" applyFont="1" applyFill="1" applyBorder="1" applyAlignment="1">
      <alignment/>
    </xf>
    <xf numFmtId="3" fontId="38" fillId="0" borderId="0" xfId="0" applyNumberFormat="1" applyFont="1" applyAlignment="1">
      <alignment/>
    </xf>
    <xf numFmtId="4" fontId="41" fillId="0" borderId="24" xfId="0" applyNumberFormat="1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4" fontId="41" fillId="0" borderId="19" xfId="0" applyNumberFormat="1" applyFont="1" applyFill="1" applyBorder="1" applyAlignment="1">
      <alignment/>
    </xf>
    <xf numFmtId="4" fontId="63" fillId="0" borderId="11" xfId="0" applyNumberFormat="1" applyFont="1" applyBorder="1" applyAlignment="1">
      <alignment/>
    </xf>
    <xf numFmtId="4" fontId="42" fillId="0" borderId="11" xfId="0" applyNumberFormat="1" applyFont="1" applyFill="1" applyBorder="1" applyAlignment="1">
      <alignment/>
    </xf>
    <xf numFmtId="4" fontId="39" fillId="0" borderId="19" xfId="0" applyNumberFormat="1" applyFont="1" applyBorder="1" applyAlignment="1">
      <alignment/>
    </xf>
    <xf numFmtId="4" fontId="41" fillId="0" borderId="19" xfId="0" applyNumberFormat="1" applyFont="1" applyBorder="1" applyAlignment="1">
      <alignment/>
    </xf>
    <xf numFmtId="4" fontId="17" fillId="0" borderId="19" xfId="0" applyNumberFormat="1" applyFont="1" applyFill="1" applyBorder="1" applyAlignment="1">
      <alignment/>
    </xf>
    <xf numFmtId="4" fontId="39" fillId="32" borderId="19" xfId="0" applyNumberFormat="1" applyFont="1" applyFill="1" applyBorder="1" applyAlignment="1">
      <alignment/>
    </xf>
    <xf numFmtId="4" fontId="38" fillId="0" borderId="18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/>
    </xf>
    <xf numFmtId="4" fontId="38" fillId="0" borderId="24" xfId="0" applyNumberFormat="1" applyFont="1" applyBorder="1" applyAlignment="1">
      <alignment/>
    </xf>
    <xf numFmtId="4" fontId="17" fillId="0" borderId="19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4" fontId="39" fillId="0" borderId="19" xfId="0" applyNumberFormat="1" applyFont="1" applyFill="1" applyBorder="1" applyAlignment="1">
      <alignment/>
    </xf>
    <xf numFmtId="4" fontId="38" fillId="0" borderId="22" xfId="0" applyNumberFormat="1" applyFont="1" applyBorder="1" applyAlignment="1">
      <alignment/>
    </xf>
    <xf numFmtId="4" fontId="47" fillId="0" borderId="24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4" fontId="51" fillId="0" borderId="19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4" fontId="48" fillId="0" borderId="19" xfId="0" applyNumberFormat="1" applyFont="1" applyBorder="1" applyAlignment="1">
      <alignment/>
    </xf>
    <xf numFmtId="4" fontId="48" fillId="0" borderId="19" xfId="0" applyNumberFormat="1" applyFont="1" applyFill="1" applyBorder="1" applyAlignment="1">
      <alignment/>
    </xf>
    <xf numFmtId="4" fontId="51" fillId="0" borderId="11" xfId="0" applyNumberFormat="1" applyFont="1" applyFill="1" applyBorder="1" applyAlignment="1">
      <alignment/>
    </xf>
    <xf numFmtId="4" fontId="47" fillId="0" borderId="22" xfId="0" applyNumberFormat="1" applyFont="1" applyBorder="1" applyAlignment="1">
      <alignment/>
    </xf>
    <xf numFmtId="4" fontId="41" fillId="0" borderId="22" xfId="0" applyNumberFormat="1" applyFont="1" applyBorder="1" applyAlignment="1">
      <alignment/>
    </xf>
    <xf numFmtId="4" fontId="41" fillId="0" borderId="24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4" fontId="39" fillId="32" borderId="24" xfId="0" applyNumberFormat="1" applyFont="1" applyFill="1" applyBorder="1" applyAlignment="1">
      <alignment/>
    </xf>
    <xf numFmtId="4" fontId="45" fillId="0" borderId="19" xfId="0" applyNumberFormat="1" applyFont="1" applyBorder="1" applyAlignment="1">
      <alignment/>
    </xf>
    <xf numFmtId="4" fontId="63" fillId="0" borderId="19" xfId="0" applyNumberFormat="1" applyFont="1" applyBorder="1" applyAlignment="1">
      <alignment/>
    </xf>
    <xf numFmtId="4" fontId="41" fillId="0" borderId="19" xfId="0" applyNumberFormat="1" applyFont="1" applyBorder="1" applyAlignment="1">
      <alignment/>
    </xf>
    <xf numFmtId="4" fontId="38" fillId="0" borderId="19" xfId="0" applyNumberFormat="1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6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8" fillId="0" borderId="0" xfId="0" applyNumberFormat="1" applyFont="1" applyAlignment="1">
      <alignment/>
    </xf>
    <xf numFmtId="166" fontId="58" fillId="0" borderId="0" xfId="0" applyNumberFormat="1" applyFont="1" applyAlignment="1">
      <alignment/>
    </xf>
    <xf numFmtId="49" fontId="17" fillId="0" borderId="10" xfId="0" applyNumberFormat="1" applyFont="1" applyFill="1" applyBorder="1" applyAlignment="1">
      <alignment vertical="center" wrapText="1"/>
    </xf>
    <xf numFmtId="4" fontId="68" fillId="0" borderId="11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64" fontId="41" fillId="0" borderId="11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4" fontId="38" fillId="0" borderId="10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49" fontId="36" fillId="32" borderId="13" xfId="0" applyNumberFormat="1" applyFont="1" applyFill="1" applyBorder="1" applyAlignment="1">
      <alignment vertical="center" wrapText="1"/>
    </xf>
    <xf numFmtId="0" fontId="47" fillId="32" borderId="10" xfId="0" applyFont="1" applyFill="1" applyBorder="1" applyAlignment="1">
      <alignment vertical="center" wrapText="1"/>
    </xf>
    <xf numFmtId="4" fontId="41" fillId="0" borderId="0" xfId="0" applyNumberFormat="1" applyFont="1" applyBorder="1" applyAlignment="1">
      <alignment/>
    </xf>
    <xf numFmtId="166" fontId="36" fillId="32" borderId="10" xfId="0" applyNumberFormat="1" applyFont="1" applyFill="1" applyBorder="1" applyAlignment="1">
      <alignment/>
    </xf>
    <xf numFmtId="0" fontId="38" fillId="0" borderId="16" xfId="0" applyFont="1" applyBorder="1" applyAlignment="1">
      <alignment/>
    </xf>
    <xf numFmtId="0" fontId="36" fillId="0" borderId="18" xfId="0" applyFont="1" applyBorder="1" applyAlignment="1">
      <alignment/>
    </xf>
    <xf numFmtId="0" fontId="59" fillId="0" borderId="18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" fontId="58" fillId="0" borderId="0" xfId="0" applyNumberFormat="1" applyFont="1" applyBorder="1" applyAlignment="1">
      <alignment/>
    </xf>
    <xf numFmtId="0" fontId="38" fillId="0" borderId="15" xfId="0" applyFont="1" applyBorder="1" applyAlignment="1">
      <alignment/>
    </xf>
    <xf numFmtId="4" fontId="36" fillId="32" borderId="10" xfId="0" applyNumberFormat="1" applyFont="1" applyFill="1" applyBorder="1" applyAlignment="1">
      <alignment/>
    </xf>
    <xf numFmtId="0" fontId="44" fillId="0" borderId="17" xfId="0" applyFont="1" applyBorder="1" applyAlignment="1">
      <alignment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170" fontId="43" fillId="0" borderId="0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4" fontId="63" fillId="0" borderId="19" xfId="0" applyNumberFormat="1" applyFont="1" applyFill="1" applyBorder="1" applyAlignment="1">
      <alignment/>
    </xf>
    <xf numFmtId="0" fontId="36" fillId="32" borderId="13" xfId="0" applyFont="1" applyFill="1" applyBorder="1" applyAlignment="1">
      <alignment/>
    </xf>
    <xf numFmtId="2" fontId="36" fillId="32" borderId="11" xfId="0" applyNumberFormat="1" applyFont="1" applyFill="1" applyBorder="1" applyAlignment="1">
      <alignment/>
    </xf>
    <xf numFmtId="2" fontId="36" fillId="0" borderId="11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2" fontId="36" fillId="0" borderId="15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2" fontId="36" fillId="0" borderId="11" xfId="0" applyNumberFormat="1" applyFont="1" applyFill="1" applyBorder="1" applyAlignment="1">
      <alignment/>
    </xf>
    <xf numFmtId="2" fontId="41" fillId="0" borderId="11" xfId="0" applyNumberFormat="1" applyFont="1" applyBorder="1" applyAlignment="1">
      <alignment/>
    </xf>
    <xf numFmtId="2" fontId="38" fillId="0" borderId="11" xfId="0" applyNumberFormat="1" applyFont="1" applyBorder="1" applyAlignment="1">
      <alignment/>
    </xf>
    <xf numFmtId="2" fontId="17" fillId="32" borderId="11" xfId="0" applyNumberFormat="1" applyFont="1" applyFill="1" applyBorder="1" applyAlignment="1">
      <alignment/>
    </xf>
    <xf numFmtId="2" fontId="17" fillId="0" borderId="11" xfId="0" applyNumberFormat="1" applyFon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36" fillId="32" borderId="10" xfId="0" applyNumberFormat="1" applyFont="1" applyFill="1" applyBorder="1" applyAlignment="1">
      <alignment/>
    </xf>
    <xf numFmtId="2" fontId="3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2" fontId="45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2" fontId="36" fillId="0" borderId="11" xfId="0" applyNumberFormat="1" applyFont="1" applyBorder="1" applyAlignment="1">
      <alignment/>
    </xf>
    <xf numFmtId="4" fontId="47" fillId="32" borderId="12" xfId="0" applyNumberFormat="1" applyFont="1" applyFill="1" applyBorder="1" applyAlignment="1">
      <alignment/>
    </xf>
    <xf numFmtId="4" fontId="38" fillId="32" borderId="13" xfId="0" applyNumberFormat="1" applyFont="1" applyFill="1" applyBorder="1" applyAlignment="1">
      <alignment/>
    </xf>
    <xf numFmtId="0" fontId="39" fillId="32" borderId="10" xfId="0" applyFont="1" applyFill="1" applyBorder="1" applyAlignment="1">
      <alignment/>
    </xf>
    <xf numFmtId="0" fontId="36" fillId="0" borderId="22" xfId="0" applyFont="1" applyBorder="1" applyAlignment="1">
      <alignment/>
    </xf>
    <xf numFmtId="0" fontId="17" fillId="0" borderId="12" xfId="0" applyFont="1" applyBorder="1" applyAlignment="1">
      <alignment/>
    </xf>
    <xf numFmtId="4" fontId="36" fillId="32" borderId="24" xfId="0" applyNumberFormat="1" applyFont="1" applyFill="1" applyBorder="1" applyAlignment="1">
      <alignment/>
    </xf>
    <xf numFmtId="4" fontId="16" fillId="0" borderId="15" xfId="0" applyNumberFormat="1" applyFont="1" applyBorder="1" applyAlignment="1">
      <alignment/>
    </xf>
    <xf numFmtId="4" fontId="38" fillId="32" borderId="10" xfId="0" applyNumberFormat="1" applyFont="1" applyFill="1" applyBorder="1" applyAlignment="1">
      <alignment/>
    </xf>
    <xf numFmtId="4" fontId="38" fillId="32" borderId="17" xfId="0" applyNumberFormat="1" applyFont="1" applyFill="1" applyBorder="1" applyAlignment="1">
      <alignment/>
    </xf>
    <xf numFmtId="3" fontId="16" fillId="0" borderId="22" xfId="0" applyNumberFormat="1" applyFont="1" applyBorder="1" applyAlignment="1">
      <alignment/>
    </xf>
    <xf numFmtId="4" fontId="16" fillId="0" borderId="22" xfId="0" applyNumberFormat="1" applyFont="1" applyBorder="1" applyAlignment="1">
      <alignment/>
    </xf>
    <xf numFmtId="2" fontId="39" fillId="0" borderId="15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170" fontId="16" fillId="0" borderId="15" xfId="0" applyNumberFormat="1" applyFont="1" applyBorder="1" applyAlignment="1">
      <alignment/>
    </xf>
    <xf numFmtId="170" fontId="42" fillId="0" borderId="15" xfId="0" applyNumberFormat="1" applyFont="1" applyBorder="1" applyAlignment="1">
      <alignment/>
    </xf>
    <xf numFmtId="170" fontId="16" fillId="0" borderId="11" xfId="0" applyNumberFormat="1" applyFont="1" applyBorder="1" applyAlignment="1">
      <alignment/>
    </xf>
    <xf numFmtId="170" fontId="47" fillId="0" borderId="15" xfId="0" applyNumberFormat="1" applyFont="1" applyBorder="1" applyAlignment="1">
      <alignment/>
    </xf>
    <xf numFmtId="170" fontId="38" fillId="0" borderId="15" xfId="0" applyNumberFormat="1" applyFont="1" applyBorder="1" applyAlignment="1">
      <alignment/>
    </xf>
    <xf numFmtId="170" fontId="41" fillId="0" borderId="15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166" fontId="17" fillId="0" borderId="0" xfId="0" applyNumberFormat="1" applyFont="1" applyFill="1" applyBorder="1" applyAlignment="1">
      <alignment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36" fillId="32" borderId="12" xfId="0" applyFont="1" applyFill="1" applyBorder="1" applyAlignment="1">
      <alignment horizontal="center"/>
    </xf>
    <xf numFmtId="0" fontId="36" fillId="32" borderId="15" xfId="0" applyFont="1" applyFill="1" applyBorder="1" applyAlignment="1">
      <alignment horizontal="center"/>
    </xf>
    <xf numFmtId="0" fontId="36" fillId="32" borderId="14" xfId="0" applyFont="1" applyFill="1" applyBorder="1" applyAlignment="1">
      <alignment horizontal="center"/>
    </xf>
    <xf numFmtId="164" fontId="36" fillId="32" borderId="11" xfId="0" applyNumberFormat="1" applyFont="1" applyFill="1" applyBorder="1" applyAlignment="1">
      <alignment horizontal="left"/>
    </xf>
    <xf numFmtId="166" fontId="39" fillId="32" borderId="11" xfId="0" applyNumberFormat="1" applyFont="1" applyFill="1" applyBorder="1" applyAlignment="1">
      <alignment horizontal="right"/>
    </xf>
    <xf numFmtId="164" fontId="36" fillId="32" borderId="11" xfId="0" applyNumberFormat="1" applyFont="1" applyFill="1" applyBorder="1" applyAlignment="1">
      <alignment horizontal="right"/>
    </xf>
    <xf numFmtId="4" fontId="47" fillId="32" borderId="11" xfId="0" applyNumberFormat="1" applyFont="1" applyFill="1" applyBorder="1" applyAlignment="1">
      <alignment horizontal="right"/>
    </xf>
    <xf numFmtId="0" fontId="36" fillId="32" borderId="13" xfId="0" applyFont="1" applyFill="1" applyBorder="1" applyAlignment="1">
      <alignment horizontal="center"/>
    </xf>
    <xf numFmtId="166" fontId="47" fillId="32" borderId="11" xfId="0" applyNumberFormat="1" applyFont="1" applyFill="1" applyBorder="1" applyAlignment="1">
      <alignment horizontal="right"/>
    </xf>
    <xf numFmtId="0" fontId="17" fillId="32" borderId="24" xfId="0" applyFont="1" applyFill="1" applyBorder="1" applyAlignment="1">
      <alignment/>
    </xf>
    <xf numFmtId="0" fontId="17" fillId="32" borderId="14" xfId="0" applyFont="1" applyFill="1" applyBorder="1" applyAlignment="1">
      <alignment/>
    </xf>
    <xf numFmtId="166" fontId="39" fillId="32" borderId="11" xfId="0" applyNumberFormat="1" applyFont="1" applyFill="1" applyBorder="1" applyAlignment="1">
      <alignment/>
    </xf>
    <xf numFmtId="0" fontId="8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0" fillId="0" borderId="11" xfId="0" applyFont="1" applyBorder="1" applyAlignment="1">
      <alignment vertical="center" wrapText="1"/>
    </xf>
    <xf numFmtId="0" fontId="93" fillId="0" borderId="11" xfId="0" applyFont="1" applyBorder="1" applyAlignment="1">
      <alignment vertical="center" wrapText="1"/>
    </xf>
    <xf numFmtId="0" fontId="90" fillId="33" borderId="11" xfId="0" applyFont="1" applyFill="1" applyBorder="1" applyAlignment="1">
      <alignment horizontal="left" vertical="center" wrapText="1"/>
    </xf>
    <xf numFmtId="0" fontId="93" fillId="33" borderId="11" xfId="0" applyFont="1" applyFill="1" applyBorder="1" applyAlignment="1">
      <alignment horizontal="left" vertical="center" wrapText="1"/>
    </xf>
    <xf numFmtId="0" fontId="90" fillId="33" borderId="11" xfId="0" applyFont="1" applyFill="1" applyBorder="1" applyAlignment="1">
      <alignment vertical="center" wrapText="1"/>
    </xf>
    <xf numFmtId="0" fontId="93" fillId="33" borderId="11" xfId="0" applyFont="1" applyFill="1" applyBorder="1" applyAlignment="1">
      <alignment vertical="center" wrapText="1"/>
    </xf>
    <xf numFmtId="0" fontId="8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0" fillId="0" borderId="11" xfId="0" applyFont="1" applyBorder="1" applyAlignment="1">
      <alignment horizontal="left" vertical="center" wrapText="1"/>
    </xf>
    <xf numFmtId="0" fontId="93" fillId="0" borderId="11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5"/>
  <sheetViews>
    <sheetView workbookViewId="0" topLeftCell="A568">
      <selection activeCell="L987" sqref="L987"/>
    </sheetView>
  </sheetViews>
  <sheetFormatPr defaultColWidth="9.00390625" defaultRowHeight="12.75" customHeight="1"/>
  <cols>
    <col min="1" max="1" width="4.00390625" style="7" customWidth="1"/>
    <col min="2" max="2" width="6.00390625" style="7" customWidth="1"/>
    <col min="3" max="3" width="4.875" style="7" customWidth="1"/>
    <col min="4" max="4" width="32.125" style="7" customWidth="1"/>
    <col min="5" max="5" width="11.375" style="8" customWidth="1"/>
    <col min="6" max="7" width="9.625" style="8" customWidth="1"/>
    <col min="8" max="8" width="11.25390625" style="9" customWidth="1"/>
    <col min="9" max="9" width="5.875" style="17" customWidth="1"/>
    <col min="10" max="10" width="5.875" style="18" customWidth="1"/>
    <col min="11" max="11" width="14.25390625" style="13" bestFit="1" customWidth="1"/>
    <col min="12" max="12" width="10.875" style="1" bestFit="1" customWidth="1"/>
    <col min="13" max="14" width="9.125" style="1" customWidth="1"/>
  </cols>
  <sheetData>
    <row r="1" spans="1:10" ht="12.75" customHeight="1">
      <c r="A1" s="76"/>
      <c r="B1" s="76"/>
      <c r="C1" s="76"/>
      <c r="D1" s="76"/>
      <c r="E1" s="332"/>
      <c r="F1" s="417" t="s">
        <v>0</v>
      </c>
      <c r="G1" s="332"/>
      <c r="H1" s="242"/>
      <c r="I1" s="344"/>
      <c r="J1" s="334"/>
    </row>
    <row r="2" spans="1:10" ht="12.75" customHeight="1">
      <c r="A2" s="76"/>
      <c r="B2" s="76"/>
      <c r="C2" s="76"/>
      <c r="D2" s="76"/>
      <c r="E2" s="332"/>
      <c r="F2" s="417" t="s">
        <v>1</v>
      </c>
      <c r="G2" s="332"/>
      <c r="H2" s="242"/>
      <c r="I2" s="344"/>
      <c r="J2" s="334"/>
    </row>
    <row r="3" spans="1:10" ht="12.75" customHeight="1">
      <c r="A3" s="76"/>
      <c r="B3" s="76"/>
      <c r="C3" s="76"/>
      <c r="D3" s="76"/>
      <c r="E3" s="332"/>
      <c r="F3" s="417" t="s">
        <v>480</v>
      </c>
      <c r="G3" s="332"/>
      <c r="H3" s="242"/>
      <c r="I3" s="344"/>
      <c r="J3" s="334"/>
    </row>
    <row r="4" spans="1:10" ht="18.75" customHeight="1">
      <c r="A4" s="76"/>
      <c r="B4" s="76"/>
      <c r="C4" s="76"/>
      <c r="D4" s="418" t="s">
        <v>2</v>
      </c>
      <c r="E4" s="332"/>
      <c r="F4" s="332"/>
      <c r="G4" s="332"/>
      <c r="H4" s="242"/>
      <c r="I4" s="344"/>
      <c r="J4" s="334"/>
    </row>
    <row r="5" spans="1:10" ht="12.75" customHeight="1">
      <c r="A5" s="76"/>
      <c r="B5" s="76"/>
      <c r="C5" s="76"/>
      <c r="D5" s="76"/>
      <c r="E5" s="332"/>
      <c r="F5" s="332"/>
      <c r="G5" s="332"/>
      <c r="H5" s="242" t="s">
        <v>157</v>
      </c>
      <c r="I5" s="344"/>
      <c r="J5" s="334"/>
    </row>
    <row r="6" spans="1:10" ht="12.75" customHeight="1">
      <c r="A6" s="419"/>
      <c r="B6" s="420"/>
      <c r="C6" s="419"/>
      <c r="D6" s="421"/>
      <c r="E6" s="82" t="s">
        <v>3</v>
      </c>
      <c r="F6" s="422" t="s">
        <v>101</v>
      </c>
      <c r="G6" s="423" t="s">
        <v>102</v>
      </c>
      <c r="H6" s="82" t="s">
        <v>3</v>
      </c>
      <c r="I6" s="424" t="s">
        <v>319</v>
      </c>
      <c r="J6" s="425"/>
    </row>
    <row r="7" spans="1:10" ht="12.75" customHeight="1">
      <c r="A7" s="426" t="s">
        <v>98</v>
      </c>
      <c r="B7" s="249" t="s">
        <v>99</v>
      </c>
      <c r="C7" s="426" t="s">
        <v>4</v>
      </c>
      <c r="D7" s="427" t="s">
        <v>100</v>
      </c>
      <c r="E7" s="86" t="s">
        <v>378</v>
      </c>
      <c r="F7" s="428" t="s">
        <v>103</v>
      </c>
      <c r="G7" s="429" t="s">
        <v>104</v>
      </c>
      <c r="H7" s="86" t="s">
        <v>479</v>
      </c>
      <c r="I7" s="430"/>
      <c r="J7" s="431"/>
    </row>
    <row r="8" spans="1:11" ht="12.75" customHeight="1">
      <c r="A8" s="432"/>
      <c r="B8" s="433"/>
      <c r="C8" s="432"/>
      <c r="D8" s="434"/>
      <c r="E8" s="90"/>
      <c r="F8" s="435" t="s">
        <v>479</v>
      </c>
      <c r="G8" s="436" t="s">
        <v>105</v>
      </c>
      <c r="H8" s="90"/>
      <c r="I8" s="437" t="s">
        <v>106</v>
      </c>
      <c r="J8" s="438" t="s">
        <v>107</v>
      </c>
      <c r="K8" s="39"/>
    </row>
    <row r="9" spans="1:10" ht="12.75" customHeight="1">
      <c r="A9" s="92">
        <v>1</v>
      </c>
      <c r="B9" s="92">
        <v>2</v>
      </c>
      <c r="C9" s="92">
        <v>3</v>
      </c>
      <c r="D9" s="92">
        <v>4</v>
      </c>
      <c r="E9" s="439">
        <v>5</v>
      </c>
      <c r="F9" s="439">
        <v>6</v>
      </c>
      <c r="G9" s="439">
        <v>7</v>
      </c>
      <c r="H9" s="440">
        <v>8</v>
      </c>
      <c r="I9" s="441">
        <v>9</v>
      </c>
      <c r="J9" s="442">
        <v>10</v>
      </c>
    </row>
    <row r="10" spans="1:10" ht="12.75" customHeight="1">
      <c r="A10" s="142" t="s">
        <v>5</v>
      </c>
      <c r="B10" s="142"/>
      <c r="C10" s="162"/>
      <c r="D10" s="162" t="s">
        <v>6</v>
      </c>
      <c r="E10" s="146">
        <f aca="true" t="shared" si="0" ref="E10:H11">E11</f>
        <v>6273</v>
      </c>
      <c r="F10" s="145">
        <f t="shared" si="0"/>
        <v>8000</v>
      </c>
      <c r="G10" s="145">
        <f t="shared" si="0"/>
        <v>4000</v>
      </c>
      <c r="H10" s="146">
        <f t="shared" si="0"/>
        <v>4000</v>
      </c>
      <c r="I10" s="552">
        <f>H10/G10*100</f>
        <v>100</v>
      </c>
      <c r="J10" s="277">
        <f>H10/E10*100</f>
        <v>63.7653435357883</v>
      </c>
    </row>
    <row r="11" spans="1:10" ht="12.75" customHeight="1">
      <c r="A11" s="443"/>
      <c r="B11" s="444" t="s">
        <v>8</v>
      </c>
      <c r="C11" s="107"/>
      <c r="D11" s="108" t="s">
        <v>9</v>
      </c>
      <c r="E11" s="111">
        <f t="shared" si="0"/>
        <v>6273</v>
      </c>
      <c r="F11" s="110">
        <f t="shared" si="0"/>
        <v>8000</v>
      </c>
      <c r="G11" s="110">
        <f t="shared" si="0"/>
        <v>4000</v>
      </c>
      <c r="H11" s="111">
        <f t="shared" si="0"/>
        <v>4000</v>
      </c>
      <c r="I11" s="553">
        <f>H11/G11*100</f>
        <v>100</v>
      </c>
      <c r="J11" s="278">
        <f>H11/E11*100</f>
        <v>63.7653435357883</v>
      </c>
    </row>
    <row r="12" spans="1:10" ht="12.75" customHeight="1">
      <c r="A12" s="161"/>
      <c r="B12" s="230"/>
      <c r="C12" s="113">
        <v>4300</v>
      </c>
      <c r="D12" s="114" t="s">
        <v>10</v>
      </c>
      <c r="E12" s="117">
        <v>6273</v>
      </c>
      <c r="F12" s="116">
        <v>8000</v>
      </c>
      <c r="G12" s="116">
        <v>4000</v>
      </c>
      <c r="H12" s="117">
        <v>4000</v>
      </c>
      <c r="I12" s="554">
        <f>H12/G12*100</f>
        <v>100</v>
      </c>
      <c r="J12" s="283">
        <f>H12/E12*100</f>
        <v>63.7653435357883</v>
      </c>
    </row>
    <row r="13" spans="1:10" ht="12.75" customHeight="1">
      <c r="A13" s="162" t="s">
        <v>18</v>
      </c>
      <c r="B13" s="162"/>
      <c r="C13" s="162"/>
      <c r="D13" s="162" t="s">
        <v>19</v>
      </c>
      <c r="E13" s="146">
        <f>E14+E17</f>
        <v>168497.49000000002</v>
      </c>
      <c r="F13" s="145">
        <f>F14+F17</f>
        <v>173831</v>
      </c>
      <c r="G13" s="145">
        <f>G14+G17</f>
        <v>173831</v>
      </c>
      <c r="H13" s="146">
        <f>H14+H17</f>
        <v>161513.45</v>
      </c>
      <c r="I13" s="552">
        <f>H13/G13*100</f>
        <v>92.91406596061694</v>
      </c>
      <c r="J13" s="277">
        <f>H13/E13*100</f>
        <v>95.85510739655528</v>
      </c>
    </row>
    <row r="14" spans="1:10" ht="12.75" customHeight="1">
      <c r="A14" s="445"/>
      <c r="B14" s="446" t="s">
        <v>20</v>
      </c>
      <c r="C14" s="447"/>
      <c r="D14" s="108" t="s">
        <v>21</v>
      </c>
      <c r="E14" s="111">
        <f>E15+E16</f>
        <v>167914.32</v>
      </c>
      <c r="F14" s="110">
        <f>F15+F16</f>
        <v>167831</v>
      </c>
      <c r="G14" s="110">
        <f>G15+G16</f>
        <v>167831</v>
      </c>
      <c r="H14" s="111">
        <f>H15+H16</f>
        <v>156807.82</v>
      </c>
      <c r="I14" s="558">
        <f aca="true" t="shared" si="1" ref="I14:I24">H14/G14*100</f>
        <v>93.43197621416782</v>
      </c>
      <c r="J14" s="278">
        <f aca="true" t="shared" si="2" ref="J14:J24">H14/E14*100</f>
        <v>93.38561475876507</v>
      </c>
    </row>
    <row r="15" spans="1:10" ht="12.75" customHeight="1">
      <c r="A15" s="169"/>
      <c r="B15" s="448"/>
      <c r="C15" s="113">
        <v>3030</v>
      </c>
      <c r="D15" s="114" t="s">
        <v>26</v>
      </c>
      <c r="E15" s="117">
        <v>142330.32</v>
      </c>
      <c r="F15" s="116">
        <v>142331</v>
      </c>
      <c r="G15" s="116">
        <v>142331</v>
      </c>
      <c r="H15" s="117">
        <v>141050.32</v>
      </c>
      <c r="I15" s="559">
        <f>H15/G15*100</f>
        <v>99.10021007370145</v>
      </c>
      <c r="J15" s="283">
        <f>H15/E15*100</f>
        <v>99.10068353671937</v>
      </c>
    </row>
    <row r="16" spans="1:10" ht="12.75" customHeight="1">
      <c r="A16" s="169"/>
      <c r="B16" s="448"/>
      <c r="C16" s="113">
        <v>4300</v>
      </c>
      <c r="D16" s="114" t="s">
        <v>10</v>
      </c>
      <c r="E16" s="117">
        <v>25584</v>
      </c>
      <c r="F16" s="116">
        <v>25500</v>
      </c>
      <c r="G16" s="116">
        <v>25500</v>
      </c>
      <c r="H16" s="117">
        <v>15757.5</v>
      </c>
      <c r="I16" s="559">
        <f>H16/G16*100</f>
        <v>61.79411764705882</v>
      </c>
      <c r="J16" s="283">
        <f>H16/E16*100</f>
        <v>61.59122889305816</v>
      </c>
    </row>
    <row r="17" spans="1:10" ht="12.75" customHeight="1">
      <c r="A17" s="449"/>
      <c r="B17" s="446" t="s">
        <v>22</v>
      </c>
      <c r="C17" s="447"/>
      <c r="D17" s="108" t="s">
        <v>23</v>
      </c>
      <c r="E17" s="111">
        <f>E19+E18</f>
        <v>583.17</v>
      </c>
      <c r="F17" s="110">
        <f>F18+F19</f>
        <v>6000</v>
      </c>
      <c r="G17" s="110">
        <f>G18+G19</f>
        <v>6000</v>
      </c>
      <c r="H17" s="111">
        <f>H19+H18</f>
        <v>4705.63</v>
      </c>
      <c r="I17" s="558">
        <f>H17/G17*100</f>
        <v>78.42716666666666</v>
      </c>
      <c r="J17" s="278">
        <f>H17/E17*100</f>
        <v>806.905362072809</v>
      </c>
    </row>
    <row r="18" spans="1:10" ht="12.75" customHeight="1">
      <c r="A18" s="449"/>
      <c r="B18" s="450"/>
      <c r="C18" s="113">
        <v>4210</v>
      </c>
      <c r="D18" s="114" t="s">
        <v>7</v>
      </c>
      <c r="E18" s="117">
        <v>583.17</v>
      </c>
      <c r="F18" s="116">
        <v>1000</v>
      </c>
      <c r="G18" s="116">
        <v>1000</v>
      </c>
      <c r="H18" s="117">
        <v>945.63</v>
      </c>
      <c r="I18" s="559">
        <f>H18/G18*100</f>
        <v>94.563</v>
      </c>
      <c r="J18" s="283">
        <f>H18/E18*100</f>
        <v>162.1534029528268</v>
      </c>
    </row>
    <row r="19" spans="1:10" ht="12.75" customHeight="1">
      <c r="A19" s="449"/>
      <c r="B19" s="450"/>
      <c r="C19" s="113">
        <v>4300</v>
      </c>
      <c r="D19" s="114" t="s">
        <v>10</v>
      </c>
      <c r="E19" s="117">
        <v>0</v>
      </c>
      <c r="F19" s="116">
        <v>5000</v>
      </c>
      <c r="G19" s="116">
        <v>5000</v>
      </c>
      <c r="H19" s="117">
        <v>3760</v>
      </c>
      <c r="I19" s="559">
        <f>H19/G19*100</f>
        <v>75.2</v>
      </c>
      <c r="J19" s="283">
        <v>0</v>
      </c>
    </row>
    <row r="20" spans="1:10" ht="12.75" customHeight="1">
      <c r="A20" s="142">
        <v>600</v>
      </c>
      <c r="B20" s="142"/>
      <c r="C20" s="162"/>
      <c r="D20" s="162" t="s">
        <v>24</v>
      </c>
      <c r="E20" s="277">
        <f aca="true" t="shared" si="3" ref="E20:H22">E22</f>
        <v>5155985.1</v>
      </c>
      <c r="F20" s="145">
        <f t="shared" si="3"/>
        <v>7771680</v>
      </c>
      <c r="G20" s="145">
        <f t="shared" si="3"/>
        <v>5393470</v>
      </c>
      <c r="H20" s="146">
        <f t="shared" si="3"/>
        <v>5341440.749999999</v>
      </c>
      <c r="I20" s="552">
        <f t="shared" si="1"/>
        <v>99.03532883282932</v>
      </c>
      <c r="J20" s="277">
        <f t="shared" si="2"/>
        <v>103.59690042548803</v>
      </c>
    </row>
    <row r="21" spans="1:10" ht="12.75" customHeight="1">
      <c r="A21" s="147"/>
      <c r="B21" s="147"/>
      <c r="C21" s="148"/>
      <c r="D21" s="253" t="s">
        <v>198</v>
      </c>
      <c r="E21" s="150">
        <f t="shared" si="3"/>
        <v>2831703.9000000004</v>
      </c>
      <c r="F21" s="149">
        <f t="shared" si="3"/>
        <v>5311950</v>
      </c>
      <c r="G21" s="149">
        <f>G23</f>
        <v>2961220</v>
      </c>
      <c r="H21" s="150">
        <f>H23</f>
        <v>2917551.7800000003</v>
      </c>
      <c r="I21" s="552">
        <f t="shared" si="1"/>
        <v>98.52533010043159</v>
      </c>
      <c r="J21" s="277">
        <f t="shared" si="2"/>
        <v>103.0316686712901</v>
      </c>
    </row>
    <row r="22" spans="1:10" ht="12.75" customHeight="1">
      <c r="A22" s="451"/>
      <c r="B22" s="211">
        <v>60014</v>
      </c>
      <c r="C22" s="212"/>
      <c r="D22" s="213" t="s">
        <v>25</v>
      </c>
      <c r="E22" s="278">
        <f t="shared" si="3"/>
        <v>5155985.1</v>
      </c>
      <c r="F22" s="274">
        <f t="shared" si="3"/>
        <v>7771680</v>
      </c>
      <c r="G22" s="274">
        <f t="shared" si="3"/>
        <v>5393470</v>
      </c>
      <c r="H22" s="120">
        <f t="shared" si="3"/>
        <v>5341440.749999999</v>
      </c>
      <c r="I22" s="558">
        <f t="shared" si="1"/>
        <v>99.03532883282932</v>
      </c>
      <c r="J22" s="278">
        <f t="shared" si="2"/>
        <v>103.59690042548803</v>
      </c>
    </row>
    <row r="23" spans="1:10" ht="12.75" customHeight="1">
      <c r="A23" s="452"/>
      <c r="B23" s="220"/>
      <c r="C23" s="212"/>
      <c r="D23" s="453" t="s">
        <v>198</v>
      </c>
      <c r="E23" s="280">
        <f>E47+E49</f>
        <v>2831703.9000000004</v>
      </c>
      <c r="F23" s="281">
        <f>F47+F49</f>
        <v>5311950</v>
      </c>
      <c r="G23" s="281">
        <f>G47+G49+G48</f>
        <v>2961220</v>
      </c>
      <c r="H23" s="282">
        <f>H47+H49+H48</f>
        <v>2917551.7800000003</v>
      </c>
      <c r="I23" s="636">
        <f>H23/G23*100</f>
        <v>98.52533010043159</v>
      </c>
      <c r="J23" s="280">
        <f>H23/E23*100</f>
        <v>103.0316686712901</v>
      </c>
    </row>
    <row r="24" spans="1:10" ht="12.75" customHeight="1">
      <c r="A24" s="452"/>
      <c r="B24" s="220"/>
      <c r="C24" s="212"/>
      <c r="D24" s="231" t="s">
        <v>133</v>
      </c>
      <c r="E24" s="279">
        <f>SUM(E25:E49)</f>
        <v>5155985.1</v>
      </c>
      <c r="F24" s="275">
        <f>SUM(F25:F49)</f>
        <v>7771680</v>
      </c>
      <c r="G24" s="275">
        <f>SUM(G25:G49)</f>
        <v>5393470</v>
      </c>
      <c r="H24" s="233">
        <f>SUM(H25:H49)</f>
        <v>5341440.749999999</v>
      </c>
      <c r="I24" s="617">
        <f t="shared" si="1"/>
        <v>99.03532883282932</v>
      </c>
      <c r="J24" s="279">
        <f t="shared" si="2"/>
        <v>103.59690042548803</v>
      </c>
    </row>
    <row r="25" spans="1:10" ht="12.75" customHeight="1">
      <c r="A25" s="454"/>
      <c r="B25" s="161"/>
      <c r="C25" s="217">
        <v>3020</v>
      </c>
      <c r="D25" s="131" t="s">
        <v>166</v>
      </c>
      <c r="E25" s="219">
        <v>33759.93</v>
      </c>
      <c r="F25" s="276">
        <v>31480</v>
      </c>
      <c r="G25" s="276">
        <v>31480</v>
      </c>
      <c r="H25" s="219">
        <v>31472.87</v>
      </c>
      <c r="I25" s="559">
        <f>H25/G25*100</f>
        <v>99.97735069885641</v>
      </c>
      <c r="J25" s="283">
        <f>H25/E25*100</f>
        <v>93.22551912874226</v>
      </c>
    </row>
    <row r="26" spans="1:11" ht="12.75" customHeight="1">
      <c r="A26" s="454"/>
      <c r="B26" s="161"/>
      <c r="C26" s="217">
        <v>4010</v>
      </c>
      <c r="D26" s="131" t="s">
        <v>11</v>
      </c>
      <c r="E26" s="219">
        <v>945998.49</v>
      </c>
      <c r="F26" s="276">
        <v>954250</v>
      </c>
      <c r="G26" s="276">
        <v>960240</v>
      </c>
      <c r="H26" s="219">
        <v>960236.91</v>
      </c>
      <c r="I26" s="559">
        <f>H26/G26*100</f>
        <v>99.99967820544865</v>
      </c>
      <c r="J26" s="283">
        <f aca="true" t="shared" si="4" ref="J26:J46">H26/E26*100</f>
        <v>101.50512079570022</v>
      </c>
      <c r="K26" s="654"/>
    </row>
    <row r="27" spans="1:11" ht="12.75" customHeight="1">
      <c r="A27" s="454"/>
      <c r="B27" s="161"/>
      <c r="C27" s="217">
        <v>4040</v>
      </c>
      <c r="D27" s="131" t="s">
        <v>12</v>
      </c>
      <c r="E27" s="219">
        <v>66526.28</v>
      </c>
      <c r="F27" s="276">
        <v>76780</v>
      </c>
      <c r="G27" s="276">
        <v>70790</v>
      </c>
      <c r="H27" s="219">
        <v>70780.04</v>
      </c>
      <c r="I27" s="559">
        <f aca="true" t="shared" si="5" ref="I27:I49">H27/G27*100</f>
        <v>99.98593021613222</v>
      </c>
      <c r="J27" s="283">
        <f t="shared" si="4"/>
        <v>106.39410470568924</v>
      </c>
      <c r="K27" s="655"/>
    </row>
    <row r="28" spans="1:10" ht="12.75" customHeight="1">
      <c r="A28" s="454"/>
      <c r="B28" s="161"/>
      <c r="C28" s="217">
        <v>4110</v>
      </c>
      <c r="D28" s="131" t="s">
        <v>13</v>
      </c>
      <c r="E28" s="219">
        <v>170320.04</v>
      </c>
      <c r="F28" s="276">
        <v>177965</v>
      </c>
      <c r="G28" s="276">
        <v>173465</v>
      </c>
      <c r="H28" s="219">
        <v>173403.75</v>
      </c>
      <c r="I28" s="559">
        <f t="shared" si="5"/>
        <v>99.96469028334246</v>
      </c>
      <c r="J28" s="283">
        <f t="shared" si="4"/>
        <v>101.81053856023048</v>
      </c>
    </row>
    <row r="29" spans="1:10" ht="12.75" customHeight="1">
      <c r="A29" s="454"/>
      <c r="B29" s="161"/>
      <c r="C29" s="217">
        <v>4120</v>
      </c>
      <c r="D29" s="131" t="s">
        <v>14</v>
      </c>
      <c r="E29" s="219">
        <v>23353.61</v>
      </c>
      <c r="F29" s="276">
        <v>24675</v>
      </c>
      <c r="G29" s="276">
        <v>22875</v>
      </c>
      <c r="H29" s="219">
        <v>22824.15</v>
      </c>
      <c r="I29" s="559">
        <f t="shared" si="5"/>
        <v>99.7777049180328</v>
      </c>
      <c r="J29" s="283">
        <f t="shared" si="4"/>
        <v>97.73285586254117</v>
      </c>
    </row>
    <row r="30" spans="1:11" ht="12.75" customHeight="1">
      <c r="A30" s="454"/>
      <c r="B30" s="161"/>
      <c r="C30" s="217">
        <v>4140</v>
      </c>
      <c r="D30" s="131" t="s">
        <v>64</v>
      </c>
      <c r="E30" s="219">
        <v>25785</v>
      </c>
      <c r="F30" s="276">
        <v>2700</v>
      </c>
      <c r="G30" s="276">
        <v>10185</v>
      </c>
      <c r="H30" s="219">
        <v>10185</v>
      </c>
      <c r="I30" s="559">
        <f t="shared" si="5"/>
        <v>100</v>
      </c>
      <c r="J30" s="283">
        <f>H30/E30*100</f>
        <v>39.49970913321699</v>
      </c>
      <c r="K30" s="654"/>
    </row>
    <row r="31" spans="1:11" ht="12.75" customHeight="1">
      <c r="A31" s="454"/>
      <c r="B31" s="161"/>
      <c r="C31" s="217">
        <v>4170</v>
      </c>
      <c r="D31" s="131" t="s">
        <v>111</v>
      </c>
      <c r="E31" s="219">
        <v>3220</v>
      </c>
      <c r="F31" s="276">
        <v>0</v>
      </c>
      <c r="G31" s="276">
        <v>3470</v>
      </c>
      <c r="H31" s="219">
        <v>3470</v>
      </c>
      <c r="I31" s="559">
        <f t="shared" si="5"/>
        <v>100</v>
      </c>
      <c r="J31" s="283">
        <f>H31/E31*100</f>
        <v>107.76397515527951</v>
      </c>
      <c r="K31" s="655"/>
    </row>
    <row r="32" spans="1:10" ht="12.75" customHeight="1">
      <c r="A32" s="454"/>
      <c r="B32" s="161"/>
      <c r="C32" s="217">
        <v>4210</v>
      </c>
      <c r="D32" s="131" t="s">
        <v>7</v>
      </c>
      <c r="E32" s="219">
        <v>636576.93</v>
      </c>
      <c r="F32" s="276">
        <v>583390</v>
      </c>
      <c r="G32" s="276">
        <v>606450</v>
      </c>
      <c r="H32" s="219">
        <v>606062.55</v>
      </c>
      <c r="I32" s="559">
        <f t="shared" si="5"/>
        <v>99.93611179816968</v>
      </c>
      <c r="J32" s="283">
        <f t="shared" si="4"/>
        <v>95.20648981105866</v>
      </c>
    </row>
    <row r="33" spans="1:10" ht="12.75" customHeight="1">
      <c r="A33" s="454"/>
      <c r="B33" s="161"/>
      <c r="C33" s="217">
        <v>4240</v>
      </c>
      <c r="D33" s="457" t="s">
        <v>141</v>
      </c>
      <c r="E33" s="219">
        <v>4564.91</v>
      </c>
      <c r="F33" s="276">
        <v>7100</v>
      </c>
      <c r="G33" s="276">
        <v>0</v>
      </c>
      <c r="H33" s="219">
        <v>0</v>
      </c>
      <c r="I33" s="559">
        <v>0</v>
      </c>
      <c r="J33" s="283">
        <f t="shared" si="4"/>
        <v>0</v>
      </c>
    </row>
    <row r="34" spans="1:10" ht="12.75" customHeight="1">
      <c r="A34" s="454"/>
      <c r="B34" s="161"/>
      <c r="C34" s="217">
        <v>4260</v>
      </c>
      <c r="D34" s="131" t="s">
        <v>15</v>
      </c>
      <c r="E34" s="219">
        <v>21124.45</v>
      </c>
      <c r="F34" s="276">
        <v>25400</v>
      </c>
      <c r="G34" s="276">
        <v>25400</v>
      </c>
      <c r="H34" s="219">
        <v>19070.15</v>
      </c>
      <c r="I34" s="559">
        <f t="shared" si="5"/>
        <v>75.07933070866142</v>
      </c>
      <c r="J34" s="283">
        <f t="shared" si="4"/>
        <v>90.2752497698165</v>
      </c>
    </row>
    <row r="35" spans="1:11" ht="12.75" customHeight="1">
      <c r="A35" s="454"/>
      <c r="B35" s="161"/>
      <c r="C35" s="217">
        <v>4270</v>
      </c>
      <c r="D35" s="131" t="s">
        <v>27</v>
      </c>
      <c r="E35" s="219">
        <v>142386.3</v>
      </c>
      <c r="F35" s="276">
        <v>145950</v>
      </c>
      <c r="G35" s="276">
        <v>291550</v>
      </c>
      <c r="H35" s="219">
        <v>291464.82</v>
      </c>
      <c r="I35" s="559">
        <f t="shared" si="5"/>
        <v>99.97078374206826</v>
      </c>
      <c r="J35" s="283">
        <f t="shared" si="4"/>
        <v>204.70004487791314</v>
      </c>
      <c r="K35" s="654"/>
    </row>
    <row r="36" spans="1:10" ht="12.75" customHeight="1">
      <c r="A36" s="454"/>
      <c r="B36" s="161"/>
      <c r="C36" s="217">
        <v>4280</v>
      </c>
      <c r="D36" s="131" t="s">
        <v>91</v>
      </c>
      <c r="E36" s="219">
        <v>1475</v>
      </c>
      <c r="F36" s="276">
        <v>1200</v>
      </c>
      <c r="G36" s="276">
        <v>1200</v>
      </c>
      <c r="H36" s="219">
        <v>1185</v>
      </c>
      <c r="I36" s="559">
        <f t="shared" si="5"/>
        <v>98.75</v>
      </c>
      <c r="J36" s="283">
        <f t="shared" si="4"/>
        <v>80.33898305084746</v>
      </c>
    </row>
    <row r="37" spans="1:11" ht="12.75" customHeight="1">
      <c r="A37" s="454"/>
      <c r="B37" s="161"/>
      <c r="C37" s="217">
        <v>4300</v>
      </c>
      <c r="D37" s="131" t="s">
        <v>10</v>
      </c>
      <c r="E37" s="219">
        <v>145948.38</v>
      </c>
      <c r="F37" s="276">
        <v>314640</v>
      </c>
      <c r="G37" s="276">
        <v>124640</v>
      </c>
      <c r="H37" s="219">
        <v>123449.21</v>
      </c>
      <c r="I37" s="559">
        <f t="shared" si="5"/>
        <v>99.04461649550707</v>
      </c>
      <c r="J37" s="283">
        <f t="shared" si="4"/>
        <v>84.58415913900518</v>
      </c>
      <c r="K37" s="655"/>
    </row>
    <row r="38" spans="1:10" ht="12.75" customHeight="1">
      <c r="A38" s="454"/>
      <c r="B38" s="161"/>
      <c r="C38" s="217">
        <v>4360</v>
      </c>
      <c r="D38" s="455" t="s">
        <v>468</v>
      </c>
      <c r="E38" s="219">
        <v>7435.24</v>
      </c>
      <c r="F38" s="276">
        <v>7450</v>
      </c>
      <c r="G38" s="276">
        <v>6550</v>
      </c>
      <c r="H38" s="219">
        <v>6535.36</v>
      </c>
      <c r="I38" s="559">
        <f t="shared" si="5"/>
        <v>99.7764885496183</v>
      </c>
      <c r="J38" s="283">
        <f t="shared" si="4"/>
        <v>87.89709545354286</v>
      </c>
    </row>
    <row r="39" spans="1:10" ht="12.75" customHeight="1">
      <c r="A39" s="454"/>
      <c r="B39" s="161"/>
      <c r="C39" s="217">
        <v>4390</v>
      </c>
      <c r="D39" s="455" t="s">
        <v>167</v>
      </c>
      <c r="E39" s="219">
        <v>6464.25</v>
      </c>
      <c r="F39" s="276">
        <v>6500</v>
      </c>
      <c r="G39" s="276">
        <v>5245</v>
      </c>
      <c r="H39" s="219">
        <v>5244.8</v>
      </c>
      <c r="I39" s="559">
        <f t="shared" si="5"/>
        <v>99.99618684461392</v>
      </c>
      <c r="J39" s="283">
        <f t="shared" si="4"/>
        <v>81.13547588660711</v>
      </c>
    </row>
    <row r="40" spans="1:10" ht="12.75" customHeight="1">
      <c r="A40" s="454"/>
      <c r="B40" s="161"/>
      <c r="C40" s="217">
        <v>4410</v>
      </c>
      <c r="D40" s="131" t="s">
        <v>16</v>
      </c>
      <c r="E40" s="219">
        <v>915</v>
      </c>
      <c r="F40" s="276">
        <v>1000</v>
      </c>
      <c r="G40" s="276">
        <v>450</v>
      </c>
      <c r="H40" s="219">
        <v>423.1</v>
      </c>
      <c r="I40" s="559">
        <f t="shared" si="5"/>
        <v>94.02222222222223</v>
      </c>
      <c r="J40" s="283">
        <f t="shared" si="4"/>
        <v>46.24043715846995</v>
      </c>
    </row>
    <row r="41" spans="1:11" ht="12.75" customHeight="1">
      <c r="A41" s="454"/>
      <c r="B41" s="161"/>
      <c r="C41" s="217">
        <v>4430</v>
      </c>
      <c r="D41" s="131" t="s">
        <v>28</v>
      </c>
      <c r="E41" s="219">
        <v>24266.53</v>
      </c>
      <c r="F41" s="276">
        <v>31100</v>
      </c>
      <c r="G41" s="276">
        <v>31100</v>
      </c>
      <c r="H41" s="219">
        <v>31051.04</v>
      </c>
      <c r="I41" s="559">
        <f t="shared" si="5"/>
        <v>99.8425723472669</v>
      </c>
      <c r="J41" s="283">
        <f t="shared" si="4"/>
        <v>127.95830306187166</v>
      </c>
      <c r="K41" s="654"/>
    </row>
    <row r="42" spans="1:11" ht="12.75" customHeight="1">
      <c r="A42" s="454"/>
      <c r="B42" s="161"/>
      <c r="C42" s="217">
        <v>4440</v>
      </c>
      <c r="D42" s="131" t="s">
        <v>17</v>
      </c>
      <c r="E42" s="219">
        <v>29975.86</v>
      </c>
      <c r="F42" s="276">
        <v>31000</v>
      </c>
      <c r="G42" s="276">
        <v>29190</v>
      </c>
      <c r="H42" s="219">
        <v>29180.93</v>
      </c>
      <c r="I42" s="559">
        <f t="shared" si="5"/>
        <v>99.96892771497087</v>
      </c>
      <c r="J42" s="283">
        <f t="shared" si="4"/>
        <v>97.34809943734724</v>
      </c>
      <c r="K42" s="655"/>
    </row>
    <row r="43" spans="1:10" ht="12.75" customHeight="1">
      <c r="A43" s="454"/>
      <c r="B43" s="161"/>
      <c r="C43" s="217">
        <v>4480</v>
      </c>
      <c r="D43" s="131" t="s">
        <v>29</v>
      </c>
      <c r="E43" s="219">
        <v>19792</v>
      </c>
      <c r="F43" s="276">
        <v>22000</v>
      </c>
      <c r="G43" s="276">
        <v>21140</v>
      </c>
      <c r="H43" s="219">
        <v>21138.57</v>
      </c>
      <c r="I43" s="559">
        <f t="shared" si="5"/>
        <v>99.99323557237464</v>
      </c>
      <c r="J43" s="283">
        <f>H43/E43*100</f>
        <v>106.80360751818915</v>
      </c>
    </row>
    <row r="44" spans="1:10" ht="12.75" customHeight="1">
      <c r="A44" s="454"/>
      <c r="B44" s="161"/>
      <c r="C44" s="217">
        <v>4500</v>
      </c>
      <c r="D44" s="131" t="s">
        <v>567</v>
      </c>
      <c r="E44" s="219">
        <v>0</v>
      </c>
      <c r="F44" s="276">
        <v>0</v>
      </c>
      <c r="G44" s="276">
        <v>540</v>
      </c>
      <c r="H44" s="219">
        <v>540</v>
      </c>
      <c r="I44" s="559">
        <f t="shared" si="5"/>
        <v>100</v>
      </c>
      <c r="J44" s="283">
        <v>0</v>
      </c>
    </row>
    <row r="45" spans="1:10" ht="12.75" customHeight="1">
      <c r="A45" s="454"/>
      <c r="B45" s="161"/>
      <c r="C45" s="217">
        <v>4590</v>
      </c>
      <c r="D45" s="131" t="s">
        <v>30</v>
      </c>
      <c r="E45" s="219">
        <v>2730</v>
      </c>
      <c r="F45" s="276">
        <v>2550</v>
      </c>
      <c r="G45" s="276">
        <v>640</v>
      </c>
      <c r="H45" s="219">
        <v>639.8</v>
      </c>
      <c r="I45" s="559">
        <f t="shared" si="5"/>
        <v>99.96875</v>
      </c>
      <c r="J45" s="283">
        <f>H45/E45*100</f>
        <v>23.435897435897434</v>
      </c>
    </row>
    <row r="46" spans="1:10" ht="12.75" customHeight="1">
      <c r="A46" s="454"/>
      <c r="B46" s="161"/>
      <c r="C46" s="217">
        <v>4700</v>
      </c>
      <c r="D46" s="131" t="s">
        <v>142</v>
      </c>
      <c r="E46" s="219">
        <v>11663</v>
      </c>
      <c r="F46" s="276">
        <v>12600</v>
      </c>
      <c r="G46" s="276">
        <v>15650</v>
      </c>
      <c r="H46" s="219">
        <v>15530.92</v>
      </c>
      <c r="I46" s="559">
        <f t="shared" si="5"/>
        <v>99.23910543130991</v>
      </c>
      <c r="J46" s="283">
        <f t="shared" si="4"/>
        <v>133.16402297865045</v>
      </c>
    </row>
    <row r="47" spans="1:10" ht="12.75" customHeight="1">
      <c r="A47" s="454"/>
      <c r="B47" s="161"/>
      <c r="C47" s="217">
        <v>6050</v>
      </c>
      <c r="D47" s="131" t="s">
        <v>31</v>
      </c>
      <c r="E47" s="283">
        <v>2697705.89</v>
      </c>
      <c r="F47" s="276">
        <v>5112000</v>
      </c>
      <c r="G47" s="276">
        <v>1642538</v>
      </c>
      <c r="H47" s="219">
        <v>1599969.78</v>
      </c>
      <c r="I47" s="559">
        <f t="shared" si="5"/>
        <v>97.40838750762539</v>
      </c>
      <c r="J47" s="283">
        <f>H47/E47*100</f>
        <v>59.308532702947836</v>
      </c>
    </row>
    <row r="48" spans="1:10" ht="12.75" customHeight="1">
      <c r="A48" s="454"/>
      <c r="B48" s="161"/>
      <c r="C48" s="456">
        <v>6057</v>
      </c>
      <c r="D48" s="131" t="s">
        <v>31</v>
      </c>
      <c r="E48" s="283">
        <v>0</v>
      </c>
      <c r="F48" s="276">
        <v>0</v>
      </c>
      <c r="G48" s="276">
        <v>1091252</v>
      </c>
      <c r="H48" s="219">
        <v>1091252</v>
      </c>
      <c r="I48" s="559">
        <f t="shared" si="5"/>
        <v>100</v>
      </c>
      <c r="J48" s="283">
        <v>0</v>
      </c>
    </row>
    <row r="49" spans="1:10" ht="12.75" customHeight="1">
      <c r="A49" s="454"/>
      <c r="B49" s="161"/>
      <c r="C49" s="456">
        <v>6060</v>
      </c>
      <c r="D49" s="131" t="s">
        <v>32</v>
      </c>
      <c r="E49" s="219">
        <v>133998.01</v>
      </c>
      <c r="F49" s="276">
        <v>199950</v>
      </c>
      <c r="G49" s="276">
        <v>227430</v>
      </c>
      <c r="H49" s="219">
        <v>226330</v>
      </c>
      <c r="I49" s="559">
        <f t="shared" si="5"/>
        <v>99.51633469639009</v>
      </c>
      <c r="J49" s="283">
        <f>H49/E49*100</f>
        <v>168.90549344725343</v>
      </c>
    </row>
    <row r="50" spans="1:10" ht="12.75" customHeight="1">
      <c r="A50" s="69">
        <v>700</v>
      </c>
      <c r="B50" s="69"/>
      <c r="C50" s="71"/>
      <c r="D50" s="70" t="s">
        <v>33</v>
      </c>
      <c r="E50" s="146">
        <f>E52</f>
        <v>583070.2200000001</v>
      </c>
      <c r="F50" s="145">
        <f>F52</f>
        <v>479000</v>
      </c>
      <c r="G50" s="145">
        <f>G52</f>
        <v>479000</v>
      </c>
      <c r="H50" s="146">
        <f>H52</f>
        <v>433869.76999999996</v>
      </c>
      <c r="I50" s="552">
        <f aca="true" t="shared" si="6" ref="I50:I59">H50/G50*100</f>
        <v>90.5782400835073</v>
      </c>
      <c r="J50" s="277">
        <f>H50/E50*100</f>
        <v>74.41123815241325</v>
      </c>
    </row>
    <row r="51" spans="1:10" ht="12.75" customHeight="1">
      <c r="A51" s="72"/>
      <c r="B51" s="73"/>
      <c r="C51" s="71"/>
      <c r="D51" s="74" t="s">
        <v>198</v>
      </c>
      <c r="E51" s="146">
        <f>E74</f>
        <v>101435.16</v>
      </c>
      <c r="F51" s="145">
        <v>0</v>
      </c>
      <c r="G51" s="145">
        <f>G74</f>
        <v>0</v>
      </c>
      <c r="H51" s="146">
        <f>H74</f>
        <v>0</v>
      </c>
      <c r="I51" s="552">
        <v>0</v>
      </c>
      <c r="J51" s="277">
        <v>0</v>
      </c>
    </row>
    <row r="52" spans="1:10" ht="12.75" customHeight="1">
      <c r="A52" s="14"/>
      <c r="B52" s="32">
        <v>70005</v>
      </c>
      <c r="C52" s="26"/>
      <c r="D52" s="27" t="s">
        <v>34</v>
      </c>
      <c r="E52" s="111">
        <f>SUM(E53:E62)+SUM(E70:E74)</f>
        <v>583070.2200000001</v>
      </c>
      <c r="F52" s="110">
        <f>SUM(F53:F62)+SUM(F70:F74)</f>
        <v>479000</v>
      </c>
      <c r="G52" s="110">
        <f>SUM(G53:G62)+SUM(G70:G74)</f>
        <v>479000</v>
      </c>
      <c r="H52" s="111">
        <f>SUM(H53:H62)+SUM(H70:H74)</f>
        <v>433869.76999999996</v>
      </c>
      <c r="I52" s="553">
        <f t="shared" si="6"/>
        <v>90.5782400835073</v>
      </c>
      <c r="J52" s="272">
        <f>H52/E52*100</f>
        <v>74.41123815241325</v>
      </c>
    </row>
    <row r="53" spans="1:10" ht="12.75" customHeight="1">
      <c r="A53" s="38"/>
      <c r="B53" s="33"/>
      <c r="C53" s="12">
        <v>4010</v>
      </c>
      <c r="D53" s="4" t="s">
        <v>283</v>
      </c>
      <c r="E53" s="117">
        <v>97793</v>
      </c>
      <c r="F53" s="116">
        <v>89435</v>
      </c>
      <c r="G53" s="116">
        <v>89435</v>
      </c>
      <c r="H53" s="117">
        <v>89435</v>
      </c>
      <c r="I53" s="554">
        <f t="shared" si="6"/>
        <v>100</v>
      </c>
      <c r="J53" s="287">
        <f>H53/E53*100</f>
        <v>91.45337600850777</v>
      </c>
    </row>
    <row r="54" spans="1:10" ht="12.75" customHeight="1">
      <c r="A54" s="38"/>
      <c r="B54" s="33"/>
      <c r="C54" s="12">
        <v>4110</v>
      </c>
      <c r="D54" s="4" t="s">
        <v>336</v>
      </c>
      <c r="E54" s="117">
        <v>16811</v>
      </c>
      <c r="F54" s="116">
        <v>15374</v>
      </c>
      <c r="G54" s="116">
        <v>15374</v>
      </c>
      <c r="H54" s="117">
        <v>15374</v>
      </c>
      <c r="I54" s="554">
        <f t="shared" si="6"/>
        <v>100</v>
      </c>
      <c r="J54" s="287">
        <f>H54/E54*100</f>
        <v>91.45202545952054</v>
      </c>
    </row>
    <row r="55" spans="1:10" ht="12.75" customHeight="1">
      <c r="A55" s="38"/>
      <c r="B55" s="33"/>
      <c r="C55" s="12">
        <v>4120</v>
      </c>
      <c r="D55" s="4" t="s">
        <v>334</v>
      </c>
      <c r="E55" s="117">
        <v>2396</v>
      </c>
      <c r="F55" s="116">
        <v>2191</v>
      </c>
      <c r="G55" s="116">
        <v>2191</v>
      </c>
      <c r="H55" s="117">
        <v>2191</v>
      </c>
      <c r="I55" s="554">
        <f t="shared" si="6"/>
        <v>100</v>
      </c>
      <c r="J55" s="287">
        <f>H55/E55*100</f>
        <v>91.4440734557596</v>
      </c>
    </row>
    <row r="56" spans="1:10" ht="12.75" customHeight="1">
      <c r="A56" s="38"/>
      <c r="B56" s="33"/>
      <c r="C56" s="12">
        <v>4170</v>
      </c>
      <c r="D56" s="131" t="s">
        <v>111</v>
      </c>
      <c r="E56" s="117">
        <v>0</v>
      </c>
      <c r="F56" s="116">
        <v>0</v>
      </c>
      <c r="G56" s="116">
        <v>2500</v>
      </c>
      <c r="H56" s="117">
        <v>2337</v>
      </c>
      <c r="I56" s="554">
        <f t="shared" si="6"/>
        <v>93.47999999999999</v>
      </c>
      <c r="J56" s="287">
        <v>0</v>
      </c>
    </row>
    <row r="57" spans="1:10" ht="12.75" customHeight="1">
      <c r="A57" s="15"/>
      <c r="B57" s="30"/>
      <c r="C57" s="12">
        <v>4210</v>
      </c>
      <c r="D57" s="4" t="s">
        <v>7</v>
      </c>
      <c r="E57" s="117">
        <v>21285.69</v>
      </c>
      <c r="F57" s="116">
        <v>18500</v>
      </c>
      <c r="G57" s="116">
        <v>21500</v>
      </c>
      <c r="H57" s="117">
        <v>10797.09</v>
      </c>
      <c r="I57" s="554">
        <f t="shared" si="6"/>
        <v>50.21902325581395</v>
      </c>
      <c r="J57" s="287">
        <f aca="true" t="shared" si="7" ref="J57:J62">H57/E57*100</f>
        <v>50.72464176636981</v>
      </c>
    </row>
    <row r="58" spans="1:10" ht="12.75" customHeight="1">
      <c r="A58" s="15"/>
      <c r="B58" s="30"/>
      <c r="C58" s="12">
        <v>4260</v>
      </c>
      <c r="D58" s="4" t="s">
        <v>15</v>
      </c>
      <c r="E58" s="117">
        <v>141578.35</v>
      </c>
      <c r="F58" s="116">
        <v>145000</v>
      </c>
      <c r="G58" s="116">
        <v>126000</v>
      </c>
      <c r="H58" s="117">
        <v>107005.39</v>
      </c>
      <c r="I58" s="554">
        <f t="shared" si="6"/>
        <v>84.9249126984127</v>
      </c>
      <c r="J58" s="287">
        <f t="shared" si="7"/>
        <v>75.58033414007156</v>
      </c>
    </row>
    <row r="59" spans="1:10" ht="12.75" customHeight="1">
      <c r="A59" s="15"/>
      <c r="B59" s="30"/>
      <c r="C59" s="12">
        <v>4270</v>
      </c>
      <c r="D59" s="4" t="s">
        <v>27</v>
      </c>
      <c r="E59" s="117">
        <v>6777.4</v>
      </c>
      <c r="F59" s="116">
        <v>14500</v>
      </c>
      <c r="G59" s="116">
        <v>14500</v>
      </c>
      <c r="H59" s="117">
        <v>6925</v>
      </c>
      <c r="I59" s="554">
        <f t="shared" si="6"/>
        <v>47.758620689655174</v>
      </c>
      <c r="J59" s="287">
        <f t="shared" si="7"/>
        <v>102.17782630507276</v>
      </c>
    </row>
    <row r="60" spans="1:10" ht="12.75" customHeight="1">
      <c r="A60" s="15"/>
      <c r="B60" s="30"/>
      <c r="C60" s="12">
        <v>4300</v>
      </c>
      <c r="D60" s="4" t="s">
        <v>10</v>
      </c>
      <c r="E60" s="117">
        <v>48954.96</v>
      </c>
      <c r="F60" s="116">
        <v>23500</v>
      </c>
      <c r="G60" s="116">
        <v>56403</v>
      </c>
      <c r="H60" s="117">
        <v>55391.36</v>
      </c>
      <c r="I60" s="554">
        <f>H60/G60*100</f>
        <v>98.20640746059607</v>
      </c>
      <c r="J60" s="287">
        <f t="shared" si="7"/>
        <v>113.14759525898907</v>
      </c>
    </row>
    <row r="61" spans="1:10" ht="12.75" customHeight="1">
      <c r="A61" s="15"/>
      <c r="B61" s="30"/>
      <c r="C61" s="28">
        <v>4360</v>
      </c>
      <c r="D61" s="43" t="s">
        <v>468</v>
      </c>
      <c r="E61" s="117">
        <v>1362.54</v>
      </c>
      <c r="F61" s="116">
        <v>2000</v>
      </c>
      <c r="G61" s="116">
        <v>2000</v>
      </c>
      <c r="H61" s="117">
        <v>1448.49</v>
      </c>
      <c r="I61" s="554">
        <f>H61/G61*100</f>
        <v>72.42450000000001</v>
      </c>
      <c r="J61" s="287">
        <f t="shared" si="7"/>
        <v>106.30807168963847</v>
      </c>
    </row>
    <row r="62" spans="1:10" ht="12.75" customHeight="1">
      <c r="A62" s="16"/>
      <c r="B62" s="31"/>
      <c r="C62" s="12">
        <v>4410</v>
      </c>
      <c r="D62" s="4" t="s">
        <v>16</v>
      </c>
      <c r="E62" s="117">
        <v>170.5</v>
      </c>
      <c r="F62" s="116">
        <v>2000</v>
      </c>
      <c r="G62" s="116">
        <v>1000</v>
      </c>
      <c r="H62" s="117">
        <v>433.4</v>
      </c>
      <c r="I62" s="554">
        <f>H62/G62*100</f>
        <v>43.339999999999996</v>
      </c>
      <c r="J62" s="287">
        <f t="shared" si="7"/>
        <v>254.19354838709677</v>
      </c>
    </row>
    <row r="63" spans="1:10" ht="12.75" customHeight="1">
      <c r="A63" s="649"/>
      <c r="B63" s="649"/>
      <c r="C63" s="34"/>
      <c r="D63" s="34"/>
      <c r="E63" s="159"/>
      <c r="F63" s="158"/>
      <c r="G63" s="158"/>
      <c r="H63" s="159"/>
      <c r="I63" s="367"/>
      <c r="J63" s="367"/>
    </row>
    <row r="64" spans="1:14" s="76" customFormat="1" ht="12.75" customHeight="1">
      <c r="A64" s="458"/>
      <c r="B64" s="458"/>
      <c r="C64" s="156"/>
      <c r="D64" s="156"/>
      <c r="E64" s="159" t="s">
        <v>427</v>
      </c>
      <c r="F64" s="158"/>
      <c r="G64" s="158"/>
      <c r="H64" s="159"/>
      <c r="I64" s="367"/>
      <c r="J64" s="367"/>
      <c r="K64" s="459"/>
      <c r="L64" s="459"/>
      <c r="M64" s="459"/>
      <c r="N64" s="459"/>
    </row>
    <row r="65" spans="1:14" s="76" customFormat="1" ht="12.75" customHeight="1">
      <c r="A65" s="458"/>
      <c r="B65" s="458"/>
      <c r="C65" s="156"/>
      <c r="D65" s="156"/>
      <c r="E65" s="159"/>
      <c r="F65" s="158"/>
      <c r="G65" s="158"/>
      <c r="H65" s="159"/>
      <c r="I65" s="367"/>
      <c r="J65" s="367"/>
      <c r="K65" s="459"/>
      <c r="L65" s="459"/>
      <c r="M65" s="459"/>
      <c r="N65" s="459"/>
    </row>
    <row r="66" spans="1:14" s="76" customFormat="1" ht="12.75" customHeight="1">
      <c r="A66" s="419"/>
      <c r="B66" s="420"/>
      <c r="C66" s="419"/>
      <c r="D66" s="421"/>
      <c r="E66" s="82" t="s">
        <v>3</v>
      </c>
      <c r="F66" s="422" t="s">
        <v>101</v>
      </c>
      <c r="G66" s="423" t="s">
        <v>102</v>
      </c>
      <c r="H66" s="82" t="s">
        <v>3</v>
      </c>
      <c r="I66" s="424" t="s">
        <v>319</v>
      </c>
      <c r="J66" s="624"/>
      <c r="K66" s="459"/>
      <c r="L66" s="459"/>
      <c r="M66" s="459"/>
      <c r="N66" s="459"/>
    </row>
    <row r="67" spans="1:14" s="76" customFormat="1" ht="12.75" customHeight="1">
      <c r="A67" s="426" t="s">
        <v>98</v>
      </c>
      <c r="B67" s="249" t="s">
        <v>99</v>
      </c>
      <c r="C67" s="426" t="s">
        <v>4</v>
      </c>
      <c r="D67" s="427" t="s">
        <v>100</v>
      </c>
      <c r="E67" s="86" t="s">
        <v>378</v>
      </c>
      <c r="F67" s="428" t="s">
        <v>103</v>
      </c>
      <c r="G67" s="429" t="s">
        <v>104</v>
      </c>
      <c r="H67" s="86" t="s">
        <v>479</v>
      </c>
      <c r="I67" s="430"/>
      <c r="J67" s="437"/>
      <c r="K67" s="459"/>
      <c r="L67" s="459"/>
      <c r="M67" s="459"/>
      <c r="N67" s="459"/>
    </row>
    <row r="68" spans="1:14" s="76" customFormat="1" ht="12.75" customHeight="1">
      <c r="A68" s="432"/>
      <c r="B68" s="433"/>
      <c r="C68" s="432"/>
      <c r="D68" s="434"/>
      <c r="E68" s="90"/>
      <c r="F68" s="435" t="s">
        <v>479</v>
      </c>
      <c r="G68" s="436" t="s">
        <v>105</v>
      </c>
      <c r="H68" s="90"/>
      <c r="I68" s="437" t="s">
        <v>106</v>
      </c>
      <c r="J68" s="90" t="s">
        <v>107</v>
      </c>
      <c r="K68" s="459"/>
      <c r="L68" s="459"/>
      <c r="M68" s="459"/>
      <c r="N68" s="459"/>
    </row>
    <row r="69" spans="1:14" s="76" customFormat="1" ht="12.75" customHeight="1">
      <c r="A69" s="92">
        <v>1</v>
      </c>
      <c r="B69" s="92">
        <v>2</v>
      </c>
      <c r="C69" s="92">
        <v>3</v>
      </c>
      <c r="D69" s="92">
        <v>4</v>
      </c>
      <c r="E69" s="439">
        <v>5</v>
      </c>
      <c r="F69" s="439">
        <v>6</v>
      </c>
      <c r="G69" s="439">
        <v>7</v>
      </c>
      <c r="H69" s="440">
        <v>8</v>
      </c>
      <c r="I69" s="439">
        <v>9</v>
      </c>
      <c r="J69" s="439">
        <v>10</v>
      </c>
      <c r="K69" s="459"/>
      <c r="L69" s="459"/>
      <c r="M69" s="459"/>
      <c r="N69" s="459"/>
    </row>
    <row r="70" spans="1:14" s="76" customFormat="1" ht="12.75" customHeight="1">
      <c r="A70" s="161"/>
      <c r="B70" s="460"/>
      <c r="C70" s="113">
        <v>4480</v>
      </c>
      <c r="D70" s="114" t="s">
        <v>29</v>
      </c>
      <c r="E70" s="117">
        <v>17990</v>
      </c>
      <c r="F70" s="116">
        <v>30000</v>
      </c>
      <c r="G70" s="116">
        <v>18097</v>
      </c>
      <c r="H70" s="117">
        <v>18097</v>
      </c>
      <c r="I70" s="554">
        <f>H70/G70*100</f>
        <v>100</v>
      </c>
      <c r="J70" s="287">
        <f>H70/E70*100</f>
        <v>100.59477487493052</v>
      </c>
      <c r="K70" s="459"/>
      <c r="L70" s="459"/>
      <c r="M70" s="459"/>
      <c r="N70" s="459"/>
    </row>
    <row r="71" spans="1:14" s="76" customFormat="1" ht="12.75" customHeight="1">
      <c r="A71" s="161"/>
      <c r="B71" s="460"/>
      <c r="C71" s="113">
        <v>4530</v>
      </c>
      <c r="D71" s="114" t="s">
        <v>43</v>
      </c>
      <c r="E71" s="117">
        <v>109626.14</v>
      </c>
      <c r="F71" s="115">
        <v>130000</v>
      </c>
      <c r="G71" s="115">
        <v>120000</v>
      </c>
      <c r="H71" s="117">
        <v>114821.15</v>
      </c>
      <c r="I71" s="554">
        <f>H71/G71*100</f>
        <v>95.68429166666667</v>
      </c>
      <c r="J71" s="287">
        <f>H71/E71*100</f>
        <v>104.7388423965306</v>
      </c>
      <c r="K71" s="459"/>
      <c r="L71" s="459"/>
      <c r="M71" s="459"/>
      <c r="N71" s="459"/>
    </row>
    <row r="72" spans="1:14" s="76" customFormat="1" ht="12.75" customHeight="1">
      <c r="A72" s="161"/>
      <c r="B72" s="460"/>
      <c r="C72" s="259">
        <v>4610</v>
      </c>
      <c r="D72" s="114" t="s">
        <v>118</v>
      </c>
      <c r="E72" s="117">
        <v>16889.48</v>
      </c>
      <c r="F72" s="116">
        <v>6000</v>
      </c>
      <c r="G72" s="116">
        <v>8500</v>
      </c>
      <c r="H72" s="117">
        <v>8157.36</v>
      </c>
      <c r="I72" s="554">
        <f>H72/G72*100</f>
        <v>95.96894117647058</v>
      </c>
      <c r="J72" s="287">
        <f>H72/E72*100</f>
        <v>48.29846744837615</v>
      </c>
      <c r="K72" s="459"/>
      <c r="L72" s="459"/>
      <c r="M72" s="459"/>
      <c r="N72" s="459"/>
    </row>
    <row r="73" spans="1:14" s="76" customFormat="1" ht="12.75" customHeight="1">
      <c r="A73" s="161"/>
      <c r="B73" s="460"/>
      <c r="C73" s="259">
        <v>4700</v>
      </c>
      <c r="D73" s="114" t="s">
        <v>142</v>
      </c>
      <c r="E73" s="117">
        <v>0</v>
      </c>
      <c r="F73" s="116">
        <v>500</v>
      </c>
      <c r="G73" s="116">
        <v>1500</v>
      </c>
      <c r="H73" s="117">
        <v>1456.53</v>
      </c>
      <c r="I73" s="554">
        <f>H73/G73*100</f>
        <v>97.102</v>
      </c>
      <c r="J73" s="287">
        <v>0</v>
      </c>
      <c r="K73" s="459"/>
      <c r="L73" s="459"/>
      <c r="M73" s="459"/>
      <c r="N73" s="459"/>
    </row>
    <row r="74" spans="1:14" s="76" customFormat="1" ht="12.75" customHeight="1">
      <c r="A74" s="161"/>
      <c r="B74" s="460"/>
      <c r="C74" s="259">
        <v>6050</v>
      </c>
      <c r="D74" s="131" t="s">
        <v>31</v>
      </c>
      <c r="E74" s="117">
        <v>101435.16</v>
      </c>
      <c r="F74" s="116">
        <v>0</v>
      </c>
      <c r="G74" s="116">
        <v>0</v>
      </c>
      <c r="H74" s="117">
        <v>0</v>
      </c>
      <c r="I74" s="554">
        <v>0</v>
      </c>
      <c r="J74" s="287">
        <f>H74/E74*100</f>
        <v>0</v>
      </c>
      <c r="K74" s="459"/>
      <c r="L74" s="459"/>
      <c r="M74" s="459"/>
      <c r="N74" s="459"/>
    </row>
    <row r="75" spans="1:14" s="76" customFormat="1" ht="12.75" customHeight="1">
      <c r="A75" s="142">
        <v>710</v>
      </c>
      <c r="B75" s="143"/>
      <c r="C75" s="148"/>
      <c r="D75" s="162" t="s">
        <v>35</v>
      </c>
      <c r="E75" s="146">
        <f>E89+E92+E101+E122</f>
        <v>743910.19</v>
      </c>
      <c r="F75" s="145">
        <f>F89+F92+F101+F122+F77</f>
        <v>897000</v>
      </c>
      <c r="G75" s="145">
        <f>G89+G92+G101+G122+G77</f>
        <v>899500</v>
      </c>
      <c r="H75" s="146">
        <f>H89+H92+H101+H122+H77</f>
        <v>762736.89</v>
      </c>
      <c r="I75" s="552">
        <f>H75/G75*100</f>
        <v>84.79565202890494</v>
      </c>
      <c r="J75" s="277">
        <f>H75/E75*100</f>
        <v>102.53077592605635</v>
      </c>
      <c r="K75" s="459"/>
      <c r="L75" s="459"/>
      <c r="M75" s="459"/>
      <c r="N75" s="459"/>
    </row>
    <row r="76" spans="1:14" s="76" customFormat="1" ht="12.75" customHeight="1">
      <c r="A76" s="147"/>
      <c r="B76" s="461"/>
      <c r="C76" s="148"/>
      <c r="D76" s="462" t="s">
        <v>199</v>
      </c>
      <c r="E76" s="150">
        <f>E93+E102+E123</f>
        <v>55436.36</v>
      </c>
      <c r="F76" s="149">
        <f>F93+F102+F123+F88</f>
        <v>100000</v>
      </c>
      <c r="G76" s="149">
        <f>G93+G102+G123+G88</f>
        <v>100000</v>
      </c>
      <c r="H76" s="150">
        <f>H93+H102+H123+H88</f>
        <v>59900</v>
      </c>
      <c r="I76" s="623">
        <f>H76/G76*100</f>
        <v>59.9</v>
      </c>
      <c r="J76" s="150">
        <v>0</v>
      </c>
      <c r="K76" s="459"/>
      <c r="L76" s="459"/>
      <c r="M76" s="459"/>
      <c r="N76" s="459"/>
    </row>
    <row r="77" spans="1:14" s="76" customFormat="1" ht="12.75" customHeight="1">
      <c r="A77" s="211"/>
      <c r="B77" s="221">
        <v>71012</v>
      </c>
      <c r="C77" s="212"/>
      <c r="D77" s="213" t="s">
        <v>492</v>
      </c>
      <c r="E77" s="120">
        <v>0</v>
      </c>
      <c r="F77" s="274">
        <f>SUM(F78:F88)</f>
        <v>452000</v>
      </c>
      <c r="G77" s="274">
        <f>SUM(G78:G88)</f>
        <v>454500</v>
      </c>
      <c r="H77" s="120">
        <f>SUM(H78:H88)</f>
        <v>357836.89</v>
      </c>
      <c r="I77" s="554">
        <f aca="true" t="shared" si="8" ref="I77:I88">H77/G77*100</f>
        <v>78.7319889988999</v>
      </c>
      <c r="J77" s="120">
        <v>0</v>
      </c>
      <c r="K77" s="459"/>
      <c r="L77" s="459"/>
      <c r="M77" s="459"/>
      <c r="N77" s="459"/>
    </row>
    <row r="78" spans="1:14" s="76" customFormat="1" ht="12.75" customHeight="1">
      <c r="A78" s="220"/>
      <c r="B78" s="221"/>
      <c r="C78" s="113">
        <v>4010</v>
      </c>
      <c r="D78" s="114" t="s">
        <v>283</v>
      </c>
      <c r="E78" s="219">
        <v>0</v>
      </c>
      <c r="F78" s="276">
        <v>27582</v>
      </c>
      <c r="G78" s="276">
        <v>27582</v>
      </c>
      <c r="H78" s="219">
        <v>27582</v>
      </c>
      <c r="I78" s="554">
        <f t="shared" si="8"/>
        <v>100</v>
      </c>
      <c r="J78" s="219">
        <v>0</v>
      </c>
      <c r="K78" s="459"/>
      <c r="L78" s="459"/>
      <c r="M78" s="459"/>
      <c r="N78" s="459"/>
    </row>
    <row r="79" spans="1:14" s="76" customFormat="1" ht="12.75" customHeight="1">
      <c r="A79" s="220"/>
      <c r="B79" s="221"/>
      <c r="C79" s="113">
        <v>4110</v>
      </c>
      <c r="D79" s="114" t="s">
        <v>336</v>
      </c>
      <c r="E79" s="219">
        <v>0</v>
      </c>
      <c r="F79" s="276">
        <v>4741</v>
      </c>
      <c r="G79" s="276">
        <v>4741</v>
      </c>
      <c r="H79" s="219">
        <v>4741</v>
      </c>
      <c r="I79" s="554">
        <f t="shared" si="8"/>
        <v>100</v>
      </c>
      <c r="J79" s="219">
        <v>0</v>
      </c>
      <c r="K79" s="459"/>
      <c r="L79" s="459"/>
      <c r="M79" s="459"/>
      <c r="N79" s="459"/>
    </row>
    <row r="80" spans="1:14" s="76" customFormat="1" ht="12.75" customHeight="1">
      <c r="A80" s="220"/>
      <c r="B80" s="221"/>
      <c r="C80" s="113">
        <v>4120</v>
      </c>
      <c r="D80" s="114" t="s">
        <v>334</v>
      </c>
      <c r="E80" s="219">
        <v>0</v>
      </c>
      <c r="F80" s="276">
        <v>677</v>
      </c>
      <c r="G80" s="276">
        <v>677</v>
      </c>
      <c r="H80" s="219">
        <v>677</v>
      </c>
      <c r="I80" s="554">
        <f t="shared" si="8"/>
        <v>100</v>
      </c>
      <c r="J80" s="219">
        <v>0</v>
      </c>
      <c r="K80" s="459"/>
      <c r="L80" s="459"/>
      <c r="M80" s="459"/>
      <c r="N80" s="459"/>
    </row>
    <row r="81" spans="1:14" s="76" customFormat="1" ht="12.75" customHeight="1">
      <c r="A81" s="220"/>
      <c r="B81" s="221"/>
      <c r="C81" s="113">
        <v>4210</v>
      </c>
      <c r="D81" s="114" t="s">
        <v>7</v>
      </c>
      <c r="E81" s="219">
        <v>0</v>
      </c>
      <c r="F81" s="276">
        <v>30000</v>
      </c>
      <c r="G81" s="276">
        <v>30000</v>
      </c>
      <c r="H81" s="219">
        <v>13620.09</v>
      </c>
      <c r="I81" s="554">
        <f t="shared" si="8"/>
        <v>45.4003</v>
      </c>
      <c r="J81" s="219">
        <v>0</v>
      </c>
      <c r="K81" s="459"/>
      <c r="L81" s="459"/>
      <c r="M81" s="459"/>
      <c r="N81" s="459"/>
    </row>
    <row r="82" spans="1:14" s="76" customFormat="1" ht="12.75" customHeight="1">
      <c r="A82" s="220"/>
      <c r="B82" s="221"/>
      <c r="C82" s="113">
        <v>4260</v>
      </c>
      <c r="D82" s="114" t="s">
        <v>15</v>
      </c>
      <c r="E82" s="219">
        <v>0</v>
      </c>
      <c r="F82" s="276">
        <v>30000</v>
      </c>
      <c r="G82" s="276">
        <v>30000</v>
      </c>
      <c r="H82" s="219">
        <v>14325.23</v>
      </c>
      <c r="I82" s="554">
        <f t="shared" si="8"/>
        <v>47.750766666666664</v>
      </c>
      <c r="J82" s="219">
        <v>0</v>
      </c>
      <c r="K82" s="459"/>
      <c r="L82" s="459"/>
      <c r="M82" s="459"/>
      <c r="N82" s="459"/>
    </row>
    <row r="83" spans="1:14" s="76" customFormat="1" ht="12.75" customHeight="1">
      <c r="A83" s="220"/>
      <c r="B83" s="221"/>
      <c r="C83" s="113">
        <v>4270</v>
      </c>
      <c r="D83" s="114" t="s">
        <v>27</v>
      </c>
      <c r="E83" s="219">
        <v>0</v>
      </c>
      <c r="F83" s="276">
        <v>30000</v>
      </c>
      <c r="G83" s="276">
        <v>50000</v>
      </c>
      <c r="H83" s="219">
        <v>48265.32</v>
      </c>
      <c r="I83" s="554">
        <f t="shared" si="8"/>
        <v>96.53064</v>
      </c>
      <c r="J83" s="219">
        <v>0</v>
      </c>
      <c r="K83" s="459"/>
      <c r="L83" s="459"/>
      <c r="M83" s="459"/>
      <c r="N83" s="459"/>
    </row>
    <row r="84" spans="1:14" s="76" customFormat="1" ht="12.75" customHeight="1">
      <c r="A84" s="220"/>
      <c r="B84" s="221"/>
      <c r="C84" s="113">
        <v>4300</v>
      </c>
      <c r="D84" s="114" t="s">
        <v>10</v>
      </c>
      <c r="E84" s="219">
        <v>0</v>
      </c>
      <c r="F84" s="276">
        <v>283000</v>
      </c>
      <c r="G84" s="276">
        <v>265500</v>
      </c>
      <c r="H84" s="219">
        <v>248466.25</v>
      </c>
      <c r="I84" s="554">
        <f t="shared" si="8"/>
        <v>93.58427495291902</v>
      </c>
      <c r="J84" s="219">
        <v>0</v>
      </c>
      <c r="K84" s="459"/>
      <c r="L84" s="459"/>
      <c r="M84" s="459"/>
      <c r="N84" s="459"/>
    </row>
    <row r="85" spans="1:14" s="76" customFormat="1" ht="12.75" customHeight="1">
      <c r="A85" s="220"/>
      <c r="B85" s="221"/>
      <c r="C85" s="113">
        <v>4430</v>
      </c>
      <c r="D85" s="114" t="s">
        <v>28</v>
      </c>
      <c r="E85" s="219">
        <v>0</v>
      </c>
      <c r="F85" s="276">
        <v>2000</v>
      </c>
      <c r="G85" s="276">
        <v>2000</v>
      </c>
      <c r="H85" s="219">
        <v>0</v>
      </c>
      <c r="I85" s="554">
        <f t="shared" si="8"/>
        <v>0</v>
      </c>
      <c r="J85" s="219">
        <v>0</v>
      </c>
      <c r="K85" s="459"/>
      <c r="L85" s="459"/>
      <c r="M85" s="459"/>
      <c r="N85" s="459"/>
    </row>
    <row r="86" spans="1:14" s="76" customFormat="1" ht="12.75" customHeight="1">
      <c r="A86" s="220"/>
      <c r="B86" s="221"/>
      <c r="C86" s="113">
        <v>4610</v>
      </c>
      <c r="D86" s="114" t="s">
        <v>118</v>
      </c>
      <c r="E86" s="219">
        <v>0</v>
      </c>
      <c r="F86" s="276">
        <v>1000</v>
      </c>
      <c r="G86" s="276">
        <v>1000</v>
      </c>
      <c r="H86" s="219">
        <v>0</v>
      </c>
      <c r="I86" s="554">
        <f t="shared" si="8"/>
        <v>0</v>
      </c>
      <c r="J86" s="219">
        <v>0</v>
      </c>
      <c r="K86" s="459"/>
      <c r="L86" s="459"/>
      <c r="M86" s="459"/>
      <c r="N86" s="459"/>
    </row>
    <row r="87" spans="1:14" s="76" customFormat="1" ht="12.75" customHeight="1">
      <c r="A87" s="220"/>
      <c r="B87" s="221"/>
      <c r="C87" s="113">
        <v>4700</v>
      </c>
      <c r="D87" s="114" t="s">
        <v>142</v>
      </c>
      <c r="E87" s="219">
        <v>0</v>
      </c>
      <c r="F87" s="276">
        <v>3000</v>
      </c>
      <c r="G87" s="276">
        <v>3000</v>
      </c>
      <c r="H87" s="219">
        <v>160</v>
      </c>
      <c r="I87" s="554">
        <f t="shared" si="8"/>
        <v>5.333333333333334</v>
      </c>
      <c r="J87" s="219">
        <v>0</v>
      </c>
      <c r="K87" s="459"/>
      <c r="L87" s="459"/>
      <c r="M87" s="459"/>
      <c r="N87" s="459"/>
    </row>
    <row r="88" spans="1:14" s="76" customFormat="1" ht="12.75" customHeight="1">
      <c r="A88" s="220"/>
      <c r="B88" s="221"/>
      <c r="C88" s="113">
        <v>6060</v>
      </c>
      <c r="D88" s="114" t="s">
        <v>259</v>
      </c>
      <c r="E88" s="219">
        <v>0</v>
      </c>
      <c r="F88" s="276">
        <v>40000</v>
      </c>
      <c r="G88" s="276">
        <v>40000</v>
      </c>
      <c r="H88" s="219">
        <v>0</v>
      </c>
      <c r="I88" s="554">
        <f t="shared" si="8"/>
        <v>0</v>
      </c>
      <c r="J88" s="219">
        <v>0</v>
      </c>
      <c r="K88" s="459"/>
      <c r="L88" s="459"/>
      <c r="M88" s="459"/>
      <c r="N88" s="459"/>
    </row>
    <row r="89" spans="1:14" s="76" customFormat="1" ht="12.75" customHeight="1">
      <c r="A89" s="121"/>
      <c r="B89" s="119">
        <v>71013</v>
      </c>
      <c r="C89" s="107"/>
      <c r="D89" s="108" t="s">
        <v>36</v>
      </c>
      <c r="E89" s="111">
        <f>E90+E91</f>
        <v>311000</v>
      </c>
      <c r="F89" s="110">
        <f>F90</f>
        <v>0</v>
      </c>
      <c r="G89" s="110">
        <f>G90+G91</f>
        <v>0</v>
      </c>
      <c r="H89" s="111">
        <f>H90+H91</f>
        <v>0</v>
      </c>
      <c r="I89" s="553">
        <v>0</v>
      </c>
      <c r="J89" s="272">
        <v>0</v>
      </c>
      <c r="K89" s="459"/>
      <c r="L89" s="459"/>
      <c r="M89" s="459"/>
      <c r="N89" s="459"/>
    </row>
    <row r="90" spans="1:14" s="76" customFormat="1" ht="12.75" customHeight="1">
      <c r="A90" s="105"/>
      <c r="B90" s="112"/>
      <c r="C90" s="113">
        <v>4300</v>
      </c>
      <c r="D90" s="114" t="s">
        <v>10</v>
      </c>
      <c r="E90" s="117">
        <v>181997.6</v>
      </c>
      <c r="F90" s="116">
        <v>0</v>
      </c>
      <c r="G90" s="116">
        <v>0</v>
      </c>
      <c r="H90" s="117">
        <v>0</v>
      </c>
      <c r="I90" s="554">
        <v>0</v>
      </c>
      <c r="J90" s="287">
        <f>H90/E90*100</f>
        <v>0</v>
      </c>
      <c r="K90" s="459"/>
      <c r="L90" s="459"/>
      <c r="M90" s="459"/>
      <c r="N90" s="459"/>
    </row>
    <row r="91" spans="1:14" s="76" customFormat="1" ht="12.75" customHeight="1">
      <c r="A91" s="105"/>
      <c r="B91" s="112"/>
      <c r="C91" s="113">
        <v>4307</v>
      </c>
      <c r="D91" s="114" t="s">
        <v>10</v>
      </c>
      <c r="E91" s="117">
        <v>129002.4</v>
      </c>
      <c r="F91" s="116">
        <v>0</v>
      </c>
      <c r="G91" s="116">
        <v>0</v>
      </c>
      <c r="H91" s="117">
        <v>0</v>
      </c>
      <c r="I91" s="554">
        <v>0</v>
      </c>
      <c r="J91" s="287">
        <v>0</v>
      </c>
      <c r="K91" s="459"/>
      <c r="L91" s="459"/>
      <c r="M91" s="459"/>
      <c r="N91" s="459"/>
    </row>
    <row r="92" spans="1:14" s="76" customFormat="1" ht="12.75" customHeight="1">
      <c r="A92" s="105"/>
      <c r="B92" s="119">
        <v>71014</v>
      </c>
      <c r="C92" s="107"/>
      <c r="D92" s="108" t="s">
        <v>134</v>
      </c>
      <c r="E92" s="111">
        <f>SUM(E95:E100)+E94</f>
        <v>97803.19</v>
      </c>
      <c r="F92" s="110">
        <f>SUM(F95:F100)</f>
        <v>0</v>
      </c>
      <c r="G92" s="110">
        <v>0</v>
      </c>
      <c r="H92" s="111">
        <v>0</v>
      </c>
      <c r="I92" s="553">
        <v>0</v>
      </c>
      <c r="J92" s="272">
        <f aca="true" t="shared" si="9" ref="J92:J98">H92/E92*100</f>
        <v>0</v>
      </c>
      <c r="K92" s="459"/>
      <c r="L92" s="459"/>
      <c r="M92" s="459"/>
      <c r="N92" s="459"/>
    </row>
    <row r="93" spans="1:14" s="76" customFormat="1" ht="12.75" customHeight="1">
      <c r="A93" s="105"/>
      <c r="B93" s="106"/>
      <c r="C93" s="107"/>
      <c r="D93" s="463" t="s">
        <v>198</v>
      </c>
      <c r="E93" s="155">
        <v>10329.36</v>
      </c>
      <c r="F93" s="154">
        <f>F100</f>
        <v>0</v>
      </c>
      <c r="G93" s="154">
        <v>0</v>
      </c>
      <c r="H93" s="155">
        <v>0</v>
      </c>
      <c r="I93" s="620">
        <v>0</v>
      </c>
      <c r="J93" s="155">
        <v>0</v>
      </c>
      <c r="K93" s="459"/>
      <c r="L93" s="459"/>
      <c r="M93" s="459"/>
      <c r="N93" s="459"/>
    </row>
    <row r="94" spans="1:14" s="76" customFormat="1" ht="12.75" customHeight="1">
      <c r="A94" s="105"/>
      <c r="B94" s="106"/>
      <c r="C94" s="113">
        <v>4170</v>
      </c>
      <c r="D94" s="131" t="s">
        <v>111</v>
      </c>
      <c r="E94" s="258">
        <v>2337</v>
      </c>
      <c r="F94" s="286">
        <v>0</v>
      </c>
      <c r="G94" s="286">
        <v>0</v>
      </c>
      <c r="H94" s="258">
        <v>0</v>
      </c>
      <c r="I94" s="202">
        <v>0</v>
      </c>
      <c r="J94" s="258">
        <v>0</v>
      </c>
      <c r="K94" s="459"/>
      <c r="L94" s="459"/>
      <c r="M94" s="459"/>
      <c r="N94" s="459"/>
    </row>
    <row r="95" spans="1:14" s="76" customFormat="1" ht="12.75" customHeight="1">
      <c r="A95" s="105"/>
      <c r="B95" s="112"/>
      <c r="C95" s="113">
        <v>4210</v>
      </c>
      <c r="D95" s="114" t="s">
        <v>7</v>
      </c>
      <c r="E95" s="117">
        <v>16356.81</v>
      </c>
      <c r="F95" s="116">
        <v>0</v>
      </c>
      <c r="G95" s="116">
        <v>0</v>
      </c>
      <c r="H95" s="117">
        <v>0</v>
      </c>
      <c r="I95" s="554">
        <v>0</v>
      </c>
      <c r="J95" s="287">
        <f t="shared" si="9"/>
        <v>0</v>
      </c>
      <c r="K95" s="459"/>
      <c r="L95" s="459"/>
      <c r="M95" s="459"/>
      <c r="N95" s="459"/>
    </row>
    <row r="96" spans="1:14" s="76" customFormat="1" ht="12.75" customHeight="1">
      <c r="A96" s="105"/>
      <c r="B96" s="112"/>
      <c r="C96" s="113">
        <v>4260</v>
      </c>
      <c r="D96" s="114" t="s">
        <v>15</v>
      </c>
      <c r="E96" s="117">
        <v>12628.66</v>
      </c>
      <c r="F96" s="116">
        <v>0</v>
      </c>
      <c r="G96" s="116">
        <v>0</v>
      </c>
      <c r="H96" s="117">
        <v>0</v>
      </c>
      <c r="I96" s="554">
        <v>0</v>
      </c>
      <c r="J96" s="287">
        <f t="shared" si="9"/>
        <v>0</v>
      </c>
      <c r="K96" s="459"/>
      <c r="L96" s="459"/>
      <c r="M96" s="459"/>
      <c r="N96" s="459"/>
    </row>
    <row r="97" spans="1:14" s="76" customFormat="1" ht="12.75" customHeight="1">
      <c r="A97" s="105"/>
      <c r="B97" s="112"/>
      <c r="C97" s="113">
        <v>4270</v>
      </c>
      <c r="D97" s="114" t="s">
        <v>27</v>
      </c>
      <c r="E97" s="117">
        <v>0</v>
      </c>
      <c r="F97" s="116">
        <v>0</v>
      </c>
      <c r="G97" s="116">
        <v>0</v>
      </c>
      <c r="H97" s="117">
        <v>0</v>
      </c>
      <c r="I97" s="554">
        <v>0</v>
      </c>
      <c r="J97" s="287">
        <v>0</v>
      </c>
      <c r="K97" s="459"/>
      <c r="L97" s="459"/>
      <c r="M97" s="459"/>
      <c r="N97" s="459"/>
    </row>
    <row r="98" spans="1:14" s="76" customFormat="1" ht="12.75" customHeight="1">
      <c r="A98" s="105"/>
      <c r="B98" s="112"/>
      <c r="C98" s="113">
        <v>4300</v>
      </c>
      <c r="D98" s="114" t="s">
        <v>10</v>
      </c>
      <c r="E98" s="117">
        <v>55754.82</v>
      </c>
      <c r="F98" s="116">
        <v>0</v>
      </c>
      <c r="G98" s="116">
        <v>0</v>
      </c>
      <c r="H98" s="117">
        <v>0</v>
      </c>
      <c r="I98" s="554">
        <v>0</v>
      </c>
      <c r="J98" s="287">
        <f t="shared" si="9"/>
        <v>0</v>
      </c>
      <c r="K98" s="459"/>
      <c r="L98" s="459"/>
      <c r="M98" s="459"/>
      <c r="N98" s="459"/>
    </row>
    <row r="99" spans="1:14" s="76" customFormat="1" ht="12.75" customHeight="1">
      <c r="A99" s="105"/>
      <c r="B99" s="112"/>
      <c r="C99" s="113">
        <v>4610</v>
      </c>
      <c r="D99" s="114" t="s">
        <v>118</v>
      </c>
      <c r="E99" s="117">
        <v>396.54</v>
      </c>
      <c r="F99" s="116">
        <v>0</v>
      </c>
      <c r="G99" s="116">
        <v>0</v>
      </c>
      <c r="H99" s="117">
        <v>0</v>
      </c>
      <c r="I99" s="554">
        <v>0</v>
      </c>
      <c r="J99" s="287">
        <f>H99/E99*100</f>
        <v>0</v>
      </c>
      <c r="K99" s="459"/>
      <c r="L99" s="459"/>
      <c r="M99" s="459"/>
      <c r="N99" s="459"/>
    </row>
    <row r="100" spans="1:14" s="76" customFormat="1" ht="12.75" customHeight="1">
      <c r="A100" s="105"/>
      <c r="B100" s="112"/>
      <c r="C100" s="113">
        <v>6060</v>
      </c>
      <c r="D100" s="114" t="s">
        <v>259</v>
      </c>
      <c r="E100" s="117">
        <v>10329.36</v>
      </c>
      <c r="F100" s="116">
        <v>0</v>
      </c>
      <c r="G100" s="116">
        <v>0</v>
      </c>
      <c r="H100" s="117">
        <v>0</v>
      </c>
      <c r="I100" s="554">
        <v>0</v>
      </c>
      <c r="J100" s="287">
        <v>0</v>
      </c>
      <c r="K100" s="459"/>
      <c r="L100" s="459"/>
      <c r="M100" s="459"/>
      <c r="N100" s="459"/>
    </row>
    <row r="101" spans="1:14" s="76" customFormat="1" ht="12.75" customHeight="1">
      <c r="A101" s="449"/>
      <c r="B101" s="151">
        <v>71015</v>
      </c>
      <c r="C101" s="107"/>
      <c r="D101" s="108" t="s">
        <v>37</v>
      </c>
      <c r="E101" s="111">
        <f>SUM(E103:E120)</f>
        <v>290000</v>
      </c>
      <c r="F101" s="284">
        <f>SUM(F103:F108)+SUM(F110:F120)+F109+F121</f>
        <v>405000</v>
      </c>
      <c r="G101" s="110">
        <f>SUM(G103:G121)</f>
        <v>405000</v>
      </c>
      <c r="H101" s="111">
        <f>SUM(H103:H121)</f>
        <v>404900</v>
      </c>
      <c r="I101" s="553">
        <f>H101/G101*100</f>
        <v>99.97530864197532</v>
      </c>
      <c r="J101" s="272">
        <f>H101/E101*100</f>
        <v>139.6206896551724</v>
      </c>
      <c r="K101" s="459"/>
      <c r="L101" s="459"/>
      <c r="M101" s="459"/>
      <c r="N101" s="459"/>
    </row>
    <row r="102" spans="1:14" s="76" customFormat="1" ht="12.75" customHeight="1">
      <c r="A102" s="449"/>
      <c r="B102" s="118"/>
      <c r="C102" s="107"/>
      <c r="D102" s="153" t="s">
        <v>198</v>
      </c>
      <c r="E102" s="155">
        <v>0</v>
      </c>
      <c r="F102" s="285">
        <f>F121</f>
        <v>60000</v>
      </c>
      <c r="G102" s="154">
        <f>G121</f>
        <v>60000</v>
      </c>
      <c r="H102" s="155">
        <f>H121</f>
        <v>59900</v>
      </c>
      <c r="I102" s="620">
        <f>H102/G102*100</f>
        <v>99.83333333333333</v>
      </c>
      <c r="J102" s="155">
        <v>0</v>
      </c>
      <c r="K102" s="459"/>
      <c r="L102" s="459"/>
      <c r="M102" s="459"/>
      <c r="N102" s="459"/>
    </row>
    <row r="103" spans="1:14" s="76" customFormat="1" ht="12.75" customHeight="1">
      <c r="A103" s="169"/>
      <c r="B103" s="105"/>
      <c r="C103" s="113">
        <v>4010</v>
      </c>
      <c r="D103" s="114" t="s">
        <v>11</v>
      </c>
      <c r="E103" s="117">
        <v>116095.83</v>
      </c>
      <c r="F103" s="116">
        <v>121000</v>
      </c>
      <c r="G103" s="116">
        <v>134777</v>
      </c>
      <c r="H103" s="117">
        <v>134776.91</v>
      </c>
      <c r="I103" s="554">
        <f aca="true" t="shared" si="10" ref="I103:I121">H103/G103*100</f>
        <v>99.99993322302767</v>
      </c>
      <c r="J103" s="287">
        <f>H103/E103*100</f>
        <v>116.09108613117284</v>
      </c>
      <c r="K103" s="459"/>
      <c r="L103" s="459"/>
      <c r="M103" s="459"/>
      <c r="N103" s="459"/>
    </row>
    <row r="104" spans="1:14" s="76" customFormat="1" ht="12.75" customHeight="1">
      <c r="A104" s="169"/>
      <c r="B104" s="105"/>
      <c r="C104" s="113">
        <v>4020</v>
      </c>
      <c r="D104" s="114" t="s">
        <v>140</v>
      </c>
      <c r="E104" s="117">
        <v>72103.56</v>
      </c>
      <c r="F104" s="116">
        <v>106500</v>
      </c>
      <c r="G104" s="116">
        <v>95439</v>
      </c>
      <c r="H104" s="117">
        <v>95439.28</v>
      </c>
      <c r="I104" s="554">
        <f t="shared" si="10"/>
        <v>100.00029338111254</v>
      </c>
      <c r="J104" s="287">
        <f aca="true" t="shared" si="11" ref="J104:J119">H104/E104*100</f>
        <v>132.36417175518102</v>
      </c>
      <c r="K104" s="480"/>
      <c r="L104" s="459"/>
      <c r="M104" s="459"/>
      <c r="N104" s="459"/>
    </row>
    <row r="105" spans="1:14" s="76" customFormat="1" ht="12.75" customHeight="1">
      <c r="A105" s="169"/>
      <c r="B105" s="105"/>
      <c r="C105" s="113">
        <v>4040</v>
      </c>
      <c r="D105" s="114" t="s">
        <v>12</v>
      </c>
      <c r="E105" s="117">
        <v>14251.79</v>
      </c>
      <c r="F105" s="116">
        <v>17000</v>
      </c>
      <c r="G105" s="116">
        <v>14851</v>
      </c>
      <c r="H105" s="117">
        <v>14851.36</v>
      </c>
      <c r="I105" s="554">
        <f t="shared" si="10"/>
        <v>100.00242407918658</v>
      </c>
      <c r="J105" s="287">
        <f t="shared" si="11"/>
        <v>104.20698031615679</v>
      </c>
      <c r="K105" s="467"/>
      <c r="L105" s="459"/>
      <c r="M105" s="459"/>
      <c r="N105" s="459"/>
    </row>
    <row r="106" spans="1:14" s="76" customFormat="1" ht="12.75" customHeight="1">
      <c r="A106" s="169"/>
      <c r="B106" s="105"/>
      <c r="C106" s="113">
        <v>4110</v>
      </c>
      <c r="D106" s="114" t="s">
        <v>13</v>
      </c>
      <c r="E106" s="117">
        <v>35924.57</v>
      </c>
      <c r="F106" s="116">
        <v>44000</v>
      </c>
      <c r="G106" s="116">
        <v>44036</v>
      </c>
      <c r="H106" s="117">
        <v>44035.43</v>
      </c>
      <c r="I106" s="554">
        <f t="shared" si="10"/>
        <v>99.9987056045054</v>
      </c>
      <c r="J106" s="287">
        <f t="shared" si="11"/>
        <v>122.57747274358468</v>
      </c>
      <c r="K106" s="459"/>
      <c r="L106" s="459"/>
      <c r="M106" s="459"/>
      <c r="N106" s="459"/>
    </row>
    <row r="107" spans="1:14" s="76" customFormat="1" ht="12.75" customHeight="1">
      <c r="A107" s="169"/>
      <c r="B107" s="105"/>
      <c r="C107" s="113">
        <v>4120</v>
      </c>
      <c r="D107" s="114" t="s">
        <v>14</v>
      </c>
      <c r="E107" s="117">
        <v>3622.03</v>
      </c>
      <c r="F107" s="116">
        <v>5000</v>
      </c>
      <c r="G107" s="116">
        <v>4397</v>
      </c>
      <c r="H107" s="117">
        <v>4396.48</v>
      </c>
      <c r="I107" s="554">
        <f t="shared" si="10"/>
        <v>99.98817375483283</v>
      </c>
      <c r="J107" s="287">
        <f t="shared" si="11"/>
        <v>121.38165614310206</v>
      </c>
      <c r="K107" s="459"/>
      <c r="L107" s="459"/>
      <c r="M107" s="459"/>
      <c r="N107" s="459"/>
    </row>
    <row r="108" spans="1:14" s="76" customFormat="1" ht="12.75" customHeight="1">
      <c r="A108" s="169"/>
      <c r="B108" s="105"/>
      <c r="C108" s="113">
        <v>4210</v>
      </c>
      <c r="D108" s="114" t="s">
        <v>7</v>
      </c>
      <c r="E108" s="117">
        <v>13421.28</v>
      </c>
      <c r="F108" s="116">
        <v>10000</v>
      </c>
      <c r="G108" s="116">
        <v>14938</v>
      </c>
      <c r="H108" s="117">
        <v>14938.33</v>
      </c>
      <c r="I108" s="554">
        <f t="shared" si="10"/>
        <v>100.00220913107512</v>
      </c>
      <c r="J108" s="287">
        <f t="shared" si="11"/>
        <v>111.30331831241134</v>
      </c>
      <c r="K108" s="480"/>
      <c r="L108" s="459"/>
      <c r="M108" s="459"/>
      <c r="N108" s="459"/>
    </row>
    <row r="109" spans="1:14" s="76" customFormat="1" ht="12.75" customHeight="1">
      <c r="A109" s="169"/>
      <c r="B109" s="105"/>
      <c r="C109" s="113">
        <v>4270</v>
      </c>
      <c r="D109" s="114" t="s">
        <v>27</v>
      </c>
      <c r="E109" s="117">
        <v>80</v>
      </c>
      <c r="F109" s="116">
        <v>200</v>
      </c>
      <c r="G109" s="116">
        <v>537</v>
      </c>
      <c r="H109" s="117">
        <v>536.42</v>
      </c>
      <c r="I109" s="554">
        <f t="shared" si="10"/>
        <v>99.89199255121042</v>
      </c>
      <c r="J109" s="287">
        <f t="shared" si="11"/>
        <v>670.525</v>
      </c>
      <c r="K109" s="467"/>
      <c r="L109" s="459"/>
      <c r="M109" s="459"/>
      <c r="N109" s="459"/>
    </row>
    <row r="110" spans="1:14" s="76" customFormat="1" ht="12.75" customHeight="1">
      <c r="A110" s="169"/>
      <c r="B110" s="105"/>
      <c r="C110" s="113">
        <v>4280</v>
      </c>
      <c r="D110" s="114" t="s">
        <v>91</v>
      </c>
      <c r="E110" s="117">
        <v>385</v>
      </c>
      <c r="F110" s="116">
        <v>300</v>
      </c>
      <c r="G110" s="116">
        <v>440</v>
      </c>
      <c r="H110" s="117">
        <v>440</v>
      </c>
      <c r="I110" s="554">
        <f t="shared" si="10"/>
        <v>100</v>
      </c>
      <c r="J110" s="287">
        <f t="shared" si="11"/>
        <v>114.28571428571428</v>
      </c>
      <c r="K110" s="459"/>
      <c r="L110" s="459"/>
      <c r="M110" s="459"/>
      <c r="N110" s="459"/>
    </row>
    <row r="111" spans="1:14" s="76" customFormat="1" ht="12.75" customHeight="1">
      <c r="A111" s="169"/>
      <c r="B111" s="105"/>
      <c r="C111" s="113">
        <v>4300</v>
      </c>
      <c r="D111" s="114" t="s">
        <v>10</v>
      </c>
      <c r="E111" s="117">
        <v>12299.67</v>
      </c>
      <c r="F111" s="116">
        <v>14000</v>
      </c>
      <c r="G111" s="116">
        <v>11802</v>
      </c>
      <c r="H111" s="117">
        <v>11801.65</v>
      </c>
      <c r="I111" s="554">
        <f t="shared" si="10"/>
        <v>99.99703440094899</v>
      </c>
      <c r="J111" s="287">
        <f t="shared" si="11"/>
        <v>95.95094827747411</v>
      </c>
      <c r="K111" s="459"/>
      <c r="L111" s="459"/>
      <c r="M111" s="459"/>
      <c r="N111" s="459"/>
    </row>
    <row r="112" spans="1:14" s="76" customFormat="1" ht="12.75" customHeight="1">
      <c r="A112" s="169"/>
      <c r="B112" s="105"/>
      <c r="C112" s="113">
        <v>4360</v>
      </c>
      <c r="D112" s="75" t="s">
        <v>390</v>
      </c>
      <c r="E112" s="117">
        <v>1180.62</v>
      </c>
      <c r="F112" s="116">
        <v>1200</v>
      </c>
      <c r="G112" s="116">
        <v>1175</v>
      </c>
      <c r="H112" s="117">
        <v>1175.04</v>
      </c>
      <c r="I112" s="554">
        <f t="shared" si="10"/>
        <v>100.00340425531915</v>
      </c>
      <c r="J112" s="287">
        <f t="shared" si="11"/>
        <v>99.52736697667328</v>
      </c>
      <c r="K112" s="459"/>
      <c r="L112" s="459"/>
      <c r="M112" s="459"/>
      <c r="N112" s="459"/>
    </row>
    <row r="113" spans="1:14" s="76" customFormat="1" ht="12.75" customHeight="1">
      <c r="A113" s="169"/>
      <c r="B113" s="105"/>
      <c r="C113" s="113">
        <v>4400</v>
      </c>
      <c r="D113" s="455" t="s">
        <v>310</v>
      </c>
      <c r="E113" s="117"/>
      <c r="F113" s="116"/>
      <c r="G113" s="116"/>
      <c r="H113" s="117"/>
      <c r="I113" s="554"/>
      <c r="J113" s="287"/>
      <c r="K113" s="480"/>
      <c r="L113" s="459"/>
      <c r="M113" s="459"/>
      <c r="N113" s="459"/>
    </row>
    <row r="114" spans="1:14" s="76" customFormat="1" ht="12.75" customHeight="1">
      <c r="A114" s="169"/>
      <c r="B114" s="105"/>
      <c r="C114" s="113"/>
      <c r="D114" s="455" t="s">
        <v>311</v>
      </c>
      <c r="E114" s="117">
        <v>14008.92</v>
      </c>
      <c r="F114" s="116">
        <v>14500</v>
      </c>
      <c r="G114" s="116">
        <v>13893</v>
      </c>
      <c r="H114" s="117">
        <v>13893.31</v>
      </c>
      <c r="I114" s="554">
        <f t="shared" si="10"/>
        <v>100.0022313395235</v>
      </c>
      <c r="J114" s="287">
        <f t="shared" si="11"/>
        <v>99.17474009416857</v>
      </c>
      <c r="K114" s="467"/>
      <c r="L114" s="459"/>
      <c r="M114" s="459"/>
      <c r="N114" s="459"/>
    </row>
    <row r="115" spans="1:14" s="76" customFormat="1" ht="12.75" customHeight="1">
      <c r="A115" s="169"/>
      <c r="B115" s="105"/>
      <c r="C115" s="113">
        <v>4410</v>
      </c>
      <c r="D115" s="114" t="s">
        <v>16</v>
      </c>
      <c r="E115" s="117">
        <v>15</v>
      </c>
      <c r="F115" s="116">
        <v>500</v>
      </c>
      <c r="G115" s="116">
        <v>177</v>
      </c>
      <c r="H115" s="117">
        <v>177</v>
      </c>
      <c r="I115" s="554">
        <f t="shared" si="10"/>
        <v>100</v>
      </c>
      <c r="J115" s="648">
        <f t="shared" si="11"/>
        <v>1180</v>
      </c>
      <c r="K115" s="459"/>
      <c r="L115" s="459"/>
      <c r="M115" s="459"/>
      <c r="N115" s="459"/>
    </row>
    <row r="116" spans="1:14" s="76" customFormat="1" ht="12.75" customHeight="1">
      <c r="A116" s="169"/>
      <c r="B116" s="105"/>
      <c r="C116" s="113">
        <v>4430</v>
      </c>
      <c r="D116" s="114" t="s">
        <v>28</v>
      </c>
      <c r="E116" s="117">
        <v>1499</v>
      </c>
      <c r="F116" s="116">
        <v>2000</v>
      </c>
      <c r="G116" s="116">
        <v>2755</v>
      </c>
      <c r="H116" s="117">
        <v>2755.5</v>
      </c>
      <c r="I116" s="554">
        <f t="shared" si="10"/>
        <v>100.01814882032667</v>
      </c>
      <c r="J116" s="287">
        <f t="shared" si="11"/>
        <v>183.82254836557706</v>
      </c>
      <c r="K116" s="459"/>
      <c r="L116" s="459"/>
      <c r="M116" s="459"/>
      <c r="N116" s="459"/>
    </row>
    <row r="117" spans="1:14" s="76" customFormat="1" ht="12.75" customHeight="1">
      <c r="A117" s="169"/>
      <c r="B117" s="105"/>
      <c r="C117" s="113">
        <v>4440</v>
      </c>
      <c r="D117" s="114" t="s">
        <v>17</v>
      </c>
      <c r="E117" s="117">
        <v>4930</v>
      </c>
      <c r="F117" s="116">
        <v>6000</v>
      </c>
      <c r="G117" s="116">
        <v>4923</v>
      </c>
      <c r="H117" s="117">
        <v>4923</v>
      </c>
      <c r="I117" s="554">
        <f t="shared" si="10"/>
        <v>100</v>
      </c>
      <c r="J117" s="287">
        <f t="shared" si="11"/>
        <v>99.8580121703854</v>
      </c>
      <c r="K117" s="459"/>
      <c r="L117" s="459"/>
      <c r="M117" s="459"/>
      <c r="N117" s="459"/>
    </row>
    <row r="118" spans="1:14" s="76" customFormat="1" ht="12.75" customHeight="1">
      <c r="A118" s="169"/>
      <c r="B118" s="105"/>
      <c r="C118" s="113">
        <v>4550</v>
      </c>
      <c r="D118" s="114" t="s">
        <v>127</v>
      </c>
      <c r="E118" s="117">
        <v>0</v>
      </c>
      <c r="F118" s="116">
        <v>800</v>
      </c>
      <c r="G118" s="116">
        <v>310</v>
      </c>
      <c r="H118" s="117">
        <v>309.9</v>
      </c>
      <c r="I118" s="554">
        <f t="shared" si="10"/>
        <v>99.96774193548387</v>
      </c>
      <c r="J118" s="287">
        <v>0</v>
      </c>
      <c r="K118" s="459"/>
      <c r="L118" s="459"/>
      <c r="M118" s="459"/>
      <c r="N118" s="459"/>
    </row>
    <row r="119" spans="1:14" s="76" customFormat="1" ht="12.75" customHeight="1">
      <c r="A119" s="169"/>
      <c r="B119" s="105"/>
      <c r="C119" s="113">
        <v>4610</v>
      </c>
      <c r="D119" s="114" t="s">
        <v>118</v>
      </c>
      <c r="E119" s="117">
        <v>182.73</v>
      </c>
      <c r="F119" s="116">
        <v>1000</v>
      </c>
      <c r="G119" s="116">
        <v>90</v>
      </c>
      <c r="H119" s="117">
        <v>90.49</v>
      </c>
      <c r="I119" s="554">
        <f t="shared" si="10"/>
        <v>100.54444444444444</v>
      </c>
      <c r="J119" s="287">
        <f t="shared" si="11"/>
        <v>49.521151425600614</v>
      </c>
      <c r="K119" s="459"/>
      <c r="L119" s="459"/>
      <c r="M119" s="459"/>
      <c r="N119" s="459"/>
    </row>
    <row r="120" spans="1:14" s="76" customFormat="1" ht="12.75" customHeight="1">
      <c r="A120" s="85"/>
      <c r="B120" s="83"/>
      <c r="C120" s="113">
        <v>4700</v>
      </c>
      <c r="D120" s="114" t="s">
        <v>142</v>
      </c>
      <c r="E120" s="117">
        <v>0</v>
      </c>
      <c r="F120" s="116">
        <v>1000</v>
      </c>
      <c r="G120" s="116">
        <v>460</v>
      </c>
      <c r="H120" s="117">
        <v>459.9</v>
      </c>
      <c r="I120" s="554">
        <f t="shared" si="10"/>
        <v>99.97826086956522</v>
      </c>
      <c r="J120" s="287">
        <v>0</v>
      </c>
      <c r="K120" s="459"/>
      <c r="L120" s="459"/>
      <c r="M120" s="459"/>
      <c r="N120" s="459"/>
    </row>
    <row r="121" spans="1:14" s="76" customFormat="1" ht="12.75" customHeight="1">
      <c r="A121" s="85"/>
      <c r="B121" s="87"/>
      <c r="C121" s="113">
        <v>6060</v>
      </c>
      <c r="D121" s="114" t="s">
        <v>259</v>
      </c>
      <c r="E121" s="117">
        <v>0</v>
      </c>
      <c r="F121" s="116">
        <v>60000</v>
      </c>
      <c r="G121" s="116">
        <v>60000</v>
      </c>
      <c r="H121" s="117">
        <v>59900</v>
      </c>
      <c r="I121" s="554">
        <f t="shared" si="10"/>
        <v>99.83333333333333</v>
      </c>
      <c r="J121" s="287">
        <v>0</v>
      </c>
      <c r="K121" s="459"/>
      <c r="L121" s="459"/>
      <c r="M121" s="459"/>
      <c r="N121" s="459"/>
    </row>
    <row r="122" spans="1:14" s="76" customFormat="1" ht="12.75" customHeight="1">
      <c r="A122" s="83"/>
      <c r="B122" s="466">
        <v>71095</v>
      </c>
      <c r="C122" s="107"/>
      <c r="D122" s="108" t="s">
        <v>169</v>
      </c>
      <c r="E122" s="111">
        <f>E124+E125</f>
        <v>45107</v>
      </c>
      <c r="F122" s="110">
        <f>F124+F125</f>
        <v>40000</v>
      </c>
      <c r="G122" s="110">
        <f>G124+G125</f>
        <v>40000</v>
      </c>
      <c r="H122" s="111">
        <f>H124+H125</f>
        <v>0</v>
      </c>
      <c r="I122" s="553">
        <f>H122/G122*100</f>
        <v>0</v>
      </c>
      <c r="J122" s="272">
        <v>0</v>
      </c>
      <c r="K122" s="459"/>
      <c r="L122" s="459"/>
      <c r="M122" s="459"/>
      <c r="N122" s="459"/>
    </row>
    <row r="123" spans="1:14" s="76" customFormat="1" ht="12.75" customHeight="1">
      <c r="A123" s="83"/>
      <c r="B123" s="466"/>
      <c r="C123" s="107"/>
      <c r="D123" s="463" t="s">
        <v>198</v>
      </c>
      <c r="E123" s="111">
        <f>E125</f>
        <v>45107</v>
      </c>
      <c r="F123" s="110">
        <v>0</v>
      </c>
      <c r="G123" s="110">
        <f>G125</f>
        <v>0</v>
      </c>
      <c r="H123" s="111">
        <f>H125</f>
        <v>0</v>
      </c>
      <c r="I123" s="553">
        <v>0</v>
      </c>
      <c r="J123" s="272">
        <v>0</v>
      </c>
      <c r="K123" s="459"/>
      <c r="L123" s="459"/>
      <c r="M123" s="459"/>
      <c r="N123" s="459"/>
    </row>
    <row r="124" spans="1:14" s="76" customFormat="1" ht="12.75" customHeight="1">
      <c r="A124" s="83"/>
      <c r="B124" s="465"/>
      <c r="C124" s="113">
        <v>4300</v>
      </c>
      <c r="D124" s="114" t="s">
        <v>189</v>
      </c>
      <c r="E124" s="117">
        <v>0</v>
      </c>
      <c r="F124" s="116">
        <v>40000</v>
      </c>
      <c r="G124" s="116">
        <v>40000</v>
      </c>
      <c r="H124" s="117">
        <v>0</v>
      </c>
      <c r="I124" s="554">
        <v>0</v>
      </c>
      <c r="J124" s="287">
        <v>0</v>
      </c>
      <c r="K124" s="459"/>
      <c r="L124" s="459"/>
      <c r="M124" s="459"/>
      <c r="N124" s="459"/>
    </row>
    <row r="125" spans="1:14" s="76" customFormat="1" ht="12.75" customHeight="1">
      <c r="A125" s="87"/>
      <c r="B125" s="464"/>
      <c r="C125" s="113">
        <v>6060</v>
      </c>
      <c r="D125" s="114" t="s">
        <v>259</v>
      </c>
      <c r="E125" s="117">
        <v>45107</v>
      </c>
      <c r="F125" s="116">
        <v>0</v>
      </c>
      <c r="G125" s="116">
        <v>0</v>
      </c>
      <c r="H125" s="117">
        <v>0</v>
      </c>
      <c r="I125" s="554">
        <v>0</v>
      </c>
      <c r="J125" s="287">
        <v>0</v>
      </c>
      <c r="K125" s="459"/>
      <c r="L125" s="459"/>
      <c r="M125" s="459"/>
      <c r="N125" s="459"/>
    </row>
    <row r="126" spans="1:14" s="76" customFormat="1" ht="12.75" customHeight="1">
      <c r="A126" s="84"/>
      <c r="B126" s="84"/>
      <c r="C126" s="156"/>
      <c r="D126" s="156"/>
      <c r="E126" s="159"/>
      <c r="F126" s="158"/>
      <c r="G126" s="158"/>
      <c r="H126" s="159"/>
      <c r="I126" s="367"/>
      <c r="J126" s="367"/>
      <c r="K126" s="459"/>
      <c r="L126" s="459"/>
      <c r="M126" s="459"/>
      <c r="N126" s="459"/>
    </row>
    <row r="127" spans="1:14" s="76" customFormat="1" ht="12.75" customHeight="1">
      <c r="A127" s="84"/>
      <c r="B127" s="84"/>
      <c r="C127" s="156"/>
      <c r="D127" s="156"/>
      <c r="E127" s="159"/>
      <c r="F127" s="158"/>
      <c r="G127" s="158"/>
      <c r="H127" s="159"/>
      <c r="I127" s="367"/>
      <c r="J127" s="367"/>
      <c r="K127" s="459"/>
      <c r="L127" s="459"/>
      <c r="M127" s="459"/>
      <c r="N127" s="459"/>
    </row>
    <row r="128" spans="1:14" s="76" customFormat="1" ht="12.75" customHeight="1">
      <c r="A128" s="84"/>
      <c r="B128" s="84"/>
      <c r="C128" s="156"/>
      <c r="D128" s="156"/>
      <c r="E128" s="159" t="s">
        <v>428</v>
      </c>
      <c r="F128" s="158"/>
      <c r="G128" s="158"/>
      <c r="H128" s="159"/>
      <c r="I128" s="367"/>
      <c r="J128" s="367"/>
      <c r="K128" s="459"/>
      <c r="L128" s="459"/>
      <c r="M128" s="459"/>
      <c r="N128" s="459"/>
    </row>
    <row r="129" spans="1:14" s="76" customFormat="1" ht="12.75" customHeight="1">
      <c r="A129" s="84"/>
      <c r="B129" s="84"/>
      <c r="C129" s="156"/>
      <c r="D129" s="156"/>
      <c r="E129" s="159"/>
      <c r="F129" s="158"/>
      <c r="G129" s="158"/>
      <c r="H129" s="159"/>
      <c r="I129" s="367"/>
      <c r="J129" s="367"/>
      <c r="K129" s="459"/>
      <c r="L129" s="459"/>
      <c r="M129" s="459"/>
      <c r="N129" s="459"/>
    </row>
    <row r="130" spans="1:14" s="76" customFormat="1" ht="12.75" customHeight="1">
      <c r="A130" s="419"/>
      <c r="B130" s="420"/>
      <c r="C130" s="419"/>
      <c r="D130" s="421"/>
      <c r="E130" s="82" t="s">
        <v>3</v>
      </c>
      <c r="F130" s="422" t="s">
        <v>101</v>
      </c>
      <c r="G130" s="423" t="s">
        <v>102</v>
      </c>
      <c r="H130" s="82" t="s">
        <v>3</v>
      </c>
      <c r="I130" s="424" t="s">
        <v>319</v>
      </c>
      <c r="J130" s="624"/>
      <c r="K130" s="459"/>
      <c r="L130" s="459"/>
      <c r="M130" s="459"/>
      <c r="N130" s="459"/>
    </row>
    <row r="131" spans="1:14" s="76" customFormat="1" ht="12.75" customHeight="1">
      <c r="A131" s="426" t="s">
        <v>98</v>
      </c>
      <c r="B131" s="249" t="s">
        <v>99</v>
      </c>
      <c r="C131" s="426" t="s">
        <v>4</v>
      </c>
      <c r="D131" s="427" t="s">
        <v>100</v>
      </c>
      <c r="E131" s="86" t="s">
        <v>378</v>
      </c>
      <c r="F131" s="428" t="s">
        <v>103</v>
      </c>
      <c r="G131" s="429" t="s">
        <v>104</v>
      </c>
      <c r="H131" s="86" t="s">
        <v>479</v>
      </c>
      <c r="I131" s="430"/>
      <c r="J131" s="437"/>
      <c r="K131" s="459"/>
      <c r="L131" s="459"/>
      <c r="M131" s="459"/>
      <c r="N131" s="459"/>
    </row>
    <row r="132" spans="1:14" s="76" customFormat="1" ht="12.75" customHeight="1">
      <c r="A132" s="432"/>
      <c r="B132" s="433"/>
      <c r="C132" s="432"/>
      <c r="D132" s="434"/>
      <c r="E132" s="90"/>
      <c r="F132" s="435" t="s">
        <v>479</v>
      </c>
      <c r="G132" s="436" t="s">
        <v>105</v>
      </c>
      <c r="H132" s="90"/>
      <c r="I132" s="437" t="s">
        <v>106</v>
      </c>
      <c r="J132" s="90" t="s">
        <v>107</v>
      </c>
      <c r="K132" s="459"/>
      <c r="L132" s="459"/>
      <c r="M132" s="459"/>
      <c r="N132" s="459"/>
    </row>
    <row r="133" spans="1:14" s="76" customFormat="1" ht="12.75" customHeight="1">
      <c r="A133" s="92">
        <v>1</v>
      </c>
      <c r="B133" s="92">
        <v>2</v>
      </c>
      <c r="C133" s="92">
        <v>3</v>
      </c>
      <c r="D133" s="92">
        <v>4</v>
      </c>
      <c r="E133" s="439">
        <v>5</v>
      </c>
      <c r="F133" s="439">
        <v>6</v>
      </c>
      <c r="G133" s="439">
        <v>7</v>
      </c>
      <c r="H133" s="440">
        <v>8</v>
      </c>
      <c r="I133" s="439">
        <v>9</v>
      </c>
      <c r="J133" s="439">
        <v>10</v>
      </c>
      <c r="K133" s="459"/>
      <c r="L133" s="459"/>
      <c r="M133" s="459"/>
      <c r="N133" s="459"/>
    </row>
    <row r="134" spans="1:14" s="76" customFormat="1" ht="12.75" customHeight="1">
      <c r="A134" s="142">
        <v>750</v>
      </c>
      <c r="B134" s="142"/>
      <c r="C134" s="148"/>
      <c r="D134" s="162" t="s">
        <v>39</v>
      </c>
      <c r="E134" s="277">
        <f>E136+E140+E146+E198+E205+E214+E226</f>
        <v>9072480.67</v>
      </c>
      <c r="F134" s="145">
        <f>F136+F140+F146+F205+F214+F226</f>
        <v>6864331</v>
      </c>
      <c r="G134" s="145">
        <f>G136+G140+G146+G205+G214+G226+G198</f>
        <v>7444416</v>
      </c>
      <c r="H134" s="277">
        <f>H136+H140+H146+H198+H205+H214+H226</f>
        <v>6974840.110000001</v>
      </c>
      <c r="I134" s="552">
        <f aca="true" t="shared" si="12" ref="I134:I143">H134/G134*100</f>
        <v>93.69224006288742</v>
      </c>
      <c r="J134" s="277">
        <f>H134/E134*100</f>
        <v>76.87908482476823</v>
      </c>
      <c r="K134" s="459"/>
      <c r="L134" s="459"/>
      <c r="M134" s="459"/>
      <c r="N134" s="459"/>
    </row>
    <row r="135" spans="1:14" s="76" customFormat="1" ht="12.75" customHeight="1">
      <c r="A135" s="147"/>
      <c r="B135" s="225"/>
      <c r="C135" s="148"/>
      <c r="D135" s="253" t="s">
        <v>199</v>
      </c>
      <c r="E135" s="150">
        <f>E147+E199+E227</f>
        <v>2815556.36</v>
      </c>
      <c r="F135" s="149">
        <f>F227</f>
        <v>319921</v>
      </c>
      <c r="G135" s="149">
        <f>G147+G199+G215+G227</f>
        <v>1009381</v>
      </c>
      <c r="H135" s="150">
        <f>H147+H199+H227</f>
        <v>921348.2999999999</v>
      </c>
      <c r="I135" s="623">
        <f t="shared" si="12"/>
        <v>91.278545960346</v>
      </c>
      <c r="J135" s="150">
        <f>H135/E135*100</f>
        <v>32.72348986116548</v>
      </c>
      <c r="K135" s="459"/>
      <c r="L135" s="459"/>
      <c r="M135" s="459"/>
      <c r="N135" s="459"/>
    </row>
    <row r="136" spans="1:14" s="76" customFormat="1" ht="12.75" customHeight="1">
      <c r="A136" s="189"/>
      <c r="B136" s="119">
        <v>75011</v>
      </c>
      <c r="C136" s="107"/>
      <c r="D136" s="108" t="s">
        <v>40</v>
      </c>
      <c r="E136" s="111">
        <f>SUM(E137:E139)</f>
        <v>0</v>
      </c>
      <c r="F136" s="110">
        <f>SUM(F137:F139)</f>
        <v>42500</v>
      </c>
      <c r="G136" s="110">
        <f>SUM(G137:G139)</f>
        <v>42400</v>
      </c>
      <c r="H136" s="111">
        <f>SUM(H137:H139)</f>
        <v>42400</v>
      </c>
      <c r="I136" s="553">
        <f t="shared" si="12"/>
        <v>100</v>
      </c>
      <c r="J136" s="272">
        <v>0</v>
      </c>
      <c r="K136" s="459"/>
      <c r="L136" s="459"/>
      <c r="M136" s="459"/>
      <c r="N136" s="459"/>
    </row>
    <row r="137" spans="1:14" s="76" customFormat="1" ht="12.75" customHeight="1">
      <c r="A137" s="105"/>
      <c r="B137" s="112"/>
      <c r="C137" s="113">
        <v>4010</v>
      </c>
      <c r="D137" s="114" t="s">
        <v>11</v>
      </c>
      <c r="E137" s="117">
        <v>0</v>
      </c>
      <c r="F137" s="116">
        <v>35540</v>
      </c>
      <c r="G137" s="116">
        <v>35440</v>
      </c>
      <c r="H137" s="117">
        <v>35440</v>
      </c>
      <c r="I137" s="554">
        <f t="shared" si="12"/>
        <v>100</v>
      </c>
      <c r="J137" s="287">
        <v>0</v>
      </c>
      <c r="K137" s="459"/>
      <c r="L137" s="459"/>
      <c r="M137" s="459"/>
      <c r="N137" s="459"/>
    </row>
    <row r="138" spans="1:14" s="76" customFormat="1" ht="12.75" customHeight="1">
      <c r="A138" s="105"/>
      <c r="B138" s="112"/>
      <c r="C138" s="113">
        <v>4110</v>
      </c>
      <c r="D138" s="114" t="s">
        <v>13</v>
      </c>
      <c r="E138" s="117">
        <v>0</v>
      </c>
      <c r="F138" s="116">
        <v>6092</v>
      </c>
      <c r="G138" s="116">
        <v>6092</v>
      </c>
      <c r="H138" s="117">
        <v>6092</v>
      </c>
      <c r="I138" s="554">
        <f t="shared" si="12"/>
        <v>100</v>
      </c>
      <c r="J138" s="287">
        <v>0</v>
      </c>
      <c r="K138" s="459"/>
      <c r="L138" s="459"/>
      <c r="M138" s="459"/>
      <c r="N138" s="459"/>
    </row>
    <row r="139" spans="1:14" s="76" customFormat="1" ht="12.75" customHeight="1">
      <c r="A139" s="105"/>
      <c r="B139" s="230"/>
      <c r="C139" s="113">
        <v>4120</v>
      </c>
      <c r="D139" s="114" t="s">
        <v>14</v>
      </c>
      <c r="E139" s="117">
        <v>0</v>
      </c>
      <c r="F139" s="116">
        <v>868</v>
      </c>
      <c r="G139" s="116">
        <v>868</v>
      </c>
      <c r="H139" s="117">
        <v>868</v>
      </c>
      <c r="I139" s="554">
        <f t="shared" si="12"/>
        <v>100</v>
      </c>
      <c r="J139" s="287">
        <v>0</v>
      </c>
      <c r="K139" s="459"/>
      <c r="L139" s="459"/>
      <c r="M139" s="459"/>
      <c r="N139" s="459"/>
    </row>
    <row r="140" spans="1:14" s="76" customFormat="1" ht="12.75" customHeight="1">
      <c r="A140" s="121"/>
      <c r="B140" s="119">
        <v>75019</v>
      </c>
      <c r="C140" s="107"/>
      <c r="D140" s="108" t="s">
        <v>41</v>
      </c>
      <c r="E140" s="111">
        <f>SUM(E141:E145)</f>
        <v>302656.77999999997</v>
      </c>
      <c r="F140" s="110">
        <f>SUM(F141:F145)</f>
        <v>319900</v>
      </c>
      <c r="G140" s="110">
        <f>SUM(G141:G145)</f>
        <v>319900</v>
      </c>
      <c r="H140" s="111">
        <f>SUM(H141:H145)</f>
        <v>312589.20999999996</v>
      </c>
      <c r="I140" s="553">
        <f t="shared" si="12"/>
        <v>97.7146639574867</v>
      </c>
      <c r="J140" s="272">
        <f>H140/E140*100</f>
        <v>103.2817470667599</v>
      </c>
      <c r="K140" s="459"/>
      <c r="L140" s="459"/>
      <c r="M140" s="459"/>
      <c r="N140" s="459"/>
    </row>
    <row r="141" spans="1:14" s="76" customFormat="1" ht="12.75" customHeight="1">
      <c r="A141" s="105"/>
      <c r="B141" s="112"/>
      <c r="C141" s="113">
        <v>3030</v>
      </c>
      <c r="D141" s="114" t="s">
        <v>26</v>
      </c>
      <c r="E141" s="117">
        <v>279964.06</v>
      </c>
      <c r="F141" s="116">
        <v>290500</v>
      </c>
      <c r="G141" s="116">
        <v>290500</v>
      </c>
      <c r="H141" s="117">
        <v>286539.16</v>
      </c>
      <c r="I141" s="554">
        <f t="shared" si="12"/>
        <v>98.63654388984509</v>
      </c>
      <c r="J141" s="287">
        <f>H141/E141*100</f>
        <v>102.3485514533544</v>
      </c>
      <c r="K141" s="459"/>
      <c r="L141" s="459"/>
      <c r="M141" s="459"/>
      <c r="N141" s="459"/>
    </row>
    <row r="142" spans="1:14" s="76" customFormat="1" ht="12.75" customHeight="1">
      <c r="A142" s="105"/>
      <c r="B142" s="112"/>
      <c r="C142" s="113">
        <v>4210</v>
      </c>
      <c r="D142" s="114" t="s">
        <v>7</v>
      </c>
      <c r="E142" s="117">
        <v>7542.72</v>
      </c>
      <c r="F142" s="116">
        <v>10900</v>
      </c>
      <c r="G142" s="116">
        <v>9800</v>
      </c>
      <c r="H142" s="117">
        <v>8742.06</v>
      </c>
      <c r="I142" s="554">
        <f t="shared" si="12"/>
        <v>89.20469387755101</v>
      </c>
      <c r="J142" s="287">
        <f>H142/E142*100</f>
        <v>115.90063001145474</v>
      </c>
      <c r="K142" s="459"/>
      <c r="L142" s="459"/>
      <c r="M142" s="459"/>
      <c r="N142" s="459"/>
    </row>
    <row r="143" spans="1:14" s="76" customFormat="1" ht="12.75" customHeight="1">
      <c r="A143" s="105"/>
      <c r="B143" s="112"/>
      <c r="C143" s="113">
        <v>4300</v>
      </c>
      <c r="D143" s="114" t="s">
        <v>10</v>
      </c>
      <c r="E143" s="117">
        <v>13920</v>
      </c>
      <c r="F143" s="116">
        <v>15500</v>
      </c>
      <c r="G143" s="116">
        <v>16600</v>
      </c>
      <c r="H143" s="117">
        <v>16537.99</v>
      </c>
      <c r="I143" s="554">
        <f t="shared" si="12"/>
        <v>99.62644578313254</v>
      </c>
      <c r="J143" s="287">
        <f>H143/E143*100</f>
        <v>118.80739942528737</v>
      </c>
      <c r="K143" s="459"/>
      <c r="L143" s="459"/>
      <c r="M143" s="459"/>
      <c r="N143" s="459"/>
    </row>
    <row r="144" spans="1:14" s="76" customFormat="1" ht="12.75" customHeight="1">
      <c r="A144" s="105"/>
      <c r="B144" s="112"/>
      <c r="C144" s="113">
        <v>4360</v>
      </c>
      <c r="D144" s="75" t="s">
        <v>395</v>
      </c>
      <c r="E144" s="117">
        <v>0</v>
      </c>
      <c r="F144" s="116">
        <v>1000</v>
      </c>
      <c r="G144" s="116">
        <v>1000</v>
      </c>
      <c r="H144" s="117">
        <v>0</v>
      </c>
      <c r="I144" s="554">
        <v>0</v>
      </c>
      <c r="J144" s="287">
        <v>0</v>
      </c>
      <c r="K144" s="459"/>
      <c r="L144" s="459"/>
      <c r="M144" s="459"/>
      <c r="N144" s="459"/>
    </row>
    <row r="145" spans="1:14" s="76" customFormat="1" ht="12.75" customHeight="1">
      <c r="A145" s="105"/>
      <c r="B145" s="112"/>
      <c r="C145" s="113">
        <v>4700</v>
      </c>
      <c r="D145" s="114" t="s">
        <v>142</v>
      </c>
      <c r="E145" s="117">
        <v>1230</v>
      </c>
      <c r="F145" s="116">
        <v>2000</v>
      </c>
      <c r="G145" s="116">
        <v>2000</v>
      </c>
      <c r="H145" s="117">
        <v>770</v>
      </c>
      <c r="I145" s="554">
        <f>H145/G145*100</f>
        <v>38.5</v>
      </c>
      <c r="J145" s="287">
        <f>H145/E145*100</f>
        <v>62.601626016260155</v>
      </c>
      <c r="K145" s="459"/>
      <c r="L145" s="459"/>
      <c r="M145" s="459"/>
      <c r="N145" s="459"/>
    </row>
    <row r="146" spans="1:14" s="76" customFormat="1" ht="12.75" customHeight="1">
      <c r="A146" s="121"/>
      <c r="B146" s="119">
        <v>75020</v>
      </c>
      <c r="C146" s="107"/>
      <c r="D146" s="108" t="s">
        <v>42</v>
      </c>
      <c r="E146" s="272">
        <f>SUM(E152:E182)+E188</f>
        <v>5608057.869999999</v>
      </c>
      <c r="F146" s="110">
        <f>SUM(F153:F160)+SUM(F161:F181)</f>
        <v>5874010</v>
      </c>
      <c r="G146" s="110">
        <f>SUM(G152:G182)+G188</f>
        <v>5849805</v>
      </c>
      <c r="H146" s="272">
        <f>SUM(H152:H182)+H188</f>
        <v>5512563.120000002</v>
      </c>
      <c r="I146" s="553">
        <f>H146/G146*100</f>
        <v>94.23498937144062</v>
      </c>
      <c r="J146" s="272">
        <f>H146/E146*100</f>
        <v>98.29718679418697</v>
      </c>
      <c r="K146" s="459"/>
      <c r="L146" s="467"/>
      <c r="M146" s="459"/>
      <c r="N146" s="459"/>
    </row>
    <row r="147" spans="1:14" s="76" customFormat="1" ht="12.75" customHeight="1">
      <c r="A147" s="121"/>
      <c r="B147" s="106"/>
      <c r="C147" s="107"/>
      <c r="D147" s="153" t="s">
        <v>198</v>
      </c>
      <c r="E147" s="155">
        <f>E182+E188</f>
        <v>30993.64</v>
      </c>
      <c r="F147" s="154">
        <v>0</v>
      </c>
      <c r="G147" s="154">
        <f>G182+G188</f>
        <v>6310</v>
      </c>
      <c r="H147" s="155">
        <f>H182+H188</f>
        <v>6309.9</v>
      </c>
      <c r="I147" s="620">
        <f>H147/G147*100</f>
        <v>99.99841521394612</v>
      </c>
      <c r="J147" s="155">
        <f>H147/E147*100</f>
        <v>20.358692944746082</v>
      </c>
      <c r="K147" s="459"/>
      <c r="L147" s="459"/>
      <c r="M147" s="459"/>
      <c r="N147" s="459"/>
    </row>
    <row r="148" spans="1:14" s="76" customFormat="1" ht="12.75" customHeight="1">
      <c r="A148" s="121"/>
      <c r="B148" s="106"/>
      <c r="C148" s="113">
        <v>2910</v>
      </c>
      <c r="D148" s="128" t="s">
        <v>320</v>
      </c>
      <c r="E148" s="258"/>
      <c r="F148" s="286"/>
      <c r="G148" s="286"/>
      <c r="H148" s="258"/>
      <c r="I148" s="202"/>
      <c r="J148" s="258"/>
      <c r="K148" s="459"/>
      <c r="L148" s="459"/>
      <c r="M148" s="459"/>
      <c r="N148" s="459"/>
    </row>
    <row r="149" spans="1:14" s="76" customFormat="1" ht="12.75" customHeight="1">
      <c r="A149" s="121"/>
      <c r="B149" s="106"/>
      <c r="C149" s="113"/>
      <c r="D149" s="128" t="s">
        <v>305</v>
      </c>
      <c r="E149" s="258"/>
      <c r="F149" s="286"/>
      <c r="G149" s="286"/>
      <c r="H149" s="258"/>
      <c r="I149" s="202"/>
      <c r="J149" s="258"/>
      <c r="K149" s="459"/>
      <c r="L149" s="459"/>
      <c r="M149" s="459"/>
      <c r="N149" s="459"/>
    </row>
    <row r="150" spans="1:14" s="76" customFormat="1" ht="12.75" customHeight="1">
      <c r="A150" s="121"/>
      <c r="B150" s="106"/>
      <c r="C150" s="113"/>
      <c r="D150" s="128" t="s">
        <v>321</v>
      </c>
      <c r="E150" s="258"/>
      <c r="F150" s="286"/>
      <c r="G150" s="286"/>
      <c r="H150" s="258"/>
      <c r="I150" s="202"/>
      <c r="J150" s="258"/>
      <c r="K150" s="459"/>
      <c r="L150" s="459"/>
      <c r="M150" s="459"/>
      <c r="N150" s="459"/>
    </row>
    <row r="151" spans="1:14" s="76" customFormat="1" ht="12.75" customHeight="1">
      <c r="A151" s="121"/>
      <c r="B151" s="106"/>
      <c r="C151" s="113"/>
      <c r="D151" s="128" t="s">
        <v>322</v>
      </c>
      <c r="E151" s="258"/>
      <c r="F151" s="286"/>
      <c r="G151" s="286"/>
      <c r="H151" s="258"/>
      <c r="I151" s="202"/>
      <c r="J151" s="258"/>
      <c r="K151" s="459"/>
      <c r="L151" s="459"/>
      <c r="M151" s="459"/>
      <c r="N151" s="459"/>
    </row>
    <row r="152" spans="1:14" s="76" customFormat="1" ht="12.75" customHeight="1">
      <c r="A152" s="121"/>
      <c r="B152" s="106"/>
      <c r="C152" s="113"/>
      <c r="D152" s="128" t="s">
        <v>306</v>
      </c>
      <c r="E152" s="117">
        <v>0</v>
      </c>
      <c r="F152" s="116">
        <v>0</v>
      </c>
      <c r="G152" s="116">
        <v>1747</v>
      </c>
      <c r="H152" s="117">
        <v>1746.19</v>
      </c>
      <c r="I152" s="198">
        <f>H152/G152*100</f>
        <v>99.95363480251861</v>
      </c>
      <c r="J152" s="117">
        <v>0</v>
      </c>
      <c r="K152" s="459"/>
      <c r="L152" s="459"/>
      <c r="M152" s="459"/>
      <c r="N152" s="459"/>
    </row>
    <row r="153" spans="1:14" s="76" customFormat="1" ht="12.75" customHeight="1">
      <c r="A153" s="121"/>
      <c r="B153" s="122"/>
      <c r="C153" s="113">
        <v>3020</v>
      </c>
      <c r="D153" s="114" t="s">
        <v>166</v>
      </c>
      <c r="E153" s="117">
        <v>5499</v>
      </c>
      <c r="F153" s="116">
        <v>6100</v>
      </c>
      <c r="G153" s="116">
        <v>6100</v>
      </c>
      <c r="H153" s="117">
        <v>4880</v>
      </c>
      <c r="I153" s="198">
        <f aca="true" t="shared" si="13" ref="I153:I182">H153/G153*100</f>
        <v>80</v>
      </c>
      <c r="J153" s="287">
        <f aca="true" t="shared" si="14" ref="J153:J159">H153/E153*100</f>
        <v>88.74340789234407</v>
      </c>
      <c r="K153" s="459"/>
      <c r="L153" s="459"/>
      <c r="M153" s="459"/>
      <c r="N153" s="459"/>
    </row>
    <row r="154" spans="1:14" s="76" customFormat="1" ht="12.75" customHeight="1">
      <c r="A154" s="105"/>
      <c r="B154" s="112"/>
      <c r="C154" s="113">
        <v>4010</v>
      </c>
      <c r="D154" s="114" t="s">
        <v>11</v>
      </c>
      <c r="E154" s="287">
        <v>3492107.68</v>
      </c>
      <c r="F154" s="116">
        <v>3516893</v>
      </c>
      <c r="G154" s="116">
        <v>3468639</v>
      </c>
      <c r="H154" s="117">
        <v>3378771.08</v>
      </c>
      <c r="I154" s="198">
        <f t="shared" si="13"/>
        <v>97.40913020928382</v>
      </c>
      <c r="J154" s="287">
        <f t="shared" si="14"/>
        <v>96.75449297714668</v>
      </c>
      <c r="K154" s="459"/>
      <c r="L154" s="459"/>
      <c r="M154" s="459"/>
      <c r="N154" s="459"/>
    </row>
    <row r="155" spans="1:14" s="76" customFormat="1" ht="12.75" customHeight="1">
      <c r="A155" s="105"/>
      <c r="B155" s="112"/>
      <c r="C155" s="113">
        <v>4040</v>
      </c>
      <c r="D155" s="114" t="s">
        <v>12</v>
      </c>
      <c r="E155" s="117">
        <v>264763.8</v>
      </c>
      <c r="F155" s="116">
        <v>283900</v>
      </c>
      <c r="G155" s="116">
        <v>276924</v>
      </c>
      <c r="H155" s="117">
        <v>276923.01</v>
      </c>
      <c r="I155" s="554">
        <f t="shared" si="13"/>
        <v>99.99964250119166</v>
      </c>
      <c r="J155" s="287">
        <f t="shared" si="14"/>
        <v>104.59247449991275</v>
      </c>
      <c r="K155" s="480"/>
      <c r="L155" s="459"/>
      <c r="M155" s="459"/>
      <c r="N155" s="459"/>
    </row>
    <row r="156" spans="1:14" s="76" customFormat="1" ht="12.75" customHeight="1">
      <c r="A156" s="105"/>
      <c r="B156" s="112"/>
      <c r="C156" s="113">
        <v>4110</v>
      </c>
      <c r="D156" s="114" t="s">
        <v>13</v>
      </c>
      <c r="E156" s="117">
        <v>590848.83</v>
      </c>
      <c r="F156" s="116">
        <v>653353</v>
      </c>
      <c r="G156" s="116">
        <v>648999</v>
      </c>
      <c r="H156" s="117">
        <v>597965.71</v>
      </c>
      <c r="I156" s="198">
        <f t="shared" si="13"/>
        <v>92.13661500248844</v>
      </c>
      <c r="J156" s="287">
        <f t="shared" si="14"/>
        <v>101.20451791365991</v>
      </c>
      <c r="K156" s="467"/>
      <c r="L156" s="459"/>
      <c r="M156" s="459"/>
      <c r="N156" s="459"/>
    </row>
    <row r="157" spans="1:14" s="76" customFormat="1" ht="12.75" customHeight="1">
      <c r="A157" s="105"/>
      <c r="B157" s="112"/>
      <c r="C157" s="113">
        <v>4120</v>
      </c>
      <c r="D157" s="114" t="s">
        <v>14</v>
      </c>
      <c r="E157" s="117">
        <v>65505.92</v>
      </c>
      <c r="F157" s="116">
        <v>92634</v>
      </c>
      <c r="G157" s="116">
        <v>92013</v>
      </c>
      <c r="H157" s="117">
        <v>65560.4</v>
      </c>
      <c r="I157" s="198">
        <f t="shared" si="13"/>
        <v>71.25123623835762</v>
      </c>
      <c r="J157" s="287">
        <f t="shared" si="14"/>
        <v>100.08316805565055</v>
      </c>
      <c r="K157" s="480"/>
      <c r="L157" s="459"/>
      <c r="M157" s="459"/>
      <c r="N157" s="459"/>
    </row>
    <row r="158" spans="1:14" s="76" customFormat="1" ht="12.75" customHeight="1">
      <c r="A158" s="105"/>
      <c r="B158" s="112"/>
      <c r="C158" s="113">
        <v>4170</v>
      </c>
      <c r="D158" s="114" t="s">
        <v>111</v>
      </c>
      <c r="E158" s="117">
        <v>2135.59</v>
      </c>
      <c r="F158" s="116">
        <v>6000</v>
      </c>
      <c r="G158" s="116">
        <v>6000</v>
      </c>
      <c r="H158" s="117">
        <v>1835</v>
      </c>
      <c r="I158" s="198">
        <f t="shared" si="13"/>
        <v>30.583333333333336</v>
      </c>
      <c r="J158" s="287">
        <f t="shared" si="14"/>
        <v>85.92473274364461</v>
      </c>
      <c r="K158" s="480"/>
      <c r="L158" s="459"/>
      <c r="M158" s="459"/>
      <c r="N158" s="459"/>
    </row>
    <row r="159" spans="1:14" s="76" customFormat="1" ht="12.75" customHeight="1">
      <c r="A159" s="105"/>
      <c r="B159" s="112"/>
      <c r="C159" s="113">
        <v>4210</v>
      </c>
      <c r="D159" s="114" t="s">
        <v>7</v>
      </c>
      <c r="E159" s="117">
        <v>88595.58</v>
      </c>
      <c r="F159" s="116">
        <v>155800</v>
      </c>
      <c r="G159" s="116">
        <v>155490</v>
      </c>
      <c r="H159" s="117">
        <v>142908.93</v>
      </c>
      <c r="I159" s="198">
        <f t="shared" si="13"/>
        <v>91.90875940574956</v>
      </c>
      <c r="J159" s="287">
        <f t="shared" si="14"/>
        <v>161.3048077567752</v>
      </c>
      <c r="K159" s="480"/>
      <c r="L159" s="459"/>
      <c r="M159" s="459"/>
      <c r="N159" s="459"/>
    </row>
    <row r="160" spans="1:14" s="76" customFormat="1" ht="12.75" customHeight="1">
      <c r="A160" s="105"/>
      <c r="B160" s="112"/>
      <c r="C160" s="113">
        <v>4240</v>
      </c>
      <c r="D160" s="114" t="s">
        <v>120</v>
      </c>
      <c r="E160" s="117">
        <v>0</v>
      </c>
      <c r="F160" s="116">
        <v>500</v>
      </c>
      <c r="G160" s="116">
        <v>500</v>
      </c>
      <c r="H160" s="117">
        <v>0</v>
      </c>
      <c r="I160" s="198">
        <f t="shared" si="13"/>
        <v>0</v>
      </c>
      <c r="J160" s="287">
        <v>0</v>
      </c>
      <c r="K160" s="467"/>
      <c r="L160" s="459"/>
      <c r="M160" s="459"/>
      <c r="N160" s="459"/>
    </row>
    <row r="161" spans="1:14" s="76" customFormat="1" ht="12.75" customHeight="1">
      <c r="A161" s="105"/>
      <c r="B161" s="112"/>
      <c r="C161" s="113">
        <v>4260</v>
      </c>
      <c r="D161" s="114" t="s">
        <v>15</v>
      </c>
      <c r="E161" s="117">
        <v>79680.5</v>
      </c>
      <c r="F161" s="116">
        <v>119400</v>
      </c>
      <c r="G161" s="116">
        <v>77537</v>
      </c>
      <c r="H161" s="117">
        <v>48114.72</v>
      </c>
      <c r="I161" s="198">
        <f t="shared" si="13"/>
        <v>62.05388395217767</v>
      </c>
      <c r="J161" s="287">
        <f>H161/E161*100</f>
        <v>60.384560839854174</v>
      </c>
      <c r="K161" s="480"/>
      <c r="L161" s="459"/>
      <c r="M161" s="459"/>
      <c r="N161" s="459"/>
    </row>
    <row r="162" spans="1:14" s="76" customFormat="1" ht="12.75" customHeight="1">
      <c r="A162" s="105"/>
      <c r="B162" s="112"/>
      <c r="C162" s="113">
        <v>4270</v>
      </c>
      <c r="D162" s="114" t="s">
        <v>27</v>
      </c>
      <c r="E162" s="117">
        <v>5783.92</v>
      </c>
      <c r="F162" s="116">
        <v>79800</v>
      </c>
      <c r="G162" s="116">
        <v>79800</v>
      </c>
      <c r="H162" s="117">
        <v>17399.37</v>
      </c>
      <c r="I162" s="198">
        <f t="shared" si="13"/>
        <v>21.803721804511277</v>
      </c>
      <c r="J162" s="287">
        <f>H162/E162*100</f>
        <v>300.8231441652028</v>
      </c>
      <c r="K162" s="480"/>
      <c r="L162" s="459"/>
      <c r="M162" s="459"/>
      <c r="N162" s="459"/>
    </row>
    <row r="163" spans="1:14" s="76" customFormat="1" ht="12.75" customHeight="1">
      <c r="A163" s="105"/>
      <c r="B163" s="112"/>
      <c r="C163" s="113">
        <v>4280</v>
      </c>
      <c r="D163" s="114" t="s">
        <v>91</v>
      </c>
      <c r="E163" s="117">
        <v>2460</v>
      </c>
      <c r="F163" s="116">
        <v>3500</v>
      </c>
      <c r="G163" s="116">
        <v>3500</v>
      </c>
      <c r="H163" s="117">
        <v>2845</v>
      </c>
      <c r="I163" s="198">
        <f t="shared" si="13"/>
        <v>81.28571428571428</v>
      </c>
      <c r="J163" s="287">
        <f>H163/E163*100</f>
        <v>115.65040650406505</v>
      </c>
      <c r="K163" s="467"/>
      <c r="L163" s="459"/>
      <c r="M163" s="459"/>
      <c r="N163" s="459"/>
    </row>
    <row r="164" spans="1:14" s="76" customFormat="1" ht="12.75" customHeight="1">
      <c r="A164" s="105"/>
      <c r="B164" s="112"/>
      <c r="C164" s="113">
        <v>4300</v>
      </c>
      <c r="D164" s="114" t="s">
        <v>10</v>
      </c>
      <c r="E164" s="117">
        <v>799210.66</v>
      </c>
      <c r="F164" s="116">
        <v>696930</v>
      </c>
      <c r="G164" s="116">
        <v>786930</v>
      </c>
      <c r="H164" s="117">
        <v>780523.23</v>
      </c>
      <c r="I164" s="198">
        <f t="shared" si="13"/>
        <v>99.1858526171324</v>
      </c>
      <c r="J164" s="287">
        <f>H164/E164*100</f>
        <v>97.66176417116358</v>
      </c>
      <c r="K164" s="459"/>
      <c r="L164" s="459"/>
      <c r="M164" s="459"/>
      <c r="N164" s="459"/>
    </row>
    <row r="165" spans="1:14" s="76" customFormat="1" ht="12.75" customHeight="1">
      <c r="A165" s="105"/>
      <c r="B165" s="112"/>
      <c r="C165" s="259">
        <v>4360</v>
      </c>
      <c r="D165" s="75" t="s">
        <v>395</v>
      </c>
      <c r="E165" s="208">
        <v>36081.92</v>
      </c>
      <c r="F165" s="261">
        <v>57300</v>
      </c>
      <c r="G165" s="261">
        <v>52300</v>
      </c>
      <c r="H165" s="208">
        <v>37905</v>
      </c>
      <c r="I165" s="198">
        <f t="shared" si="13"/>
        <v>72.47609942638623</v>
      </c>
      <c r="J165" s="287">
        <v>0</v>
      </c>
      <c r="K165" s="459"/>
      <c r="L165" s="459"/>
      <c r="M165" s="459"/>
      <c r="N165" s="459"/>
    </row>
    <row r="166" spans="1:14" s="76" customFormat="1" ht="12.75" customHeight="1">
      <c r="A166" s="105"/>
      <c r="B166" s="112"/>
      <c r="C166" s="259">
        <v>4380</v>
      </c>
      <c r="D166" s="75" t="s">
        <v>149</v>
      </c>
      <c r="E166" s="208">
        <v>0</v>
      </c>
      <c r="F166" s="261">
        <v>4000</v>
      </c>
      <c r="G166" s="261">
        <v>4000</v>
      </c>
      <c r="H166" s="208">
        <v>0</v>
      </c>
      <c r="I166" s="198">
        <f t="shared" si="13"/>
        <v>0</v>
      </c>
      <c r="J166" s="287">
        <v>0</v>
      </c>
      <c r="K166" s="459"/>
      <c r="L166" s="459"/>
      <c r="M166" s="459"/>
      <c r="N166" s="459"/>
    </row>
    <row r="167" spans="1:14" s="76" customFormat="1" ht="12.75" customHeight="1">
      <c r="A167" s="105"/>
      <c r="B167" s="112"/>
      <c r="C167" s="259">
        <v>4390</v>
      </c>
      <c r="D167" s="75" t="s">
        <v>213</v>
      </c>
      <c r="E167" s="208">
        <v>0</v>
      </c>
      <c r="F167" s="261">
        <v>30000</v>
      </c>
      <c r="G167" s="261">
        <v>0</v>
      </c>
      <c r="H167" s="208">
        <v>0</v>
      </c>
      <c r="I167" s="198">
        <v>0</v>
      </c>
      <c r="J167" s="287">
        <v>0</v>
      </c>
      <c r="K167" s="459"/>
      <c r="L167" s="459"/>
      <c r="M167" s="459"/>
      <c r="N167" s="459"/>
    </row>
    <row r="168" spans="1:14" s="76" customFormat="1" ht="12.75" customHeight="1">
      <c r="A168" s="105"/>
      <c r="B168" s="112"/>
      <c r="C168" s="113">
        <v>4410</v>
      </c>
      <c r="D168" s="114" t="s">
        <v>16</v>
      </c>
      <c r="E168" s="117">
        <v>12493.48</v>
      </c>
      <c r="F168" s="116">
        <v>18000</v>
      </c>
      <c r="G168" s="116">
        <v>13000</v>
      </c>
      <c r="H168" s="117">
        <v>8976</v>
      </c>
      <c r="I168" s="198">
        <f t="shared" si="13"/>
        <v>69.04615384615384</v>
      </c>
      <c r="J168" s="287">
        <f>H168/E168*100</f>
        <v>71.84547459955112</v>
      </c>
      <c r="K168" s="459"/>
      <c r="L168" s="459"/>
      <c r="M168" s="459"/>
      <c r="N168" s="459"/>
    </row>
    <row r="169" spans="1:14" s="76" customFormat="1" ht="12.75" customHeight="1">
      <c r="A169" s="105"/>
      <c r="B169" s="112"/>
      <c r="C169" s="259">
        <v>4420</v>
      </c>
      <c r="D169" s="75" t="s">
        <v>178</v>
      </c>
      <c r="E169" s="208">
        <v>0</v>
      </c>
      <c r="F169" s="261">
        <v>7700</v>
      </c>
      <c r="G169" s="261">
        <v>4700</v>
      </c>
      <c r="H169" s="208">
        <v>3020.28</v>
      </c>
      <c r="I169" s="198">
        <f t="shared" si="13"/>
        <v>64.26127659574469</v>
      </c>
      <c r="J169" s="287">
        <v>0</v>
      </c>
      <c r="K169" s="459"/>
      <c r="L169" s="459"/>
      <c r="M169" s="459"/>
      <c r="N169" s="459"/>
    </row>
    <row r="170" spans="1:14" s="76" customFormat="1" ht="12.75" customHeight="1">
      <c r="A170" s="105"/>
      <c r="B170" s="112"/>
      <c r="C170" s="113">
        <v>4430</v>
      </c>
      <c r="D170" s="114" t="s">
        <v>28</v>
      </c>
      <c r="E170" s="117">
        <v>14380.91</v>
      </c>
      <c r="F170" s="116">
        <v>16500</v>
      </c>
      <c r="G170" s="116">
        <v>16500</v>
      </c>
      <c r="H170" s="117">
        <v>11514.46</v>
      </c>
      <c r="I170" s="198">
        <f t="shared" si="13"/>
        <v>69.78460606060605</v>
      </c>
      <c r="J170" s="287">
        <f>H170/E170*100</f>
        <v>80.06767304711593</v>
      </c>
      <c r="K170" s="459"/>
      <c r="L170" s="459"/>
      <c r="M170" s="459"/>
      <c r="N170" s="459"/>
    </row>
    <row r="171" spans="1:14" s="76" customFormat="1" ht="12.75" customHeight="1">
      <c r="A171" s="105"/>
      <c r="B171" s="112"/>
      <c r="C171" s="113">
        <v>4440</v>
      </c>
      <c r="D171" s="114" t="s">
        <v>17</v>
      </c>
      <c r="E171" s="117">
        <v>89485</v>
      </c>
      <c r="F171" s="116">
        <v>89900</v>
      </c>
      <c r="G171" s="116">
        <v>89900</v>
      </c>
      <c r="H171" s="117">
        <v>87328.41</v>
      </c>
      <c r="I171" s="198">
        <f t="shared" si="13"/>
        <v>97.13949944382648</v>
      </c>
      <c r="J171" s="287">
        <f>H171/E171*100</f>
        <v>97.58999832374141</v>
      </c>
      <c r="K171" s="459"/>
      <c r="L171" s="459"/>
      <c r="M171" s="459"/>
      <c r="N171" s="459"/>
    </row>
    <row r="172" spans="1:14" s="76" customFormat="1" ht="12.75" customHeight="1">
      <c r="A172" s="105"/>
      <c r="B172" s="112"/>
      <c r="C172" s="113">
        <v>4560</v>
      </c>
      <c r="D172" s="114" t="s">
        <v>397</v>
      </c>
      <c r="E172" s="117"/>
      <c r="F172" s="116"/>
      <c r="G172" s="116"/>
      <c r="H172" s="117"/>
      <c r="I172" s="198"/>
      <c r="J172" s="287"/>
      <c r="K172" s="459"/>
      <c r="L172" s="459"/>
      <c r="M172" s="459"/>
      <c r="N172" s="459"/>
    </row>
    <row r="173" spans="1:14" s="76" customFormat="1" ht="12.75" customHeight="1">
      <c r="A173" s="105"/>
      <c r="B173" s="112"/>
      <c r="C173" s="113"/>
      <c r="D173" s="114" t="s">
        <v>510</v>
      </c>
      <c r="E173" s="117"/>
      <c r="F173" s="116"/>
      <c r="G173" s="116"/>
      <c r="H173" s="117"/>
      <c r="I173" s="198"/>
      <c r="J173" s="287"/>
      <c r="K173" s="459"/>
      <c r="L173" s="459"/>
      <c r="M173" s="459"/>
      <c r="N173" s="459"/>
    </row>
    <row r="174" spans="1:14" s="76" customFormat="1" ht="12.75" customHeight="1">
      <c r="A174" s="105"/>
      <c r="B174" s="112"/>
      <c r="C174" s="113"/>
      <c r="D174" s="114" t="s">
        <v>511</v>
      </c>
      <c r="E174" s="117"/>
      <c r="F174" s="116"/>
      <c r="G174" s="116"/>
      <c r="H174" s="117"/>
      <c r="I174" s="198"/>
      <c r="J174" s="287"/>
      <c r="K174" s="459"/>
      <c r="L174" s="459"/>
      <c r="M174" s="459"/>
      <c r="N174" s="459"/>
    </row>
    <row r="175" spans="1:14" s="76" customFormat="1" ht="12.75" customHeight="1">
      <c r="A175" s="105"/>
      <c r="B175" s="112"/>
      <c r="C175" s="113"/>
      <c r="D175" s="114" t="s">
        <v>512</v>
      </c>
      <c r="E175" s="117"/>
      <c r="F175" s="116"/>
      <c r="G175" s="116"/>
      <c r="H175" s="117"/>
      <c r="I175" s="198"/>
      <c r="J175" s="287"/>
      <c r="K175" s="459"/>
      <c r="L175" s="459"/>
      <c r="M175" s="459"/>
      <c r="N175" s="459"/>
    </row>
    <row r="176" spans="1:14" s="76" customFormat="1" ht="12.75" customHeight="1">
      <c r="A176" s="105"/>
      <c r="B176" s="112"/>
      <c r="C176" s="113"/>
      <c r="D176" s="114" t="s">
        <v>513</v>
      </c>
      <c r="E176" s="117">
        <v>18.54</v>
      </c>
      <c r="F176" s="116">
        <v>0</v>
      </c>
      <c r="G176" s="116">
        <v>116</v>
      </c>
      <c r="H176" s="117">
        <v>116</v>
      </c>
      <c r="I176" s="554">
        <f t="shared" si="13"/>
        <v>100</v>
      </c>
      <c r="J176" s="287">
        <f>H176/E176*100</f>
        <v>625.6742179072276</v>
      </c>
      <c r="K176" s="459"/>
      <c r="L176" s="459"/>
      <c r="M176" s="459"/>
      <c r="N176" s="459"/>
    </row>
    <row r="177" spans="1:14" s="76" customFormat="1" ht="12.75" customHeight="1">
      <c r="A177" s="105"/>
      <c r="B177" s="112"/>
      <c r="C177" s="113"/>
      <c r="D177" s="114" t="s">
        <v>306</v>
      </c>
      <c r="E177" s="117"/>
      <c r="F177" s="116"/>
      <c r="G177" s="116"/>
      <c r="H177" s="117"/>
      <c r="I177" s="554"/>
      <c r="J177" s="287"/>
      <c r="K177" s="459"/>
      <c r="L177" s="459"/>
      <c r="M177" s="459"/>
      <c r="N177" s="459"/>
    </row>
    <row r="178" spans="1:14" s="76" customFormat="1" ht="12.75" customHeight="1">
      <c r="A178" s="105"/>
      <c r="B178" s="112"/>
      <c r="C178" s="113">
        <v>4590</v>
      </c>
      <c r="D178" s="114" t="s">
        <v>401</v>
      </c>
      <c r="E178" s="117"/>
      <c r="F178" s="116"/>
      <c r="G178" s="116"/>
      <c r="H178" s="117"/>
      <c r="I178" s="198"/>
      <c r="J178" s="287"/>
      <c r="K178" s="459"/>
      <c r="L178" s="459"/>
      <c r="M178" s="459"/>
      <c r="N178" s="459"/>
    </row>
    <row r="179" spans="1:14" s="76" customFormat="1" ht="12.75" customHeight="1">
      <c r="A179" s="105"/>
      <c r="B179" s="112"/>
      <c r="C179" s="113"/>
      <c r="D179" s="114" t="s">
        <v>400</v>
      </c>
      <c r="E179" s="117">
        <v>545.6</v>
      </c>
      <c r="F179" s="116">
        <v>0</v>
      </c>
      <c r="G179" s="116">
        <v>0</v>
      </c>
      <c r="H179" s="117">
        <v>0</v>
      </c>
      <c r="I179" s="198">
        <v>0</v>
      </c>
      <c r="J179" s="287">
        <f>H179/E179*100</f>
        <v>0</v>
      </c>
      <c r="K179" s="459"/>
      <c r="L179" s="459"/>
      <c r="M179" s="459"/>
      <c r="N179" s="459"/>
    </row>
    <row r="180" spans="1:14" s="76" customFormat="1" ht="12.75" customHeight="1">
      <c r="A180" s="105"/>
      <c r="B180" s="112"/>
      <c r="C180" s="113">
        <v>4610</v>
      </c>
      <c r="D180" s="114" t="s">
        <v>118</v>
      </c>
      <c r="E180" s="117">
        <v>2569.6</v>
      </c>
      <c r="F180" s="116">
        <v>3000</v>
      </c>
      <c r="G180" s="116">
        <v>3000</v>
      </c>
      <c r="H180" s="117">
        <v>805.78</v>
      </c>
      <c r="I180" s="198">
        <f t="shared" si="13"/>
        <v>26.859333333333336</v>
      </c>
      <c r="J180" s="287">
        <f>H180/E180*100</f>
        <v>31.35818804483188</v>
      </c>
      <c r="K180" s="459"/>
      <c r="L180" s="459"/>
      <c r="M180" s="459"/>
      <c r="N180" s="459"/>
    </row>
    <row r="181" spans="1:14" s="76" customFormat="1" ht="12.75" customHeight="1">
      <c r="A181" s="105"/>
      <c r="B181" s="112"/>
      <c r="C181" s="113">
        <v>4700</v>
      </c>
      <c r="D181" s="114" t="s">
        <v>142</v>
      </c>
      <c r="E181" s="117">
        <v>24897.7</v>
      </c>
      <c r="F181" s="116">
        <v>32800</v>
      </c>
      <c r="G181" s="116">
        <v>55800</v>
      </c>
      <c r="H181" s="117">
        <v>37114.65</v>
      </c>
      <c r="I181" s="198">
        <f t="shared" si="13"/>
        <v>66.51370967741936</v>
      </c>
      <c r="J181" s="287">
        <f>H181/E181*100</f>
        <v>149.06858866481642</v>
      </c>
      <c r="K181" s="459"/>
      <c r="L181" s="459"/>
      <c r="M181" s="459"/>
      <c r="N181" s="459"/>
    </row>
    <row r="182" spans="1:14" s="76" customFormat="1" ht="12.75" customHeight="1">
      <c r="A182" s="105"/>
      <c r="B182" s="112"/>
      <c r="C182" s="113">
        <v>6060</v>
      </c>
      <c r="D182" s="131" t="s">
        <v>32</v>
      </c>
      <c r="E182" s="117">
        <v>30839.18</v>
      </c>
      <c r="F182" s="116">
        <v>0</v>
      </c>
      <c r="G182" s="116">
        <v>6310</v>
      </c>
      <c r="H182" s="117">
        <v>6309.9</v>
      </c>
      <c r="I182" s="554">
        <f t="shared" si="13"/>
        <v>99.99841521394612</v>
      </c>
      <c r="J182" s="287">
        <f>H182/E182*100</f>
        <v>20.46066075686837</v>
      </c>
      <c r="K182" s="459"/>
      <c r="L182" s="459"/>
      <c r="M182" s="459"/>
      <c r="N182" s="459"/>
    </row>
    <row r="183" spans="1:14" s="76" customFormat="1" ht="12.75" customHeight="1">
      <c r="A183" s="105"/>
      <c r="B183" s="112"/>
      <c r="C183" s="113">
        <v>6660</v>
      </c>
      <c r="D183" s="131" t="s">
        <v>402</v>
      </c>
      <c r="E183" s="117"/>
      <c r="F183" s="116"/>
      <c r="G183" s="116"/>
      <c r="H183" s="117"/>
      <c r="I183" s="554"/>
      <c r="J183" s="287"/>
      <c r="K183" s="459"/>
      <c r="L183" s="459"/>
      <c r="M183" s="459"/>
      <c r="N183" s="459"/>
    </row>
    <row r="184" spans="1:14" s="76" customFormat="1" ht="12.75" customHeight="1">
      <c r="A184" s="105"/>
      <c r="B184" s="112"/>
      <c r="C184" s="113"/>
      <c r="D184" s="131" t="s">
        <v>305</v>
      </c>
      <c r="E184" s="117"/>
      <c r="F184" s="116"/>
      <c r="G184" s="116"/>
      <c r="H184" s="117"/>
      <c r="I184" s="554"/>
      <c r="J184" s="287"/>
      <c r="K184" s="459"/>
      <c r="L184" s="459"/>
      <c r="M184" s="459"/>
      <c r="N184" s="459"/>
    </row>
    <row r="185" spans="1:14" s="76" customFormat="1" ht="12.75" customHeight="1">
      <c r="A185" s="105"/>
      <c r="B185" s="112"/>
      <c r="C185" s="113"/>
      <c r="D185" s="131" t="s">
        <v>398</v>
      </c>
      <c r="E185" s="117"/>
      <c r="F185" s="116"/>
      <c r="G185" s="116"/>
      <c r="H185" s="117"/>
      <c r="I185" s="554"/>
      <c r="J185" s="287"/>
      <c r="K185" s="459"/>
      <c r="L185" s="459"/>
      <c r="M185" s="459"/>
      <c r="N185" s="459"/>
    </row>
    <row r="186" spans="1:14" s="76" customFormat="1" ht="12.75" customHeight="1">
      <c r="A186" s="105"/>
      <c r="B186" s="112"/>
      <c r="C186" s="113"/>
      <c r="D186" s="131" t="s">
        <v>399</v>
      </c>
      <c r="E186" s="117"/>
      <c r="F186" s="116"/>
      <c r="G186" s="116"/>
      <c r="H186" s="117"/>
      <c r="I186" s="554"/>
      <c r="J186" s="287"/>
      <c r="K186" s="459"/>
      <c r="L186" s="459"/>
      <c r="M186" s="459"/>
      <c r="N186" s="459"/>
    </row>
    <row r="187" spans="1:14" s="76" customFormat="1" ht="12.75" customHeight="1">
      <c r="A187" s="105"/>
      <c r="B187" s="112"/>
      <c r="C187" s="113"/>
      <c r="D187" s="131" t="s">
        <v>312</v>
      </c>
      <c r="E187" s="117"/>
      <c r="F187" s="116"/>
      <c r="G187" s="116"/>
      <c r="H187" s="117"/>
      <c r="I187" s="554"/>
      <c r="J187" s="287"/>
      <c r="K187" s="459"/>
      <c r="L187" s="459"/>
      <c r="M187" s="459"/>
      <c r="N187" s="459"/>
    </row>
    <row r="188" spans="1:14" s="76" customFormat="1" ht="12.75" customHeight="1">
      <c r="A188" s="157"/>
      <c r="B188" s="230"/>
      <c r="C188" s="113"/>
      <c r="D188" s="131" t="s">
        <v>403</v>
      </c>
      <c r="E188" s="117">
        <v>154.46</v>
      </c>
      <c r="F188" s="116">
        <v>0</v>
      </c>
      <c r="G188" s="116">
        <v>0</v>
      </c>
      <c r="H188" s="117">
        <v>0</v>
      </c>
      <c r="I188" s="554">
        <v>0</v>
      </c>
      <c r="J188" s="287">
        <v>0</v>
      </c>
      <c r="K188" s="459"/>
      <c r="L188" s="459"/>
      <c r="M188" s="459"/>
      <c r="N188" s="459"/>
    </row>
    <row r="189" spans="1:14" s="76" customFormat="1" ht="12.75" customHeight="1">
      <c r="A189" s="156"/>
      <c r="B189" s="156"/>
      <c r="C189" s="156"/>
      <c r="D189" s="458"/>
      <c r="E189" s="159"/>
      <c r="F189" s="158"/>
      <c r="G189" s="158"/>
      <c r="H189" s="159"/>
      <c r="I189" s="367"/>
      <c r="J189" s="367"/>
      <c r="K189" s="459"/>
      <c r="L189" s="459"/>
      <c r="M189" s="459"/>
      <c r="N189" s="459"/>
    </row>
    <row r="190" spans="1:14" s="76" customFormat="1" ht="12.75" customHeight="1">
      <c r="A190" s="156"/>
      <c r="B190" s="156"/>
      <c r="C190" s="156"/>
      <c r="D190" s="458"/>
      <c r="E190" s="159"/>
      <c r="F190" s="158"/>
      <c r="G190" s="158"/>
      <c r="H190" s="159"/>
      <c r="I190" s="367"/>
      <c r="J190" s="367"/>
      <c r="K190" s="459"/>
      <c r="L190" s="459"/>
      <c r="M190" s="459"/>
      <c r="N190" s="459"/>
    </row>
    <row r="191" spans="1:14" s="76" customFormat="1" ht="12.75" customHeight="1">
      <c r="A191" s="156"/>
      <c r="B191" s="156"/>
      <c r="C191" s="156"/>
      <c r="D191" s="458"/>
      <c r="E191" s="159"/>
      <c r="F191" s="158"/>
      <c r="G191" s="158"/>
      <c r="H191" s="159"/>
      <c r="I191" s="367"/>
      <c r="J191" s="367"/>
      <c r="K191" s="459"/>
      <c r="L191" s="459"/>
      <c r="M191" s="459"/>
      <c r="N191" s="459"/>
    </row>
    <row r="192" spans="1:14" s="76" customFormat="1" ht="12.75" customHeight="1">
      <c r="A192" s="156"/>
      <c r="B192" s="156"/>
      <c r="C192" s="156"/>
      <c r="D192" s="458"/>
      <c r="E192" s="159" t="s">
        <v>429</v>
      </c>
      <c r="F192" s="158"/>
      <c r="G192" s="158"/>
      <c r="H192" s="159"/>
      <c r="I192" s="367"/>
      <c r="J192" s="367"/>
      <c r="K192" s="459"/>
      <c r="L192" s="459"/>
      <c r="M192" s="459"/>
      <c r="N192" s="459"/>
    </row>
    <row r="193" spans="1:14" s="76" customFormat="1" ht="12.75" customHeight="1">
      <c r="A193" s="156"/>
      <c r="B193" s="156"/>
      <c r="C193" s="156"/>
      <c r="D193" s="458"/>
      <c r="E193" s="159"/>
      <c r="F193" s="158"/>
      <c r="G193" s="158"/>
      <c r="H193" s="159"/>
      <c r="I193" s="367"/>
      <c r="J193" s="367"/>
      <c r="K193" s="459"/>
      <c r="L193" s="459"/>
      <c r="M193" s="459"/>
      <c r="N193" s="459"/>
    </row>
    <row r="194" spans="1:14" s="76" customFormat="1" ht="12.75" customHeight="1">
      <c r="A194" s="419"/>
      <c r="B194" s="420"/>
      <c r="C194" s="419"/>
      <c r="D194" s="421"/>
      <c r="E194" s="82" t="s">
        <v>3</v>
      </c>
      <c r="F194" s="422" t="s">
        <v>101</v>
      </c>
      <c r="G194" s="423" t="s">
        <v>102</v>
      </c>
      <c r="H194" s="82" t="s">
        <v>3</v>
      </c>
      <c r="I194" s="424" t="s">
        <v>319</v>
      </c>
      <c r="J194" s="624"/>
      <c r="K194" s="459"/>
      <c r="L194" s="459"/>
      <c r="M194" s="459"/>
      <c r="N194" s="459"/>
    </row>
    <row r="195" spans="1:14" s="76" customFormat="1" ht="12.75" customHeight="1">
      <c r="A195" s="426" t="s">
        <v>98</v>
      </c>
      <c r="B195" s="249" t="s">
        <v>99</v>
      </c>
      <c r="C195" s="426" t="s">
        <v>4</v>
      </c>
      <c r="D195" s="427" t="s">
        <v>100</v>
      </c>
      <c r="E195" s="86" t="s">
        <v>378</v>
      </c>
      <c r="F195" s="428" t="s">
        <v>103</v>
      </c>
      <c r="G195" s="429" t="s">
        <v>104</v>
      </c>
      <c r="H195" s="86" t="s">
        <v>479</v>
      </c>
      <c r="I195" s="430"/>
      <c r="J195" s="437"/>
      <c r="K195" s="459"/>
      <c r="L195" s="459"/>
      <c r="M195" s="459"/>
      <c r="N195" s="459"/>
    </row>
    <row r="196" spans="1:14" s="76" customFormat="1" ht="12.75" customHeight="1">
      <c r="A196" s="432"/>
      <c r="B196" s="433"/>
      <c r="C196" s="432"/>
      <c r="D196" s="434"/>
      <c r="E196" s="90"/>
      <c r="F196" s="435" t="s">
        <v>479</v>
      </c>
      <c r="G196" s="436" t="s">
        <v>105</v>
      </c>
      <c r="H196" s="90"/>
      <c r="I196" s="437" t="s">
        <v>106</v>
      </c>
      <c r="J196" s="90" t="s">
        <v>107</v>
      </c>
      <c r="K196" s="459"/>
      <c r="L196" s="459"/>
      <c r="M196" s="459"/>
      <c r="N196" s="459"/>
    </row>
    <row r="197" spans="1:14" s="76" customFormat="1" ht="12.75" customHeight="1">
      <c r="A197" s="92">
        <v>1</v>
      </c>
      <c r="B197" s="92">
        <v>2</v>
      </c>
      <c r="C197" s="92">
        <v>3</v>
      </c>
      <c r="D197" s="92">
        <v>4</v>
      </c>
      <c r="E197" s="439">
        <v>5</v>
      </c>
      <c r="F197" s="439">
        <v>6</v>
      </c>
      <c r="G197" s="439">
        <v>7</v>
      </c>
      <c r="H197" s="440">
        <v>8</v>
      </c>
      <c r="I197" s="439">
        <v>9</v>
      </c>
      <c r="J197" s="439">
        <v>10</v>
      </c>
      <c r="K197" s="459"/>
      <c r="L197" s="459"/>
      <c r="M197" s="459"/>
      <c r="N197" s="459"/>
    </row>
    <row r="198" spans="1:14" s="76" customFormat="1" ht="12.75" customHeight="1">
      <c r="A198" s="75"/>
      <c r="B198" s="119">
        <v>75023</v>
      </c>
      <c r="C198" s="107"/>
      <c r="D198" s="108" t="s">
        <v>265</v>
      </c>
      <c r="E198" s="111">
        <f>E204</f>
        <v>50000</v>
      </c>
      <c r="F198" s="110">
        <v>0</v>
      </c>
      <c r="G198" s="110">
        <f>G204</f>
        <v>0</v>
      </c>
      <c r="H198" s="111">
        <f>H204</f>
        <v>0</v>
      </c>
      <c r="I198" s="553">
        <v>0</v>
      </c>
      <c r="J198" s="272">
        <f>H198/E198*100</f>
        <v>0</v>
      </c>
      <c r="K198" s="459"/>
      <c r="L198" s="459"/>
      <c r="M198" s="459"/>
      <c r="N198" s="459"/>
    </row>
    <row r="199" spans="1:14" s="76" customFormat="1" ht="12.75" customHeight="1">
      <c r="A199" s="105"/>
      <c r="B199" s="106"/>
      <c r="C199" s="107"/>
      <c r="D199" s="153" t="s">
        <v>198</v>
      </c>
      <c r="E199" s="155">
        <f>E204</f>
        <v>50000</v>
      </c>
      <c r="F199" s="154">
        <v>0</v>
      </c>
      <c r="G199" s="154">
        <f>G204</f>
        <v>0</v>
      </c>
      <c r="H199" s="155">
        <v>0</v>
      </c>
      <c r="I199" s="620">
        <v>0</v>
      </c>
      <c r="J199" s="155">
        <v>0</v>
      </c>
      <c r="K199" s="459"/>
      <c r="L199" s="459"/>
      <c r="M199" s="459"/>
      <c r="N199" s="459"/>
    </row>
    <row r="200" spans="1:14" s="76" customFormat="1" ht="12.75" customHeight="1">
      <c r="A200" s="105"/>
      <c r="B200" s="112"/>
      <c r="C200" s="113">
        <v>6300</v>
      </c>
      <c r="D200" s="114" t="s">
        <v>173</v>
      </c>
      <c r="E200" s="117"/>
      <c r="F200" s="116"/>
      <c r="G200" s="116"/>
      <c r="H200" s="117"/>
      <c r="I200" s="554"/>
      <c r="J200" s="287"/>
      <c r="K200" s="459"/>
      <c r="L200" s="459"/>
      <c r="M200" s="459"/>
      <c r="N200" s="459"/>
    </row>
    <row r="201" spans="1:14" s="76" customFormat="1" ht="12.75" customHeight="1">
      <c r="A201" s="105"/>
      <c r="B201" s="112"/>
      <c r="C201" s="113"/>
      <c r="D201" s="114" t="s">
        <v>174</v>
      </c>
      <c r="E201" s="117"/>
      <c r="F201" s="116"/>
      <c r="G201" s="116"/>
      <c r="H201" s="117"/>
      <c r="I201" s="554"/>
      <c r="J201" s="287"/>
      <c r="K201" s="459"/>
      <c r="L201" s="459"/>
      <c r="M201" s="459"/>
      <c r="N201" s="459"/>
    </row>
    <row r="202" spans="1:14" s="76" customFormat="1" ht="12.75" customHeight="1">
      <c r="A202" s="105"/>
      <c r="B202" s="112"/>
      <c r="C202" s="113"/>
      <c r="D202" s="114" t="s">
        <v>175</v>
      </c>
      <c r="E202" s="117"/>
      <c r="F202" s="116"/>
      <c r="G202" s="116"/>
      <c r="H202" s="117"/>
      <c r="I202" s="554"/>
      <c r="J202" s="287"/>
      <c r="K202" s="459"/>
      <c r="L202" s="459"/>
      <c r="M202" s="459"/>
      <c r="N202" s="459"/>
    </row>
    <row r="203" spans="1:14" s="76" customFormat="1" ht="12.75" customHeight="1">
      <c r="A203" s="105"/>
      <c r="B203" s="112"/>
      <c r="C203" s="113"/>
      <c r="D203" s="114" t="s">
        <v>176</v>
      </c>
      <c r="E203" s="117"/>
      <c r="F203" s="116"/>
      <c r="G203" s="116"/>
      <c r="H203" s="117"/>
      <c r="I203" s="554"/>
      <c r="J203" s="287"/>
      <c r="K203" s="459"/>
      <c r="L203" s="459"/>
      <c r="M203" s="459"/>
      <c r="N203" s="459"/>
    </row>
    <row r="204" spans="1:14" s="76" customFormat="1" ht="12.75" customHeight="1">
      <c r="A204" s="105"/>
      <c r="B204" s="112"/>
      <c r="C204" s="113"/>
      <c r="D204" s="114" t="s">
        <v>177</v>
      </c>
      <c r="E204" s="117">
        <v>50000</v>
      </c>
      <c r="F204" s="116">
        <v>0</v>
      </c>
      <c r="G204" s="116">
        <v>0</v>
      </c>
      <c r="H204" s="117">
        <v>0</v>
      </c>
      <c r="I204" s="554">
        <v>0</v>
      </c>
      <c r="J204" s="287">
        <v>0</v>
      </c>
      <c r="K204" s="459"/>
      <c r="L204" s="459"/>
      <c r="M204" s="459"/>
      <c r="N204" s="459"/>
    </row>
    <row r="205" spans="1:14" s="76" customFormat="1" ht="12.75" customHeight="1">
      <c r="A205" s="121"/>
      <c r="B205" s="119">
        <v>75045</v>
      </c>
      <c r="C205" s="107"/>
      <c r="D205" s="108" t="s">
        <v>186</v>
      </c>
      <c r="E205" s="111">
        <f>SUM(E206:E207)+SUM(E208:E213)</f>
        <v>23000</v>
      </c>
      <c r="F205" s="110">
        <f>SUM(F206:F207)+SUM(F208:F213)</f>
        <v>23500</v>
      </c>
      <c r="G205" s="110">
        <f>SUM(G206:G207)+SUM(G208:G213)</f>
        <v>23000</v>
      </c>
      <c r="H205" s="111">
        <f>SUM(H206:H207)+SUM(H208:H213)</f>
        <v>23000</v>
      </c>
      <c r="I205" s="553">
        <f aca="true" t="shared" si="15" ref="I205:I210">H205/G205*100</f>
        <v>100</v>
      </c>
      <c r="J205" s="272">
        <f aca="true" t="shared" si="16" ref="J205:J210">H205/E205*100</f>
        <v>100</v>
      </c>
      <c r="K205" s="459"/>
      <c r="L205" s="459"/>
      <c r="M205" s="459"/>
      <c r="N205" s="459"/>
    </row>
    <row r="206" spans="1:14" s="76" customFormat="1" ht="12.75" customHeight="1">
      <c r="A206" s="105"/>
      <c r="B206" s="112"/>
      <c r="C206" s="113">
        <v>3030</v>
      </c>
      <c r="D206" s="114" t="s">
        <v>26</v>
      </c>
      <c r="E206" s="117">
        <v>6300</v>
      </c>
      <c r="F206" s="116">
        <v>6500</v>
      </c>
      <c r="G206" s="116">
        <v>5880</v>
      </c>
      <c r="H206" s="117">
        <v>5880</v>
      </c>
      <c r="I206" s="554">
        <f t="shared" si="15"/>
        <v>100</v>
      </c>
      <c r="J206" s="287">
        <f t="shared" si="16"/>
        <v>93.33333333333333</v>
      </c>
      <c r="K206" s="459"/>
      <c r="L206" s="459"/>
      <c r="M206" s="459"/>
      <c r="N206" s="459"/>
    </row>
    <row r="207" spans="1:14" s="76" customFormat="1" ht="12.75" customHeight="1">
      <c r="A207" s="105"/>
      <c r="B207" s="112"/>
      <c r="C207" s="113">
        <v>4110</v>
      </c>
      <c r="D207" s="114" t="s">
        <v>13</v>
      </c>
      <c r="E207" s="117">
        <v>687.6</v>
      </c>
      <c r="F207" s="116">
        <v>700</v>
      </c>
      <c r="G207" s="116">
        <v>688</v>
      </c>
      <c r="H207" s="117">
        <v>687.6</v>
      </c>
      <c r="I207" s="554">
        <f t="shared" si="15"/>
        <v>99.94186046511628</v>
      </c>
      <c r="J207" s="287">
        <f t="shared" si="16"/>
        <v>100</v>
      </c>
      <c r="K207" s="459"/>
      <c r="L207" s="459"/>
      <c r="M207" s="459"/>
      <c r="N207" s="459"/>
    </row>
    <row r="208" spans="1:14" s="76" customFormat="1" ht="12.75" customHeight="1">
      <c r="A208" s="105"/>
      <c r="B208" s="112"/>
      <c r="C208" s="113">
        <v>4120</v>
      </c>
      <c r="D208" s="114" t="s">
        <v>14</v>
      </c>
      <c r="E208" s="117">
        <v>98</v>
      </c>
      <c r="F208" s="116">
        <v>100</v>
      </c>
      <c r="G208" s="116">
        <v>98</v>
      </c>
      <c r="H208" s="117">
        <v>98</v>
      </c>
      <c r="I208" s="554">
        <f t="shared" si="15"/>
        <v>100</v>
      </c>
      <c r="J208" s="287">
        <f t="shared" si="16"/>
        <v>100</v>
      </c>
      <c r="K208" s="459"/>
      <c r="L208" s="459"/>
      <c r="M208" s="459"/>
      <c r="N208" s="459"/>
    </row>
    <row r="209" spans="1:14" s="76" customFormat="1" ht="12.75" customHeight="1">
      <c r="A209" s="105"/>
      <c r="B209" s="112"/>
      <c r="C209" s="113">
        <v>4170</v>
      </c>
      <c r="D209" s="114" t="s">
        <v>11</v>
      </c>
      <c r="E209" s="117">
        <v>9800</v>
      </c>
      <c r="F209" s="116">
        <v>9800</v>
      </c>
      <c r="G209" s="116">
        <v>9800</v>
      </c>
      <c r="H209" s="117">
        <v>9800</v>
      </c>
      <c r="I209" s="554">
        <f t="shared" si="15"/>
        <v>100</v>
      </c>
      <c r="J209" s="287">
        <f t="shared" si="16"/>
        <v>100</v>
      </c>
      <c r="K209" s="459"/>
      <c r="L209" s="459"/>
      <c r="M209" s="459"/>
      <c r="N209" s="459"/>
    </row>
    <row r="210" spans="1:14" s="76" customFormat="1" ht="12.75" customHeight="1">
      <c r="A210" s="105"/>
      <c r="B210" s="112"/>
      <c r="C210" s="113">
        <v>4210</v>
      </c>
      <c r="D210" s="114" t="s">
        <v>7</v>
      </c>
      <c r="E210" s="117">
        <v>5311.76</v>
      </c>
      <c r="F210" s="116">
        <v>5000</v>
      </c>
      <c r="G210" s="116">
        <v>5970</v>
      </c>
      <c r="H210" s="117">
        <v>5970.65</v>
      </c>
      <c r="I210" s="554">
        <f t="shared" si="15"/>
        <v>100.0108877721943</v>
      </c>
      <c r="J210" s="287">
        <f t="shared" si="16"/>
        <v>112.40436314893745</v>
      </c>
      <c r="K210" s="459"/>
      <c r="L210" s="459"/>
      <c r="M210" s="459"/>
      <c r="N210" s="459"/>
    </row>
    <row r="211" spans="1:14" s="76" customFormat="1" ht="12.75" customHeight="1">
      <c r="A211" s="105"/>
      <c r="B211" s="112"/>
      <c r="C211" s="113">
        <v>4280</v>
      </c>
      <c r="D211" s="114" t="s">
        <v>91</v>
      </c>
      <c r="E211" s="117">
        <v>0</v>
      </c>
      <c r="F211" s="116">
        <v>500</v>
      </c>
      <c r="G211" s="116">
        <v>0</v>
      </c>
      <c r="H211" s="117">
        <v>0</v>
      </c>
      <c r="I211" s="554">
        <v>0</v>
      </c>
      <c r="J211" s="287">
        <v>0</v>
      </c>
      <c r="K211" s="459"/>
      <c r="L211" s="459"/>
      <c r="M211" s="459"/>
      <c r="N211" s="459"/>
    </row>
    <row r="212" spans="1:14" s="76" customFormat="1" ht="12.75" customHeight="1">
      <c r="A212" s="105"/>
      <c r="B212" s="112"/>
      <c r="C212" s="113">
        <v>4300</v>
      </c>
      <c r="D212" s="114" t="s">
        <v>10</v>
      </c>
      <c r="E212" s="117">
        <v>59.04</v>
      </c>
      <c r="F212" s="116">
        <v>100</v>
      </c>
      <c r="G212" s="116">
        <v>0</v>
      </c>
      <c r="H212" s="117">
        <v>0</v>
      </c>
      <c r="I212" s="554">
        <v>0</v>
      </c>
      <c r="J212" s="287">
        <v>0</v>
      </c>
      <c r="K212" s="459"/>
      <c r="L212" s="459"/>
      <c r="M212" s="459"/>
      <c r="N212" s="459"/>
    </row>
    <row r="213" spans="1:14" s="76" customFormat="1" ht="12.75" customHeight="1">
      <c r="A213" s="105"/>
      <c r="B213" s="230"/>
      <c r="C213" s="113">
        <v>4410</v>
      </c>
      <c r="D213" s="114" t="s">
        <v>16</v>
      </c>
      <c r="E213" s="117">
        <v>743.6</v>
      </c>
      <c r="F213" s="116">
        <v>800</v>
      </c>
      <c r="G213" s="116">
        <v>564</v>
      </c>
      <c r="H213" s="117">
        <v>563.75</v>
      </c>
      <c r="I213" s="554">
        <f>H213/G213*100</f>
        <v>99.95567375886525</v>
      </c>
      <c r="J213" s="287">
        <f>H213/E213*100</f>
        <v>75.81360946745562</v>
      </c>
      <c r="K213" s="459"/>
      <c r="L213" s="459"/>
      <c r="M213" s="459"/>
      <c r="N213" s="459"/>
    </row>
    <row r="214" spans="1:14" s="76" customFormat="1" ht="12.75" customHeight="1">
      <c r="A214" s="105"/>
      <c r="B214" s="106">
        <v>75075</v>
      </c>
      <c r="C214" s="107"/>
      <c r="D214" s="108" t="s">
        <v>121</v>
      </c>
      <c r="E214" s="111">
        <f>SUM(E216:E225)</f>
        <v>125009.13999999998</v>
      </c>
      <c r="F214" s="110">
        <f>SUM(F216:F223)+SUM(F224:F225)</f>
        <v>228500</v>
      </c>
      <c r="G214" s="110">
        <f>SUM(G216:G225)</f>
        <v>146686</v>
      </c>
      <c r="H214" s="111">
        <f>SUM(H216:H225)</f>
        <v>114237.85</v>
      </c>
      <c r="I214" s="553">
        <f>H214/G214*100</f>
        <v>77.87917729026628</v>
      </c>
      <c r="J214" s="272">
        <f>H214/E214*100</f>
        <v>91.38359803131196</v>
      </c>
      <c r="K214" s="459"/>
      <c r="L214" s="459"/>
      <c r="M214" s="459"/>
      <c r="N214" s="459"/>
    </row>
    <row r="215" spans="1:14" s="76" customFormat="1" ht="12.75" customHeight="1">
      <c r="A215" s="105"/>
      <c r="B215" s="106"/>
      <c r="C215" s="107"/>
      <c r="D215" s="153" t="s">
        <v>198</v>
      </c>
      <c r="E215" s="155">
        <v>0</v>
      </c>
      <c r="F215" s="154">
        <v>0</v>
      </c>
      <c r="G215" s="154">
        <v>0</v>
      </c>
      <c r="H215" s="155">
        <v>0</v>
      </c>
      <c r="I215" s="620">
        <v>0</v>
      </c>
      <c r="J215" s="155">
        <v>0</v>
      </c>
      <c r="K215" s="459"/>
      <c r="L215" s="459"/>
      <c r="M215" s="459"/>
      <c r="N215" s="459"/>
    </row>
    <row r="216" spans="1:14" s="76" customFormat="1" ht="12.75" customHeight="1">
      <c r="A216" s="105"/>
      <c r="B216" s="106"/>
      <c r="C216" s="113">
        <v>4170</v>
      </c>
      <c r="D216" s="114" t="s">
        <v>309</v>
      </c>
      <c r="E216" s="117">
        <v>2800</v>
      </c>
      <c r="F216" s="116">
        <v>4000</v>
      </c>
      <c r="G216" s="116">
        <v>4000</v>
      </c>
      <c r="H216" s="117">
        <v>2300</v>
      </c>
      <c r="I216" s="554">
        <f>H216/G216*100</f>
        <v>57.49999999999999</v>
      </c>
      <c r="J216" s="287">
        <f>H216/E216*100</f>
        <v>82.14285714285714</v>
      </c>
      <c r="K216" s="459"/>
      <c r="L216" s="459"/>
      <c r="M216" s="459"/>
      <c r="N216" s="459"/>
    </row>
    <row r="217" spans="1:14" s="76" customFormat="1" ht="12.75" customHeight="1">
      <c r="A217" s="105"/>
      <c r="B217" s="112"/>
      <c r="C217" s="113">
        <v>4178</v>
      </c>
      <c r="D217" s="114" t="s">
        <v>309</v>
      </c>
      <c r="E217" s="117">
        <v>900</v>
      </c>
      <c r="F217" s="116">
        <v>0</v>
      </c>
      <c r="G217" s="116">
        <v>0</v>
      </c>
      <c r="H217" s="117">
        <v>0</v>
      </c>
      <c r="I217" s="554">
        <v>0</v>
      </c>
      <c r="J217" s="287">
        <v>0</v>
      </c>
      <c r="K217" s="459"/>
      <c r="L217" s="459"/>
      <c r="M217" s="459"/>
      <c r="N217" s="459"/>
    </row>
    <row r="218" spans="1:14" s="76" customFormat="1" ht="12.75" customHeight="1">
      <c r="A218" s="105"/>
      <c r="B218" s="112"/>
      <c r="C218" s="113">
        <v>4210</v>
      </c>
      <c r="D218" s="114" t="s">
        <v>7</v>
      </c>
      <c r="E218" s="117">
        <v>31608.23</v>
      </c>
      <c r="F218" s="116">
        <v>82000</v>
      </c>
      <c r="G218" s="116">
        <v>69186</v>
      </c>
      <c r="H218" s="117">
        <v>60628.56</v>
      </c>
      <c r="I218" s="554">
        <f aca="true" t="shared" si="17" ref="I218:I224">H218/G218*100</f>
        <v>87.63125487815454</v>
      </c>
      <c r="J218" s="287">
        <f>H218/E218*100</f>
        <v>191.8125753957118</v>
      </c>
      <c r="K218" s="459"/>
      <c r="L218" s="459"/>
      <c r="M218" s="459"/>
      <c r="N218" s="459"/>
    </row>
    <row r="219" spans="1:14" s="76" customFormat="1" ht="12.75" customHeight="1">
      <c r="A219" s="105"/>
      <c r="B219" s="112"/>
      <c r="C219" s="113">
        <v>4218</v>
      </c>
      <c r="D219" s="114" t="s">
        <v>7</v>
      </c>
      <c r="E219" s="117">
        <v>7312.2</v>
      </c>
      <c r="F219" s="116">
        <v>0</v>
      </c>
      <c r="G219" s="116">
        <v>0</v>
      </c>
      <c r="H219" s="117">
        <v>0</v>
      </c>
      <c r="I219" s="554">
        <v>0</v>
      </c>
      <c r="J219" s="287">
        <v>0</v>
      </c>
      <c r="K219" s="459"/>
      <c r="L219" s="459"/>
      <c r="M219" s="459"/>
      <c r="N219" s="459"/>
    </row>
    <row r="220" spans="1:14" s="76" customFormat="1" ht="12.75" customHeight="1">
      <c r="A220" s="105"/>
      <c r="B220" s="112"/>
      <c r="C220" s="113">
        <v>4219</v>
      </c>
      <c r="D220" s="114" t="s">
        <v>7</v>
      </c>
      <c r="E220" s="117">
        <v>1681.8</v>
      </c>
      <c r="F220" s="116">
        <v>0</v>
      </c>
      <c r="G220" s="116">
        <v>0</v>
      </c>
      <c r="H220" s="117">
        <v>0</v>
      </c>
      <c r="I220" s="554">
        <v>0</v>
      </c>
      <c r="J220" s="287">
        <f>H220/E220*100</f>
        <v>0</v>
      </c>
      <c r="K220" s="459"/>
      <c r="L220" s="459"/>
      <c r="M220" s="459"/>
      <c r="N220" s="459"/>
    </row>
    <row r="221" spans="1:14" s="76" customFormat="1" ht="12.75" customHeight="1">
      <c r="A221" s="105"/>
      <c r="B221" s="112"/>
      <c r="C221" s="113">
        <v>4300</v>
      </c>
      <c r="D221" s="114" t="s">
        <v>10</v>
      </c>
      <c r="E221" s="117">
        <v>32418.35</v>
      </c>
      <c r="F221" s="116">
        <v>87500</v>
      </c>
      <c r="G221" s="116">
        <v>28500</v>
      </c>
      <c r="H221" s="117">
        <v>25633.39</v>
      </c>
      <c r="I221" s="554">
        <f t="shared" si="17"/>
        <v>89.94171929824562</v>
      </c>
      <c r="J221" s="287">
        <f>H221/E221*100</f>
        <v>79.07061895500543</v>
      </c>
      <c r="K221" s="459"/>
      <c r="L221" s="459"/>
      <c r="M221" s="459"/>
      <c r="N221" s="459"/>
    </row>
    <row r="222" spans="1:14" s="76" customFormat="1" ht="12.75" customHeight="1">
      <c r="A222" s="105"/>
      <c r="B222" s="112"/>
      <c r="C222" s="113">
        <v>4308</v>
      </c>
      <c r="D222" s="114" t="s">
        <v>10</v>
      </c>
      <c r="E222" s="117">
        <v>18157.14</v>
      </c>
      <c r="F222" s="116">
        <v>0</v>
      </c>
      <c r="G222" s="116">
        <v>0</v>
      </c>
      <c r="H222" s="117">
        <v>0</v>
      </c>
      <c r="I222" s="554">
        <v>0</v>
      </c>
      <c r="J222" s="287">
        <v>0</v>
      </c>
      <c r="K222" s="459"/>
      <c r="L222" s="459"/>
      <c r="M222" s="459"/>
      <c r="N222" s="459"/>
    </row>
    <row r="223" spans="1:14" s="76" customFormat="1" ht="12.75" customHeight="1">
      <c r="A223" s="105"/>
      <c r="B223" s="112"/>
      <c r="C223" s="113">
        <v>4309</v>
      </c>
      <c r="D223" s="114" t="s">
        <v>10</v>
      </c>
      <c r="E223" s="117">
        <v>907.86</v>
      </c>
      <c r="F223" s="116">
        <v>0</v>
      </c>
      <c r="G223" s="116">
        <v>0</v>
      </c>
      <c r="H223" s="117">
        <v>0</v>
      </c>
      <c r="I223" s="554">
        <v>0</v>
      </c>
      <c r="J223" s="287">
        <f>H223/E223*100</f>
        <v>0</v>
      </c>
      <c r="K223" s="459"/>
      <c r="L223" s="459"/>
      <c r="M223" s="459"/>
      <c r="N223" s="459"/>
    </row>
    <row r="224" spans="1:14" s="76" customFormat="1" ht="12.75" customHeight="1">
      <c r="A224" s="105"/>
      <c r="B224" s="112"/>
      <c r="C224" s="113">
        <v>4430</v>
      </c>
      <c r="D224" s="114" t="s">
        <v>28</v>
      </c>
      <c r="E224" s="117">
        <v>29223.56</v>
      </c>
      <c r="F224" s="116">
        <v>53000</v>
      </c>
      <c r="G224" s="116">
        <v>43000</v>
      </c>
      <c r="H224" s="117">
        <v>25675.9</v>
      </c>
      <c r="I224" s="554">
        <f t="shared" si="17"/>
        <v>59.711395348837215</v>
      </c>
      <c r="J224" s="287">
        <f>H224/E224*100</f>
        <v>87.86027438135532</v>
      </c>
      <c r="K224" s="459"/>
      <c r="L224" s="459"/>
      <c r="M224" s="459"/>
      <c r="N224" s="459"/>
    </row>
    <row r="225" spans="1:14" s="76" customFormat="1" ht="12.75" customHeight="1">
      <c r="A225" s="105"/>
      <c r="B225" s="112"/>
      <c r="C225" s="113">
        <v>4700</v>
      </c>
      <c r="D225" s="114" t="s">
        <v>142</v>
      </c>
      <c r="E225" s="117">
        <v>0</v>
      </c>
      <c r="F225" s="116">
        <v>2000</v>
      </c>
      <c r="G225" s="116">
        <v>2000</v>
      </c>
      <c r="H225" s="117">
        <v>0</v>
      </c>
      <c r="I225" s="554">
        <v>0</v>
      </c>
      <c r="J225" s="287">
        <v>0</v>
      </c>
      <c r="K225" s="459"/>
      <c r="L225" s="459"/>
      <c r="M225" s="459"/>
      <c r="N225" s="459"/>
    </row>
    <row r="226" spans="1:14" s="76" customFormat="1" ht="12.75" customHeight="1">
      <c r="A226" s="121"/>
      <c r="B226" s="119">
        <v>75095</v>
      </c>
      <c r="C226" s="107"/>
      <c r="D226" s="108" t="s">
        <v>38</v>
      </c>
      <c r="E226" s="111">
        <f>E231+E243+E297+E284</f>
        <v>2963756.8800000004</v>
      </c>
      <c r="F226" s="110">
        <f>F231+F243+F297+F228+F289</f>
        <v>375921</v>
      </c>
      <c r="G226" s="110">
        <f>G231+G243+G284+G296+G297+G229+G289</f>
        <v>1062625</v>
      </c>
      <c r="H226" s="111">
        <f>H231+H243+H297+H284+H289+H229</f>
        <v>970049.9299999999</v>
      </c>
      <c r="I226" s="553">
        <f>H226/G226*100</f>
        <v>91.28807716739206</v>
      </c>
      <c r="J226" s="272">
        <f>H226/E226*100</f>
        <v>32.73041512095958</v>
      </c>
      <c r="K226" s="459"/>
      <c r="L226" s="459"/>
      <c r="M226" s="459"/>
      <c r="N226" s="459"/>
    </row>
    <row r="227" spans="1:14" s="76" customFormat="1" ht="12.75" customHeight="1">
      <c r="A227" s="121"/>
      <c r="B227" s="106"/>
      <c r="C227" s="107"/>
      <c r="D227" s="153" t="s">
        <v>198</v>
      </c>
      <c r="E227" s="155">
        <f>E241+E242+E274+E275+E276+E297+E287</f>
        <v>2734562.7199999997</v>
      </c>
      <c r="F227" s="154">
        <f>F231+F297+F229+F230+F275+F276</f>
        <v>319921</v>
      </c>
      <c r="G227" s="154">
        <f>G241+G242+G275+G276+G297+G287+G230+G282+G229</f>
        <v>1003071</v>
      </c>
      <c r="H227" s="155">
        <f>H228+H282+H297+H229</f>
        <v>915038.3999999999</v>
      </c>
      <c r="I227" s="620">
        <f>H227/G227*100</f>
        <v>91.22369204173981</v>
      </c>
      <c r="J227" s="155">
        <f>H227/E227*100</f>
        <v>33.46196425876822</v>
      </c>
      <c r="K227" s="459"/>
      <c r="L227" s="459"/>
      <c r="M227" s="459"/>
      <c r="N227" s="459"/>
    </row>
    <row r="228" spans="1:14" s="76" customFormat="1" ht="12.75" customHeight="1">
      <c r="A228" s="121"/>
      <c r="B228" s="106"/>
      <c r="C228" s="113"/>
      <c r="D228" s="124"/>
      <c r="E228" s="237"/>
      <c r="F228" s="273"/>
      <c r="G228" s="273"/>
      <c r="H228" s="237"/>
      <c r="I228" s="196"/>
      <c r="J228" s="237"/>
      <c r="K228" s="459"/>
      <c r="L228" s="459"/>
      <c r="M228" s="459"/>
      <c r="N228" s="459"/>
    </row>
    <row r="229" spans="1:14" s="76" customFormat="1" ht="12.75" customHeight="1">
      <c r="A229" s="121"/>
      <c r="B229" s="106"/>
      <c r="C229" s="113">
        <v>6050</v>
      </c>
      <c r="D229" s="114" t="s">
        <v>487</v>
      </c>
      <c r="E229" s="117">
        <v>0</v>
      </c>
      <c r="F229" s="116">
        <v>0</v>
      </c>
      <c r="G229" s="116">
        <v>100170</v>
      </c>
      <c r="H229" s="117">
        <v>12182.98</v>
      </c>
      <c r="I229" s="198">
        <v>0</v>
      </c>
      <c r="J229" s="117">
        <v>0</v>
      </c>
      <c r="K229" s="459"/>
      <c r="L229" s="459"/>
      <c r="M229" s="459"/>
      <c r="N229" s="459"/>
    </row>
    <row r="230" spans="1:14" s="76" customFormat="1" ht="12.75" customHeight="1">
      <c r="A230" s="121"/>
      <c r="B230" s="106"/>
      <c r="C230" s="113"/>
      <c r="D230" s="114"/>
      <c r="E230" s="117">
        <v>0</v>
      </c>
      <c r="F230" s="116">
        <v>0</v>
      </c>
      <c r="G230" s="116"/>
      <c r="H230" s="117"/>
      <c r="I230" s="198">
        <v>0</v>
      </c>
      <c r="J230" s="117">
        <v>0</v>
      </c>
      <c r="K230" s="459"/>
      <c r="L230" s="459"/>
      <c r="M230" s="459"/>
      <c r="N230" s="459"/>
    </row>
    <row r="231" spans="1:14" s="76" customFormat="1" ht="12.75" customHeight="1">
      <c r="A231" s="121"/>
      <c r="B231" s="106"/>
      <c r="C231" s="113"/>
      <c r="D231" s="124" t="s">
        <v>333</v>
      </c>
      <c r="E231" s="130">
        <f>SUM(E232:E242)</f>
        <v>1517309.0799999998</v>
      </c>
      <c r="F231" s="129">
        <f>SUM(F232:F242)</f>
        <v>0</v>
      </c>
      <c r="G231" s="129">
        <f>SUM(G232:G242)</f>
        <v>0</v>
      </c>
      <c r="H231" s="130">
        <v>0</v>
      </c>
      <c r="I231" s="621">
        <v>0</v>
      </c>
      <c r="J231" s="302">
        <f>H231/E231*100</f>
        <v>0</v>
      </c>
      <c r="K231" s="459"/>
      <c r="L231" s="459"/>
      <c r="M231" s="459"/>
      <c r="N231" s="459"/>
    </row>
    <row r="232" spans="1:14" s="76" customFormat="1" ht="12.75" customHeight="1">
      <c r="A232" s="121"/>
      <c r="B232" s="106"/>
      <c r="C232" s="113">
        <v>4010</v>
      </c>
      <c r="D232" s="114" t="s">
        <v>283</v>
      </c>
      <c r="E232" s="117">
        <v>0</v>
      </c>
      <c r="F232" s="116">
        <v>0</v>
      </c>
      <c r="G232" s="116">
        <v>0</v>
      </c>
      <c r="H232" s="117">
        <v>0</v>
      </c>
      <c r="I232" s="554">
        <v>0</v>
      </c>
      <c r="J232" s="287">
        <v>0</v>
      </c>
      <c r="K232" s="459"/>
      <c r="L232" s="459"/>
      <c r="M232" s="476"/>
      <c r="N232" s="459"/>
    </row>
    <row r="233" spans="1:14" s="76" customFormat="1" ht="12.75" customHeight="1">
      <c r="A233" s="121"/>
      <c r="B233" s="106"/>
      <c r="C233" s="113">
        <v>4017</v>
      </c>
      <c r="D233" s="114" t="s">
        <v>283</v>
      </c>
      <c r="E233" s="117">
        <v>1730.46</v>
      </c>
      <c r="F233" s="116">
        <v>0</v>
      </c>
      <c r="G233" s="116">
        <v>0</v>
      </c>
      <c r="H233" s="117">
        <v>0</v>
      </c>
      <c r="I233" s="554">
        <v>0</v>
      </c>
      <c r="J233" s="287">
        <v>0</v>
      </c>
      <c r="K233" s="459"/>
      <c r="L233" s="459"/>
      <c r="M233" s="289"/>
      <c r="N233" s="459"/>
    </row>
    <row r="234" spans="1:14" s="76" customFormat="1" ht="12.75" customHeight="1">
      <c r="A234" s="121"/>
      <c r="B234" s="106"/>
      <c r="C234" s="113">
        <v>4047</v>
      </c>
      <c r="D234" s="114" t="s">
        <v>363</v>
      </c>
      <c r="E234" s="117">
        <v>2760.97</v>
      </c>
      <c r="F234" s="116">
        <v>0</v>
      </c>
      <c r="G234" s="116">
        <v>0</v>
      </c>
      <c r="H234" s="117">
        <v>0</v>
      </c>
      <c r="I234" s="554">
        <v>0</v>
      </c>
      <c r="J234" s="287">
        <v>0</v>
      </c>
      <c r="K234" s="459"/>
      <c r="L234" s="459"/>
      <c r="M234" s="476"/>
      <c r="N234" s="459"/>
    </row>
    <row r="235" spans="1:14" s="76" customFormat="1" ht="12.75" customHeight="1">
      <c r="A235" s="121"/>
      <c r="B235" s="106"/>
      <c r="C235" s="113">
        <v>4110</v>
      </c>
      <c r="D235" s="114" t="s">
        <v>415</v>
      </c>
      <c r="E235" s="117">
        <v>0</v>
      </c>
      <c r="F235" s="116">
        <v>0</v>
      </c>
      <c r="G235" s="116">
        <v>0</v>
      </c>
      <c r="H235" s="117">
        <v>0</v>
      </c>
      <c r="I235" s="554">
        <v>0</v>
      </c>
      <c r="J235" s="287">
        <v>0</v>
      </c>
      <c r="K235" s="459"/>
      <c r="L235" s="459"/>
      <c r="M235" s="476"/>
      <c r="N235" s="459"/>
    </row>
    <row r="236" spans="1:14" s="76" customFormat="1" ht="12.75" customHeight="1">
      <c r="A236" s="121"/>
      <c r="B236" s="106"/>
      <c r="C236" s="113">
        <v>4117</v>
      </c>
      <c r="D236" s="114" t="s">
        <v>336</v>
      </c>
      <c r="E236" s="117">
        <v>772.06</v>
      </c>
      <c r="F236" s="116">
        <v>0</v>
      </c>
      <c r="G236" s="116">
        <v>0</v>
      </c>
      <c r="H236" s="117">
        <v>0</v>
      </c>
      <c r="I236" s="554">
        <v>0</v>
      </c>
      <c r="J236" s="287">
        <v>0</v>
      </c>
      <c r="K236" s="459"/>
      <c r="L236" s="459"/>
      <c r="M236" s="476"/>
      <c r="N236" s="459"/>
    </row>
    <row r="237" spans="1:14" s="76" customFormat="1" ht="12.75" customHeight="1">
      <c r="A237" s="121"/>
      <c r="B237" s="106"/>
      <c r="C237" s="113">
        <v>4120</v>
      </c>
      <c r="D237" s="114" t="s">
        <v>328</v>
      </c>
      <c r="E237" s="117">
        <v>0</v>
      </c>
      <c r="F237" s="116">
        <v>0</v>
      </c>
      <c r="G237" s="116">
        <v>0</v>
      </c>
      <c r="H237" s="117">
        <v>0</v>
      </c>
      <c r="I237" s="554">
        <v>0</v>
      </c>
      <c r="J237" s="287">
        <v>0</v>
      </c>
      <c r="K237" s="459"/>
      <c r="L237" s="459"/>
      <c r="M237" s="476"/>
      <c r="N237" s="459"/>
    </row>
    <row r="238" spans="1:14" s="76" customFormat="1" ht="12.75" customHeight="1">
      <c r="A238" s="121"/>
      <c r="B238" s="106"/>
      <c r="C238" s="113">
        <v>4127</v>
      </c>
      <c r="D238" s="114" t="s">
        <v>328</v>
      </c>
      <c r="E238" s="117">
        <v>110.04</v>
      </c>
      <c r="F238" s="116">
        <v>0</v>
      </c>
      <c r="G238" s="116">
        <v>0</v>
      </c>
      <c r="H238" s="117">
        <v>0</v>
      </c>
      <c r="I238" s="554">
        <v>0</v>
      </c>
      <c r="J238" s="287">
        <v>0</v>
      </c>
      <c r="K238" s="459"/>
      <c r="L238" s="459"/>
      <c r="M238" s="459"/>
      <c r="N238" s="459"/>
    </row>
    <row r="239" spans="1:14" s="76" customFormat="1" ht="12.75" customHeight="1">
      <c r="A239" s="121"/>
      <c r="B239" s="106"/>
      <c r="C239" s="113">
        <v>4217</v>
      </c>
      <c r="D239" s="114" t="s">
        <v>272</v>
      </c>
      <c r="E239" s="117">
        <v>1476</v>
      </c>
      <c r="F239" s="116">
        <v>0</v>
      </c>
      <c r="G239" s="116">
        <v>0</v>
      </c>
      <c r="H239" s="117">
        <v>0</v>
      </c>
      <c r="I239" s="554">
        <v>0</v>
      </c>
      <c r="J239" s="287">
        <v>0</v>
      </c>
      <c r="K239" s="459"/>
      <c r="L239" s="459"/>
      <c r="M239" s="459"/>
      <c r="N239" s="459"/>
    </row>
    <row r="240" spans="1:14" s="76" customFormat="1" ht="12.75" customHeight="1">
      <c r="A240" s="121"/>
      <c r="B240" s="106"/>
      <c r="C240" s="113">
        <v>4307</v>
      </c>
      <c r="D240" s="114" t="s">
        <v>189</v>
      </c>
      <c r="E240" s="117">
        <v>12177</v>
      </c>
      <c r="F240" s="116">
        <v>0</v>
      </c>
      <c r="G240" s="116">
        <v>0</v>
      </c>
      <c r="H240" s="117">
        <v>0</v>
      </c>
      <c r="I240" s="554">
        <v>0</v>
      </c>
      <c r="J240" s="287">
        <v>0</v>
      </c>
      <c r="K240" s="459"/>
      <c r="L240" s="459"/>
      <c r="M240" s="459"/>
      <c r="N240" s="459"/>
    </row>
    <row r="241" spans="1:14" s="76" customFormat="1" ht="12.75" customHeight="1">
      <c r="A241" s="121"/>
      <c r="B241" s="106"/>
      <c r="C241" s="113">
        <v>6050</v>
      </c>
      <c r="D241" s="114" t="s">
        <v>165</v>
      </c>
      <c r="E241" s="117">
        <v>218935.42</v>
      </c>
      <c r="F241" s="116">
        <v>0</v>
      </c>
      <c r="G241" s="116">
        <v>0</v>
      </c>
      <c r="H241" s="117">
        <v>0</v>
      </c>
      <c r="I241" s="554">
        <v>0</v>
      </c>
      <c r="J241" s="287">
        <f>H241/E241*100</f>
        <v>0</v>
      </c>
      <c r="K241" s="459"/>
      <c r="L241" s="459"/>
      <c r="M241" s="459"/>
      <c r="N241" s="459"/>
    </row>
    <row r="242" spans="1:14" s="76" customFormat="1" ht="12.75" customHeight="1">
      <c r="A242" s="121"/>
      <c r="B242" s="106"/>
      <c r="C242" s="113">
        <v>6057</v>
      </c>
      <c r="D242" s="114" t="s">
        <v>165</v>
      </c>
      <c r="E242" s="117">
        <v>1279347.13</v>
      </c>
      <c r="F242" s="116">
        <v>0</v>
      </c>
      <c r="G242" s="116">
        <v>0</v>
      </c>
      <c r="H242" s="117">
        <v>0</v>
      </c>
      <c r="I242" s="554">
        <v>0</v>
      </c>
      <c r="J242" s="287">
        <f>H242/E242*100</f>
        <v>0</v>
      </c>
      <c r="K242" s="459"/>
      <c r="L242" s="459"/>
      <c r="M242" s="459"/>
      <c r="N242" s="459"/>
    </row>
    <row r="243" spans="1:14" s="76" customFormat="1" ht="12.75" customHeight="1">
      <c r="A243" s="121"/>
      <c r="B243" s="106"/>
      <c r="C243" s="113"/>
      <c r="D243" s="124" t="s">
        <v>329</v>
      </c>
      <c r="E243" s="130">
        <f>SUM(E244:E251)+SUM(E262:E276)</f>
        <v>349859.69000000006</v>
      </c>
      <c r="F243" s="129">
        <f>SUM(F244:F251)+SUM(F262:F276)</f>
        <v>0</v>
      </c>
      <c r="G243" s="129">
        <f>SUM(G244:G251)+SUM(G262:G276)+G282</f>
        <v>25934</v>
      </c>
      <c r="H243" s="130">
        <f>H273+H282</f>
        <v>25933.85</v>
      </c>
      <c r="I243" s="625">
        <v>0</v>
      </c>
      <c r="J243" s="130">
        <v>0</v>
      </c>
      <c r="K243" s="459"/>
      <c r="L243" s="459"/>
      <c r="M243" s="459"/>
      <c r="N243" s="459"/>
    </row>
    <row r="244" spans="1:14" s="76" customFormat="1" ht="12.75" customHeight="1">
      <c r="A244" s="121"/>
      <c r="B244" s="106"/>
      <c r="C244" s="113">
        <v>4017</v>
      </c>
      <c r="D244" s="114" t="s">
        <v>283</v>
      </c>
      <c r="E244" s="117">
        <v>45641.16</v>
      </c>
      <c r="F244" s="116">
        <v>0</v>
      </c>
      <c r="G244" s="116">
        <v>0</v>
      </c>
      <c r="H244" s="117">
        <v>0</v>
      </c>
      <c r="I244" s="554">
        <v>0</v>
      </c>
      <c r="J244" s="117">
        <f>H244/E244*100</f>
        <v>0</v>
      </c>
      <c r="K244" s="459"/>
      <c r="L244" s="459"/>
      <c r="M244" s="459"/>
      <c r="N244" s="459"/>
    </row>
    <row r="245" spans="1:14" s="76" customFormat="1" ht="12.75" customHeight="1">
      <c r="A245" s="121"/>
      <c r="B245" s="106"/>
      <c r="C245" s="113">
        <v>4019</v>
      </c>
      <c r="D245" s="114" t="s">
        <v>283</v>
      </c>
      <c r="E245" s="117">
        <v>8054.49</v>
      </c>
      <c r="F245" s="116">
        <v>0</v>
      </c>
      <c r="G245" s="116">
        <v>0</v>
      </c>
      <c r="H245" s="117">
        <v>0</v>
      </c>
      <c r="I245" s="554">
        <v>0</v>
      </c>
      <c r="J245" s="117">
        <f>H245/E245*100</f>
        <v>0</v>
      </c>
      <c r="K245" s="459"/>
      <c r="L245" s="459"/>
      <c r="M245" s="459"/>
      <c r="N245" s="459"/>
    </row>
    <row r="246" spans="1:14" s="76" customFormat="1" ht="12.75" customHeight="1">
      <c r="A246" s="121"/>
      <c r="B246" s="106"/>
      <c r="C246" s="113">
        <v>4047</v>
      </c>
      <c r="D246" s="114" t="s">
        <v>363</v>
      </c>
      <c r="E246" s="117">
        <v>6246.53</v>
      </c>
      <c r="F246" s="116">
        <v>0</v>
      </c>
      <c r="G246" s="116">
        <v>0</v>
      </c>
      <c r="H246" s="117">
        <v>0</v>
      </c>
      <c r="I246" s="554">
        <v>0</v>
      </c>
      <c r="J246" s="117">
        <v>0</v>
      </c>
      <c r="K246" s="459"/>
      <c r="L246" s="459"/>
      <c r="M246" s="459"/>
      <c r="N246" s="459"/>
    </row>
    <row r="247" spans="1:14" s="76" customFormat="1" ht="12.75" customHeight="1">
      <c r="A247" s="121"/>
      <c r="B247" s="106"/>
      <c r="C247" s="113">
        <v>4049</v>
      </c>
      <c r="D247" s="114" t="s">
        <v>363</v>
      </c>
      <c r="E247" s="117">
        <v>1102.33</v>
      </c>
      <c r="F247" s="116">
        <v>0</v>
      </c>
      <c r="G247" s="116">
        <v>0</v>
      </c>
      <c r="H247" s="117">
        <v>0</v>
      </c>
      <c r="I247" s="554">
        <v>0</v>
      </c>
      <c r="J247" s="117">
        <v>0</v>
      </c>
      <c r="K247" s="459"/>
      <c r="L247" s="459"/>
      <c r="M247" s="459"/>
      <c r="N247" s="459"/>
    </row>
    <row r="248" spans="1:14" s="76" customFormat="1" ht="12.75" customHeight="1">
      <c r="A248" s="121"/>
      <c r="B248" s="106"/>
      <c r="C248" s="113">
        <v>4117</v>
      </c>
      <c r="D248" s="114" t="s">
        <v>336</v>
      </c>
      <c r="E248" s="117">
        <v>8762.09</v>
      </c>
      <c r="F248" s="116">
        <v>0</v>
      </c>
      <c r="G248" s="116">
        <v>0</v>
      </c>
      <c r="H248" s="117">
        <v>0</v>
      </c>
      <c r="I248" s="554">
        <v>0</v>
      </c>
      <c r="J248" s="117">
        <f>H248/E248*100</f>
        <v>0</v>
      </c>
      <c r="K248" s="459"/>
      <c r="L248" s="459"/>
      <c r="M248" s="459"/>
      <c r="N248" s="459"/>
    </row>
    <row r="249" spans="1:14" s="76" customFormat="1" ht="12.75" customHeight="1">
      <c r="A249" s="121"/>
      <c r="B249" s="106"/>
      <c r="C249" s="113">
        <v>4119</v>
      </c>
      <c r="D249" s="114" t="s">
        <v>336</v>
      </c>
      <c r="E249" s="117">
        <v>1546.23</v>
      </c>
      <c r="F249" s="116">
        <v>0</v>
      </c>
      <c r="G249" s="116">
        <v>0</v>
      </c>
      <c r="H249" s="117">
        <v>0</v>
      </c>
      <c r="I249" s="554">
        <v>0</v>
      </c>
      <c r="J249" s="117">
        <f>H249/E249*100</f>
        <v>0</v>
      </c>
      <c r="K249" s="459"/>
      <c r="L249" s="459"/>
      <c r="M249" s="459"/>
      <c r="N249" s="459"/>
    </row>
    <row r="250" spans="1:14" s="76" customFormat="1" ht="12.75" customHeight="1">
      <c r="A250" s="121"/>
      <c r="B250" s="106"/>
      <c r="C250" s="113">
        <v>4127</v>
      </c>
      <c r="D250" s="114" t="s">
        <v>328</v>
      </c>
      <c r="E250" s="117">
        <v>945.62</v>
      </c>
      <c r="F250" s="116">
        <v>0</v>
      </c>
      <c r="G250" s="116">
        <v>0</v>
      </c>
      <c r="H250" s="117">
        <v>0</v>
      </c>
      <c r="I250" s="554">
        <v>0</v>
      </c>
      <c r="J250" s="117">
        <f>H250/E250*100</f>
        <v>0</v>
      </c>
      <c r="K250" s="459"/>
      <c r="L250" s="459"/>
      <c r="M250" s="459"/>
      <c r="N250" s="459"/>
    </row>
    <row r="251" spans="1:14" s="76" customFormat="1" ht="12.75" customHeight="1">
      <c r="A251" s="250"/>
      <c r="B251" s="385"/>
      <c r="C251" s="113">
        <v>4129</v>
      </c>
      <c r="D251" s="114" t="s">
        <v>328</v>
      </c>
      <c r="E251" s="117">
        <v>166.89</v>
      </c>
      <c r="F251" s="116">
        <v>0</v>
      </c>
      <c r="G251" s="116">
        <v>0</v>
      </c>
      <c r="H251" s="117">
        <v>0</v>
      </c>
      <c r="I251" s="554">
        <v>0</v>
      </c>
      <c r="J251" s="117">
        <f>H251/E251*100</f>
        <v>0</v>
      </c>
      <c r="K251" s="459"/>
      <c r="L251" s="459"/>
      <c r="M251" s="459"/>
      <c r="N251" s="459"/>
    </row>
    <row r="252" spans="1:14" s="76" customFormat="1" ht="12.75" customHeight="1">
      <c r="A252" s="248"/>
      <c r="B252" s="193"/>
      <c r="C252" s="156"/>
      <c r="D252" s="156"/>
      <c r="E252" s="159"/>
      <c r="F252" s="158"/>
      <c r="G252" s="158"/>
      <c r="H252" s="159"/>
      <c r="I252" s="367"/>
      <c r="J252" s="159"/>
      <c r="K252" s="459"/>
      <c r="L252" s="459"/>
      <c r="M252" s="459"/>
      <c r="N252" s="459"/>
    </row>
    <row r="253" spans="1:14" s="76" customFormat="1" ht="12.75" customHeight="1">
      <c r="A253" s="248"/>
      <c r="B253" s="193"/>
      <c r="C253" s="156"/>
      <c r="D253" s="156"/>
      <c r="E253" s="159"/>
      <c r="F253" s="158"/>
      <c r="G253" s="158"/>
      <c r="H253" s="159"/>
      <c r="I253" s="367"/>
      <c r="J253" s="159"/>
      <c r="K253" s="459"/>
      <c r="L253" s="459"/>
      <c r="M253" s="459"/>
      <c r="N253" s="459"/>
    </row>
    <row r="254" spans="1:14" s="76" customFormat="1" ht="12.75" customHeight="1">
      <c r="A254" s="248"/>
      <c r="B254" s="193"/>
      <c r="C254" s="156"/>
      <c r="D254" s="156"/>
      <c r="E254" s="159"/>
      <c r="F254" s="158"/>
      <c r="G254" s="158"/>
      <c r="H254" s="159"/>
      <c r="I254" s="367"/>
      <c r="J254" s="159"/>
      <c r="K254" s="459"/>
      <c r="L254" s="459"/>
      <c r="M254" s="459"/>
      <c r="N254" s="459"/>
    </row>
    <row r="255" spans="1:14" s="76" customFormat="1" ht="12.75" customHeight="1">
      <c r="A255" s="248"/>
      <c r="B255" s="193"/>
      <c r="C255" s="156"/>
      <c r="D255" s="156"/>
      <c r="E255" s="159"/>
      <c r="F255" s="158"/>
      <c r="G255" s="158"/>
      <c r="H255" s="159"/>
      <c r="I255" s="367"/>
      <c r="J255" s="159"/>
      <c r="K255" s="459"/>
      <c r="L255" s="459"/>
      <c r="M255" s="459"/>
      <c r="N255" s="459"/>
    </row>
    <row r="256" spans="1:14" s="76" customFormat="1" ht="12.75" customHeight="1">
      <c r="A256" s="248"/>
      <c r="B256" s="193"/>
      <c r="C256" s="156"/>
      <c r="D256" s="156"/>
      <c r="E256" s="159" t="s">
        <v>430</v>
      </c>
      <c r="F256" s="158"/>
      <c r="G256" s="158"/>
      <c r="H256" s="159"/>
      <c r="I256" s="367"/>
      <c r="J256" s="159"/>
      <c r="K256" s="459"/>
      <c r="L256" s="459"/>
      <c r="M256" s="459"/>
      <c r="N256" s="459"/>
    </row>
    <row r="257" spans="1:14" s="76" customFormat="1" ht="12.75" customHeight="1">
      <c r="A257" s="248"/>
      <c r="B257" s="193"/>
      <c r="C257" s="156"/>
      <c r="D257" s="156"/>
      <c r="E257" s="159"/>
      <c r="F257" s="158"/>
      <c r="G257" s="158"/>
      <c r="H257" s="159"/>
      <c r="I257" s="367"/>
      <c r="J257" s="159"/>
      <c r="K257" s="459"/>
      <c r="L257" s="459"/>
      <c r="M257" s="459"/>
      <c r="N257" s="459"/>
    </row>
    <row r="258" spans="1:14" s="76" customFormat="1" ht="12.75" customHeight="1">
      <c r="A258" s="419"/>
      <c r="B258" s="420"/>
      <c r="C258" s="419"/>
      <c r="D258" s="421"/>
      <c r="E258" s="82" t="s">
        <v>3</v>
      </c>
      <c r="F258" s="422" t="s">
        <v>101</v>
      </c>
      <c r="G258" s="423" t="s">
        <v>102</v>
      </c>
      <c r="H258" s="82" t="s">
        <v>3</v>
      </c>
      <c r="I258" s="424" t="s">
        <v>319</v>
      </c>
      <c r="J258" s="624"/>
      <c r="K258" s="459"/>
      <c r="L258" s="459"/>
      <c r="M258" s="459"/>
      <c r="N258" s="459"/>
    </row>
    <row r="259" spans="1:14" s="76" customFormat="1" ht="12.75" customHeight="1">
      <c r="A259" s="426" t="s">
        <v>98</v>
      </c>
      <c r="B259" s="249" t="s">
        <v>99</v>
      </c>
      <c r="C259" s="426" t="s">
        <v>4</v>
      </c>
      <c r="D259" s="427" t="s">
        <v>100</v>
      </c>
      <c r="E259" s="86" t="s">
        <v>378</v>
      </c>
      <c r="F259" s="428" t="s">
        <v>103</v>
      </c>
      <c r="G259" s="429" t="s">
        <v>104</v>
      </c>
      <c r="H259" s="86" t="s">
        <v>479</v>
      </c>
      <c r="I259" s="430"/>
      <c r="J259" s="437"/>
      <c r="K259" s="459"/>
      <c r="L259" s="459"/>
      <c r="M259" s="459"/>
      <c r="N259" s="459"/>
    </row>
    <row r="260" spans="1:14" s="76" customFormat="1" ht="12.75" customHeight="1">
      <c r="A260" s="432"/>
      <c r="B260" s="433"/>
      <c r="C260" s="432"/>
      <c r="D260" s="434"/>
      <c r="E260" s="90"/>
      <c r="F260" s="435" t="s">
        <v>479</v>
      </c>
      <c r="G260" s="436" t="s">
        <v>105</v>
      </c>
      <c r="H260" s="90"/>
      <c r="I260" s="437" t="s">
        <v>106</v>
      </c>
      <c r="J260" s="90" t="s">
        <v>107</v>
      </c>
      <c r="K260" s="459"/>
      <c r="L260" s="459"/>
      <c r="M260" s="459"/>
      <c r="N260" s="459"/>
    </row>
    <row r="261" spans="1:14" s="76" customFormat="1" ht="12.75" customHeight="1">
      <c r="A261" s="92">
        <v>1</v>
      </c>
      <c r="B261" s="92">
        <v>2</v>
      </c>
      <c r="C261" s="92">
        <v>3</v>
      </c>
      <c r="D261" s="92">
        <v>4</v>
      </c>
      <c r="E261" s="439">
        <v>5</v>
      </c>
      <c r="F261" s="439">
        <v>6</v>
      </c>
      <c r="G261" s="439">
        <v>7</v>
      </c>
      <c r="H261" s="440">
        <v>8</v>
      </c>
      <c r="I261" s="439">
        <v>9</v>
      </c>
      <c r="J261" s="439">
        <v>10</v>
      </c>
      <c r="K261" s="459"/>
      <c r="L261" s="459"/>
      <c r="M261" s="459"/>
      <c r="N261" s="459"/>
    </row>
    <row r="262" spans="1:14" s="76" customFormat="1" ht="12.75" customHeight="1">
      <c r="A262" s="449"/>
      <c r="B262" s="118"/>
      <c r="C262" s="113">
        <v>4307</v>
      </c>
      <c r="D262" s="114" t="s">
        <v>189</v>
      </c>
      <c r="E262" s="117">
        <v>53658.51</v>
      </c>
      <c r="F262" s="116">
        <v>0</v>
      </c>
      <c r="G262" s="116">
        <v>0</v>
      </c>
      <c r="H262" s="117">
        <v>0</v>
      </c>
      <c r="I262" s="554">
        <v>0</v>
      </c>
      <c r="J262" s="117">
        <f>H262/E262*100</f>
        <v>0</v>
      </c>
      <c r="K262" s="459"/>
      <c r="L262" s="459"/>
      <c r="M262" s="459"/>
      <c r="N262" s="459"/>
    </row>
    <row r="263" spans="1:14" s="76" customFormat="1" ht="12.75" customHeight="1">
      <c r="A263" s="449"/>
      <c r="B263" s="118"/>
      <c r="C263" s="113">
        <v>4309</v>
      </c>
      <c r="D263" s="114" t="s">
        <v>189</v>
      </c>
      <c r="E263" s="117">
        <v>9469.22</v>
      </c>
      <c r="F263" s="116">
        <v>0</v>
      </c>
      <c r="G263" s="116">
        <v>0</v>
      </c>
      <c r="H263" s="117">
        <v>0</v>
      </c>
      <c r="I263" s="554">
        <v>0</v>
      </c>
      <c r="J263" s="117">
        <f>H263/E263*100</f>
        <v>0</v>
      </c>
      <c r="K263" s="459"/>
      <c r="L263" s="459"/>
      <c r="M263" s="459"/>
      <c r="N263" s="459"/>
    </row>
    <row r="264" spans="1:14" s="76" customFormat="1" ht="12.75" customHeight="1">
      <c r="A264" s="449"/>
      <c r="B264" s="118"/>
      <c r="C264" s="113">
        <v>4367</v>
      </c>
      <c r="D264" s="114" t="s">
        <v>404</v>
      </c>
      <c r="E264" s="117">
        <v>55693.3</v>
      </c>
      <c r="F264" s="116">
        <v>0</v>
      </c>
      <c r="G264" s="116">
        <v>0</v>
      </c>
      <c r="H264" s="117">
        <v>0</v>
      </c>
      <c r="I264" s="554">
        <v>0</v>
      </c>
      <c r="J264" s="117">
        <v>0</v>
      </c>
      <c r="K264" s="459"/>
      <c r="L264" s="459"/>
      <c r="M264" s="459"/>
      <c r="N264" s="459"/>
    </row>
    <row r="265" spans="1:14" s="76" customFormat="1" ht="12.75" customHeight="1">
      <c r="A265" s="449"/>
      <c r="B265" s="118"/>
      <c r="C265" s="113">
        <v>4369</v>
      </c>
      <c r="D265" s="114" t="s">
        <v>404</v>
      </c>
      <c r="E265" s="117">
        <v>9828.16</v>
      </c>
      <c r="F265" s="116">
        <v>0</v>
      </c>
      <c r="G265" s="116">
        <v>0</v>
      </c>
      <c r="H265" s="117">
        <v>0</v>
      </c>
      <c r="I265" s="554">
        <v>0</v>
      </c>
      <c r="J265" s="117">
        <v>0</v>
      </c>
      <c r="K265" s="459"/>
      <c r="L265" s="459"/>
      <c r="M265" s="459"/>
      <c r="N265" s="459"/>
    </row>
    <row r="266" spans="1:14" s="76" customFormat="1" ht="12.75" customHeight="1">
      <c r="A266" s="449"/>
      <c r="B266" s="118"/>
      <c r="C266" s="113">
        <v>4417</v>
      </c>
      <c r="D266" s="114" t="s">
        <v>330</v>
      </c>
      <c r="E266" s="117">
        <v>758.92</v>
      </c>
      <c r="F266" s="116">
        <v>0</v>
      </c>
      <c r="G266" s="116">
        <v>0</v>
      </c>
      <c r="H266" s="117">
        <v>0</v>
      </c>
      <c r="I266" s="554">
        <v>0</v>
      </c>
      <c r="J266" s="117">
        <v>0</v>
      </c>
      <c r="K266" s="459"/>
      <c r="L266" s="459"/>
      <c r="M266" s="459"/>
      <c r="N266" s="459"/>
    </row>
    <row r="267" spans="1:14" s="76" customFormat="1" ht="12.75" customHeight="1">
      <c r="A267" s="449"/>
      <c r="B267" s="118"/>
      <c r="C267" s="113">
        <v>4419</v>
      </c>
      <c r="D267" s="114" t="s">
        <v>330</v>
      </c>
      <c r="E267" s="117">
        <v>133.94</v>
      </c>
      <c r="F267" s="116">
        <v>0</v>
      </c>
      <c r="G267" s="116">
        <v>0</v>
      </c>
      <c r="H267" s="117">
        <v>0</v>
      </c>
      <c r="I267" s="554">
        <v>0</v>
      </c>
      <c r="J267" s="117">
        <v>0</v>
      </c>
      <c r="K267" s="459"/>
      <c r="L267" s="459"/>
      <c r="M267" s="459"/>
      <c r="N267" s="459"/>
    </row>
    <row r="268" spans="1:14" s="76" customFormat="1" ht="12.75" customHeight="1">
      <c r="A268" s="449"/>
      <c r="B268" s="118"/>
      <c r="C268" s="113">
        <v>4437</v>
      </c>
      <c r="D268" s="114" t="s">
        <v>331</v>
      </c>
      <c r="E268" s="117">
        <v>1249.5</v>
      </c>
      <c r="F268" s="116">
        <v>0</v>
      </c>
      <c r="G268" s="116">
        <v>0</v>
      </c>
      <c r="H268" s="117">
        <v>0</v>
      </c>
      <c r="I268" s="554">
        <v>0</v>
      </c>
      <c r="J268" s="117">
        <f>H268/E268*100</f>
        <v>0</v>
      </c>
      <c r="K268" s="459"/>
      <c r="L268" s="459"/>
      <c r="M268" s="459"/>
      <c r="N268" s="459"/>
    </row>
    <row r="269" spans="1:14" s="76" customFormat="1" ht="12.75" customHeight="1">
      <c r="A269" s="449"/>
      <c r="B269" s="118"/>
      <c r="C269" s="113">
        <v>4439</v>
      </c>
      <c r="D269" s="114" t="s">
        <v>331</v>
      </c>
      <c r="E269" s="117">
        <v>220.5</v>
      </c>
      <c r="F269" s="116">
        <v>0</v>
      </c>
      <c r="G269" s="116">
        <v>0</v>
      </c>
      <c r="H269" s="117">
        <v>0</v>
      </c>
      <c r="I269" s="554">
        <v>0</v>
      </c>
      <c r="J269" s="117">
        <f>H269/E269*100</f>
        <v>0</v>
      </c>
      <c r="K269" s="459"/>
      <c r="L269" s="459"/>
      <c r="M269" s="459"/>
      <c r="N269" s="459"/>
    </row>
    <row r="270" spans="1:14" s="76" customFormat="1" ht="12.75" customHeight="1">
      <c r="A270" s="449"/>
      <c r="B270" s="118"/>
      <c r="C270" s="113">
        <v>4560</v>
      </c>
      <c r="D270" s="114" t="s">
        <v>397</v>
      </c>
      <c r="E270" s="117"/>
      <c r="F270" s="116"/>
      <c r="G270" s="116"/>
      <c r="H270" s="117"/>
      <c r="I270" s="554"/>
      <c r="J270" s="117"/>
      <c r="K270" s="459"/>
      <c r="L270" s="459"/>
      <c r="M270" s="459"/>
      <c r="N270" s="459"/>
    </row>
    <row r="271" spans="1:14" s="76" customFormat="1" ht="12.75" customHeight="1">
      <c r="A271" s="449"/>
      <c r="B271" s="118"/>
      <c r="C271" s="113"/>
      <c r="D271" s="114" t="s">
        <v>396</v>
      </c>
      <c r="E271" s="117"/>
      <c r="F271" s="116"/>
      <c r="G271" s="116"/>
      <c r="H271" s="117"/>
      <c r="I271" s="554"/>
      <c r="J271" s="117"/>
      <c r="K271" s="459"/>
      <c r="L271" s="459"/>
      <c r="M271" s="459"/>
      <c r="N271" s="459"/>
    </row>
    <row r="272" spans="1:14" s="76" customFormat="1" ht="12.75" customHeight="1">
      <c r="A272" s="449"/>
      <c r="B272" s="118"/>
      <c r="C272" s="113"/>
      <c r="D272" s="114" t="s">
        <v>398</v>
      </c>
      <c r="E272" s="117"/>
      <c r="F272" s="116"/>
      <c r="G272" s="116"/>
      <c r="H272" s="117"/>
      <c r="I272" s="554"/>
      <c r="J272" s="117"/>
      <c r="K272" s="459"/>
      <c r="L272" s="459"/>
      <c r="M272" s="459"/>
      <c r="N272" s="459"/>
    </row>
    <row r="273" spans="1:14" s="76" customFormat="1" ht="12.75" customHeight="1">
      <c r="A273" s="449"/>
      <c r="B273" s="118"/>
      <c r="C273" s="113"/>
      <c r="D273" s="114" t="s">
        <v>399</v>
      </c>
      <c r="E273" s="117">
        <v>0</v>
      </c>
      <c r="F273" s="116">
        <v>0</v>
      </c>
      <c r="G273" s="116">
        <v>3554</v>
      </c>
      <c r="H273" s="117">
        <v>3554</v>
      </c>
      <c r="I273" s="554">
        <v>100</v>
      </c>
      <c r="J273" s="117">
        <v>0</v>
      </c>
      <c r="K273" s="459"/>
      <c r="L273" s="459"/>
      <c r="M273" s="459"/>
      <c r="N273" s="459"/>
    </row>
    <row r="274" spans="1:14" s="76" customFormat="1" ht="12.75" customHeight="1">
      <c r="A274" s="449"/>
      <c r="B274" s="118"/>
      <c r="C274" s="113">
        <v>6050</v>
      </c>
      <c r="D274" s="114" t="s">
        <v>165</v>
      </c>
      <c r="E274" s="117">
        <v>0</v>
      </c>
      <c r="F274" s="116">
        <v>0</v>
      </c>
      <c r="G274" s="116">
        <v>0</v>
      </c>
      <c r="H274" s="117">
        <v>0</v>
      </c>
      <c r="I274" s="554">
        <v>0</v>
      </c>
      <c r="J274" s="117">
        <v>0</v>
      </c>
      <c r="K274" s="459"/>
      <c r="L274" s="459"/>
      <c r="M274" s="459"/>
      <c r="N274" s="459"/>
    </row>
    <row r="275" spans="1:14" s="76" customFormat="1" ht="12.75" customHeight="1">
      <c r="A275" s="449"/>
      <c r="B275" s="118"/>
      <c r="C275" s="113">
        <v>6067</v>
      </c>
      <c r="D275" s="128" t="s">
        <v>332</v>
      </c>
      <c r="E275" s="117">
        <v>124424.96</v>
      </c>
      <c r="F275" s="116">
        <v>0</v>
      </c>
      <c r="G275" s="116">
        <v>0</v>
      </c>
      <c r="H275" s="117">
        <v>0</v>
      </c>
      <c r="I275" s="554">
        <v>0</v>
      </c>
      <c r="J275" s="117">
        <f>H275/E275*100</f>
        <v>0</v>
      </c>
      <c r="K275" s="459"/>
      <c r="L275" s="459"/>
      <c r="M275" s="459"/>
      <c r="N275" s="459"/>
    </row>
    <row r="276" spans="1:14" s="76" customFormat="1" ht="12.75" customHeight="1">
      <c r="A276" s="449"/>
      <c r="B276" s="118"/>
      <c r="C276" s="113">
        <v>6069</v>
      </c>
      <c r="D276" s="128" t="s">
        <v>332</v>
      </c>
      <c r="E276" s="117">
        <v>21957.34</v>
      </c>
      <c r="F276" s="116">
        <v>0</v>
      </c>
      <c r="G276" s="116">
        <v>0</v>
      </c>
      <c r="H276" s="117">
        <v>0</v>
      </c>
      <c r="I276" s="554">
        <v>0</v>
      </c>
      <c r="J276" s="117">
        <f>H276/E276*100</f>
        <v>0</v>
      </c>
      <c r="K276" s="459"/>
      <c r="L276" s="459"/>
      <c r="M276" s="459"/>
      <c r="N276" s="459"/>
    </row>
    <row r="277" spans="1:14" s="76" customFormat="1" ht="12.75" customHeight="1">
      <c r="A277" s="449"/>
      <c r="B277" s="118"/>
      <c r="C277" s="113">
        <v>6660</v>
      </c>
      <c r="D277" s="131" t="s">
        <v>402</v>
      </c>
      <c r="E277" s="117"/>
      <c r="F277" s="116"/>
      <c r="G277" s="116"/>
      <c r="H277" s="117"/>
      <c r="I277" s="554"/>
      <c r="J277" s="117"/>
      <c r="K277" s="459"/>
      <c r="L277" s="459"/>
      <c r="M277" s="459"/>
      <c r="N277" s="459"/>
    </row>
    <row r="278" spans="1:14" s="76" customFormat="1" ht="12.75" customHeight="1">
      <c r="A278" s="449"/>
      <c r="B278" s="118"/>
      <c r="C278" s="113"/>
      <c r="D278" s="131" t="s">
        <v>305</v>
      </c>
      <c r="E278" s="117"/>
      <c r="F278" s="116"/>
      <c r="G278" s="116"/>
      <c r="H278" s="117"/>
      <c r="I278" s="554"/>
      <c r="J278" s="117"/>
      <c r="K278" s="459"/>
      <c r="L278" s="459"/>
      <c r="M278" s="459"/>
      <c r="N278" s="459"/>
    </row>
    <row r="279" spans="1:14" s="76" customFormat="1" ht="12.75" customHeight="1">
      <c r="A279" s="449"/>
      <c r="B279" s="118"/>
      <c r="C279" s="113"/>
      <c r="D279" s="131" t="s">
        <v>398</v>
      </c>
      <c r="E279" s="117"/>
      <c r="F279" s="116"/>
      <c r="G279" s="116"/>
      <c r="H279" s="117"/>
      <c r="I279" s="554"/>
      <c r="J279" s="117"/>
      <c r="K279" s="459"/>
      <c r="L279" s="459"/>
      <c r="M279" s="459"/>
      <c r="N279" s="459"/>
    </row>
    <row r="280" spans="1:14" s="76" customFormat="1" ht="12.75" customHeight="1">
      <c r="A280" s="449"/>
      <c r="B280" s="118"/>
      <c r="C280" s="113"/>
      <c r="D280" s="131" t="s">
        <v>399</v>
      </c>
      <c r="E280" s="117"/>
      <c r="F280" s="116"/>
      <c r="G280" s="116"/>
      <c r="H280" s="117"/>
      <c r="I280" s="554"/>
      <c r="J280" s="117"/>
      <c r="K280" s="459"/>
      <c r="L280" s="459"/>
      <c r="M280" s="459"/>
      <c r="N280" s="459"/>
    </row>
    <row r="281" spans="1:14" s="76" customFormat="1" ht="12.75" customHeight="1">
      <c r="A281" s="449"/>
      <c r="B281" s="118"/>
      <c r="C281" s="113"/>
      <c r="D281" s="131" t="s">
        <v>312</v>
      </c>
      <c r="E281" s="117"/>
      <c r="F281" s="116"/>
      <c r="G281" s="116"/>
      <c r="H281" s="117"/>
      <c r="I281" s="554"/>
      <c r="J281" s="117"/>
      <c r="K281" s="459"/>
      <c r="L281" s="459"/>
      <c r="M281" s="459"/>
      <c r="N281" s="459"/>
    </row>
    <row r="282" spans="1:14" s="76" customFormat="1" ht="12.75" customHeight="1">
      <c r="A282" s="449"/>
      <c r="B282" s="118"/>
      <c r="C282" s="113"/>
      <c r="D282" s="131" t="s">
        <v>403</v>
      </c>
      <c r="E282" s="117">
        <v>0</v>
      </c>
      <c r="F282" s="116">
        <v>0</v>
      </c>
      <c r="G282" s="116">
        <v>22380</v>
      </c>
      <c r="H282" s="117">
        <v>22379.85</v>
      </c>
      <c r="I282" s="554">
        <f>H282/G282*100</f>
        <v>99.99932975871313</v>
      </c>
      <c r="J282" s="117">
        <v>0</v>
      </c>
      <c r="K282" s="459"/>
      <c r="L282" s="459"/>
      <c r="M282" s="459"/>
      <c r="N282" s="459"/>
    </row>
    <row r="283" spans="1:14" s="76" customFormat="1" ht="12.75" customHeight="1">
      <c r="A283" s="449"/>
      <c r="B283" s="118"/>
      <c r="C283" s="113"/>
      <c r="D283" s="128"/>
      <c r="E283" s="117"/>
      <c r="F283" s="116"/>
      <c r="G283" s="116"/>
      <c r="H283" s="117"/>
      <c r="I283" s="554"/>
      <c r="J283" s="117"/>
      <c r="K283" s="459"/>
      <c r="L283" s="459"/>
      <c r="M283" s="459"/>
      <c r="N283" s="459"/>
    </row>
    <row r="284" spans="1:14" s="76" customFormat="1" ht="12.75" customHeight="1">
      <c r="A284" s="449"/>
      <c r="B284" s="118"/>
      <c r="C284" s="113"/>
      <c r="D284" s="124" t="s">
        <v>416</v>
      </c>
      <c r="E284" s="237">
        <f>E285+E286+E287</f>
        <v>16872.739999999998</v>
      </c>
      <c r="F284" s="273">
        <v>0</v>
      </c>
      <c r="G284" s="273">
        <f>G285+G286+G287</f>
        <v>0</v>
      </c>
      <c r="H284" s="237">
        <v>0</v>
      </c>
      <c r="I284" s="621">
        <v>0</v>
      </c>
      <c r="J284" s="237">
        <v>0</v>
      </c>
      <c r="K284" s="459"/>
      <c r="L284" s="459"/>
      <c r="M284" s="459"/>
      <c r="N284" s="459"/>
    </row>
    <row r="285" spans="1:14" s="76" customFormat="1" ht="12.75" customHeight="1">
      <c r="A285" s="449"/>
      <c r="B285" s="118"/>
      <c r="C285" s="113">
        <v>4210</v>
      </c>
      <c r="D285" s="128" t="s">
        <v>272</v>
      </c>
      <c r="E285" s="117">
        <v>5540.24</v>
      </c>
      <c r="F285" s="116">
        <v>0</v>
      </c>
      <c r="G285" s="116">
        <v>0</v>
      </c>
      <c r="H285" s="117">
        <v>0</v>
      </c>
      <c r="I285" s="554">
        <v>0</v>
      </c>
      <c r="J285" s="117">
        <v>0</v>
      </c>
      <c r="K285" s="467"/>
      <c r="L285" s="459"/>
      <c r="M285" s="459"/>
      <c r="N285" s="459"/>
    </row>
    <row r="286" spans="1:14" s="76" customFormat="1" ht="12.75" customHeight="1">
      <c r="A286" s="449"/>
      <c r="B286" s="118"/>
      <c r="C286" s="113">
        <v>4700</v>
      </c>
      <c r="D286" s="114" t="s">
        <v>142</v>
      </c>
      <c r="E286" s="117">
        <v>1150</v>
      </c>
      <c r="F286" s="116">
        <v>0</v>
      </c>
      <c r="G286" s="116">
        <v>0</v>
      </c>
      <c r="H286" s="117">
        <v>0</v>
      </c>
      <c r="I286" s="554">
        <v>0</v>
      </c>
      <c r="J286" s="117">
        <v>0</v>
      </c>
      <c r="K286" s="459"/>
      <c r="L286" s="459"/>
      <c r="M286" s="459"/>
      <c r="N286" s="459"/>
    </row>
    <row r="287" spans="1:14" s="76" customFormat="1" ht="12.75" customHeight="1">
      <c r="A287" s="449"/>
      <c r="B287" s="118"/>
      <c r="C287" s="113">
        <v>6060</v>
      </c>
      <c r="D287" s="128" t="s">
        <v>332</v>
      </c>
      <c r="E287" s="117">
        <v>10182.5</v>
      </c>
      <c r="F287" s="116">
        <v>0</v>
      </c>
      <c r="G287" s="116">
        <v>0</v>
      </c>
      <c r="H287" s="117">
        <v>0</v>
      </c>
      <c r="I287" s="554">
        <v>0</v>
      </c>
      <c r="J287" s="117">
        <v>0</v>
      </c>
      <c r="K287" s="459"/>
      <c r="L287" s="459"/>
      <c r="M287" s="459"/>
      <c r="N287" s="459"/>
    </row>
    <row r="288" spans="1:14" s="76" customFormat="1" ht="12.75" customHeight="1">
      <c r="A288" s="449"/>
      <c r="B288" s="118"/>
      <c r="C288" s="113"/>
      <c r="D288" s="128"/>
      <c r="E288" s="117"/>
      <c r="F288" s="116"/>
      <c r="G288" s="116"/>
      <c r="H288" s="117"/>
      <c r="I288" s="554"/>
      <c r="J288" s="117"/>
      <c r="K288" s="459"/>
      <c r="L288" s="459"/>
      <c r="M288" s="459"/>
      <c r="N288" s="459"/>
    </row>
    <row r="289" spans="1:14" s="76" customFormat="1" ht="12.75" customHeight="1">
      <c r="A289" s="449"/>
      <c r="B289" s="118"/>
      <c r="C289" s="113"/>
      <c r="D289" s="124" t="s">
        <v>485</v>
      </c>
      <c r="E289" s="302">
        <v>0</v>
      </c>
      <c r="F289" s="656">
        <f>F293+F294</f>
        <v>56000</v>
      </c>
      <c r="G289" s="656">
        <f>G294+G290+G291+G292</f>
        <v>56000</v>
      </c>
      <c r="H289" s="302">
        <f>H294+H290+H291+H292+H293</f>
        <v>51457.53</v>
      </c>
      <c r="I289" s="621">
        <f>H289/G289*100</f>
        <v>91.88844642857143</v>
      </c>
      <c r="J289" s="302">
        <v>0</v>
      </c>
      <c r="K289" s="459"/>
      <c r="L289" s="459"/>
      <c r="M289" s="459"/>
      <c r="N289" s="459"/>
    </row>
    <row r="290" spans="1:14" s="76" customFormat="1" ht="12.75" customHeight="1">
      <c r="A290" s="449"/>
      <c r="B290" s="118"/>
      <c r="C290" s="113">
        <v>4110</v>
      </c>
      <c r="D290" s="114" t="s">
        <v>336</v>
      </c>
      <c r="E290" s="117">
        <v>0</v>
      </c>
      <c r="F290" s="116">
        <v>0</v>
      </c>
      <c r="G290" s="116">
        <v>1730</v>
      </c>
      <c r="H290" s="117">
        <v>1714.33</v>
      </c>
      <c r="I290" s="554">
        <f aca="true" t="shared" si="18" ref="I290:I297">H290/G290*100</f>
        <v>99.09421965317918</v>
      </c>
      <c r="J290" s="117">
        <v>0</v>
      </c>
      <c r="K290" s="459"/>
      <c r="L290" s="459"/>
      <c r="M290" s="459"/>
      <c r="N290" s="459"/>
    </row>
    <row r="291" spans="1:14" s="76" customFormat="1" ht="12.75" customHeight="1">
      <c r="A291" s="449"/>
      <c r="B291" s="118"/>
      <c r="C291" s="113">
        <v>4120</v>
      </c>
      <c r="D291" s="114" t="s">
        <v>328</v>
      </c>
      <c r="E291" s="117">
        <v>0</v>
      </c>
      <c r="F291" s="116">
        <v>0</v>
      </c>
      <c r="G291" s="116">
        <v>250</v>
      </c>
      <c r="H291" s="117">
        <v>245.28</v>
      </c>
      <c r="I291" s="554">
        <f t="shared" si="18"/>
        <v>98.112</v>
      </c>
      <c r="J291" s="117">
        <v>0</v>
      </c>
      <c r="K291" s="459"/>
      <c r="L291" s="459"/>
      <c r="M291" s="459"/>
      <c r="N291" s="459"/>
    </row>
    <row r="292" spans="1:14" s="76" customFormat="1" ht="12.75" customHeight="1">
      <c r="A292" s="449"/>
      <c r="B292" s="118"/>
      <c r="C292" s="113">
        <v>4170</v>
      </c>
      <c r="D292" s="114" t="s">
        <v>309</v>
      </c>
      <c r="E292" s="117">
        <v>0</v>
      </c>
      <c r="F292" s="116">
        <v>0</v>
      </c>
      <c r="G292" s="116">
        <v>10020</v>
      </c>
      <c r="H292" s="117">
        <v>10012.32</v>
      </c>
      <c r="I292" s="554">
        <f t="shared" si="18"/>
        <v>99.92335329341317</v>
      </c>
      <c r="J292" s="117">
        <v>0</v>
      </c>
      <c r="K292" s="459"/>
      <c r="L292" s="459"/>
      <c r="M292" s="459"/>
      <c r="N292" s="459"/>
    </row>
    <row r="293" spans="1:14" s="76" customFormat="1" ht="12.75" customHeight="1">
      <c r="A293" s="449"/>
      <c r="B293" s="118"/>
      <c r="C293" s="113">
        <v>4300</v>
      </c>
      <c r="D293" s="114" t="s">
        <v>189</v>
      </c>
      <c r="E293" s="117">
        <v>0</v>
      </c>
      <c r="F293" s="116">
        <v>12000</v>
      </c>
      <c r="G293" s="116">
        <v>0</v>
      </c>
      <c r="H293" s="117">
        <v>0</v>
      </c>
      <c r="I293" s="554">
        <v>0</v>
      </c>
      <c r="J293" s="117">
        <v>0</v>
      </c>
      <c r="K293" s="459"/>
      <c r="L293" s="459"/>
      <c r="M293" s="459"/>
      <c r="N293" s="459"/>
    </row>
    <row r="294" spans="1:14" s="76" customFormat="1" ht="12.75" customHeight="1">
      <c r="A294" s="449"/>
      <c r="B294" s="118"/>
      <c r="C294" s="113">
        <v>4360</v>
      </c>
      <c r="D294" s="114" t="s">
        <v>404</v>
      </c>
      <c r="E294" s="117">
        <v>0</v>
      </c>
      <c r="F294" s="116">
        <v>44000</v>
      </c>
      <c r="G294" s="116">
        <v>44000</v>
      </c>
      <c r="H294" s="117">
        <v>39485.6</v>
      </c>
      <c r="I294" s="554">
        <f t="shared" si="18"/>
        <v>89.74</v>
      </c>
      <c r="J294" s="117">
        <v>0</v>
      </c>
      <c r="K294" s="459"/>
      <c r="L294" s="459"/>
      <c r="M294" s="459"/>
      <c r="N294" s="459"/>
    </row>
    <row r="295" spans="1:14" s="76" customFormat="1" ht="12.75" customHeight="1">
      <c r="A295" s="449"/>
      <c r="B295" s="118"/>
      <c r="C295" s="113"/>
      <c r="D295" s="128"/>
      <c r="E295" s="117"/>
      <c r="F295" s="116"/>
      <c r="G295" s="116"/>
      <c r="H295" s="117"/>
      <c r="I295" s="554"/>
      <c r="J295" s="117"/>
      <c r="K295" s="459"/>
      <c r="L295" s="459"/>
      <c r="M295" s="459"/>
      <c r="N295" s="459"/>
    </row>
    <row r="296" spans="1:14" s="76" customFormat="1" ht="12.75" customHeight="1">
      <c r="A296" s="449"/>
      <c r="B296" s="118"/>
      <c r="C296" s="113"/>
      <c r="D296" s="124" t="s">
        <v>568</v>
      </c>
      <c r="E296" s="117"/>
      <c r="F296" s="116"/>
      <c r="G296" s="116"/>
      <c r="H296" s="117"/>
      <c r="I296" s="554"/>
      <c r="J296" s="117"/>
      <c r="K296" s="459"/>
      <c r="L296" s="459"/>
      <c r="M296" s="459"/>
      <c r="N296" s="459"/>
    </row>
    <row r="297" spans="1:14" s="76" customFormat="1" ht="12.75" customHeight="1">
      <c r="A297" s="449"/>
      <c r="B297" s="121"/>
      <c r="C297" s="135">
        <v>6050</v>
      </c>
      <c r="D297" s="131" t="s">
        <v>31</v>
      </c>
      <c r="E297" s="134">
        <v>1079715.37</v>
      </c>
      <c r="F297" s="133">
        <v>319921</v>
      </c>
      <c r="G297" s="133">
        <v>880521</v>
      </c>
      <c r="H297" s="134">
        <v>880475.57</v>
      </c>
      <c r="I297" s="554">
        <f t="shared" si="18"/>
        <v>99.99484055462618</v>
      </c>
      <c r="J297" s="117">
        <f>H297/E297*100</f>
        <v>81.54700715244981</v>
      </c>
      <c r="K297" s="459"/>
      <c r="L297" s="459"/>
      <c r="M297" s="459"/>
      <c r="N297" s="459"/>
    </row>
    <row r="298" spans="1:14" s="76" customFormat="1" ht="12.75" customHeight="1">
      <c r="A298" s="449"/>
      <c r="B298" s="121"/>
      <c r="C298" s="135"/>
      <c r="D298" s="136"/>
      <c r="E298" s="138"/>
      <c r="F298" s="137"/>
      <c r="G298" s="137"/>
      <c r="H298" s="138"/>
      <c r="I298" s="554"/>
      <c r="J298" s="117"/>
      <c r="K298" s="459"/>
      <c r="L298" s="459"/>
      <c r="M298" s="459"/>
      <c r="N298" s="459"/>
    </row>
    <row r="299" spans="1:14" s="76" customFormat="1" ht="12.75" customHeight="1">
      <c r="A299" s="165">
        <v>754</v>
      </c>
      <c r="B299" s="165"/>
      <c r="C299" s="142"/>
      <c r="D299" s="468" t="s">
        <v>45</v>
      </c>
      <c r="E299" s="164"/>
      <c r="F299" s="290"/>
      <c r="G299" s="291"/>
      <c r="H299" s="164"/>
      <c r="I299" s="395"/>
      <c r="J299" s="395"/>
      <c r="K299" s="459"/>
      <c r="L299" s="459"/>
      <c r="M299" s="459"/>
      <c r="N299" s="459"/>
    </row>
    <row r="300" spans="1:14" s="76" customFormat="1" ht="12.75" customHeight="1">
      <c r="A300" s="224"/>
      <c r="B300" s="224"/>
      <c r="C300" s="225"/>
      <c r="D300" s="226" t="s">
        <v>46</v>
      </c>
      <c r="E300" s="294">
        <f>E302+E308+E343</f>
        <v>3575259.75</v>
      </c>
      <c r="F300" s="227">
        <f>F302+F308+F343</f>
        <v>3434970</v>
      </c>
      <c r="G300" s="293">
        <f>G308+G343+G302</f>
        <v>3570851</v>
      </c>
      <c r="H300" s="228">
        <f>H302+H308+H343</f>
        <v>3564072.99</v>
      </c>
      <c r="I300" s="294">
        <f>H300/G300*100</f>
        <v>99.81018502312195</v>
      </c>
      <c r="J300" s="294">
        <f>H300/E300*100</f>
        <v>99.6871063703833</v>
      </c>
      <c r="K300" s="459"/>
      <c r="L300" s="459"/>
      <c r="M300" s="459"/>
      <c r="N300" s="459"/>
    </row>
    <row r="301" spans="1:14" s="76" customFormat="1" ht="12.75" customHeight="1">
      <c r="A301" s="224"/>
      <c r="B301" s="225"/>
      <c r="C301" s="461"/>
      <c r="D301" s="253" t="s">
        <v>198</v>
      </c>
      <c r="E301" s="228">
        <f>E303+E309</f>
        <v>124963.34</v>
      </c>
      <c r="F301" s="227">
        <f>F303</f>
        <v>0</v>
      </c>
      <c r="G301" s="227">
        <f>G302+G309</f>
        <v>0</v>
      </c>
      <c r="H301" s="228">
        <f>H303+H309</f>
        <v>0</v>
      </c>
      <c r="I301" s="366">
        <v>0</v>
      </c>
      <c r="J301" s="294">
        <v>0</v>
      </c>
      <c r="K301" s="459"/>
      <c r="L301" s="459"/>
      <c r="M301" s="459"/>
      <c r="N301" s="459"/>
    </row>
    <row r="302" spans="1:14" s="76" customFormat="1" ht="12.75" customHeight="1">
      <c r="A302" s="75"/>
      <c r="B302" s="119">
        <v>75405</v>
      </c>
      <c r="C302" s="107"/>
      <c r="D302" s="108" t="s">
        <v>160</v>
      </c>
      <c r="E302" s="111">
        <f>E303</f>
        <v>89663.34</v>
      </c>
      <c r="F302" s="110">
        <f>F303</f>
        <v>0</v>
      </c>
      <c r="G302" s="110">
        <f>G303</f>
        <v>0</v>
      </c>
      <c r="H302" s="111">
        <f>H303</f>
        <v>0</v>
      </c>
      <c r="I302" s="553">
        <v>0</v>
      </c>
      <c r="J302" s="272">
        <v>0</v>
      </c>
      <c r="K302" s="459"/>
      <c r="L302" s="459"/>
      <c r="M302" s="459"/>
      <c r="N302" s="459"/>
    </row>
    <row r="303" spans="1:14" s="76" customFormat="1" ht="12.75" customHeight="1">
      <c r="A303" s="105"/>
      <c r="B303" s="106"/>
      <c r="C303" s="107"/>
      <c r="D303" s="469" t="s">
        <v>198</v>
      </c>
      <c r="E303" s="295">
        <v>89663.34</v>
      </c>
      <c r="F303" s="296">
        <f>F307</f>
        <v>0</v>
      </c>
      <c r="G303" s="296">
        <f>G307</f>
        <v>0</v>
      </c>
      <c r="H303" s="295">
        <v>0</v>
      </c>
      <c r="I303" s="629">
        <v>0</v>
      </c>
      <c r="J303" s="295">
        <v>0</v>
      </c>
      <c r="K303" s="459"/>
      <c r="L303" s="459"/>
      <c r="M303" s="459"/>
      <c r="N303" s="459"/>
    </row>
    <row r="304" spans="1:14" s="76" customFormat="1" ht="12.75" customHeight="1">
      <c r="A304" s="105"/>
      <c r="B304" s="112"/>
      <c r="C304" s="113"/>
      <c r="D304" s="152" t="s">
        <v>161</v>
      </c>
      <c r="E304" s="237">
        <f>E307</f>
        <v>89663.34</v>
      </c>
      <c r="F304" s="273">
        <v>0</v>
      </c>
      <c r="G304" s="273">
        <v>0</v>
      </c>
      <c r="H304" s="237">
        <f>H307</f>
        <v>0</v>
      </c>
      <c r="I304" s="621">
        <v>0</v>
      </c>
      <c r="J304" s="302">
        <v>0</v>
      </c>
      <c r="K304" s="459"/>
      <c r="L304" s="459"/>
      <c r="M304" s="459"/>
      <c r="N304" s="459"/>
    </row>
    <row r="305" spans="1:14" s="76" customFormat="1" ht="12.75" customHeight="1">
      <c r="A305" s="105"/>
      <c r="B305" s="112"/>
      <c r="C305" s="113">
        <v>6170</v>
      </c>
      <c r="D305" s="114" t="s">
        <v>281</v>
      </c>
      <c r="E305" s="117"/>
      <c r="F305" s="116"/>
      <c r="G305" s="116"/>
      <c r="H305" s="117"/>
      <c r="I305" s="554"/>
      <c r="J305" s="287"/>
      <c r="K305" s="459"/>
      <c r="L305" s="459"/>
      <c r="M305" s="459"/>
      <c r="N305" s="459"/>
    </row>
    <row r="306" spans="1:14" s="76" customFormat="1" ht="12.75" customHeight="1">
      <c r="A306" s="105"/>
      <c r="B306" s="112"/>
      <c r="C306" s="113"/>
      <c r="D306" s="114" t="s">
        <v>323</v>
      </c>
      <c r="E306" s="117"/>
      <c r="F306" s="116"/>
      <c r="G306" s="116"/>
      <c r="H306" s="117"/>
      <c r="I306" s="554"/>
      <c r="J306" s="287"/>
      <c r="K306" s="459"/>
      <c r="L306" s="459"/>
      <c r="M306" s="459"/>
      <c r="N306" s="459"/>
    </row>
    <row r="307" spans="1:14" s="76" customFormat="1" ht="12.75" customHeight="1">
      <c r="A307" s="105"/>
      <c r="B307" s="230"/>
      <c r="C307" s="113"/>
      <c r="D307" s="114" t="s">
        <v>324</v>
      </c>
      <c r="E307" s="117">
        <v>89663.34</v>
      </c>
      <c r="F307" s="116">
        <v>0</v>
      </c>
      <c r="G307" s="116">
        <v>0</v>
      </c>
      <c r="H307" s="117">
        <v>0</v>
      </c>
      <c r="I307" s="554">
        <v>0</v>
      </c>
      <c r="J307" s="287">
        <v>0</v>
      </c>
      <c r="K307" s="459"/>
      <c r="L307" s="459"/>
      <c r="M307" s="459"/>
      <c r="N307" s="459"/>
    </row>
    <row r="308" spans="1:14" s="76" customFormat="1" ht="12.75" customHeight="1">
      <c r="A308" s="121"/>
      <c r="B308" s="119">
        <v>75411</v>
      </c>
      <c r="C308" s="107"/>
      <c r="D308" s="108" t="s">
        <v>51</v>
      </c>
      <c r="E308" s="111">
        <f>SUM(E310:E318)+SUM(E326:E342)</f>
        <v>3478086</v>
      </c>
      <c r="F308" s="110">
        <f>SUM(F310:F318)+SUM(F326:F342)</f>
        <v>3422000</v>
      </c>
      <c r="G308" s="110">
        <f>SUM(G310:G318)+SUM(G326:G342)</f>
        <v>3557881</v>
      </c>
      <c r="H308" s="111">
        <f>SUM(H310:H318)+SUM(H326:H342)</f>
        <v>3557881</v>
      </c>
      <c r="I308" s="272">
        <f aca="true" t="shared" si="19" ref="I308:I340">H308/G308*100</f>
        <v>100</v>
      </c>
      <c r="J308" s="272">
        <f>H308/E308*100</f>
        <v>102.29422159199054</v>
      </c>
      <c r="K308" s="459"/>
      <c r="L308" s="459"/>
      <c r="M308" s="459"/>
      <c r="N308" s="459"/>
    </row>
    <row r="309" spans="1:14" s="76" customFormat="1" ht="12.75" customHeight="1">
      <c r="A309" s="121"/>
      <c r="B309" s="106"/>
      <c r="C309" s="107"/>
      <c r="D309" s="469" t="s">
        <v>198</v>
      </c>
      <c r="E309" s="111">
        <f>E341+E342</f>
        <v>35300</v>
      </c>
      <c r="F309" s="110">
        <v>0</v>
      </c>
      <c r="G309" s="110">
        <f>G341+G342</f>
        <v>0</v>
      </c>
      <c r="H309" s="111">
        <f>H341+H342</f>
        <v>0</v>
      </c>
      <c r="I309" s="272">
        <v>0</v>
      </c>
      <c r="J309" s="272">
        <v>0</v>
      </c>
      <c r="K309" s="459"/>
      <c r="L309" s="459"/>
      <c r="M309" s="459"/>
      <c r="N309" s="459"/>
    </row>
    <row r="310" spans="1:14" s="76" customFormat="1" ht="12.75" customHeight="1">
      <c r="A310" s="105"/>
      <c r="B310" s="112"/>
      <c r="C310" s="113">
        <v>3070</v>
      </c>
      <c r="D310" s="114" t="s">
        <v>566</v>
      </c>
      <c r="E310" s="117">
        <v>156808.47</v>
      </c>
      <c r="F310" s="116">
        <v>169543</v>
      </c>
      <c r="G310" s="116">
        <v>176407</v>
      </c>
      <c r="H310" s="117">
        <v>176407.37</v>
      </c>
      <c r="I310" s="287">
        <f t="shared" si="19"/>
        <v>100.0002097422438</v>
      </c>
      <c r="J310" s="287">
        <f aca="true" t="shared" si="20" ref="J310:J315">H310/E310*100</f>
        <v>112.49862332053875</v>
      </c>
      <c r="K310" s="459"/>
      <c r="L310" s="459"/>
      <c r="M310" s="459"/>
      <c r="N310" s="459"/>
    </row>
    <row r="311" spans="1:14" s="76" customFormat="1" ht="12.75" customHeight="1">
      <c r="A311" s="105"/>
      <c r="B311" s="112"/>
      <c r="C311" s="113">
        <v>4020</v>
      </c>
      <c r="D311" s="114" t="s">
        <v>168</v>
      </c>
      <c r="E311" s="117">
        <v>81000</v>
      </c>
      <c r="F311" s="116">
        <v>93000</v>
      </c>
      <c r="G311" s="116">
        <v>98498</v>
      </c>
      <c r="H311" s="117">
        <v>98498.35</v>
      </c>
      <c r="I311" s="287">
        <f t="shared" si="19"/>
        <v>100.00035533716421</v>
      </c>
      <c r="J311" s="287">
        <f t="shared" si="20"/>
        <v>121.60290123456792</v>
      </c>
      <c r="K311" s="459"/>
      <c r="L311" s="459"/>
      <c r="M311" s="459"/>
      <c r="N311" s="459"/>
    </row>
    <row r="312" spans="1:14" s="76" customFormat="1" ht="12.75" customHeight="1">
      <c r="A312" s="105"/>
      <c r="B312" s="112"/>
      <c r="C312" s="113">
        <v>4040</v>
      </c>
      <c r="D312" s="114" t="s">
        <v>12</v>
      </c>
      <c r="E312" s="117">
        <v>6194.86</v>
      </c>
      <c r="F312" s="116">
        <v>6657</v>
      </c>
      <c r="G312" s="116">
        <v>6656</v>
      </c>
      <c r="H312" s="117">
        <v>6656.04</v>
      </c>
      <c r="I312" s="287">
        <f t="shared" si="19"/>
        <v>100.00060096153847</v>
      </c>
      <c r="J312" s="287">
        <f t="shared" si="20"/>
        <v>107.44455887622965</v>
      </c>
      <c r="K312" s="459"/>
      <c r="L312" s="459"/>
      <c r="M312" s="459"/>
      <c r="N312" s="459"/>
    </row>
    <row r="313" spans="1:14" s="76" customFormat="1" ht="12.75" customHeight="1">
      <c r="A313" s="105"/>
      <c r="B313" s="112"/>
      <c r="C313" s="113">
        <v>4050</v>
      </c>
      <c r="D313" s="114" t="s">
        <v>47</v>
      </c>
      <c r="E313" s="117">
        <v>2115768.3</v>
      </c>
      <c r="F313" s="116">
        <v>2277000</v>
      </c>
      <c r="G313" s="116">
        <v>2172037</v>
      </c>
      <c r="H313" s="117">
        <v>2172036.95</v>
      </c>
      <c r="I313" s="287">
        <f t="shared" si="19"/>
        <v>99.99999769801344</v>
      </c>
      <c r="J313" s="287">
        <f t="shared" si="20"/>
        <v>102.6594901719626</v>
      </c>
      <c r="K313" s="459"/>
      <c r="L313" s="459"/>
      <c r="M313" s="459"/>
      <c r="N313" s="459"/>
    </row>
    <row r="314" spans="1:14" s="76" customFormat="1" ht="12.75" customHeight="1">
      <c r="A314" s="105"/>
      <c r="B314" s="112"/>
      <c r="C314" s="113">
        <v>4060</v>
      </c>
      <c r="D314" s="114" t="s">
        <v>48</v>
      </c>
      <c r="E314" s="117">
        <v>373659.56</v>
      </c>
      <c r="F314" s="116">
        <v>49000</v>
      </c>
      <c r="G314" s="116">
        <v>76230</v>
      </c>
      <c r="H314" s="117">
        <v>76230</v>
      </c>
      <c r="I314" s="287">
        <f t="shared" si="19"/>
        <v>100</v>
      </c>
      <c r="J314" s="287">
        <f t="shared" si="20"/>
        <v>20.400923236113645</v>
      </c>
      <c r="K314" s="459"/>
      <c r="L314" s="459"/>
      <c r="M314" s="459"/>
      <c r="N314" s="459"/>
    </row>
    <row r="315" spans="1:14" s="76" customFormat="1" ht="12.75" customHeight="1">
      <c r="A315" s="105"/>
      <c r="B315" s="112"/>
      <c r="C315" s="113">
        <v>4070</v>
      </c>
      <c r="D315" s="114" t="s">
        <v>49</v>
      </c>
      <c r="E315" s="117">
        <v>184106.68</v>
      </c>
      <c r="F315" s="116">
        <v>181000</v>
      </c>
      <c r="G315" s="116">
        <v>175238</v>
      </c>
      <c r="H315" s="117">
        <v>175237.44</v>
      </c>
      <c r="I315" s="287">
        <f>H315/G315*100</f>
        <v>99.99968043460893</v>
      </c>
      <c r="J315" s="287">
        <f t="shared" si="20"/>
        <v>95.18255394100855</v>
      </c>
      <c r="K315" s="459"/>
      <c r="L315" s="459"/>
      <c r="M315" s="459"/>
      <c r="N315" s="459"/>
    </row>
    <row r="316" spans="1:14" s="76" customFormat="1" ht="12.75" customHeight="1">
      <c r="A316" s="105"/>
      <c r="B316" s="112"/>
      <c r="C316" s="113">
        <v>4080</v>
      </c>
      <c r="D316" s="114" t="s">
        <v>391</v>
      </c>
      <c r="E316" s="117"/>
      <c r="F316" s="116"/>
      <c r="G316" s="116"/>
      <c r="H316" s="117"/>
      <c r="I316" s="287"/>
      <c r="J316" s="287"/>
      <c r="K316" s="459"/>
      <c r="L316" s="459"/>
      <c r="M316" s="459"/>
      <c r="N316" s="459"/>
    </row>
    <row r="317" spans="1:14" s="76" customFormat="1" ht="12.75" customHeight="1">
      <c r="A317" s="105"/>
      <c r="B317" s="112"/>
      <c r="C317" s="113"/>
      <c r="D317" s="114" t="s">
        <v>392</v>
      </c>
      <c r="E317" s="117"/>
      <c r="F317" s="116"/>
      <c r="G317" s="116"/>
      <c r="H317" s="117"/>
      <c r="I317" s="287"/>
      <c r="J317" s="287"/>
      <c r="K317" s="459"/>
      <c r="L317" s="459"/>
      <c r="M317" s="459"/>
      <c r="N317" s="459"/>
    </row>
    <row r="318" spans="1:14" s="76" customFormat="1" ht="12.75" customHeight="1">
      <c r="A318" s="157"/>
      <c r="B318" s="230"/>
      <c r="C318" s="113"/>
      <c r="D318" s="114" t="s">
        <v>393</v>
      </c>
      <c r="E318" s="117">
        <v>58630.25</v>
      </c>
      <c r="F318" s="116">
        <v>41879</v>
      </c>
      <c r="G318" s="116">
        <v>99767</v>
      </c>
      <c r="H318" s="117">
        <v>99766.75</v>
      </c>
      <c r="I318" s="287">
        <f>H318/G318*100</f>
        <v>99.99974941613961</v>
      </c>
      <c r="J318" s="287">
        <f>H318/E318*100</f>
        <v>170.162586719313</v>
      </c>
      <c r="K318" s="459"/>
      <c r="L318" s="459"/>
      <c r="M318" s="459"/>
      <c r="N318" s="459"/>
    </row>
    <row r="319" spans="1:14" s="76" customFormat="1" ht="12.75" customHeight="1">
      <c r="A319" s="156"/>
      <c r="B319" s="156"/>
      <c r="C319" s="156"/>
      <c r="D319" s="156"/>
      <c r="E319" s="159"/>
      <c r="F319" s="158"/>
      <c r="G319" s="158"/>
      <c r="H319" s="159"/>
      <c r="I319" s="367"/>
      <c r="J319" s="367"/>
      <c r="K319" s="459"/>
      <c r="L319" s="459"/>
      <c r="M319" s="459"/>
      <c r="N319" s="459"/>
    </row>
    <row r="320" spans="1:14" s="76" customFormat="1" ht="12.75" customHeight="1">
      <c r="A320" s="156"/>
      <c r="B320" s="156"/>
      <c r="C320" s="156"/>
      <c r="D320" s="156"/>
      <c r="E320" s="159" t="s">
        <v>536</v>
      </c>
      <c r="F320" s="158"/>
      <c r="G320" s="158"/>
      <c r="H320" s="159"/>
      <c r="I320" s="367"/>
      <c r="J320" s="367"/>
      <c r="K320" s="459"/>
      <c r="L320" s="459"/>
      <c r="M320" s="459"/>
      <c r="N320" s="459"/>
    </row>
    <row r="321" spans="1:14" s="76" customFormat="1" ht="12.75" customHeight="1">
      <c r="A321" s="156"/>
      <c r="B321" s="156"/>
      <c r="C321" s="156"/>
      <c r="D321" s="156"/>
      <c r="E321" s="159"/>
      <c r="F321" s="158"/>
      <c r="G321" s="158"/>
      <c r="H321" s="159"/>
      <c r="I321" s="367"/>
      <c r="J321" s="367"/>
      <c r="K321" s="459"/>
      <c r="L321" s="459"/>
      <c r="M321" s="459"/>
      <c r="N321" s="459"/>
    </row>
    <row r="322" spans="1:14" s="76" customFormat="1" ht="12.75" customHeight="1">
      <c r="A322" s="419"/>
      <c r="B322" s="420"/>
      <c r="C322" s="419"/>
      <c r="D322" s="421"/>
      <c r="E322" s="82" t="s">
        <v>3</v>
      </c>
      <c r="F322" s="422" t="s">
        <v>101</v>
      </c>
      <c r="G322" s="423" t="s">
        <v>102</v>
      </c>
      <c r="H322" s="82" t="s">
        <v>3</v>
      </c>
      <c r="I322" s="424" t="s">
        <v>319</v>
      </c>
      <c r="J322" s="425"/>
      <c r="K322" s="459"/>
      <c r="L322" s="459"/>
      <c r="M322" s="459"/>
      <c r="N322" s="459"/>
    </row>
    <row r="323" spans="1:14" s="76" customFormat="1" ht="12.75" customHeight="1">
      <c r="A323" s="426" t="s">
        <v>98</v>
      </c>
      <c r="B323" s="249" t="s">
        <v>99</v>
      </c>
      <c r="C323" s="426" t="s">
        <v>4</v>
      </c>
      <c r="D323" s="427" t="s">
        <v>100</v>
      </c>
      <c r="E323" s="86" t="s">
        <v>378</v>
      </c>
      <c r="F323" s="428" t="s">
        <v>103</v>
      </c>
      <c r="G323" s="429" t="s">
        <v>104</v>
      </c>
      <c r="H323" s="86" t="s">
        <v>479</v>
      </c>
      <c r="I323" s="430"/>
      <c r="J323" s="431"/>
      <c r="K323" s="459"/>
      <c r="L323" s="459"/>
      <c r="M323" s="459"/>
      <c r="N323" s="459"/>
    </row>
    <row r="324" spans="1:14" s="76" customFormat="1" ht="12.75" customHeight="1">
      <c r="A324" s="432"/>
      <c r="B324" s="433"/>
      <c r="C324" s="432"/>
      <c r="D324" s="434"/>
      <c r="E324" s="90"/>
      <c r="F324" s="435" t="s">
        <v>479</v>
      </c>
      <c r="G324" s="436" t="s">
        <v>105</v>
      </c>
      <c r="H324" s="90"/>
      <c r="I324" s="437" t="s">
        <v>106</v>
      </c>
      <c r="J324" s="438" t="s">
        <v>107</v>
      </c>
      <c r="K324" s="459"/>
      <c r="L324" s="459"/>
      <c r="M324" s="459"/>
      <c r="N324" s="459"/>
    </row>
    <row r="325" spans="1:14" s="76" customFormat="1" ht="12.75" customHeight="1">
      <c r="A325" s="91">
        <v>1</v>
      </c>
      <c r="B325" s="91">
        <v>2</v>
      </c>
      <c r="C325" s="92">
        <v>3</v>
      </c>
      <c r="D325" s="92">
        <v>4</v>
      </c>
      <c r="E325" s="439">
        <v>5</v>
      </c>
      <c r="F325" s="439">
        <v>6</v>
      </c>
      <c r="G325" s="439">
        <v>7</v>
      </c>
      <c r="H325" s="440">
        <v>8</v>
      </c>
      <c r="I325" s="441">
        <v>9</v>
      </c>
      <c r="J325" s="442">
        <v>10</v>
      </c>
      <c r="K325" s="459"/>
      <c r="L325" s="459"/>
      <c r="M325" s="459"/>
      <c r="N325" s="459"/>
    </row>
    <row r="326" spans="1:14" s="76" customFormat="1" ht="12.75" customHeight="1">
      <c r="A326" s="166"/>
      <c r="B326" s="75"/>
      <c r="C326" s="230">
        <v>4110</v>
      </c>
      <c r="D326" s="157" t="s">
        <v>13</v>
      </c>
      <c r="E326" s="299">
        <v>17496.96</v>
      </c>
      <c r="F326" s="300">
        <v>17000</v>
      </c>
      <c r="G326" s="300">
        <v>16279</v>
      </c>
      <c r="H326" s="299">
        <v>16279.27</v>
      </c>
      <c r="I326" s="634">
        <f t="shared" si="19"/>
        <v>100.00165857853678</v>
      </c>
      <c r="J326" s="634">
        <f>H326/E326*100</f>
        <v>93.04056247485278</v>
      </c>
      <c r="K326" s="459"/>
      <c r="L326" s="459"/>
      <c r="M326" s="459"/>
      <c r="N326" s="459"/>
    </row>
    <row r="327" spans="1:14" s="76" customFormat="1" ht="12.75" customHeight="1">
      <c r="A327" s="169"/>
      <c r="B327" s="105"/>
      <c r="C327" s="113">
        <v>4120</v>
      </c>
      <c r="D327" s="114" t="s">
        <v>14</v>
      </c>
      <c r="E327" s="117">
        <v>1097.96</v>
      </c>
      <c r="F327" s="116">
        <v>1000</v>
      </c>
      <c r="G327" s="116">
        <v>1103</v>
      </c>
      <c r="H327" s="117">
        <v>1103.24</v>
      </c>
      <c r="I327" s="287">
        <f t="shared" si="19"/>
        <v>100.02175883952856</v>
      </c>
      <c r="J327" s="287">
        <f>H327/E327*100</f>
        <v>100.48089183576816</v>
      </c>
      <c r="K327" s="459"/>
      <c r="L327" s="459"/>
      <c r="M327" s="459"/>
      <c r="N327" s="459"/>
    </row>
    <row r="328" spans="1:14" s="76" customFormat="1" ht="12.75" customHeight="1">
      <c r="A328" s="169"/>
      <c r="B328" s="105"/>
      <c r="C328" s="113">
        <v>4170</v>
      </c>
      <c r="D328" s="114" t="s">
        <v>111</v>
      </c>
      <c r="E328" s="117">
        <v>7396</v>
      </c>
      <c r="F328" s="116">
        <v>6000</v>
      </c>
      <c r="G328" s="116">
        <v>1338</v>
      </c>
      <c r="H328" s="117">
        <v>1338</v>
      </c>
      <c r="I328" s="287">
        <f t="shared" si="19"/>
        <v>100</v>
      </c>
      <c r="J328" s="287">
        <f>H328/E328*100</f>
        <v>18.090859924283397</v>
      </c>
      <c r="K328" s="459"/>
      <c r="L328" s="459"/>
      <c r="M328" s="459"/>
      <c r="N328" s="459"/>
    </row>
    <row r="329" spans="1:14" s="76" customFormat="1" ht="12.75" customHeight="1">
      <c r="A329" s="169"/>
      <c r="B329" s="105"/>
      <c r="C329" s="113">
        <v>4180</v>
      </c>
      <c r="D329" s="114" t="s">
        <v>156</v>
      </c>
      <c r="E329" s="117">
        <v>91440.12</v>
      </c>
      <c r="F329" s="116">
        <v>304000</v>
      </c>
      <c r="G329" s="116">
        <v>453390</v>
      </c>
      <c r="H329" s="117">
        <v>453389.99</v>
      </c>
      <c r="I329" s="287">
        <f t="shared" si="19"/>
        <v>99.99999779439335</v>
      </c>
      <c r="J329" s="287">
        <f>H329/E329*100</f>
        <v>495.83267169815616</v>
      </c>
      <c r="K329" s="459"/>
      <c r="L329" s="459"/>
      <c r="M329" s="459"/>
      <c r="N329" s="459"/>
    </row>
    <row r="330" spans="1:14" s="76" customFormat="1" ht="12.75" customHeight="1">
      <c r="A330" s="169"/>
      <c r="B330" s="105"/>
      <c r="C330" s="113">
        <v>4210</v>
      </c>
      <c r="D330" s="114" t="s">
        <v>7</v>
      </c>
      <c r="E330" s="117">
        <v>164188.77</v>
      </c>
      <c r="F330" s="116">
        <v>93303</v>
      </c>
      <c r="G330" s="116">
        <v>115680</v>
      </c>
      <c r="H330" s="117">
        <v>115680</v>
      </c>
      <c r="I330" s="287">
        <f t="shared" si="19"/>
        <v>100</v>
      </c>
      <c r="J330" s="287">
        <f aca="true" t="shared" si="21" ref="J330:J342">H330/E330*100</f>
        <v>70.45548852092625</v>
      </c>
      <c r="K330" s="459"/>
      <c r="L330" s="459"/>
      <c r="M330" s="459"/>
      <c r="N330" s="459"/>
    </row>
    <row r="331" spans="1:14" s="76" customFormat="1" ht="12.75" customHeight="1">
      <c r="A331" s="169"/>
      <c r="B331" s="105"/>
      <c r="C331" s="113">
        <v>4260</v>
      </c>
      <c r="D331" s="114" t="s">
        <v>15</v>
      </c>
      <c r="E331" s="117">
        <v>72622.52</v>
      </c>
      <c r="F331" s="116">
        <v>70000</v>
      </c>
      <c r="G331" s="116">
        <v>65378</v>
      </c>
      <c r="H331" s="117">
        <v>65378.18</v>
      </c>
      <c r="I331" s="287">
        <f t="shared" si="19"/>
        <v>100.00027532197376</v>
      </c>
      <c r="J331" s="287">
        <f t="shared" si="21"/>
        <v>90.02466452554937</v>
      </c>
      <c r="K331" s="480"/>
      <c r="L331" s="459"/>
      <c r="M331" s="459"/>
      <c r="N331" s="459"/>
    </row>
    <row r="332" spans="1:14" s="76" customFormat="1" ht="12.75" customHeight="1">
      <c r="A332" s="169"/>
      <c r="B332" s="105"/>
      <c r="C332" s="113">
        <v>4270</v>
      </c>
      <c r="D332" s="114" t="s">
        <v>27</v>
      </c>
      <c r="E332" s="117">
        <v>5442.93</v>
      </c>
      <c r="F332" s="116">
        <v>15000</v>
      </c>
      <c r="G332" s="116">
        <v>1980</v>
      </c>
      <c r="H332" s="117">
        <v>1980</v>
      </c>
      <c r="I332" s="287">
        <f t="shared" si="19"/>
        <v>100</v>
      </c>
      <c r="J332" s="287">
        <f t="shared" si="21"/>
        <v>36.37746581344974</v>
      </c>
      <c r="K332" s="467"/>
      <c r="L332" s="459"/>
      <c r="M332" s="459"/>
      <c r="N332" s="459"/>
    </row>
    <row r="333" spans="1:14" s="76" customFormat="1" ht="12.75" customHeight="1">
      <c r="A333" s="169"/>
      <c r="B333" s="105"/>
      <c r="C333" s="113">
        <v>4280</v>
      </c>
      <c r="D333" s="114" t="s">
        <v>91</v>
      </c>
      <c r="E333" s="117">
        <v>8381.4</v>
      </c>
      <c r="F333" s="116">
        <v>17000</v>
      </c>
      <c r="G333" s="116">
        <v>12336</v>
      </c>
      <c r="H333" s="117">
        <v>12336</v>
      </c>
      <c r="I333" s="287">
        <f t="shared" si="19"/>
        <v>100</v>
      </c>
      <c r="J333" s="287">
        <f t="shared" si="21"/>
        <v>147.18304817810866</v>
      </c>
      <c r="K333" s="459"/>
      <c r="L333" s="459"/>
      <c r="M333" s="459"/>
      <c r="N333" s="459"/>
    </row>
    <row r="334" spans="1:14" s="76" customFormat="1" ht="12.75" customHeight="1">
      <c r="A334" s="169"/>
      <c r="B334" s="105"/>
      <c r="C334" s="113">
        <v>4300</v>
      </c>
      <c r="D334" s="114" t="s">
        <v>10</v>
      </c>
      <c r="E334" s="117">
        <v>57834.28</v>
      </c>
      <c r="F334" s="116">
        <v>40000</v>
      </c>
      <c r="G334" s="116">
        <v>44261</v>
      </c>
      <c r="H334" s="117">
        <v>44261.2</v>
      </c>
      <c r="I334" s="287">
        <f t="shared" si="19"/>
        <v>100.00045186507309</v>
      </c>
      <c r="J334" s="287">
        <f t="shared" si="21"/>
        <v>76.53108156615764</v>
      </c>
      <c r="K334" s="459"/>
      <c r="L334" s="459"/>
      <c r="M334" s="459"/>
      <c r="N334" s="459"/>
    </row>
    <row r="335" spans="1:14" s="76" customFormat="1" ht="12.75" customHeight="1">
      <c r="A335" s="169"/>
      <c r="B335" s="105"/>
      <c r="C335" s="113">
        <v>4360</v>
      </c>
      <c r="D335" s="75" t="s">
        <v>390</v>
      </c>
      <c r="E335" s="117">
        <v>15957.44</v>
      </c>
      <c r="F335" s="116">
        <v>16000</v>
      </c>
      <c r="G335" s="116">
        <v>14330</v>
      </c>
      <c r="H335" s="117">
        <v>14329.82</v>
      </c>
      <c r="I335" s="287">
        <f>H335/G335*100</f>
        <v>99.99874389392882</v>
      </c>
      <c r="J335" s="287">
        <f t="shared" si="21"/>
        <v>89.80024364810394</v>
      </c>
      <c r="K335" s="459"/>
      <c r="L335" s="459"/>
      <c r="M335" s="459"/>
      <c r="N335" s="459"/>
    </row>
    <row r="336" spans="1:14" s="76" customFormat="1" ht="12.75" customHeight="1">
      <c r="A336" s="169"/>
      <c r="B336" s="105"/>
      <c r="C336" s="113">
        <v>4410</v>
      </c>
      <c r="D336" s="114" t="s">
        <v>16</v>
      </c>
      <c r="E336" s="117">
        <v>4363.5</v>
      </c>
      <c r="F336" s="116">
        <v>4000</v>
      </c>
      <c r="G336" s="116">
        <v>3811</v>
      </c>
      <c r="H336" s="117">
        <v>3810.54</v>
      </c>
      <c r="I336" s="554">
        <f t="shared" si="19"/>
        <v>99.98792967725007</v>
      </c>
      <c r="J336" s="287">
        <f t="shared" si="21"/>
        <v>87.32760398762461</v>
      </c>
      <c r="K336" s="480"/>
      <c r="L336" s="459"/>
      <c r="M336" s="459"/>
      <c r="N336" s="459"/>
    </row>
    <row r="337" spans="1:14" s="76" customFormat="1" ht="12.75" customHeight="1">
      <c r="A337" s="169"/>
      <c r="B337" s="105"/>
      <c r="C337" s="113">
        <v>4430</v>
      </c>
      <c r="D337" s="114" t="s">
        <v>28</v>
      </c>
      <c r="E337" s="117">
        <v>0</v>
      </c>
      <c r="F337" s="116">
        <v>200</v>
      </c>
      <c r="G337" s="116">
        <v>0</v>
      </c>
      <c r="H337" s="117">
        <v>0</v>
      </c>
      <c r="I337" s="554">
        <v>0</v>
      </c>
      <c r="J337" s="287">
        <v>0</v>
      </c>
      <c r="K337" s="467"/>
      <c r="L337" s="459"/>
      <c r="M337" s="459"/>
      <c r="N337" s="459"/>
    </row>
    <row r="338" spans="1:14" s="76" customFormat="1" ht="12.75" customHeight="1">
      <c r="A338" s="169"/>
      <c r="B338" s="105"/>
      <c r="C338" s="113">
        <v>4440</v>
      </c>
      <c r="D338" s="114" t="s">
        <v>17</v>
      </c>
      <c r="E338" s="117">
        <v>2188</v>
      </c>
      <c r="F338" s="116">
        <v>2188</v>
      </c>
      <c r="G338" s="116">
        <v>2188</v>
      </c>
      <c r="H338" s="117">
        <v>2187.86</v>
      </c>
      <c r="I338" s="554">
        <f t="shared" si="19"/>
        <v>99.99360146252286</v>
      </c>
      <c r="J338" s="287">
        <f t="shared" si="21"/>
        <v>99.99360146252286</v>
      </c>
      <c r="K338" s="459"/>
      <c r="L338" s="459"/>
      <c r="M338" s="459"/>
      <c r="N338" s="459"/>
    </row>
    <row r="339" spans="1:14" s="76" customFormat="1" ht="12.75" customHeight="1">
      <c r="A339" s="169"/>
      <c r="B339" s="105"/>
      <c r="C339" s="113">
        <v>4480</v>
      </c>
      <c r="D339" s="114" t="s">
        <v>29</v>
      </c>
      <c r="E339" s="117">
        <v>16978</v>
      </c>
      <c r="F339" s="116">
        <v>17000</v>
      </c>
      <c r="G339" s="116">
        <v>16554</v>
      </c>
      <c r="H339" s="117">
        <v>16554</v>
      </c>
      <c r="I339" s="554">
        <f t="shared" si="19"/>
        <v>100</v>
      </c>
      <c r="J339" s="287">
        <f t="shared" si="21"/>
        <v>97.50265048886794</v>
      </c>
      <c r="K339" s="459"/>
      <c r="L339" s="459"/>
      <c r="M339" s="459"/>
      <c r="N339" s="459"/>
    </row>
    <row r="340" spans="1:14" s="76" customFormat="1" ht="12.75" customHeight="1">
      <c r="A340" s="169"/>
      <c r="B340" s="105"/>
      <c r="C340" s="113">
        <v>4520</v>
      </c>
      <c r="D340" s="114" t="s">
        <v>52</v>
      </c>
      <c r="E340" s="117">
        <v>1230</v>
      </c>
      <c r="F340" s="116">
        <v>1230</v>
      </c>
      <c r="G340" s="116">
        <v>4420</v>
      </c>
      <c r="H340" s="117">
        <v>4420</v>
      </c>
      <c r="I340" s="554">
        <f t="shared" si="19"/>
        <v>100</v>
      </c>
      <c r="J340" s="287">
        <f t="shared" si="21"/>
        <v>359.3495934959349</v>
      </c>
      <c r="K340" s="480"/>
      <c r="L340" s="459"/>
      <c r="M340" s="459"/>
      <c r="N340" s="459"/>
    </row>
    <row r="341" spans="1:14" s="76" customFormat="1" ht="12.75" customHeight="1">
      <c r="A341" s="169"/>
      <c r="B341" s="105"/>
      <c r="C341" s="113">
        <v>6050</v>
      </c>
      <c r="D341" s="131" t="s">
        <v>31</v>
      </c>
      <c r="E341" s="117">
        <v>20000</v>
      </c>
      <c r="F341" s="116">
        <v>0</v>
      </c>
      <c r="G341" s="116">
        <v>0</v>
      </c>
      <c r="H341" s="117">
        <v>0</v>
      </c>
      <c r="I341" s="554">
        <v>0</v>
      </c>
      <c r="J341" s="287">
        <f t="shared" si="21"/>
        <v>0</v>
      </c>
      <c r="K341" s="459"/>
      <c r="L341" s="459"/>
      <c r="M341" s="459"/>
      <c r="N341" s="459"/>
    </row>
    <row r="342" spans="1:14" s="76" customFormat="1" ht="12.75" customHeight="1">
      <c r="A342" s="169"/>
      <c r="B342" s="157"/>
      <c r="C342" s="113">
        <v>6060</v>
      </c>
      <c r="D342" s="128" t="s">
        <v>332</v>
      </c>
      <c r="E342" s="117">
        <v>15300</v>
      </c>
      <c r="F342" s="116">
        <v>0</v>
      </c>
      <c r="G342" s="116">
        <v>0</v>
      </c>
      <c r="H342" s="117">
        <v>0</v>
      </c>
      <c r="I342" s="554">
        <v>0</v>
      </c>
      <c r="J342" s="287">
        <f t="shared" si="21"/>
        <v>0</v>
      </c>
      <c r="K342" s="459"/>
      <c r="L342" s="459"/>
      <c r="M342" s="459"/>
      <c r="N342" s="459"/>
    </row>
    <row r="343" spans="1:14" s="76" customFormat="1" ht="12.75" customHeight="1">
      <c r="A343" s="105"/>
      <c r="B343" s="106">
        <v>75421</v>
      </c>
      <c r="C343" s="107"/>
      <c r="D343" s="108" t="s">
        <v>163</v>
      </c>
      <c r="E343" s="111">
        <f>SUM(E345:E348)+E344</f>
        <v>7510.41</v>
      </c>
      <c r="F343" s="110">
        <f>SUM(F345:F348)+F344</f>
        <v>12970</v>
      </c>
      <c r="G343" s="110">
        <f>SUM(G345:G348)+G344</f>
        <v>12970</v>
      </c>
      <c r="H343" s="111">
        <f>SUM(H344:H348)</f>
        <v>6191.99</v>
      </c>
      <c r="I343" s="553">
        <f>H343/G343*100</f>
        <v>47.740863531225905</v>
      </c>
      <c r="J343" s="287">
        <f>H343/E343*100</f>
        <v>82.44543240648646</v>
      </c>
      <c r="K343" s="459"/>
      <c r="L343" s="459"/>
      <c r="M343" s="459"/>
      <c r="N343" s="459"/>
    </row>
    <row r="344" spans="1:14" s="76" customFormat="1" ht="12.75" customHeight="1">
      <c r="A344" s="105"/>
      <c r="B344" s="106"/>
      <c r="C344" s="113">
        <v>4170</v>
      </c>
      <c r="D344" s="114" t="s">
        <v>111</v>
      </c>
      <c r="E344" s="117">
        <v>900</v>
      </c>
      <c r="F344" s="116">
        <v>1000</v>
      </c>
      <c r="G344" s="116">
        <v>1000</v>
      </c>
      <c r="H344" s="117">
        <v>0</v>
      </c>
      <c r="I344" s="554">
        <v>100</v>
      </c>
      <c r="J344" s="287">
        <f>H344/E344*100</f>
        <v>0</v>
      </c>
      <c r="K344" s="459"/>
      <c r="L344" s="459"/>
      <c r="M344" s="459"/>
      <c r="N344" s="459"/>
    </row>
    <row r="345" spans="1:14" s="76" customFormat="1" ht="12.75" customHeight="1">
      <c r="A345" s="105"/>
      <c r="B345" s="112"/>
      <c r="C345" s="113">
        <v>4210</v>
      </c>
      <c r="D345" s="114" t="s">
        <v>7</v>
      </c>
      <c r="E345" s="117">
        <v>5810.36</v>
      </c>
      <c r="F345" s="116">
        <v>6970</v>
      </c>
      <c r="G345" s="116">
        <v>6970</v>
      </c>
      <c r="H345" s="117">
        <v>3962.89</v>
      </c>
      <c r="I345" s="554">
        <f>H345/G345*100</f>
        <v>56.856384505021516</v>
      </c>
      <c r="J345" s="287">
        <f>H345/E345*100</f>
        <v>68.20386344391743</v>
      </c>
      <c r="K345" s="459"/>
      <c r="L345" s="459"/>
      <c r="M345" s="459"/>
      <c r="N345" s="459"/>
    </row>
    <row r="346" spans="1:14" s="76" customFormat="1" ht="12.75" customHeight="1">
      <c r="A346" s="105"/>
      <c r="B346" s="112"/>
      <c r="C346" s="113">
        <v>4300</v>
      </c>
      <c r="D346" s="114" t="s">
        <v>10</v>
      </c>
      <c r="E346" s="117">
        <v>0</v>
      </c>
      <c r="F346" s="116">
        <v>3000</v>
      </c>
      <c r="G346" s="116">
        <v>3000</v>
      </c>
      <c r="H346" s="117">
        <v>998.3</v>
      </c>
      <c r="I346" s="554">
        <f>H346/G346*100</f>
        <v>33.276666666666664</v>
      </c>
      <c r="J346" s="287">
        <v>0</v>
      </c>
      <c r="K346" s="459"/>
      <c r="L346" s="459"/>
      <c r="M346" s="459"/>
      <c r="N346" s="459"/>
    </row>
    <row r="347" spans="1:14" s="76" customFormat="1" ht="12.75" customHeight="1">
      <c r="A347" s="105"/>
      <c r="B347" s="112"/>
      <c r="C347" s="113">
        <v>4410</v>
      </c>
      <c r="D347" s="114" t="s">
        <v>16</v>
      </c>
      <c r="E347" s="117">
        <v>800.05</v>
      </c>
      <c r="F347" s="116">
        <v>1000</v>
      </c>
      <c r="G347" s="116">
        <v>1035</v>
      </c>
      <c r="H347" s="117">
        <v>1035</v>
      </c>
      <c r="I347" s="554">
        <f>H347/G347*100</f>
        <v>100</v>
      </c>
      <c r="J347" s="287">
        <f>H347/E347*100</f>
        <v>129.3669145678395</v>
      </c>
      <c r="K347" s="459"/>
      <c r="L347" s="459"/>
      <c r="M347" s="459"/>
      <c r="N347" s="459"/>
    </row>
    <row r="348" spans="1:14" s="76" customFormat="1" ht="12.75" customHeight="1">
      <c r="A348" s="157"/>
      <c r="B348" s="112"/>
      <c r="C348" s="259">
        <v>4700</v>
      </c>
      <c r="D348" s="75" t="s">
        <v>142</v>
      </c>
      <c r="E348" s="208">
        <v>0</v>
      </c>
      <c r="F348" s="261">
        <v>1000</v>
      </c>
      <c r="G348" s="261">
        <v>965</v>
      </c>
      <c r="H348" s="208">
        <v>195.8</v>
      </c>
      <c r="I348" s="554">
        <f>H348/G348*100</f>
        <v>20.29015544041451</v>
      </c>
      <c r="J348" s="287">
        <v>0</v>
      </c>
      <c r="K348" s="459"/>
      <c r="L348" s="459"/>
      <c r="M348" s="459"/>
      <c r="N348" s="459"/>
    </row>
    <row r="349" spans="1:14" s="76" customFormat="1" ht="12.75" customHeight="1">
      <c r="A349" s="147">
        <v>755</v>
      </c>
      <c r="B349" s="148"/>
      <c r="C349" s="148"/>
      <c r="D349" s="162" t="s">
        <v>469</v>
      </c>
      <c r="E349" s="146">
        <v>0</v>
      </c>
      <c r="F349" s="145">
        <v>0</v>
      </c>
      <c r="G349" s="145">
        <f>G350</f>
        <v>123600</v>
      </c>
      <c r="H349" s="146">
        <f>H350</f>
        <v>123600</v>
      </c>
      <c r="I349" s="552">
        <f aca="true" t="shared" si="22" ref="I349:I354">H349/G349*100</f>
        <v>100</v>
      </c>
      <c r="J349" s="277">
        <v>0</v>
      </c>
      <c r="K349" s="459"/>
      <c r="L349" s="459"/>
      <c r="M349" s="459"/>
      <c r="N349" s="459"/>
    </row>
    <row r="350" spans="1:14" s="76" customFormat="1" ht="12.75" customHeight="1">
      <c r="A350" s="151"/>
      <c r="B350" s="106">
        <v>75515</v>
      </c>
      <c r="C350" s="106"/>
      <c r="D350" s="118" t="s">
        <v>470</v>
      </c>
      <c r="E350" s="415">
        <v>0</v>
      </c>
      <c r="F350" s="416">
        <v>0</v>
      </c>
      <c r="G350" s="416">
        <f>G351+G352</f>
        <v>123600</v>
      </c>
      <c r="H350" s="415">
        <f>H351+H352</f>
        <v>123600</v>
      </c>
      <c r="I350" s="631">
        <f t="shared" si="22"/>
        <v>100</v>
      </c>
      <c r="J350" s="632">
        <v>0</v>
      </c>
      <c r="K350" s="459"/>
      <c r="L350" s="459"/>
      <c r="M350" s="459"/>
      <c r="N350" s="459"/>
    </row>
    <row r="351" spans="1:14" s="76" customFormat="1" ht="12.75" customHeight="1">
      <c r="A351" s="105"/>
      <c r="B351" s="112"/>
      <c r="C351" s="259">
        <v>4210</v>
      </c>
      <c r="D351" s="75" t="s">
        <v>7</v>
      </c>
      <c r="E351" s="208">
        <v>0</v>
      </c>
      <c r="F351" s="261">
        <v>0</v>
      </c>
      <c r="G351" s="261">
        <v>3708</v>
      </c>
      <c r="H351" s="208">
        <v>3708</v>
      </c>
      <c r="I351" s="626">
        <f t="shared" si="22"/>
        <v>100</v>
      </c>
      <c r="J351" s="287">
        <v>0</v>
      </c>
      <c r="K351" s="459"/>
      <c r="L351" s="459"/>
      <c r="M351" s="459"/>
      <c r="N351" s="459"/>
    </row>
    <row r="352" spans="1:14" s="76" customFormat="1" ht="12.75" customHeight="1">
      <c r="A352" s="105"/>
      <c r="B352" s="112"/>
      <c r="C352" s="259">
        <v>4300</v>
      </c>
      <c r="D352" s="75" t="s">
        <v>10</v>
      </c>
      <c r="E352" s="208">
        <v>0</v>
      </c>
      <c r="F352" s="261">
        <v>0</v>
      </c>
      <c r="G352" s="261">
        <v>119892</v>
      </c>
      <c r="H352" s="208">
        <v>119892</v>
      </c>
      <c r="I352" s="626">
        <f t="shared" si="22"/>
        <v>100</v>
      </c>
      <c r="J352" s="287">
        <v>0</v>
      </c>
      <c r="K352" s="459"/>
      <c r="L352" s="459"/>
      <c r="M352" s="459"/>
      <c r="N352" s="459"/>
    </row>
    <row r="353" spans="1:14" s="76" customFormat="1" ht="12.75" customHeight="1">
      <c r="A353" s="142">
        <v>757</v>
      </c>
      <c r="B353" s="142"/>
      <c r="C353" s="162"/>
      <c r="D353" s="162" t="s">
        <v>53</v>
      </c>
      <c r="E353" s="146">
        <f>E354</f>
        <v>252922.43</v>
      </c>
      <c r="F353" s="145">
        <f>F354+F359</f>
        <v>461094</v>
      </c>
      <c r="G353" s="145">
        <f>G354+G359</f>
        <v>337291</v>
      </c>
      <c r="H353" s="146">
        <f>H354+H359</f>
        <v>251240.06</v>
      </c>
      <c r="I353" s="552">
        <f t="shared" si="22"/>
        <v>74.4876264116149</v>
      </c>
      <c r="J353" s="277">
        <f>H353/E353*100</f>
        <v>99.33482767819368</v>
      </c>
      <c r="K353" s="459"/>
      <c r="L353" s="459"/>
      <c r="M353" s="459"/>
      <c r="N353" s="459"/>
    </row>
    <row r="354" spans="1:14" s="76" customFormat="1" ht="12.75" customHeight="1">
      <c r="A354" s="445"/>
      <c r="B354" s="151">
        <v>75702</v>
      </c>
      <c r="C354" s="107"/>
      <c r="D354" s="108" t="s">
        <v>54</v>
      </c>
      <c r="E354" s="111">
        <f>E355</f>
        <v>252922.43</v>
      </c>
      <c r="F354" s="110">
        <f>F355+F356</f>
        <v>456560</v>
      </c>
      <c r="G354" s="110">
        <f>G355+G358</f>
        <v>337291</v>
      </c>
      <c r="H354" s="111">
        <f>H355+H358</f>
        <v>251240.06</v>
      </c>
      <c r="I354" s="553">
        <f t="shared" si="22"/>
        <v>74.4876264116149</v>
      </c>
      <c r="J354" s="272">
        <f>H354/E354*100</f>
        <v>99.33482767819368</v>
      </c>
      <c r="K354" s="459"/>
      <c r="L354" s="459"/>
      <c r="M354" s="459"/>
      <c r="N354" s="459"/>
    </row>
    <row r="355" spans="1:14" s="76" customFormat="1" ht="12.75" customHeight="1">
      <c r="A355" s="169"/>
      <c r="B355" s="105"/>
      <c r="C355" s="113">
        <v>8070</v>
      </c>
      <c r="D355" s="114" t="s">
        <v>55</v>
      </c>
      <c r="E355" s="117">
        <v>252922.43</v>
      </c>
      <c r="F355" s="116">
        <v>456560</v>
      </c>
      <c r="G355" s="116">
        <v>0</v>
      </c>
      <c r="H355" s="117">
        <v>0</v>
      </c>
      <c r="I355" s="554">
        <v>0</v>
      </c>
      <c r="J355" s="287">
        <v>0</v>
      </c>
      <c r="K355" s="459"/>
      <c r="L355" s="459"/>
      <c r="M355" s="459"/>
      <c r="N355" s="459"/>
    </row>
    <row r="356" spans="1:14" s="76" customFormat="1" ht="12.75" customHeight="1">
      <c r="A356" s="169"/>
      <c r="B356" s="105"/>
      <c r="C356" s="113">
        <v>8110</v>
      </c>
      <c r="D356" s="114" t="s">
        <v>473</v>
      </c>
      <c r="E356" s="117"/>
      <c r="F356" s="116"/>
      <c r="G356" s="116"/>
      <c r="H356" s="117"/>
      <c r="I356" s="554"/>
      <c r="J356" s="287"/>
      <c r="K356" s="459"/>
      <c r="L356" s="459"/>
      <c r="M356" s="459"/>
      <c r="N356" s="459"/>
    </row>
    <row r="357" spans="1:14" s="76" customFormat="1" ht="12.75" customHeight="1">
      <c r="A357" s="169"/>
      <c r="B357" s="105"/>
      <c r="C357" s="113"/>
      <c r="D357" s="114" t="s">
        <v>474</v>
      </c>
      <c r="E357" s="117"/>
      <c r="F357" s="116"/>
      <c r="G357" s="116"/>
      <c r="H357" s="117"/>
      <c r="I357" s="554"/>
      <c r="J357" s="287"/>
      <c r="K357" s="459"/>
      <c r="L357" s="459"/>
      <c r="M357" s="459"/>
      <c r="N357" s="459"/>
    </row>
    <row r="358" spans="1:14" s="76" customFormat="1" ht="12.75" customHeight="1">
      <c r="A358" s="169"/>
      <c r="B358" s="157"/>
      <c r="C358" s="113"/>
      <c r="D358" s="114" t="s">
        <v>475</v>
      </c>
      <c r="E358" s="117">
        <v>0</v>
      </c>
      <c r="F358" s="116">
        <v>0</v>
      </c>
      <c r="G358" s="116">
        <v>337291</v>
      </c>
      <c r="H358" s="117">
        <v>251240.06</v>
      </c>
      <c r="I358" s="554">
        <f>H358/G358*100</f>
        <v>74.4876264116149</v>
      </c>
      <c r="J358" s="287">
        <v>0</v>
      </c>
      <c r="K358" s="459"/>
      <c r="L358" s="459"/>
      <c r="M358" s="459"/>
      <c r="N358" s="459"/>
    </row>
    <row r="359" spans="1:14" s="76" customFormat="1" ht="12.75" customHeight="1">
      <c r="A359" s="118"/>
      <c r="B359" s="106">
        <v>75704</v>
      </c>
      <c r="C359" s="107"/>
      <c r="D359" s="108" t="s">
        <v>471</v>
      </c>
      <c r="E359" s="111">
        <v>0</v>
      </c>
      <c r="F359" s="110">
        <f>F360</f>
        <v>4534</v>
      </c>
      <c r="G359" s="110">
        <v>0</v>
      </c>
      <c r="H359" s="111">
        <v>0</v>
      </c>
      <c r="I359" s="553">
        <v>0</v>
      </c>
      <c r="J359" s="272">
        <v>0</v>
      </c>
      <c r="K359" s="459"/>
      <c r="L359" s="459"/>
      <c r="M359" s="459"/>
      <c r="N359" s="459"/>
    </row>
    <row r="360" spans="1:14" s="76" customFormat="1" ht="12.75" customHeight="1">
      <c r="A360" s="157"/>
      <c r="B360" s="112"/>
      <c r="C360" s="113">
        <v>8030</v>
      </c>
      <c r="D360" s="114" t="s">
        <v>472</v>
      </c>
      <c r="E360" s="117">
        <v>0</v>
      </c>
      <c r="F360" s="116">
        <v>4534</v>
      </c>
      <c r="G360" s="116">
        <v>0</v>
      </c>
      <c r="H360" s="117">
        <v>0</v>
      </c>
      <c r="I360" s="554">
        <v>0</v>
      </c>
      <c r="J360" s="287">
        <v>0</v>
      </c>
      <c r="K360" s="459"/>
      <c r="L360" s="459"/>
      <c r="M360" s="459"/>
      <c r="N360" s="459"/>
    </row>
    <row r="361" spans="1:14" s="76" customFormat="1" ht="12.75" customHeight="1">
      <c r="A361" s="147">
        <v>758</v>
      </c>
      <c r="B361" s="142"/>
      <c r="C361" s="162"/>
      <c r="D361" s="162" t="s">
        <v>56</v>
      </c>
      <c r="E361" s="146">
        <v>0</v>
      </c>
      <c r="F361" s="145">
        <f>F362</f>
        <v>310000</v>
      </c>
      <c r="G361" s="145">
        <f>G362</f>
        <v>167009</v>
      </c>
      <c r="H361" s="146">
        <v>0</v>
      </c>
      <c r="I361" s="552">
        <f>H361/G361*100</f>
        <v>0</v>
      </c>
      <c r="J361" s="277">
        <v>0</v>
      </c>
      <c r="K361" s="459"/>
      <c r="L361" s="459"/>
      <c r="M361" s="459"/>
      <c r="N361" s="459"/>
    </row>
    <row r="362" spans="1:14" s="76" customFormat="1" ht="12.75" customHeight="1">
      <c r="A362" s="166"/>
      <c r="B362" s="151">
        <v>75818</v>
      </c>
      <c r="C362" s="107"/>
      <c r="D362" s="108" t="s">
        <v>179</v>
      </c>
      <c r="E362" s="111">
        <v>0</v>
      </c>
      <c r="F362" s="110">
        <f>F363+F364</f>
        <v>310000</v>
      </c>
      <c r="G362" s="110">
        <f>G363+G364</f>
        <v>167009</v>
      </c>
      <c r="H362" s="111">
        <v>0</v>
      </c>
      <c r="I362" s="553">
        <v>0</v>
      </c>
      <c r="J362" s="272">
        <v>0</v>
      </c>
      <c r="K362" s="459"/>
      <c r="L362" s="459"/>
      <c r="M362" s="459"/>
      <c r="N362" s="459"/>
    </row>
    <row r="363" spans="1:14" s="76" customFormat="1" ht="12.75" customHeight="1">
      <c r="A363" s="169"/>
      <c r="B363" s="105"/>
      <c r="C363" s="113">
        <v>4810</v>
      </c>
      <c r="D363" s="114" t="s">
        <v>57</v>
      </c>
      <c r="E363" s="117">
        <v>0</v>
      </c>
      <c r="F363" s="116">
        <v>200000</v>
      </c>
      <c r="G363" s="116">
        <v>57009</v>
      </c>
      <c r="H363" s="117">
        <v>0</v>
      </c>
      <c r="I363" s="554">
        <v>0</v>
      </c>
      <c r="J363" s="287">
        <v>0</v>
      </c>
      <c r="K363" s="459"/>
      <c r="L363" s="459"/>
      <c r="M363" s="459"/>
      <c r="N363" s="459"/>
    </row>
    <row r="364" spans="1:14" s="76" customFormat="1" ht="12.75" customHeight="1">
      <c r="A364" s="470"/>
      <c r="B364" s="157"/>
      <c r="C364" s="113">
        <v>4810</v>
      </c>
      <c r="D364" s="114" t="s">
        <v>180</v>
      </c>
      <c r="E364" s="117">
        <v>0</v>
      </c>
      <c r="F364" s="116">
        <v>110000</v>
      </c>
      <c r="G364" s="116">
        <v>110000</v>
      </c>
      <c r="H364" s="117">
        <v>0</v>
      </c>
      <c r="I364" s="554">
        <v>0</v>
      </c>
      <c r="J364" s="287">
        <v>0</v>
      </c>
      <c r="K364" s="459"/>
      <c r="L364" s="459"/>
      <c r="M364" s="459"/>
      <c r="N364" s="459"/>
    </row>
    <row r="365" spans="1:14" s="76" customFormat="1" ht="12.75" customHeight="1">
      <c r="A365" s="147">
        <v>801</v>
      </c>
      <c r="B365" s="147"/>
      <c r="C365" s="162"/>
      <c r="D365" s="162" t="s">
        <v>58</v>
      </c>
      <c r="E365" s="277">
        <f>E367+E403+E422+E480+E546+E559+E582+E650+E603</f>
        <v>16537880.31</v>
      </c>
      <c r="F365" s="145">
        <f>F367+F403+F422+F480+F559+F582+F650+F546+F393+F603</f>
        <v>15347812</v>
      </c>
      <c r="G365" s="297">
        <f>G367+G403+G422+G480+G559+G582+G650+G546+G603+G393</f>
        <v>16099764</v>
      </c>
      <c r="H365" s="277">
        <f>H367+H403+H422+H480+H546+H559+H582+H650+H603+H393</f>
        <v>16047498.69</v>
      </c>
      <c r="I365" s="552">
        <f>H365/G365*100</f>
        <v>99.67536598673124</v>
      </c>
      <c r="J365" s="277">
        <f>H365/E365*100</f>
        <v>97.03479762334788</v>
      </c>
      <c r="K365" s="467"/>
      <c r="L365" s="459"/>
      <c r="M365" s="459"/>
      <c r="N365" s="459"/>
    </row>
    <row r="366" spans="1:14" s="76" customFormat="1" ht="12.75" customHeight="1">
      <c r="A366" s="147"/>
      <c r="B366" s="185"/>
      <c r="C366" s="471"/>
      <c r="D366" s="253" t="s">
        <v>198</v>
      </c>
      <c r="E366" s="150">
        <f>E368+E404+E423+E481+E604+E560</f>
        <v>197067.05</v>
      </c>
      <c r="F366" s="149">
        <f>F368+F404+F423+F481+F651</f>
        <v>150000</v>
      </c>
      <c r="G366" s="298">
        <f>G368+G404+G423+G481+G651+G604+G560</f>
        <v>82490</v>
      </c>
      <c r="H366" s="150">
        <f>H368+H404+H423+H481+H604+H560</f>
        <v>82489.62</v>
      </c>
      <c r="I366" s="623">
        <f>H366/G366*100</f>
        <v>99.99953933810158</v>
      </c>
      <c r="J366" s="150">
        <f>H366/E366*100</f>
        <v>41.85865673637475</v>
      </c>
      <c r="K366" s="459"/>
      <c r="L366" s="459"/>
      <c r="M366" s="459"/>
      <c r="N366" s="459"/>
    </row>
    <row r="367" spans="1:14" s="76" customFormat="1" ht="12.75" customHeight="1">
      <c r="A367" s="75"/>
      <c r="B367" s="119">
        <v>80102</v>
      </c>
      <c r="C367" s="107"/>
      <c r="D367" s="108" t="s">
        <v>59</v>
      </c>
      <c r="E367" s="111">
        <f>E369</f>
        <v>1026970.0899999999</v>
      </c>
      <c r="F367" s="110">
        <f>F369</f>
        <v>1246475</v>
      </c>
      <c r="G367" s="110">
        <f>G369</f>
        <v>987556</v>
      </c>
      <c r="H367" s="111">
        <f>H369</f>
        <v>987556</v>
      </c>
      <c r="I367" s="553">
        <f aca="true" t="shared" si="23" ref="I367:I376">H367/G367*100</f>
        <v>100</v>
      </c>
      <c r="J367" s="272">
        <f aca="true" t="shared" si="24" ref="J367:J376">H367/E367*100</f>
        <v>96.16209952132103</v>
      </c>
      <c r="K367" s="459"/>
      <c r="L367" s="459"/>
      <c r="M367" s="459"/>
      <c r="N367" s="459"/>
    </row>
    <row r="368" spans="1:14" s="76" customFormat="1" ht="12.75" customHeight="1">
      <c r="A368" s="105"/>
      <c r="B368" s="106"/>
      <c r="C368" s="107"/>
      <c r="D368" s="108" t="s">
        <v>198</v>
      </c>
      <c r="E368" s="353">
        <f>E391+E392</f>
        <v>79103.56</v>
      </c>
      <c r="F368" s="354">
        <f>F391</f>
        <v>150000</v>
      </c>
      <c r="G368" s="354">
        <f>G391+G392</f>
        <v>36252</v>
      </c>
      <c r="H368" s="353">
        <f>H391+H392</f>
        <v>36252.32</v>
      </c>
      <c r="I368" s="633">
        <f>H368/G368*100</f>
        <v>100.00088270991945</v>
      </c>
      <c r="J368" s="353">
        <f t="shared" si="24"/>
        <v>45.82893614396116</v>
      </c>
      <c r="K368" s="459"/>
      <c r="L368" s="459"/>
      <c r="M368" s="459"/>
      <c r="N368" s="459"/>
    </row>
    <row r="369" spans="1:14" s="76" customFormat="1" ht="12.75" customHeight="1">
      <c r="A369" s="105"/>
      <c r="B369" s="122"/>
      <c r="C369" s="447"/>
      <c r="D369" s="152" t="s">
        <v>325</v>
      </c>
      <c r="E369" s="237">
        <f>SUM(E370:E383)+SUM(E390:E392)</f>
        <v>1026970.0899999999</v>
      </c>
      <c r="F369" s="273">
        <f>SUM(F370:F383)+SUM(F390:F392)</f>
        <v>1246475</v>
      </c>
      <c r="G369" s="273">
        <f>SUM(G370:G383)+SUM(G390:G392)</f>
        <v>987556</v>
      </c>
      <c r="H369" s="237">
        <f>SUM(H370:H383)+SUM(H390:H392)</f>
        <v>987556</v>
      </c>
      <c r="I369" s="621">
        <f t="shared" si="23"/>
        <v>100</v>
      </c>
      <c r="J369" s="302">
        <f t="shared" si="24"/>
        <v>96.16209952132103</v>
      </c>
      <c r="K369" s="480"/>
      <c r="L369" s="459"/>
      <c r="M369" s="459"/>
      <c r="N369" s="459"/>
    </row>
    <row r="370" spans="1:14" s="76" customFormat="1" ht="12.75" customHeight="1">
      <c r="A370" s="105"/>
      <c r="B370" s="112"/>
      <c r="C370" s="113">
        <v>3020</v>
      </c>
      <c r="D370" s="114" t="s">
        <v>166</v>
      </c>
      <c r="E370" s="117">
        <v>30271.94</v>
      </c>
      <c r="F370" s="116">
        <v>24818</v>
      </c>
      <c r="G370" s="116">
        <v>28070</v>
      </c>
      <c r="H370" s="117">
        <v>28070.13</v>
      </c>
      <c r="I370" s="554">
        <f t="shared" si="23"/>
        <v>100.00046312789455</v>
      </c>
      <c r="J370" s="287">
        <f t="shared" si="24"/>
        <v>92.72656460074909</v>
      </c>
      <c r="K370" s="459"/>
      <c r="L370" s="459"/>
      <c r="M370" s="459"/>
      <c r="N370" s="459"/>
    </row>
    <row r="371" spans="1:14" s="76" customFormat="1" ht="12.75" customHeight="1">
      <c r="A371" s="105"/>
      <c r="B371" s="112"/>
      <c r="C371" s="113">
        <v>4010</v>
      </c>
      <c r="D371" s="114" t="s">
        <v>11</v>
      </c>
      <c r="E371" s="117">
        <v>621404.36</v>
      </c>
      <c r="F371" s="116">
        <v>695766</v>
      </c>
      <c r="G371" s="116">
        <v>589417</v>
      </c>
      <c r="H371" s="117">
        <v>589417</v>
      </c>
      <c r="I371" s="554">
        <f t="shared" si="23"/>
        <v>100</v>
      </c>
      <c r="J371" s="287">
        <f t="shared" si="24"/>
        <v>94.8524081807215</v>
      </c>
      <c r="K371" s="467"/>
      <c r="L371" s="459"/>
      <c r="M371" s="459"/>
      <c r="N371" s="459"/>
    </row>
    <row r="372" spans="1:14" s="76" customFormat="1" ht="12.75" customHeight="1">
      <c r="A372" s="105"/>
      <c r="B372" s="112"/>
      <c r="C372" s="113">
        <v>4040</v>
      </c>
      <c r="D372" s="114" t="s">
        <v>12</v>
      </c>
      <c r="E372" s="117">
        <v>49433.96</v>
      </c>
      <c r="F372" s="116">
        <v>48875</v>
      </c>
      <c r="G372" s="116">
        <v>48645</v>
      </c>
      <c r="H372" s="117">
        <v>48644.99</v>
      </c>
      <c r="I372" s="554">
        <f t="shared" si="23"/>
        <v>99.99997944290266</v>
      </c>
      <c r="J372" s="287">
        <f t="shared" si="24"/>
        <v>98.40399191163321</v>
      </c>
      <c r="K372" s="459"/>
      <c r="L372" s="459"/>
      <c r="M372" s="459"/>
      <c r="N372" s="459"/>
    </row>
    <row r="373" spans="1:14" s="76" customFormat="1" ht="12.75" customHeight="1">
      <c r="A373" s="105"/>
      <c r="B373" s="112"/>
      <c r="C373" s="113">
        <v>4110</v>
      </c>
      <c r="D373" s="114" t="s">
        <v>13</v>
      </c>
      <c r="E373" s="117">
        <v>117306.8</v>
      </c>
      <c r="F373" s="116">
        <v>139751</v>
      </c>
      <c r="G373" s="116">
        <v>105086</v>
      </c>
      <c r="H373" s="117">
        <v>105086</v>
      </c>
      <c r="I373" s="554">
        <f t="shared" si="23"/>
        <v>100</v>
      </c>
      <c r="J373" s="287">
        <f t="shared" si="24"/>
        <v>89.58218960878654</v>
      </c>
      <c r="K373" s="459"/>
      <c r="L373" s="459"/>
      <c r="M373" s="459"/>
      <c r="N373" s="459"/>
    </row>
    <row r="374" spans="1:14" s="76" customFormat="1" ht="12.75" customHeight="1">
      <c r="A374" s="105"/>
      <c r="B374" s="112"/>
      <c r="C374" s="113">
        <v>4120</v>
      </c>
      <c r="D374" s="114" t="s">
        <v>14</v>
      </c>
      <c r="E374" s="117">
        <v>14503.16</v>
      </c>
      <c r="F374" s="116">
        <v>18929</v>
      </c>
      <c r="G374" s="116">
        <v>12840</v>
      </c>
      <c r="H374" s="117">
        <v>12839.55</v>
      </c>
      <c r="I374" s="554">
        <f t="shared" si="23"/>
        <v>99.99649532710279</v>
      </c>
      <c r="J374" s="287">
        <f t="shared" si="24"/>
        <v>88.52932740175244</v>
      </c>
      <c r="K374" s="480"/>
      <c r="L374" s="459"/>
      <c r="M374" s="459"/>
      <c r="N374" s="459"/>
    </row>
    <row r="375" spans="1:14" s="76" customFormat="1" ht="12.75" customHeight="1">
      <c r="A375" s="105"/>
      <c r="B375" s="112"/>
      <c r="C375" s="113">
        <v>4170</v>
      </c>
      <c r="D375" s="114" t="s">
        <v>111</v>
      </c>
      <c r="E375" s="117">
        <v>2824</v>
      </c>
      <c r="F375" s="116">
        <v>10000</v>
      </c>
      <c r="G375" s="116">
        <v>3989</v>
      </c>
      <c r="H375" s="117">
        <v>3989</v>
      </c>
      <c r="I375" s="554">
        <f t="shared" si="23"/>
        <v>100</v>
      </c>
      <c r="J375" s="287">
        <f>H375/E375*100</f>
        <v>141.25354107648724</v>
      </c>
      <c r="K375" s="467"/>
      <c r="L375" s="459"/>
      <c r="M375" s="459"/>
      <c r="N375" s="459"/>
    </row>
    <row r="376" spans="1:14" s="76" customFormat="1" ht="12.75" customHeight="1">
      <c r="A376" s="105"/>
      <c r="B376" s="112"/>
      <c r="C376" s="113">
        <v>4210</v>
      </c>
      <c r="D376" s="114" t="s">
        <v>7</v>
      </c>
      <c r="E376" s="117">
        <v>24635.74</v>
      </c>
      <c r="F376" s="116">
        <v>20000</v>
      </c>
      <c r="G376" s="116">
        <v>12314</v>
      </c>
      <c r="H376" s="117">
        <v>12314.07</v>
      </c>
      <c r="I376" s="554">
        <f t="shared" si="23"/>
        <v>100.00056845866494</v>
      </c>
      <c r="J376" s="287">
        <f t="shared" si="24"/>
        <v>49.984575255299816</v>
      </c>
      <c r="K376" s="459"/>
      <c r="L376" s="459"/>
      <c r="M376" s="459"/>
      <c r="N376" s="459"/>
    </row>
    <row r="377" spans="1:14" s="76" customFormat="1" ht="12.75" customHeight="1">
      <c r="A377" s="105"/>
      <c r="B377" s="112"/>
      <c r="C377" s="113">
        <v>4240</v>
      </c>
      <c r="D377" s="114" t="s">
        <v>60</v>
      </c>
      <c r="E377" s="117">
        <v>4224.87</v>
      </c>
      <c r="F377" s="116">
        <v>1000</v>
      </c>
      <c r="G377" s="116">
        <v>8045</v>
      </c>
      <c r="H377" s="117">
        <v>8045.2</v>
      </c>
      <c r="I377" s="554">
        <f>H377/G377*100</f>
        <v>100.00248601615911</v>
      </c>
      <c r="J377" s="287">
        <f>H377/E377*100</f>
        <v>190.42479413567753</v>
      </c>
      <c r="K377" s="459"/>
      <c r="L377" s="459"/>
      <c r="M377" s="459"/>
      <c r="N377" s="459"/>
    </row>
    <row r="378" spans="1:14" s="76" customFormat="1" ht="12.75" customHeight="1">
      <c r="A378" s="105"/>
      <c r="B378" s="112"/>
      <c r="C378" s="113">
        <v>4260</v>
      </c>
      <c r="D378" s="114" t="s">
        <v>15</v>
      </c>
      <c r="E378" s="117">
        <v>21291.49</v>
      </c>
      <c r="F378" s="116">
        <v>65000</v>
      </c>
      <c r="G378" s="116">
        <v>68917</v>
      </c>
      <c r="H378" s="117">
        <v>68916.54</v>
      </c>
      <c r="I378" s="554">
        <f aca="true" t="shared" si="25" ref="I378:I391">H378/G378*100</f>
        <v>99.99933253043515</v>
      </c>
      <c r="J378" s="287">
        <f>H378/E378*100</f>
        <v>323.68115148352695</v>
      </c>
      <c r="K378" s="459"/>
      <c r="L378" s="459"/>
      <c r="M378" s="459"/>
      <c r="N378" s="459"/>
    </row>
    <row r="379" spans="1:14" s="76" customFormat="1" ht="12.75" customHeight="1">
      <c r="A379" s="105"/>
      <c r="B379" s="112"/>
      <c r="C379" s="113">
        <v>4270</v>
      </c>
      <c r="D379" s="114" t="s">
        <v>27</v>
      </c>
      <c r="E379" s="117">
        <v>1102.15</v>
      </c>
      <c r="F379" s="116">
        <v>7500</v>
      </c>
      <c r="G379" s="116">
        <v>6534</v>
      </c>
      <c r="H379" s="117">
        <v>6534.18</v>
      </c>
      <c r="I379" s="554">
        <f t="shared" si="25"/>
        <v>100.00275482093663</v>
      </c>
      <c r="J379" s="287">
        <f>H379/E379*100</f>
        <v>592.8575965159007</v>
      </c>
      <c r="K379" s="480"/>
      <c r="L379" s="459"/>
      <c r="M379" s="459"/>
      <c r="N379" s="459"/>
    </row>
    <row r="380" spans="1:14" s="76" customFormat="1" ht="12.75" customHeight="1">
      <c r="A380" s="105"/>
      <c r="B380" s="112"/>
      <c r="C380" s="113">
        <v>4280</v>
      </c>
      <c r="D380" s="114" t="s">
        <v>91</v>
      </c>
      <c r="E380" s="117">
        <v>372</v>
      </c>
      <c r="F380" s="116">
        <v>1500</v>
      </c>
      <c r="G380" s="116">
        <v>1082</v>
      </c>
      <c r="H380" s="117">
        <v>1081.37</v>
      </c>
      <c r="I380" s="554">
        <f t="shared" si="25"/>
        <v>99.94177449168205</v>
      </c>
      <c r="J380" s="287">
        <f>H380/E380*100</f>
        <v>290.69086021505376</v>
      </c>
      <c r="K380" s="467"/>
      <c r="L380" s="459"/>
      <c r="M380" s="459"/>
      <c r="N380" s="459"/>
    </row>
    <row r="381" spans="1:14" s="76" customFormat="1" ht="12.75" customHeight="1">
      <c r="A381" s="105"/>
      <c r="B381" s="112"/>
      <c r="C381" s="113">
        <v>4300</v>
      </c>
      <c r="D381" s="114" t="s">
        <v>10</v>
      </c>
      <c r="E381" s="117">
        <v>26957.24</v>
      </c>
      <c r="F381" s="116">
        <v>32563</v>
      </c>
      <c r="G381" s="116">
        <v>32563</v>
      </c>
      <c r="H381" s="117">
        <v>32563</v>
      </c>
      <c r="I381" s="554">
        <f t="shared" si="25"/>
        <v>100</v>
      </c>
      <c r="J381" s="287">
        <f>H381/E381*100</f>
        <v>120.79500720400158</v>
      </c>
      <c r="K381" s="459"/>
      <c r="L381" s="459"/>
      <c r="M381" s="459"/>
      <c r="N381" s="459"/>
    </row>
    <row r="382" spans="1:14" s="76" customFormat="1" ht="12.75" customHeight="1">
      <c r="A382" s="105"/>
      <c r="B382" s="112"/>
      <c r="C382" s="113">
        <v>4360</v>
      </c>
      <c r="D382" s="114" t="s">
        <v>404</v>
      </c>
      <c r="E382" s="117">
        <v>0</v>
      </c>
      <c r="F382" s="116">
        <v>2500</v>
      </c>
      <c r="G382" s="116">
        <v>3066</v>
      </c>
      <c r="H382" s="117">
        <v>3066.47</v>
      </c>
      <c r="I382" s="554">
        <f t="shared" si="25"/>
        <v>100.015329419439</v>
      </c>
      <c r="J382" s="287">
        <v>0</v>
      </c>
      <c r="K382" s="459"/>
      <c r="L382" s="459"/>
      <c r="M382" s="459"/>
      <c r="N382" s="459"/>
    </row>
    <row r="383" spans="1:14" s="76" customFormat="1" ht="12.75" customHeight="1">
      <c r="A383" s="157"/>
      <c r="B383" s="230"/>
      <c r="C383" s="113">
        <v>4410</v>
      </c>
      <c r="D383" s="114" t="s">
        <v>16</v>
      </c>
      <c r="E383" s="117">
        <v>4068.82</v>
      </c>
      <c r="F383" s="116">
        <v>2500</v>
      </c>
      <c r="G383" s="116">
        <v>2155</v>
      </c>
      <c r="H383" s="117">
        <v>2155.18</v>
      </c>
      <c r="I383" s="554">
        <f t="shared" si="25"/>
        <v>100.00835266821343</v>
      </c>
      <c r="J383" s="287">
        <f>H383/E383*100</f>
        <v>52.96818242143914</v>
      </c>
      <c r="K383" s="480"/>
      <c r="L383" s="459"/>
      <c r="M383" s="459"/>
      <c r="N383" s="459"/>
    </row>
    <row r="384" spans="1:14" s="76" customFormat="1" ht="12.75" customHeight="1">
      <c r="A384" s="156"/>
      <c r="B384" s="156"/>
      <c r="C384" s="156"/>
      <c r="D384" s="156"/>
      <c r="E384" s="159" t="s">
        <v>537</v>
      </c>
      <c r="F384" s="158"/>
      <c r="G384" s="158"/>
      <c r="H384" s="159"/>
      <c r="I384" s="367"/>
      <c r="J384" s="367"/>
      <c r="K384" s="480"/>
      <c r="L384" s="459"/>
      <c r="M384" s="459"/>
      <c r="N384" s="459"/>
    </row>
    <row r="385" spans="1:14" s="76" customFormat="1" ht="12.75" customHeight="1">
      <c r="A385" s="156"/>
      <c r="B385" s="156"/>
      <c r="C385" s="156"/>
      <c r="D385" s="156"/>
      <c r="E385" s="159"/>
      <c r="F385" s="158"/>
      <c r="G385" s="158"/>
      <c r="H385" s="159"/>
      <c r="I385" s="367"/>
      <c r="J385" s="367"/>
      <c r="K385" s="480"/>
      <c r="L385" s="459"/>
      <c r="M385" s="459"/>
      <c r="N385" s="459"/>
    </row>
    <row r="386" spans="1:14" s="76" customFormat="1" ht="12.75" customHeight="1">
      <c r="A386" s="419"/>
      <c r="B386" s="420"/>
      <c r="C386" s="419"/>
      <c r="D386" s="421"/>
      <c r="E386" s="82" t="s">
        <v>3</v>
      </c>
      <c r="F386" s="422" t="s">
        <v>101</v>
      </c>
      <c r="G386" s="423" t="s">
        <v>102</v>
      </c>
      <c r="H386" s="82" t="s">
        <v>3</v>
      </c>
      <c r="I386" s="424" t="s">
        <v>319</v>
      </c>
      <c r="J386" s="425"/>
      <c r="K386" s="480"/>
      <c r="L386" s="459"/>
      <c r="M386" s="459"/>
      <c r="N386" s="459"/>
    </row>
    <row r="387" spans="1:14" s="76" customFormat="1" ht="12.75" customHeight="1">
      <c r="A387" s="426" t="s">
        <v>98</v>
      </c>
      <c r="B387" s="249" t="s">
        <v>99</v>
      </c>
      <c r="C387" s="426" t="s">
        <v>4</v>
      </c>
      <c r="D387" s="427" t="s">
        <v>100</v>
      </c>
      <c r="E387" s="86" t="s">
        <v>378</v>
      </c>
      <c r="F387" s="428" t="s">
        <v>103</v>
      </c>
      <c r="G387" s="429" t="s">
        <v>104</v>
      </c>
      <c r="H387" s="86" t="s">
        <v>479</v>
      </c>
      <c r="I387" s="430"/>
      <c r="J387" s="431"/>
      <c r="K387" s="480"/>
      <c r="L387" s="459"/>
      <c r="M387" s="459"/>
      <c r="N387" s="459"/>
    </row>
    <row r="388" spans="1:14" s="76" customFormat="1" ht="12.75" customHeight="1">
      <c r="A388" s="432"/>
      <c r="B388" s="433"/>
      <c r="C388" s="432"/>
      <c r="D388" s="434"/>
      <c r="E388" s="90"/>
      <c r="F388" s="435" t="s">
        <v>479</v>
      </c>
      <c r="G388" s="436" t="s">
        <v>105</v>
      </c>
      <c r="H388" s="90"/>
      <c r="I388" s="437" t="s">
        <v>106</v>
      </c>
      <c r="J388" s="438" t="s">
        <v>107</v>
      </c>
      <c r="K388" s="480"/>
      <c r="L388" s="459"/>
      <c r="M388" s="459"/>
      <c r="N388" s="459"/>
    </row>
    <row r="389" spans="1:14" s="76" customFormat="1" ht="12.75" customHeight="1">
      <c r="A389" s="92">
        <v>1</v>
      </c>
      <c r="B389" s="92">
        <v>2</v>
      </c>
      <c r="C389" s="92">
        <v>3</v>
      </c>
      <c r="D389" s="92">
        <v>4</v>
      </c>
      <c r="E389" s="439">
        <v>5</v>
      </c>
      <c r="F389" s="439">
        <v>6</v>
      </c>
      <c r="G389" s="439">
        <v>7</v>
      </c>
      <c r="H389" s="440">
        <v>8</v>
      </c>
      <c r="I389" s="441">
        <v>9</v>
      </c>
      <c r="J389" s="442">
        <v>10</v>
      </c>
      <c r="K389" s="480"/>
      <c r="L389" s="459"/>
      <c r="M389" s="459"/>
      <c r="N389" s="459"/>
    </row>
    <row r="390" spans="1:14" s="76" customFormat="1" ht="12.75" customHeight="1">
      <c r="A390" s="75"/>
      <c r="B390" s="259"/>
      <c r="C390" s="113">
        <v>4440</v>
      </c>
      <c r="D390" s="114" t="s">
        <v>17</v>
      </c>
      <c r="E390" s="117">
        <v>29470</v>
      </c>
      <c r="F390" s="116">
        <v>25773</v>
      </c>
      <c r="G390" s="116">
        <v>28581</v>
      </c>
      <c r="H390" s="117">
        <v>28581</v>
      </c>
      <c r="I390" s="554">
        <f t="shared" si="25"/>
        <v>100</v>
      </c>
      <c r="J390" s="287">
        <f>H390/E390*100</f>
        <v>96.98337292161521</v>
      </c>
      <c r="K390" s="459"/>
      <c r="L390" s="459"/>
      <c r="M390" s="459"/>
      <c r="N390" s="459"/>
    </row>
    <row r="391" spans="1:14" s="76" customFormat="1" ht="12.75" customHeight="1">
      <c r="A391" s="105"/>
      <c r="B391" s="112"/>
      <c r="C391" s="113">
        <v>6050</v>
      </c>
      <c r="D391" s="131" t="s">
        <v>31</v>
      </c>
      <c r="E391" s="117">
        <v>55665.95</v>
      </c>
      <c r="F391" s="116">
        <v>150000</v>
      </c>
      <c r="G391" s="116">
        <v>34589</v>
      </c>
      <c r="H391" s="117">
        <v>34589</v>
      </c>
      <c r="I391" s="554">
        <f t="shared" si="25"/>
        <v>100</v>
      </c>
      <c r="J391" s="287">
        <f>H391/E391*100</f>
        <v>62.13672810757743</v>
      </c>
      <c r="K391" s="467"/>
      <c r="L391" s="459"/>
      <c r="M391" s="459"/>
      <c r="N391" s="459"/>
    </row>
    <row r="392" spans="1:14" s="76" customFormat="1" ht="12.75" customHeight="1">
      <c r="A392" s="105"/>
      <c r="B392" s="230"/>
      <c r="C392" s="113">
        <v>6060</v>
      </c>
      <c r="D392" s="128" t="s">
        <v>332</v>
      </c>
      <c r="E392" s="117">
        <v>23437.61</v>
      </c>
      <c r="F392" s="116">
        <v>0</v>
      </c>
      <c r="G392" s="116">
        <v>1663</v>
      </c>
      <c r="H392" s="117">
        <v>1663.32</v>
      </c>
      <c r="I392" s="554">
        <f>H392/G392*100</f>
        <v>100.01924233313288</v>
      </c>
      <c r="J392" s="287">
        <f>H392/E392*100</f>
        <v>7.096798692358136</v>
      </c>
      <c r="K392" s="459"/>
      <c r="L392" s="459"/>
      <c r="M392" s="459"/>
      <c r="N392" s="459"/>
    </row>
    <row r="393" spans="1:14" s="76" customFormat="1" ht="12.75" customHeight="1">
      <c r="A393" s="105"/>
      <c r="B393" s="151">
        <v>80105</v>
      </c>
      <c r="C393" s="107"/>
      <c r="D393" s="472" t="s">
        <v>476</v>
      </c>
      <c r="E393" s="111">
        <v>0</v>
      </c>
      <c r="F393" s="110">
        <v>0</v>
      </c>
      <c r="G393" s="110">
        <f>G394</f>
        <v>54971</v>
      </c>
      <c r="H393" s="111">
        <f>H394</f>
        <v>54971.00000000001</v>
      </c>
      <c r="I393" s="553">
        <f aca="true" t="shared" si="26" ref="I393:I402">H393/G393*100</f>
        <v>100.00000000000003</v>
      </c>
      <c r="J393" s="272">
        <v>0</v>
      </c>
      <c r="K393" s="459"/>
      <c r="L393" s="459"/>
      <c r="M393" s="459"/>
      <c r="N393" s="459"/>
    </row>
    <row r="394" spans="1:14" s="76" customFormat="1" ht="12.75" customHeight="1">
      <c r="A394" s="105"/>
      <c r="B394" s="105"/>
      <c r="C394" s="113"/>
      <c r="D394" s="152" t="s">
        <v>325</v>
      </c>
      <c r="E394" s="237">
        <v>0</v>
      </c>
      <c r="F394" s="273">
        <v>0</v>
      </c>
      <c r="G394" s="273">
        <f>SUM(G395:G402)</f>
        <v>54971</v>
      </c>
      <c r="H394" s="237">
        <f>SUM(H395:H402)</f>
        <v>54971.00000000001</v>
      </c>
      <c r="I394" s="621">
        <f t="shared" si="26"/>
        <v>100.00000000000003</v>
      </c>
      <c r="J394" s="302">
        <v>0</v>
      </c>
      <c r="K394" s="459"/>
      <c r="L394" s="459"/>
      <c r="M394" s="459"/>
      <c r="N394" s="459"/>
    </row>
    <row r="395" spans="1:14" s="76" customFormat="1" ht="12.75" customHeight="1">
      <c r="A395" s="105"/>
      <c r="B395" s="105"/>
      <c r="C395" s="113">
        <v>3020</v>
      </c>
      <c r="D395" s="114" t="s">
        <v>166</v>
      </c>
      <c r="E395" s="117">
        <v>0</v>
      </c>
      <c r="F395" s="116">
        <v>0</v>
      </c>
      <c r="G395" s="116">
        <v>1360</v>
      </c>
      <c r="H395" s="117">
        <v>1360.3</v>
      </c>
      <c r="I395" s="554">
        <f t="shared" si="26"/>
        <v>100.02205882352942</v>
      </c>
      <c r="J395" s="287">
        <v>0</v>
      </c>
      <c r="K395" s="459"/>
      <c r="L395" s="459"/>
      <c r="M395" s="459"/>
      <c r="N395" s="459"/>
    </row>
    <row r="396" spans="1:14" s="76" customFormat="1" ht="12.75" customHeight="1">
      <c r="A396" s="105"/>
      <c r="B396" s="105"/>
      <c r="C396" s="113">
        <v>4010</v>
      </c>
      <c r="D396" s="114" t="s">
        <v>11</v>
      </c>
      <c r="E396" s="117">
        <v>0</v>
      </c>
      <c r="F396" s="116">
        <v>0</v>
      </c>
      <c r="G396" s="116">
        <v>35198</v>
      </c>
      <c r="H396" s="117">
        <v>35198.5</v>
      </c>
      <c r="I396" s="554">
        <f t="shared" si="26"/>
        <v>100.0014205352577</v>
      </c>
      <c r="J396" s="287">
        <v>0</v>
      </c>
      <c r="K396" s="459"/>
      <c r="L396" s="459"/>
      <c r="M396" s="459"/>
      <c r="N396" s="459"/>
    </row>
    <row r="397" spans="1:14" s="76" customFormat="1" ht="12.75" customHeight="1">
      <c r="A397" s="105"/>
      <c r="B397" s="105"/>
      <c r="C397" s="113">
        <v>4040</v>
      </c>
      <c r="D397" s="114" t="s">
        <v>12</v>
      </c>
      <c r="E397" s="117">
        <v>0</v>
      </c>
      <c r="F397" s="116">
        <v>0</v>
      </c>
      <c r="G397" s="116">
        <v>0</v>
      </c>
      <c r="H397" s="117">
        <v>0</v>
      </c>
      <c r="I397" s="554">
        <v>0</v>
      </c>
      <c r="J397" s="287">
        <v>0</v>
      </c>
      <c r="K397" s="459"/>
      <c r="L397" s="459"/>
      <c r="M397" s="459"/>
      <c r="N397" s="459"/>
    </row>
    <row r="398" spans="1:14" s="76" customFormat="1" ht="12.75" customHeight="1">
      <c r="A398" s="105"/>
      <c r="B398" s="105"/>
      <c r="C398" s="113">
        <v>4110</v>
      </c>
      <c r="D398" s="114" t="s">
        <v>13</v>
      </c>
      <c r="E398" s="117">
        <v>0</v>
      </c>
      <c r="F398" s="116">
        <v>0</v>
      </c>
      <c r="G398" s="116">
        <v>5210</v>
      </c>
      <c r="H398" s="117">
        <v>5208.39</v>
      </c>
      <c r="I398" s="554">
        <f t="shared" si="26"/>
        <v>99.96909788867563</v>
      </c>
      <c r="J398" s="287">
        <v>0</v>
      </c>
      <c r="K398" s="480"/>
      <c r="L398" s="459"/>
      <c r="M398" s="459"/>
      <c r="N398" s="459"/>
    </row>
    <row r="399" spans="1:14" s="76" customFormat="1" ht="12.75" customHeight="1">
      <c r="A399" s="105"/>
      <c r="B399" s="105"/>
      <c r="C399" s="113">
        <v>4120</v>
      </c>
      <c r="D399" s="114" t="s">
        <v>14</v>
      </c>
      <c r="E399" s="117">
        <v>0</v>
      </c>
      <c r="F399" s="116">
        <v>0</v>
      </c>
      <c r="G399" s="116">
        <v>525</v>
      </c>
      <c r="H399" s="117">
        <v>525.21</v>
      </c>
      <c r="I399" s="554">
        <f t="shared" si="26"/>
        <v>100.04000000000002</v>
      </c>
      <c r="J399" s="287">
        <v>0</v>
      </c>
      <c r="K399" s="467"/>
      <c r="L399" s="459"/>
      <c r="M399" s="459"/>
      <c r="N399" s="459"/>
    </row>
    <row r="400" spans="1:14" s="76" customFormat="1" ht="12.75" customHeight="1">
      <c r="A400" s="105"/>
      <c r="B400" s="105"/>
      <c r="C400" s="113">
        <v>4210</v>
      </c>
      <c r="D400" s="114" t="s">
        <v>7</v>
      </c>
      <c r="E400" s="117">
        <v>0</v>
      </c>
      <c r="F400" s="116">
        <v>0</v>
      </c>
      <c r="G400" s="116">
        <v>8696</v>
      </c>
      <c r="H400" s="117">
        <v>8696.45</v>
      </c>
      <c r="I400" s="554">
        <f t="shared" si="26"/>
        <v>100.00517479300828</v>
      </c>
      <c r="J400" s="287">
        <v>0</v>
      </c>
      <c r="K400" s="459"/>
      <c r="L400" s="459"/>
      <c r="M400" s="459"/>
      <c r="N400" s="459"/>
    </row>
    <row r="401" spans="1:14" s="76" customFormat="1" ht="12.75" customHeight="1">
      <c r="A401" s="105"/>
      <c r="B401" s="105"/>
      <c r="C401" s="113">
        <v>4300</v>
      </c>
      <c r="D401" s="114" t="s">
        <v>10</v>
      </c>
      <c r="E401" s="117">
        <v>0</v>
      </c>
      <c r="F401" s="116">
        <v>0</v>
      </c>
      <c r="G401" s="116">
        <v>2325</v>
      </c>
      <c r="H401" s="117">
        <v>2325.15</v>
      </c>
      <c r="I401" s="554">
        <f t="shared" si="26"/>
        <v>100.00645161290322</v>
      </c>
      <c r="J401" s="287">
        <v>0</v>
      </c>
      <c r="K401" s="467"/>
      <c r="L401" s="459"/>
      <c r="M401" s="459"/>
      <c r="N401" s="459"/>
    </row>
    <row r="402" spans="1:14" s="76" customFormat="1" ht="12.75" customHeight="1">
      <c r="A402" s="105"/>
      <c r="B402" s="157"/>
      <c r="C402" s="113">
        <v>4440</v>
      </c>
      <c r="D402" s="114" t="s">
        <v>17</v>
      </c>
      <c r="E402" s="117">
        <v>0</v>
      </c>
      <c r="F402" s="116">
        <v>0</v>
      </c>
      <c r="G402" s="116">
        <v>1657</v>
      </c>
      <c r="H402" s="117">
        <v>1657</v>
      </c>
      <c r="I402" s="554">
        <f t="shared" si="26"/>
        <v>100</v>
      </c>
      <c r="J402" s="287">
        <v>0</v>
      </c>
      <c r="K402" s="467"/>
      <c r="L402" s="459"/>
      <c r="M402" s="459"/>
      <c r="N402" s="459"/>
    </row>
    <row r="403" spans="1:14" s="76" customFormat="1" ht="12.75" customHeight="1">
      <c r="A403" s="105"/>
      <c r="B403" s="106">
        <v>80111</v>
      </c>
      <c r="C403" s="107"/>
      <c r="D403" s="108" t="s">
        <v>61</v>
      </c>
      <c r="E403" s="111">
        <f>E405+E419</f>
        <v>1678867.52</v>
      </c>
      <c r="F403" s="110">
        <f>F405+F419</f>
        <v>1410637</v>
      </c>
      <c r="G403" s="110">
        <f>G405+G419</f>
        <v>1768531</v>
      </c>
      <c r="H403" s="111">
        <f>H405+H419</f>
        <v>1768530.4100000001</v>
      </c>
      <c r="I403" s="553">
        <f>H403/G403*100</f>
        <v>99.9999666389789</v>
      </c>
      <c r="J403" s="272">
        <f>H403/E403*100</f>
        <v>105.34067691058793</v>
      </c>
      <c r="K403" s="459"/>
      <c r="L403" s="459"/>
      <c r="M403" s="459"/>
      <c r="N403" s="459"/>
    </row>
    <row r="404" spans="1:14" s="76" customFormat="1" ht="12.75" customHeight="1">
      <c r="A404" s="105"/>
      <c r="B404" s="106"/>
      <c r="C404" s="107"/>
      <c r="D404" s="108" t="s">
        <v>198</v>
      </c>
      <c r="E404" s="353">
        <v>0</v>
      </c>
      <c r="F404" s="354">
        <v>0</v>
      </c>
      <c r="G404" s="354">
        <f>G418</f>
        <v>4837</v>
      </c>
      <c r="H404" s="353">
        <f>H418</f>
        <v>4836.68</v>
      </c>
      <c r="I404" s="633">
        <v>0</v>
      </c>
      <c r="J404" s="353">
        <v>0</v>
      </c>
      <c r="K404" s="459"/>
      <c r="L404" s="459"/>
      <c r="M404" s="459"/>
      <c r="N404" s="459"/>
    </row>
    <row r="405" spans="1:14" s="76" customFormat="1" ht="12.75" customHeight="1">
      <c r="A405" s="105"/>
      <c r="B405" s="122"/>
      <c r="C405" s="447"/>
      <c r="D405" s="152" t="s">
        <v>325</v>
      </c>
      <c r="E405" s="237">
        <f>SUM(E406:E406:E407)+SUM(E408:E417)</f>
        <v>840388.74</v>
      </c>
      <c r="F405" s="273">
        <f>SUM(F406:F417)</f>
        <v>668424</v>
      </c>
      <c r="G405" s="273">
        <f>SUM(G406:G417)+G418</f>
        <v>870308</v>
      </c>
      <c r="H405" s="237">
        <f>SUM(H406:H418)</f>
        <v>870307.7200000001</v>
      </c>
      <c r="I405" s="621">
        <f aca="true" t="shared" si="27" ref="I405:I422">H405/G405*100</f>
        <v>99.99996782748177</v>
      </c>
      <c r="J405" s="302">
        <f aca="true" t="shared" si="28" ref="J405:J410">H405/E405*100</f>
        <v>103.56013575336578</v>
      </c>
      <c r="K405" s="651"/>
      <c r="L405" s="459"/>
      <c r="M405" s="459"/>
      <c r="N405" s="459"/>
    </row>
    <row r="406" spans="1:14" s="76" customFormat="1" ht="12.75" customHeight="1">
      <c r="A406" s="105"/>
      <c r="B406" s="112"/>
      <c r="C406" s="113">
        <v>3020</v>
      </c>
      <c r="D406" s="114" t="s">
        <v>166</v>
      </c>
      <c r="E406" s="117">
        <v>28741.9</v>
      </c>
      <c r="F406" s="115">
        <v>30226</v>
      </c>
      <c r="G406" s="115">
        <v>26997</v>
      </c>
      <c r="H406" s="117">
        <v>26997.14</v>
      </c>
      <c r="I406" s="554">
        <f t="shared" si="27"/>
        <v>100.00051857613809</v>
      </c>
      <c r="J406" s="287">
        <f t="shared" si="28"/>
        <v>93.92955928452885</v>
      </c>
      <c r="K406" s="467"/>
      <c r="L406" s="459"/>
      <c r="M406" s="459"/>
      <c r="N406" s="459"/>
    </row>
    <row r="407" spans="1:14" s="76" customFormat="1" ht="12.75" customHeight="1">
      <c r="A407" s="105"/>
      <c r="B407" s="112"/>
      <c r="C407" s="113">
        <v>4010</v>
      </c>
      <c r="D407" s="114" t="s">
        <v>11</v>
      </c>
      <c r="E407" s="117">
        <v>579708.07</v>
      </c>
      <c r="F407" s="115">
        <v>461699</v>
      </c>
      <c r="G407" s="115">
        <v>617995</v>
      </c>
      <c r="H407" s="117">
        <v>617994.62</v>
      </c>
      <c r="I407" s="554">
        <f t="shared" si="27"/>
        <v>99.99993851082938</v>
      </c>
      <c r="J407" s="287">
        <f t="shared" si="28"/>
        <v>106.60445351399024</v>
      </c>
      <c r="K407" s="467"/>
      <c r="L407" s="459"/>
      <c r="M407" s="459"/>
      <c r="N407" s="459"/>
    </row>
    <row r="408" spans="1:14" s="76" customFormat="1" ht="12.75" customHeight="1">
      <c r="A408" s="105"/>
      <c r="B408" s="112"/>
      <c r="C408" s="113">
        <v>4040</v>
      </c>
      <c r="D408" s="114" t="s">
        <v>12</v>
      </c>
      <c r="E408" s="117">
        <v>47506.41</v>
      </c>
      <c r="F408" s="115">
        <v>48025</v>
      </c>
      <c r="G408" s="115">
        <v>46226</v>
      </c>
      <c r="H408" s="117">
        <v>46225.81</v>
      </c>
      <c r="I408" s="554">
        <f t="shared" si="27"/>
        <v>99.999588975901</v>
      </c>
      <c r="J408" s="287">
        <f t="shared" si="28"/>
        <v>97.30436376901558</v>
      </c>
      <c r="K408" s="459"/>
      <c r="L408" s="459"/>
      <c r="M408" s="459"/>
      <c r="N408" s="459"/>
    </row>
    <row r="409" spans="1:14" s="76" customFormat="1" ht="12.75" customHeight="1">
      <c r="A409" s="105"/>
      <c r="B409" s="112"/>
      <c r="C409" s="113">
        <v>4110</v>
      </c>
      <c r="D409" s="114" t="s">
        <v>13</v>
      </c>
      <c r="E409" s="117">
        <v>114404.59</v>
      </c>
      <c r="F409" s="115">
        <v>82891</v>
      </c>
      <c r="G409" s="115">
        <v>114160</v>
      </c>
      <c r="H409" s="117">
        <v>114160.25</v>
      </c>
      <c r="I409" s="554">
        <f t="shared" si="27"/>
        <v>100.00021899088998</v>
      </c>
      <c r="J409" s="287">
        <f t="shared" si="28"/>
        <v>99.7864246530668</v>
      </c>
      <c r="K409" s="459"/>
      <c r="L409" s="459"/>
      <c r="M409" s="459"/>
      <c r="N409" s="459"/>
    </row>
    <row r="410" spans="1:14" s="76" customFormat="1" ht="12.75" customHeight="1">
      <c r="A410" s="105"/>
      <c r="B410" s="112"/>
      <c r="C410" s="113">
        <v>4120</v>
      </c>
      <c r="D410" s="114" t="s">
        <v>14</v>
      </c>
      <c r="E410" s="117">
        <v>15109.5</v>
      </c>
      <c r="F410" s="115">
        <v>12637</v>
      </c>
      <c r="G410" s="115">
        <v>14269</v>
      </c>
      <c r="H410" s="117">
        <v>14269.07</v>
      </c>
      <c r="I410" s="554">
        <f t="shared" si="27"/>
        <v>100.00049057397153</v>
      </c>
      <c r="J410" s="287">
        <f t="shared" si="28"/>
        <v>94.43773784704986</v>
      </c>
      <c r="K410" s="568"/>
      <c r="L410" s="459"/>
      <c r="M410" s="459"/>
      <c r="N410" s="459"/>
    </row>
    <row r="411" spans="1:14" s="76" customFormat="1" ht="12.75" customHeight="1">
      <c r="A411" s="105"/>
      <c r="B411" s="112"/>
      <c r="C411" s="113">
        <v>4210</v>
      </c>
      <c r="D411" s="114" t="s">
        <v>7</v>
      </c>
      <c r="E411" s="117">
        <v>5662.92</v>
      </c>
      <c r="F411" s="115">
        <v>0</v>
      </c>
      <c r="G411" s="115">
        <v>6000</v>
      </c>
      <c r="H411" s="117">
        <v>6000</v>
      </c>
      <c r="I411" s="554">
        <f>H411/G411*100</f>
        <v>100</v>
      </c>
      <c r="J411" s="287">
        <f aca="true" t="shared" si="29" ref="J411:J417">H411/E411*100</f>
        <v>105.95240617914432</v>
      </c>
      <c r="K411" s="467"/>
      <c r="L411" s="459"/>
      <c r="M411" s="459"/>
      <c r="N411" s="459"/>
    </row>
    <row r="412" spans="1:14" s="76" customFormat="1" ht="12.75" customHeight="1">
      <c r="A412" s="105"/>
      <c r="B412" s="112"/>
      <c r="C412" s="113">
        <v>4240</v>
      </c>
      <c r="D412" s="114" t="s">
        <v>60</v>
      </c>
      <c r="E412" s="117">
        <v>7861.83</v>
      </c>
      <c r="F412" s="115">
        <v>0</v>
      </c>
      <c r="G412" s="115">
        <v>7973</v>
      </c>
      <c r="H412" s="117">
        <v>7973.15</v>
      </c>
      <c r="I412" s="554">
        <f>H412/G412*100</f>
        <v>100.00188134955475</v>
      </c>
      <c r="J412" s="287">
        <f t="shared" si="29"/>
        <v>101.41595531829104</v>
      </c>
      <c r="K412" s="459"/>
      <c r="L412" s="459"/>
      <c r="M412" s="459"/>
      <c r="N412" s="459"/>
    </row>
    <row r="413" spans="1:14" s="76" customFormat="1" ht="12.75" customHeight="1">
      <c r="A413" s="105"/>
      <c r="B413" s="112"/>
      <c r="C413" s="113">
        <v>4260</v>
      </c>
      <c r="D413" s="114" t="s">
        <v>15</v>
      </c>
      <c r="E413" s="117">
        <v>5372.52</v>
      </c>
      <c r="F413" s="115">
        <v>0</v>
      </c>
      <c r="G413" s="115">
        <v>0</v>
      </c>
      <c r="H413" s="117">
        <v>0</v>
      </c>
      <c r="I413" s="554">
        <v>0</v>
      </c>
      <c r="J413" s="287">
        <v>0</v>
      </c>
      <c r="K413" s="459"/>
      <c r="L413" s="459"/>
      <c r="M413" s="459"/>
      <c r="N413" s="459"/>
    </row>
    <row r="414" spans="1:14" s="76" customFormat="1" ht="12.75" customHeight="1">
      <c r="A414" s="105"/>
      <c r="B414" s="112"/>
      <c r="C414" s="113">
        <v>4280</v>
      </c>
      <c r="D414" s="114" t="s">
        <v>91</v>
      </c>
      <c r="E414" s="117">
        <v>152</v>
      </c>
      <c r="F414" s="115">
        <v>0</v>
      </c>
      <c r="G414" s="115">
        <v>0</v>
      </c>
      <c r="H414" s="117">
        <v>0</v>
      </c>
      <c r="I414" s="554">
        <v>0</v>
      </c>
      <c r="J414" s="287">
        <f t="shared" si="29"/>
        <v>0</v>
      </c>
      <c r="K414" s="459"/>
      <c r="L414" s="459"/>
      <c r="M414" s="459"/>
      <c r="N414" s="459"/>
    </row>
    <row r="415" spans="1:14" s="76" customFormat="1" ht="12.75" customHeight="1">
      <c r="A415" s="105"/>
      <c r="B415" s="112"/>
      <c r="C415" s="113">
        <v>4300</v>
      </c>
      <c r="D415" s="114" t="s">
        <v>10</v>
      </c>
      <c r="E415" s="117">
        <v>6000</v>
      </c>
      <c r="F415" s="115">
        <v>0</v>
      </c>
      <c r="G415" s="115">
        <v>0</v>
      </c>
      <c r="H415" s="117">
        <v>0</v>
      </c>
      <c r="I415" s="554">
        <v>0</v>
      </c>
      <c r="J415" s="287">
        <f t="shared" si="29"/>
        <v>0</v>
      </c>
      <c r="K415" s="467"/>
      <c r="L415" s="459"/>
      <c r="M415" s="459"/>
      <c r="N415" s="459"/>
    </row>
    <row r="416" spans="1:14" s="76" customFormat="1" ht="12.75" customHeight="1">
      <c r="A416" s="105"/>
      <c r="B416" s="112"/>
      <c r="C416" s="113">
        <v>4410</v>
      </c>
      <c r="D416" s="114" t="s">
        <v>16</v>
      </c>
      <c r="E416" s="117">
        <v>350</v>
      </c>
      <c r="F416" s="115">
        <v>0</v>
      </c>
      <c r="G416" s="115">
        <v>0</v>
      </c>
      <c r="H416" s="117">
        <v>0</v>
      </c>
      <c r="I416" s="554">
        <v>0</v>
      </c>
      <c r="J416" s="287">
        <f t="shared" si="29"/>
        <v>0</v>
      </c>
      <c r="K416" s="467"/>
      <c r="L416" s="459"/>
      <c r="M416" s="459"/>
      <c r="N416" s="459"/>
    </row>
    <row r="417" spans="1:14" s="76" customFormat="1" ht="12.75" customHeight="1">
      <c r="A417" s="105"/>
      <c r="B417" s="112"/>
      <c r="C417" s="113">
        <v>4440</v>
      </c>
      <c r="D417" s="114" t="s">
        <v>17</v>
      </c>
      <c r="E417" s="117">
        <v>29519</v>
      </c>
      <c r="F417" s="115">
        <v>32946</v>
      </c>
      <c r="G417" s="115">
        <v>31851</v>
      </c>
      <c r="H417" s="117">
        <v>31851</v>
      </c>
      <c r="I417" s="554">
        <f t="shared" si="27"/>
        <v>100</v>
      </c>
      <c r="J417" s="287">
        <f t="shared" si="29"/>
        <v>107.89999661235137</v>
      </c>
      <c r="K417" s="459"/>
      <c r="L417" s="459"/>
      <c r="M417" s="459"/>
      <c r="N417" s="459"/>
    </row>
    <row r="418" spans="1:14" s="76" customFormat="1" ht="12.75" customHeight="1">
      <c r="A418" s="105"/>
      <c r="B418" s="112"/>
      <c r="C418" s="113">
        <v>6060</v>
      </c>
      <c r="D418" s="128" t="s">
        <v>332</v>
      </c>
      <c r="E418" s="117">
        <v>0</v>
      </c>
      <c r="F418" s="115">
        <v>0</v>
      </c>
      <c r="G418" s="115">
        <v>4837</v>
      </c>
      <c r="H418" s="117">
        <v>4836.68</v>
      </c>
      <c r="I418" s="554">
        <f>H418/G418*100</f>
        <v>99.99338432912963</v>
      </c>
      <c r="J418" s="287">
        <v>0</v>
      </c>
      <c r="K418" s="459"/>
      <c r="L418" s="459"/>
      <c r="M418" s="459"/>
      <c r="N418" s="459"/>
    </row>
    <row r="419" spans="1:14" s="76" customFormat="1" ht="12.75" customHeight="1">
      <c r="A419" s="105"/>
      <c r="B419" s="112"/>
      <c r="C419" s="113"/>
      <c r="D419" s="152" t="s">
        <v>364</v>
      </c>
      <c r="E419" s="237">
        <f>E420+E421</f>
        <v>838478.78</v>
      </c>
      <c r="F419" s="237">
        <f>F420+F421</f>
        <v>742213</v>
      </c>
      <c r="G419" s="195">
        <f>G420+G421</f>
        <v>898223</v>
      </c>
      <c r="H419" s="237">
        <f>H420+H421</f>
        <v>898222.69</v>
      </c>
      <c r="I419" s="621">
        <f t="shared" si="27"/>
        <v>99.99996548741237</v>
      </c>
      <c r="J419" s="302">
        <f aca="true" t="shared" si="30" ref="J419:J424">H419/E419*100</f>
        <v>107.12527393955038</v>
      </c>
      <c r="K419" s="459"/>
      <c r="L419" s="459"/>
      <c r="M419" s="459"/>
      <c r="N419" s="459"/>
    </row>
    <row r="420" spans="1:14" s="76" customFormat="1" ht="12.75" customHeight="1">
      <c r="A420" s="105"/>
      <c r="B420" s="112"/>
      <c r="C420" s="113">
        <v>2540</v>
      </c>
      <c r="D420" s="114" t="s">
        <v>44</v>
      </c>
      <c r="E420" s="117">
        <v>830229</v>
      </c>
      <c r="F420" s="117">
        <v>742213</v>
      </c>
      <c r="G420" s="115">
        <v>888973</v>
      </c>
      <c r="H420" s="117">
        <v>888973</v>
      </c>
      <c r="I420" s="554">
        <f>H420/G420*100</f>
        <v>100</v>
      </c>
      <c r="J420" s="287">
        <f t="shared" si="30"/>
        <v>107.07563816730084</v>
      </c>
      <c r="K420" s="459"/>
      <c r="L420" s="459"/>
      <c r="M420" s="459"/>
      <c r="N420" s="459"/>
    </row>
    <row r="421" spans="1:14" s="76" customFormat="1" ht="12.75" customHeight="1">
      <c r="A421" s="105"/>
      <c r="B421" s="112"/>
      <c r="C421" s="113">
        <v>4240</v>
      </c>
      <c r="D421" s="114" t="s">
        <v>60</v>
      </c>
      <c r="E421" s="117">
        <v>8249.78</v>
      </c>
      <c r="F421" s="117">
        <v>0</v>
      </c>
      <c r="G421" s="115">
        <v>9250</v>
      </c>
      <c r="H421" s="117">
        <v>9249.69</v>
      </c>
      <c r="I421" s="554">
        <f t="shared" si="27"/>
        <v>99.99664864864866</v>
      </c>
      <c r="J421" s="287">
        <f>H421/E421*100</f>
        <v>112.12044442397251</v>
      </c>
      <c r="K421" s="459"/>
      <c r="L421" s="459"/>
      <c r="M421" s="459"/>
      <c r="N421" s="459"/>
    </row>
    <row r="422" spans="1:14" s="76" customFormat="1" ht="12.75" customHeight="1">
      <c r="A422" s="121"/>
      <c r="B422" s="151">
        <v>80120</v>
      </c>
      <c r="C422" s="107"/>
      <c r="D422" s="108" t="s">
        <v>63</v>
      </c>
      <c r="E422" s="111">
        <f>E424+E442+E470+E478</f>
        <v>3621056.16</v>
      </c>
      <c r="F422" s="110">
        <f>F424+F442+F470+F478</f>
        <v>3016652</v>
      </c>
      <c r="G422" s="109">
        <f>+G424+G442+G470+G478</f>
        <v>3793357</v>
      </c>
      <c r="H422" s="111">
        <f>H424+H442+H470+H478</f>
        <v>3789571.4</v>
      </c>
      <c r="I422" s="553">
        <f t="shared" si="27"/>
        <v>99.90020448905811</v>
      </c>
      <c r="J422" s="272">
        <f t="shared" si="30"/>
        <v>104.65375936063911</v>
      </c>
      <c r="K422" s="459"/>
      <c r="L422" s="459"/>
      <c r="M422" s="459"/>
      <c r="N422" s="459"/>
    </row>
    <row r="423" spans="1:14" s="76" customFormat="1" ht="12.75" customHeight="1">
      <c r="A423" s="121"/>
      <c r="B423" s="118"/>
      <c r="C423" s="107"/>
      <c r="D423" s="108" t="s">
        <v>198</v>
      </c>
      <c r="E423" s="353">
        <v>0</v>
      </c>
      <c r="F423" s="354">
        <v>0</v>
      </c>
      <c r="G423" s="355">
        <v>0</v>
      </c>
      <c r="H423" s="353">
        <v>0</v>
      </c>
      <c r="I423" s="633">
        <v>0</v>
      </c>
      <c r="J423" s="353">
        <v>0</v>
      </c>
      <c r="K423" s="459"/>
      <c r="L423" s="459"/>
      <c r="M423" s="459"/>
      <c r="N423" s="459"/>
    </row>
    <row r="424" spans="1:14" s="76" customFormat="1" ht="12.75" customHeight="1">
      <c r="A424" s="105"/>
      <c r="B424" s="105"/>
      <c r="C424" s="473"/>
      <c r="D424" s="152" t="s">
        <v>308</v>
      </c>
      <c r="E424" s="237">
        <f>SUM(E425:E437)+SUM(E438:E441)</f>
        <v>1073856</v>
      </c>
      <c r="F424" s="273">
        <f>SUM(F425:F437)+SUM(F438:F441)</f>
        <v>785456</v>
      </c>
      <c r="G424" s="273">
        <f>SUM(G425:G437)+SUM(G438:G441)</f>
        <v>1239900</v>
      </c>
      <c r="H424" s="237">
        <f>SUM(H425:H437)+SUM(H438:H441)</f>
        <v>1239900</v>
      </c>
      <c r="I424" s="621">
        <f>H424/G424*100</f>
        <v>100</v>
      </c>
      <c r="J424" s="302">
        <f t="shared" si="30"/>
        <v>115.46240836760235</v>
      </c>
      <c r="K424" s="459"/>
      <c r="L424" s="459"/>
      <c r="M424" s="459"/>
      <c r="N424" s="459"/>
    </row>
    <row r="425" spans="1:14" s="76" customFormat="1" ht="12.75" customHeight="1">
      <c r="A425" s="105"/>
      <c r="B425" s="105"/>
      <c r="C425" s="113">
        <v>3020</v>
      </c>
      <c r="D425" s="114" t="s">
        <v>166</v>
      </c>
      <c r="E425" s="117">
        <v>1399.99</v>
      </c>
      <c r="F425" s="116">
        <v>4000</v>
      </c>
      <c r="G425" s="116">
        <v>36226</v>
      </c>
      <c r="H425" s="117">
        <v>36226</v>
      </c>
      <c r="I425" s="554">
        <f>H425/G425*100</f>
        <v>100</v>
      </c>
      <c r="J425" s="648">
        <f aca="true" t="shared" si="31" ref="J425:J441">H425/E425*100</f>
        <v>2587.5899113565097</v>
      </c>
      <c r="K425" s="480"/>
      <c r="L425" s="459"/>
      <c r="M425" s="459"/>
      <c r="N425" s="459"/>
    </row>
    <row r="426" spans="1:14" s="76" customFormat="1" ht="12.75" customHeight="1">
      <c r="A426" s="105"/>
      <c r="B426" s="105"/>
      <c r="C426" s="113">
        <v>4010</v>
      </c>
      <c r="D426" s="114" t="s">
        <v>11</v>
      </c>
      <c r="E426" s="117">
        <v>735911.3</v>
      </c>
      <c r="F426" s="116">
        <v>504000</v>
      </c>
      <c r="G426" s="116">
        <v>838095</v>
      </c>
      <c r="H426" s="117">
        <v>838095</v>
      </c>
      <c r="I426" s="554">
        <f aca="true" t="shared" si="32" ref="I426:I440">H426/G426*100</f>
        <v>100</v>
      </c>
      <c r="J426" s="287">
        <f t="shared" si="31"/>
        <v>113.88532829975568</v>
      </c>
      <c r="K426" s="467"/>
      <c r="L426" s="459"/>
      <c r="M426" s="459"/>
      <c r="N426" s="459"/>
    </row>
    <row r="427" spans="1:14" s="76" customFormat="1" ht="12.75" customHeight="1">
      <c r="A427" s="105"/>
      <c r="B427" s="105"/>
      <c r="C427" s="113">
        <v>4040</v>
      </c>
      <c r="D427" s="114" t="s">
        <v>12</v>
      </c>
      <c r="E427" s="117">
        <v>59439</v>
      </c>
      <c r="F427" s="116">
        <v>57800</v>
      </c>
      <c r="G427" s="116">
        <v>58566</v>
      </c>
      <c r="H427" s="117">
        <v>58565.88</v>
      </c>
      <c r="I427" s="554">
        <f t="shared" si="32"/>
        <v>99.99979510296075</v>
      </c>
      <c r="J427" s="287">
        <f t="shared" si="31"/>
        <v>98.53106546207036</v>
      </c>
      <c r="K427" s="459"/>
      <c r="L427" s="459"/>
      <c r="M427" s="459"/>
      <c r="N427" s="459"/>
    </row>
    <row r="428" spans="1:14" s="76" customFormat="1" ht="12.75" customHeight="1">
      <c r="A428" s="105"/>
      <c r="B428" s="105"/>
      <c r="C428" s="113">
        <v>4110</v>
      </c>
      <c r="D428" s="114" t="s">
        <v>13</v>
      </c>
      <c r="E428" s="117">
        <v>121971.74</v>
      </c>
      <c r="F428" s="116">
        <v>78328</v>
      </c>
      <c r="G428" s="116">
        <v>140359</v>
      </c>
      <c r="H428" s="117">
        <v>140359</v>
      </c>
      <c r="I428" s="554">
        <f t="shared" si="32"/>
        <v>100</v>
      </c>
      <c r="J428" s="287">
        <f t="shared" si="31"/>
        <v>115.07501655711397</v>
      </c>
      <c r="K428" s="480"/>
      <c r="L428" s="459"/>
      <c r="M428" s="459"/>
      <c r="N428" s="459"/>
    </row>
    <row r="429" spans="1:14" s="76" customFormat="1" ht="12.75" customHeight="1">
      <c r="A429" s="105"/>
      <c r="B429" s="105"/>
      <c r="C429" s="113">
        <v>4120</v>
      </c>
      <c r="D429" s="114" t="s">
        <v>14</v>
      </c>
      <c r="E429" s="117">
        <v>13457.97</v>
      </c>
      <c r="F429" s="116">
        <v>10528</v>
      </c>
      <c r="G429" s="116">
        <v>15028</v>
      </c>
      <c r="H429" s="117">
        <v>15028</v>
      </c>
      <c r="I429" s="554">
        <f t="shared" si="32"/>
        <v>100</v>
      </c>
      <c r="J429" s="287">
        <f t="shared" si="31"/>
        <v>111.6661725356796</v>
      </c>
      <c r="K429" s="467"/>
      <c r="L429" s="459"/>
      <c r="M429" s="459"/>
      <c r="N429" s="476"/>
    </row>
    <row r="430" spans="1:14" s="76" customFormat="1" ht="12.75" customHeight="1">
      <c r="A430" s="105"/>
      <c r="B430" s="105"/>
      <c r="C430" s="113">
        <v>4170</v>
      </c>
      <c r="D430" s="114" t="s">
        <v>111</v>
      </c>
      <c r="E430" s="117">
        <v>9200</v>
      </c>
      <c r="F430" s="116">
        <v>10000</v>
      </c>
      <c r="G430" s="116">
        <v>11932</v>
      </c>
      <c r="H430" s="117">
        <v>11931.62</v>
      </c>
      <c r="I430" s="554">
        <f t="shared" si="32"/>
        <v>99.99681528662421</v>
      </c>
      <c r="J430" s="287">
        <f t="shared" si="31"/>
        <v>129.69152173913042</v>
      </c>
      <c r="K430" s="459"/>
      <c r="L430" s="459"/>
      <c r="M430" s="459"/>
      <c r="N430" s="476"/>
    </row>
    <row r="431" spans="1:14" s="76" customFormat="1" ht="12.75" customHeight="1">
      <c r="A431" s="105"/>
      <c r="B431" s="105"/>
      <c r="C431" s="113">
        <v>4210</v>
      </c>
      <c r="D431" s="114" t="s">
        <v>7</v>
      </c>
      <c r="E431" s="117">
        <v>40200</v>
      </c>
      <c r="F431" s="116">
        <v>34200</v>
      </c>
      <c r="G431" s="116">
        <v>34200</v>
      </c>
      <c r="H431" s="117">
        <v>34200</v>
      </c>
      <c r="I431" s="554">
        <f t="shared" si="32"/>
        <v>100</v>
      </c>
      <c r="J431" s="287">
        <f t="shared" si="31"/>
        <v>85.07462686567165</v>
      </c>
      <c r="K431" s="459"/>
      <c r="L431" s="459"/>
      <c r="M431" s="459"/>
      <c r="N431" s="367"/>
    </row>
    <row r="432" spans="1:14" s="76" customFormat="1" ht="12.75" customHeight="1">
      <c r="A432" s="105"/>
      <c r="B432" s="105"/>
      <c r="C432" s="113">
        <v>4240</v>
      </c>
      <c r="D432" s="114" t="s">
        <v>60</v>
      </c>
      <c r="E432" s="117">
        <v>2408</v>
      </c>
      <c r="F432" s="116">
        <v>1000</v>
      </c>
      <c r="G432" s="116">
        <v>1000</v>
      </c>
      <c r="H432" s="117">
        <v>1000</v>
      </c>
      <c r="I432" s="554">
        <f t="shared" si="32"/>
        <v>100</v>
      </c>
      <c r="J432" s="287">
        <f t="shared" si="31"/>
        <v>41.52823920265781</v>
      </c>
      <c r="K432" s="480"/>
      <c r="L432" s="459"/>
      <c r="M432" s="459"/>
      <c r="N432" s="476"/>
    </row>
    <row r="433" spans="1:14" s="76" customFormat="1" ht="12.75" customHeight="1">
      <c r="A433" s="105"/>
      <c r="B433" s="105"/>
      <c r="C433" s="113">
        <v>4260</v>
      </c>
      <c r="D433" s="114" t="s">
        <v>15</v>
      </c>
      <c r="E433" s="117">
        <v>11668</v>
      </c>
      <c r="F433" s="116">
        <v>21600</v>
      </c>
      <c r="G433" s="116">
        <v>11100</v>
      </c>
      <c r="H433" s="117">
        <v>11100</v>
      </c>
      <c r="I433" s="554">
        <f t="shared" si="32"/>
        <v>100</v>
      </c>
      <c r="J433" s="287">
        <f t="shared" si="31"/>
        <v>95.1319849160096</v>
      </c>
      <c r="K433" s="467"/>
      <c r="L433" s="459"/>
      <c r="M433" s="459"/>
      <c r="N433" s="476"/>
    </row>
    <row r="434" spans="1:14" s="76" customFormat="1" ht="12.75" customHeight="1">
      <c r="A434" s="105"/>
      <c r="B434" s="105"/>
      <c r="C434" s="113">
        <v>4270</v>
      </c>
      <c r="D434" s="114" t="s">
        <v>27</v>
      </c>
      <c r="E434" s="117">
        <v>1107</v>
      </c>
      <c r="F434" s="116">
        <v>2000</v>
      </c>
      <c r="G434" s="116">
        <v>1599</v>
      </c>
      <c r="H434" s="117">
        <v>1599</v>
      </c>
      <c r="I434" s="554">
        <f t="shared" si="32"/>
        <v>100</v>
      </c>
      <c r="J434" s="287">
        <f t="shared" si="31"/>
        <v>144.44444444444443</v>
      </c>
      <c r="K434" s="459"/>
      <c r="L434" s="459"/>
      <c r="M434" s="459"/>
      <c r="N434" s="476"/>
    </row>
    <row r="435" spans="1:14" s="76" customFormat="1" ht="12.75" customHeight="1">
      <c r="A435" s="105"/>
      <c r="B435" s="105"/>
      <c r="C435" s="113">
        <v>4280</v>
      </c>
      <c r="D435" s="114" t="s">
        <v>91</v>
      </c>
      <c r="E435" s="117">
        <v>360</v>
      </c>
      <c r="F435" s="116">
        <v>1000</v>
      </c>
      <c r="G435" s="116">
        <v>695</v>
      </c>
      <c r="H435" s="117">
        <v>695</v>
      </c>
      <c r="I435" s="554">
        <f t="shared" si="32"/>
        <v>100</v>
      </c>
      <c r="J435" s="287">
        <f t="shared" si="31"/>
        <v>193.05555555555557</v>
      </c>
      <c r="K435" s="459"/>
      <c r="L435" s="459"/>
      <c r="M435" s="459"/>
      <c r="N435" s="476"/>
    </row>
    <row r="436" spans="1:14" s="76" customFormat="1" ht="12.75" customHeight="1">
      <c r="A436" s="105"/>
      <c r="B436" s="105"/>
      <c r="C436" s="113">
        <v>4300</v>
      </c>
      <c r="D436" s="114" t="s">
        <v>10</v>
      </c>
      <c r="E436" s="117">
        <v>20000</v>
      </c>
      <c r="F436" s="116">
        <v>30000</v>
      </c>
      <c r="G436" s="116">
        <v>32500</v>
      </c>
      <c r="H436" s="117">
        <v>32500.5</v>
      </c>
      <c r="I436" s="554">
        <f t="shared" si="32"/>
        <v>100.00153846153846</v>
      </c>
      <c r="J436" s="287">
        <f t="shared" si="31"/>
        <v>162.5025</v>
      </c>
      <c r="K436" s="459"/>
      <c r="L436" s="459"/>
      <c r="M436" s="459"/>
      <c r="N436" s="459"/>
    </row>
    <row r="437" spans="1:14" s="76" customFormat="1" ht="12.75" customHeight="1">
      <c r="A437" s="105"/>
      <c r="B437" s="105"/>
      <c r="C437" s="259">
        <v>4360</v>
      </c>
      <c r="D437" s="114" t="s">
        <v>404</v>
      </c>
      <c r="E437" s="117">
        <v>4968</v>
      </c>
      <c r="F437" s="261">
        <v>6000</v>
      </c>
      <c r="G437" s="116">
        <v>4500</v>
      </c>
      <c r="H437" s="117">
        <v>4500</v>
      </c>
      <c r="I437" s="554">
        <v>100</v>
      </c>
      <c r="J437" s="287">
        <f t="shared" si="31"/>
        <v>90.57971014492753</v>
      </c>
      <c r="K437" s="459"/>
      <c r="L437" s="459"/>
      <c r="M437" s="459"/>
      <c r="N437" s="459"/>
    </row>
    <row r="438" spans="1:14" s="76" customFormat="1" ht="12.75" customHeight="1">
      <c r="A438" s="169"/>
      <c r="B438" s="105"/>
      <c r="C438" s="113">
        <v>4410</v>
      </c>
      <c r="D438" s="114" t="s">
        <v>16</v>
      </c>
      <c r="E438" s="117">
        <v>1700</v>
      </c>
      <c r="F438" s="116">
        <v>2000</v>
      </c>
      <c r="G438" s="116">
        <v>1100</v>
      </c>
      <c r="H438" s="117">
        <v>1100</v>
      </c>
      <c r="I438" s="554">
        <f t="shared" si="32"/>
        <v>100</v>
      </c>
      <c r="J438" s="287">
        <f t="shared" si="31"/>
        <v>64.70588235294117</v>
      </c>
      <c r="K438" s="459"/>
      <c r="L438" s="459"/>
      <c r="M438" s="459"/>
      <c r="N438" s="459"/>
    </row>
    <row r="439" spans="1:14" s="76" customFormat="1" ht="12.75" customHeight="1">
      <c r="A439" s="169"/>
      <c r="B439" s="105"/>
      <c r="C439" s="113">
        <v>4430</v>
      </c>
      <c r="D439" s="114" t="s">
        <v>28</v>
      </c>
      <c r="E439" s="117">
        <v>1700</v>
      </c>
      <c r="F439" s="116">
        <v>2000</v>
      </c>
      <c r="G439" s="116">
        <v>2000</v>
      </c>
      <c r="H439" s="117">
        <v>2000</v>
      </c>
      <c r="I439" s="554">
        <f t="shared" si="32"/>
        <v>100</v>
      </c>
      <c r="J439" s="287">
        <f t="shared" si="31"/>
        <v>117.64705882352942</v>
      </c>
      <c r="K439" s="459"/>
      <c r="L439" s="459"/>
      <c r="M439" s="459"/>
      <c r="N439" s="459"/>
    </row>
    <row r="440" spans="1:14" s="76" customFormat="1" ht="12.75" customHeight="1">
      <c r="A440" s="169"/>
      <c r="B440" s="105"/>
      <c r="C440" s="113">
        <v>4440</v>
      </c>
      <c r="D440" s="114" t="s">
        <v>17</v>
      </c>
      <c r="E440" s="117">
        <v>47365</v>
      </c>
      <c r="F440" s="116">
        <v>20000</v>
      </c>
      <c r="G440" s="116">
        <v>50000</v>
      </c>
      <c r="H440" s="117">
        <v>50000</v>
      </c>
      <c r="I440" s="554">
        <f t="shared" si="32"/>
        <v>100</v>
      </c>
      <c r="J440" s="287">
        <f t="shared" si="31"/>
        <v>105.56317956296843</v>
      </c>
      <c r="K440" s="459"/>
      <c r="L440" s="459"/>
      <c r="M440" s="459"/>
      <c r="N440" s="459"/>
    </row>
    <row r="441" spans="1:14" s="76" customFormat="1" ht="12.75" customHeight="1">
      <c r="A441" s="169"/>
      <c r="B441" s="105"/>
      <c r="C441" s="113">
        <v>4700</v>
      </c>
      <c r="D441" s="114" t="s">
        <v>142</v>
      </c>
      <c r="E441" s="117">
        <v>1000</v>
      </c>
      <c r="F441" s="116">
        <v>1000</v>
      </c>
      <c r="G441" s="116">
        <v>1000</v>
      </c>
      <c r="H441" s="117">
        <v>1000</v>
      </c>
      <c r="I441" s="554">
        <f>H441/G441*100</f>
        <v>100</v>
      </c>
      <c r="J441" s="287">
        <f t="shared" si="31"/>
        <v>100</v>
      </c>
      <c r="K441" s="459"/>
      <c r="L441" s="459"/>
      <c r="M441" s="459"/>
      <c r="N441" s="459"/>
    </row>
    <row r="442" spans="1:14" s="76" customFormat="1" ht="12.75" customHeight="1">
      <c r="A442" s="474"/>
      <c r="B442" s="475"/>
      <c r="C442" s="473"/>
      <c r="D442" s="152" t="s">
        <v>129</v>
      </c>
      <c r="E442" s="237">
        <f>SUM(E443:E446)+SUM(E454:E469)</f>
        <v>2360275.16</v>
      </c>
      <c r="F442" s="273">
        <f>SUM(F443:F446)+SUM(F454:F469)</f>
        <v>2024549</v>
      </c>
      <c r="G442" s="273">
        <f>SUM(G443:G446)+SUM(G454:G469)</f>
        <v>2339379</v>
      </c>
      <c r="H442" s="237">
        <f>SUM(H443:H446)+SUM(H454:H469)</f>
        <v>2335593.4</v>
      </c>
      <c r="I442" s="621">
        <f>H442/G442*100</f>
        <v>99.83817927749202</v>
      </c>
      <c r="J442" s="302">
        <f>H442/E442*100</f>
        <v>98.95428463518634</v>
      </c>
      <c r="K442" s="459"/>
      <c r="L442" s="459"/>
      <c r="M442" s="459"/>
      <c r="N442" s="459"/>
    </row>
    <row r="443" spans="1:14" s="76" customFormat="1" ht="12.75" customHeight="1">
      <c r="A443" s="169"/>
      <c r="B443" s="105"/>
      <c r="C443" s="113">
        <v>3020</v>
      </c>
      <c r="D443" s="114" t="s">
        <v>166</v>
      </c>
      <c r="E443" s="117">
        <v>5133.43</v>
      </c>
      <c r="F443" s="116">
        <v>2693</v>
      </c>
      <c r="G443" s="116">
        <v>4944</v>
      </c>
      <c r="H443" s="117">
        <v>4943.68</v>
      </c>
      <c r="I443" s="554">
        <f>H443/G443*100</f>
        <v>99.99352750809062</v>
      </c>
      <c r="J443" s="287">
        <f>H443/E443*100</f>
        <v>96.30364103533115</v>
      </c>
      <c r="K443" s="467"/>
      <c r="L443" s="459"/>
      <c r="M443" s="459"/>
      <c r="N443" s="459"/>
    </row>
    <row r="444" spans="1:14" s="76" customFormat="1" ht="12.75" customHeight="1">
      <c r="A444" s="169"/>
      <c r="B444" s="105"/>
      <c r="C444" s="113">
        <v>4010</v>
      </c>
      <c r="D444" s="114" t="s">
        <v>11</v>
      </c>
      <c r="E444" s="117">
        <v>1560072.95</v>
      </c>
      <c r="F444" s="116">
        <v>1323833</v>
      </c>
      <c r="G444" s="116">
        <v>1568623</v>
      </c>
      <c r="H444" s="117">
        <v>1564837.46</v>
      </c>
      <c r="I444" s="554">
        <f>H444/G444*100</f>
        <v>99.75867114022935</v>
      </c>
      <c r="J444" s="287">
        <f aca="true" t="shared" si="33" ref="J444:J468">H444/E444*100</f>
        <v>100.3054030261854</v>
      </c>
      <c r="K444" s="480"/>
      <c r="L444" s="459"/>
      <c r="M444" s="459"/>
      <c r="N444" s="459"/>
    </row>
    <row r="445" spans="1:14" s="76" customFormat="1" ht="12.75" customHeight="1">
      <c r="A445" s="169"/>
      <c r="B445" s="105"/>
      <c r="C445" s="113">
        <v>4040</v>
      </c>
      <c r="D445" s="114" t="s">
        <v>12</v>
      </c>
      <c r="E445" s="117">
        <v>132662.12</v>
      </c>
      <c r="F445" s="116">
        <v>129473</v>
      </c>
      <c r="G445" s="116">
        <v>127467</v>
      </c>
      <c r="H445" s="117">
        <v>127466.56</v>
      </c>
      <c r="I445" s="554">
        <f>H445/G445*100</f>
        <v>99.99965481261816</v>
      </c>
      <c r="J445" s="287">
        <f t="shared" si="33"/>
        <v>96.08361452387464</v>
      </c>
      <c r="K445" s="467"/>
      <c r="L445" s="459"/>
      <c r="M445" s="459"/>
      <c r="N445" s="459"/>
    </row>
    <row r="446" spans="1:14" s="76" customFormat="1" ht="12.75" customHeight="1">
      <c r="A446" s="470"/>
      <c r="B446" s="157"/>
      <c r="C446" s="113">
        <v>4110</v>
      </c>
      <c r="D446" s="114" t="s">
        <v>13</v>
      </c>
      <c r="E446" s="117">
        <v>289785.34</v>
      </c>
      <c r="F446" s="116">
        <v>244718</v>
      </c>
      <c r="G446" s="116">
        <v>269281</v>
      </c>
      <c r="H446" s="117">
        <v>269281.44</v>
      </c>
      <c r="I446" s="554">
        <f aca="true" t="shared" si="34" ref="I446:I469">H446/G446*100</f>
        <v>100.00016339808602</v>
      </c>
      <c r="J446" s="287">
        <f t="shared" si="33"/>
        <v>92.9244522859576</v>
      </c>
      <c r="K446" s="480"/>
      <c r="L446" s="459"/>
      <c r="M446" s="459"/>
      <c r="N446" s="459"/>
    </row>
    <row r="447" spans="1:14" s="76" customFormat="1" ht="12.75" customHeight="1">
      <c r="A447" s="156"/>
      <c r="B447" s="156"/>
      <c r="C447" s="156"/>
      <c r="D447" s="156"/>
      <c r="E447" s="159"/>
      <c r="F447" s="158"/>
      <c r="G447" s="158"/>
      <c r="H447" s="159"/>
      <c r="I447" s="367"/>
      <c r="J447" s="367"/>
      <c r="K447" s="480"/>
      <c r="L447" s="459"/>
      <c r="M447" s="459"/>
      <c r="N447" s="459"/>
    </row>
    <row r="448" spans="1:14" s="76" customFormat="1" ht="12.75" customHeight="1">
      <c r="A448" s="156"/>
      <c r="B448" s="156"/>
      <c r="C448" s="156"/>
      <c r="D448" s="156"/>
      <c r="E448" s="159" t="s">
        <v>538</v>
      </c>
      <c r="F448" s="158"/>
      <c r="G448" s="158"/>
      <c r="H448" s="159"/>
      <c r="I448" s="367"/>
      <c r="J448" s="367"/>
      <c r="K448" s="480"/>
      <c r="L448" s="459"/>
      <c r="M448" s="459"/>
      <c r="N448" s="459"/>
    </row>
    <row r="449" spans="1:14" s="76" customFormat="1" ht="12.75" customHeight="1">
      <c r="A449" s="156"/>
      <c r="B449" s="156"/>
      <c r="C449" s="156"/>
      <c r="D449" s="156"/>
      <c r="E449" s="159"/>
      <c r="F449" s="158"/>
      <c r="G449" s="158"/>
      <c r="H449" s="159"/>
      <c r="I449" s="367"/>
      <c r="J449" s="367"/>
      <c r="K449" s="480"/>
      <c r="L449" s="459"/>
      <c r="M449" s="459"/>
      <c r="N449" s="459"/>
    </row>
    <row r="450" spans="1:14" s="76" customFormat="1" ht="12.75" customHeight="1">
      <c r="A450" s="419"/>
      <c r="B450" s="420"/>
      <c r="C450" s="419"/>
      <c r="D450" s="421"/>
      <c r="E450" s="82" t="s">
        <v>3</v>
      </c>
      <c r="F450" s="422" t="s">
        <v>101</v>
      </c>
      <c r="G450" s="423" t="s">
        <v>102</v>
      </c>
      <c r="H450" s="82" t="s">
        <v>3</v>
      </c>
      <c r="I450" s="424" t="s">
        <v>319</v>
      </c>
      <c r="J450" s="425"/>
      <c r="K450" s="480"/>
      <c r="L450" s="459"/>
      <c r="M450" s="459"/>
      <c r="N450" s="459"/>
    </row>
    <row r="451" spans="1:14" s="76" customFormat="1" ht="12.75" customHeight="1">
      <c r="A451" s="426" t="s">
        <v>98</v>
      </c>
      <c r="B451" s="249" t="s">
        <v>99</v>
      </c>
      <c r="C451" s="426" t="s">
        <v>4</v>
      </c>
      <c r="D451" s="427" t="s">
        <v>100</v>
      </c>
      <c r="E451" s="86" t="s">
        <v>378</v>
      </c>
      <c r="F451" s="428" t="s">
        <v>103</v>
      </c>
      <c r="G451" s="429" t="s">
        <v>104</v>
      </c>
      <c r="H451" s="86" t="s">
        <v>479</v>
      </c>
      <c r="I451" s="430"/>
      <c r="J451" s="431"/>
      <c r="K451" s="480"/>
      <c r="L451" s="459"/>
      <c r="M451" s="459"/>
      <c r="N451" s="459"/>
    </row>
    <row r="452" spans="1:14" s="76" customFormat="1" ht="12.75" customHeight="1">
      <c r="A452" s="432"/>
      <c r="B452" s="433"/>
      <c r="C452" s="432"/>
      <c r="D452" s="434"/>
      <c r="E452" s="90"/>
      <c r="F452" s="435" t="s">
        <v>479</v>
      </c>
      <c r="G452" s="436" t="s">
        <v>105</v>
      </c>
      <c r="H452" s="90"/>
      <c r="I452" s="437" t="s">
        <v>106</v>
      </c>
      <c r="J452" s="438" t="s">
        <v>107</v>
      </c>
      <c r="K452" s="480"/>
      <c r="L452" s="459"/>
      <c r="M452" s="459"/>
      <c r="N452" s="459"/>
    </row>
    <row r="453" spans="1:14" s="76" customFormat="1" ht="12.75" customHeight="1">
      <c r="A453" s="91">
        <v>1</v>
      </c>
      <c r="B453" s="92">
        <v>2</v>
      </c>
      <c r="C453" s="92">
        <v>3</v>
      </c>
      <c r="D453" s="92">
        <v>4</v>
      </c>
      <c r="E453" s="439">
        <v>5</v>
      </c>
      <c r="F453" s="439">
        <v>6</v>
      </c>
      <c r="G453" s="439">
        <v>7</v>
      </c>
      <c r="H453" s="440">
        <v>8</v>
      </c>
      <c r="I453" s="441">
        <v>9</v>
      </c>
      <c r="J453" s="442">
        <v>10</v>
      </c>
      <c r="K453" s="480"/>
      <c r="L453" s="459"/>
      <c r="M453" s="459"/>
      <c r="N453" s="459"/>
    </row>
    <row r="454" spans="1:14" s="76" customFormat="1" ht="12.75" customHeight="1">
      <c r="A454" s="75"/>
      <c r="B454" s="259"/>
      <c r="C454" s="113">
        <v>4120</v>
      </c>
      <c r="D454" s="114" t="s">
        <v>14</v>
      </c>
      <c r="E454" s="117">
        <v>27268.57</v>
      </c>
      <c r="F454" s="116">
        <v>29895</v>
      </c>
      <c r="G454" s="116">
        <v>27546</v>
      </c>
      <c r="H454" s="117">
        <v>27545.92</v>
      </c>
      <c r="I454" s="554">
        <f t="shared" si="34"/>
        <v>99.99970957670804</v>
      </c>
      <c r="J454" s="287">
        <f t="shared" si="33"/>
        <v>101.01710504071171</v>
      </c>
      <c r="K454" s="467"/>
      <c r="L454" s="459"/>
      <c r="M454" s="459"/>
      <c r="N454" s="459"/>
    </row>
    <row r="455" spans="1:14" s="76" customFormat="1" ht="12.75" customHeight="1">
      <c r="A455" s="105"/>
      <c r="B455" s="112"/>
      <c r="C455" s="113">
        <v>4170</v>
      </c>
      <c r="D455" s="114" t="s">
        <v>111</v>
      </c>
      <c r="E455" s="117">
        <v>1225</v>
      </c>
      <c r="F455" s="116">
        <v>0</v>
      </c>
      <c r="G455" s="116">
        <v>0</v>
      </c>
      <c r="H455" s="117">
        <v>0</v>
      </c>
      <c r="I455" s="554">
        <v>0</v>
      </c>
      <c r="J455" s="287">
        <f t="shared" si="33"/>
        <v>0</v>
      </c>
      <c r="K455" s="467"/>
      <c r="L455" s="459"/>
      <c r="M455" s="459"/>
      <c r="N455" s="459"/>
    </row>
    <row r="456" spans="1:14" s="76" customFormat="1" ht="12.75" customHeight="1">
      <c r="A456" s="105"/>
      <c r="B456" s="112"/>
      <c r="C456" s="113">
        <v>4210</v>
      </c>
      <c r="D456" s="114" t="s">
        <v>7</v>
      </c>
      <c r="E456" s="117">
        <v>41600.69</v>
      </c>
      <c r="F456" s="116">
        <v>36055</v>
      </c>
      <c r="G456" s="116">
        <v>22955</v>
      </c>
      <c r="H456" s="117">
        <v>22955.13</v>
      </c>
      <c r="I456" s="554">
        <f t="shared" si="34"/>
        <v>100.0005663254193</v>
      </c>
      <c r="J456" s="287">
        <f t="shared" si="33"/>
        <v>55.17968572155895</v>
      </c>
      <c r="K456" s="459"/>
      <c r="L456" s="459"/>
      <c r="M456" s="459"/>
      <c r="N456" s="459"/>
    </row>
    <row r="457" spans="1:14" s="76" customFormat="1" ht="12.75" customHeight="1">
      <c r="A457" s="105"/>
      <c r="B457" s="112"/>
      <c r="C457" s="113">
        <v>4240</v>
      </c>
      <c r="D457" s="114" t="s">
        <v>60</v>
      </c>
      <c r="E457" s="117">
        <v>0</v>
      </c>
      <c r="F457" s="116">
        <v>450</v>
      </c>
      <c r="G457" s="116">
        <v>2249</v>
      </c>
      <c r="H457" s="117">
        <v>2249.27</v>
      </c>
      <c r="I457" s="554">
        <f t="shared" si="34"/>
        <v>100.01200533570476</v>
      </c>
      <c r="J457" s="287">
        <v>0</v>
      </c>
      <c r="K457" s="467"/>
      <c r="L457" s="459"/>
      <c r="M457" s="459"/>
      <c r="N457" s="459"/>
    </row>
    <row r="458" spans="1:14" s="76" customFormat="1" ht="12.75" customHeight="1">
      <c r="A458" s="105"/>
      <c r="B458" s="112"/>
      <c r="C458" s="113">
        <v>4260</v>
      </c>
      <c r="D458" s="114" t="s">
        <v>15</v>
      </c>
      <c r="E458" s="117">
        <v>139001.37</v>
      </c>
      <c r="F458" s="116">
        <v>126115</v>
      </c>
      <c r="G458" s="116">
        <v>165902</v>
      </c>
      <c r="H458" s="117">
        <v>165902.47</v>
      </c>
      <c r="I458" s="554">
        <f t="shared" si="34"/>
        <v>100.0002832997794</v>
      </c>
      <c r="J458" s="287">
        <f t="shared" si="33"/>
        <v>119.35311860595333</v>
      </c>
      <c r="K458" s="480"/>
      <c r="L458" s="459"/>
      <c r="M458" s="459"/>
      <c r="N458" s="459"/>
    </row>
    <row r="459" spans="1:14" s="76" customFormat="1" ht="12.75" customHeight="1">
      <c r="A459" s="105"/>
      <c r="B459" s="112"/>
      <c r="C459" s="113">
        <v>4270</v>
      </c>
      <c r="D459" s="114" t="s">
        <v>27</v>
      </c>
      <c r="E459" s="117">
        <v>6713.22</v>
      </c>
      <c r="F459" s="116">
        <v>8420</v>
      </c>
      <c r="G459" s="116">
        <v>10242</v>
      </c>
      <c r="H459" s="117">
        <v>10241.57</v>
      </c>
      <c r="I459" s="554">
        <f t="shared" si="34"/>
        <v>99.99580160124975</v>
      </c>
      <c r="J459" s="287">
        <f t="shared" si="33"/>
        <v>152.5582358391353</v>
      </c>
      <c r="K459" s="459"/>
      <c r="L459" s="459"/>
      <c r="M459" s="459"/>
      <c r="N459" s="459"/>
    </row>
    <row r="460" spans="1:14" s="76" customFormat="1" ht="12.75" customHeight="1">
      <c r="A460" s="105"/>
      <c r="B460" s="112"/>
      <c r="C460" s="113">
        <v>4280</v>
      </c>
      <c r="D460" s="114" t="s">
        <v>91</v>
      </c>
      <c r="E460" s="117">
        <v>948</v>
      </c>
      <c r="F460" s="116">
        <v>954</v>
      </c>
      <c r="G460" s="116">
        <v>726</v>
      </c>
      <c r="H460" s="117">
        <v>726</v>
      </c>
      <c r="I460" s="554">
        <f t="shared" si="34"/>
        <v>100</v>
      </c>
      <c r="J460" s="287">
        <f t="shared" si="33"/>
        <v>76.58227848101265</v>
      </c>
      <c r="K460" s="459"/>
      <c r="L460" s="459"/>
      <c r="M460" s="459"/>
      <c r="N460" s="459"/>
    </row>
    <row r="461" spans="1:14" s="76" customFormat="1" ht="12.75" customHeight="1">
      <c r="A461" s="105"/>
      <c r="B461" s="112"/>
      <c r="C461" s="113">
        <v>4300</v>
      </c>
      <c r="D461" s="114" t="s">
        <v>10</v>
      </c>
      <c r="E461" s="117">
        <v>49507.83</v>
      </c>
      <c r="F461" s="116">
        <v>41615</v>
      </c>
      <c r="G461" s="116">
        <v>44024</v>
      </c>
      <c r="H461" s="117">
        <v>44023.93</v>
      </c>
      <c r="I461" s="554">
        <f t="shared" si="34"/>
        <v>99.99984099582046</v>
      </c>
      <c r="J461" s="287">
        <f t="shared" si="33"/>
        <v>88.92316629510928</v>
      </c>
      <c r="K461" s="459"/>
      <c r="L461" s="459"/>
      <c r="M461" s="459"/>
      <c r="N461" s="459"/>
    </row>
    <row r="462" spans="1:14" s="76" customFormat="1" ht="12.75" customHeight="1">
      <c r="A462" s="105"/>
      <c r="B462" s="112"/>
      <c r="C462" s="113">
        <v>4360</v>
      </c>
      <c r="D462" s="114" t="s">
        <v>404</v>
      </c>
      <c r="E462" s="117">
        <v>3287.48</v>
      </c>
      <c r="F462" s="116">
        <v>3184</v>
      </c>
      <c r="G462" s="116">
        <v>2775</v>
      </c>
      <c r="H462" s="117">
        <v>2775.21</v>
      </c>
      <c r="I462" s="554">
        <f t="shared" si="34"/>
        <v>100.00756756756756</v>
      </c>
      <c r="J462" s="287">
        <f t="shared" si="33"/>
        <v>84.41754778736296</v>
      </c>
      <c r="K462" s="459"/>
      <c r="L462" s="459"/>
      <c r="M462" s="459"/>
      <c r="N462" s="459"/>
    </row>
    <row r="463" spans="1:14" s="76" customFormat="1" ht="12.75" customHeight="1">
      <c r="A463" s="105"/>
      <c r="B463" s="112"/>
      <c r="C463" s="230">
        <v>4400</v>
      </c>
      <c r="D463" s="157" t="s">
        <v>280</v>
      </c>
      <c r="E463" s="117">
        <v>12000</v>
      </c>
      <c r="F463" s="116">
        <v>0</v>
      </c>
      <c r="G463" s="116">
        <v>0</v>
      </c>
      <c r="H463" s="117">
        <v>0</v>
      </c>
      <c r="I463" s="554">
        <v>0</v>
      </c>
      <c r="J463" s="287">
        <f t="shared" si="33"/>
        <v>0</v>
      </c>
      <c r="K463" s="459"/>
      <c r="L463" s="459"/>
      <c r="M463" s="459"/>
      <c r="N463" s="459"/>
    </row>
    <row r="464" spans="1:14" s="76" customFormat="1" ht="12.75" customHeight="1">
      <c r="A464" s="105"/>
      <c r="B464" s="112"/>
      <c r="C464" s="113">
        <v>4410</v>
      </c>
      <c r="D464" s="114" t="s">
        <v>16</v>
      </c>
      <c r="E464" s="117">
        <v>1686.16</v>
      </c>
      <c r="F464" s="116">
        <v>1800</v>
      </c>
      <c r="G464" s="116">
        <v>2082</v>
      </c>
      <c r="H464" s="117">
        <v>2081.87</v>
      </c>
      <c r="I464" s="554">
        <f t="shared" si="34"/>
        <v>99.99375600384245</v>
      </c>
      <c r="J464" s="287">
        <f t="shared" si="33"/>
        <v>123.46811690468283</v>
      </c>
      <c r="K464" s="459"/>
      <c r="L464" s="476"/>
      <c r="M464" s="459"/>
      <c r="N464" s="459"/>
    </row>
    <row r="465" spans="1:14" s="76" customFormat="1" ht="12.75" customHeight="1">
      <c r="A465" s="105"/>
      <c r="B465" s="112"/>
      <c r="C465" s="113">
        <v>4430</v>
      </c>
      <c r="D465" s="114" t="s">
        <v>28</v>
      </c>
      <c r="E465" s="117">
        <v>4306</v>
      </c>
      <c r="F465" s="116">
        <v>5152</v>
      </c>
      <c r="G465" s="116">
        <v>2477</v>
      </c>
      <c r="H465" s="117">
        <v>2476.89</v>
      </c>
      <c r="I465" s="554">
        <f t="shared" si="34"/>
        <v>99.99555914412596</v>
      </c>
      <c r="J465" s="287">
        <f t="shared" si="33"/>
        <v>57.521830004644684</v>
      </c>
      <c r="K465" s="459"/>
      <c r="L465" s="289"/>
      <c r="M465" s="459"/>
      <c r="N465" s="459"/>
    </row>
    <row r="466" spans="1:14" s="76" customFormat="1" ht="12.75" customHeight="1">
      <c r="A466" s="105"/>
      <c r="B466" s="112"/>
      <c r="C466" s="113">
        <v>4440</v>
      </c>
      <c r="D466" s="114" t="s">
        <v>17</v>
      </c>
      <c r="E466" s="117">
        <v>83721</v>
      </c>
      <c r="F466" s="116">
        <v>70012</v>
      </c>
      <c r="G466" s="116">
        <v>81912</v>
      </c>
      <c r="H466" s="117">
        <v>81912</v>
      </c>
      <c r="I466" s="554">
        <f t="shared" si="34"/>
        <v>100</v>
      </c>
      <c r="J466" s="287">
        <f t="shared" si="33"/>
        <v>97.8392518006235</v>
      </c>
      <c r="K466" s="459"/>
      <c r="L466" s="476"/>
      <c r="M466" s="459"/>
      <c r="N466" s="459"/>
    </row>
    <row r="467" spans="1:14" s="76" customFormat="1" ht="12.75" customHeight="1">
      <c r="A467" s="105"/>
      <c r="B467" s="112"/>
      <c r="C467" s="113">
        <v>4480</v>
      </c>
      <c r="D467" s="114" t="s">
        <v>29</v>
      </c>
      <c r="E467" s="117">
        <v>156</v>
      </c>
      <c r="F467" s="116">
        <v>180</v>
      </c>
      <c r="G467" s="116">
        <v>134</v>
      </c>
      <c r="H467" s="117">
        <v>134</v>
      </c>
      <c r="I467" s="554">
        <f t="shared" si="34"/>
        <v>100</v>
      </c>
      <c r="J467" s="287">
        <f t="shared" si="33"/>
        <v>85.8974358974359</v>
      </c>
      <c r="K467" s="459"/>
      <c r="L467" s="476"/>
      <c r="M467" s="459"/>
      <c r="N467" s="459"/>
    </row>
    <row r="468" spans="1:14" s="76" customFormat="1" ht="12.75" customHeight="1">
      <c r="A468" s="105"/>
      <c r="B468" s="112"/>
      <c r="C468" s="113">
        <v>4520</v>
      </c>
      <c r="D468" s="114" t="s">
        <v>413</v>
      </c>
      <c r="E468" s="117">
        <v>1200</v>
      </c>
      <c r="F468" s="116">
        <v>0</v>
      </c>
      <c r="G468" s="116">
        <v>4800</v>
      </c>
      <c r="H468" s="117">
        <v>4800</v>
      </c>
      <c r="I468" s="554">
        <f t="shared" si="34"/>
        <v>100</v>
      </c>
      <c r="J468" s="287">
        <f t="shared" si="33"/>
        <v>400</v>
      </c>
      <c r="K468" s="459"/>
      <c r="L468" s="476"/>
      <c r="M468" s="459"/>
      <c r="N468" s="459"/>
    </row>
    <row r="469" spans="1:14" s="76" customFormat="1" ht="12.75" customHeight="1">
      <c r="A469" s="105"/>
      <c r="B469" s="112"/>
      <c r="C469" s="113">
        <v>4700</v>
      </c>
      <c r="D469" s="114" t="s">
        <v>142</v>
      </c>
      <c r="E469" s="117">
        <v>0</v>
      </c>
      <c r="F469" s="116">
        <v>0</v>
      </c>
      <c r="G469" s="116">
        <v>1240</v>
      </c>
      <c r="H469" s="117">
        <v>1240</v>
      </c>
      <c r="I469" s="554">
        <f t="shared" si="34"/>
        <v>100</v>
      </c>
      <c r="J469" s="287">
        <v>0</v>
      </c>
      <c r="K469" s="459"/>
      <c r="L469" s="459"/>
      <c r="M469" s="459"/>
      <c r="N469" s="459"/>
    </row>
    <row r="470" spans="1:14" s="76" customFormat="1" ht="12.75" customHeight="1">
      <c r="A470" s="477"/>
      <c r="B470" s="667"/>
      <c r="C470" s="478"/>
      <c r="D470" s="152" t="s">
        <v>326</v>
      </c>
      <c r="E470" s="303">
        <f>SUM(E471:E477)</f>
        <v>105900</v>
      </c>
      <c r="F470" s="304">
        <f>SUM(F471:F477)</f>
        <v>112874</v>
      </c>
      <c r="G470" s="304">
        <f>SUM(G471:G477)</f>
        <v>112874</v>
      </c>
      <c r="H470" s="303">
        <f>SUM(H471:H477)</f>
        <v>112874</v>
      </c>
      <c r="I470" s="554">
        <f aca="true" t="shared" si="35" ref="I470:I477">H470/G470*100</f>
        <v>100</v>
      </c>
      <c r="J470" s="287">
        <f aca="true" t="shared" si="36" ref="J470:J479">H470/E470*100</f>
        <v>106.5854579792257</v>
      </c>
      <c r="K470" s="459"/>
      <c r="L470" s="459"/>
      <c r="M470" s="459"/>
      <c r="N470" s="459"/>
    </row>
    <row r="471" spans="1:14" s="76" customFormat="1" ht="12.75" customHeight="1">
      <c r="A471" s="477"/>
      <c r="B471" s="667"/>
      <c r="C471" s="478">
        <v>4010</v>
      </c>
      <c r="D471" s="239" t="s">
        <v>283</v>
      </c>
      <c r="E471" s="175">
        <v>81600</v>
      </c>
      <c r="F471" s="174">
        <v>81240</v>
      </c>
      <c r="G471" s="174">
        <v>81240</v>
      </c>
      <c r="H471" s="175">
        <v>81240</v>
      </c>
      <c r="I471" s="554">
        <f t="shared" si="35"/>
        <v>100</v>
      </c>
      <c r="J471" s="287">
        <f t="shared" si="36"/>
        <v>99.55882352941177</v>
      </c>
      <c r="K471" s="568"/>
      <c r="L471" s="459"/>
      <c r="M471" s="459"/>
      <c r="N471" s="459"/>
    </row>
    <row r="472" spans="1:14" s="76" customFormat="1" ht="12.75" customHeight="1">
      <c r="A472" s="477"/>
      <c r="B472" s="667"/>
      <c r="C472" s="478">
        <v>4040</v>
      </c>
      <c r="D472" s="114" t="s">
        <v>12</v>
      </c>
      <c r="E472" s="175">
        <v>0</v>
      </c>
      <c r="F472" s="174">
        <v>6840</v>
      </c>
      <c r="G472" s="174">
        <v>6840</v>
      </c>
      <c r="H472" s="175">
        <v>6840</v>
      </c>
      <c r="I472" s="554">
        <f t="shared" si="35"/>
        <v>100</v>
      </c>
      <c r="J472" s="287">
        <v>0</v>
      </c>
      <c r="K472" s="467"/>
      <c r="L472" s="459"/>
      <c r="M472" s="459"/>
      <c r="N472" s="459"/>
    </row>
    <row r="473" spans="1:14" s="76" customFormat="1" ht="12.75" customHeight="1">
      <c r="A473" s="477"/>
      <c r="B473" s="667"/>
      <c r="C473" s="478">
        <v>4110</v>
      </c>
      <c r="D473" s="114" t="s">
        <v>13</v>
      </c>
      <c r="E473" s="175">
        <v>14040</v>
      </c>
      <c r="F473" s="174">
        <v>15120</v>
      </c>
      <c r="G473" s="174">
        <v>15120</v>
      </c>
      <c r="H473" s="175">
        <v>15120</v>
      </c>
      <c r="I473" s="554">
        <f t="shared" si="35"/>
        <v>100</v>
      </c>
      <c r="J473" s="287">
        <f t="shared" si="36"/>
        <v>107.6923076923077</v>
      </c>
      <c r="K473" s="459"/>
      <c r="L473" s="459"/>
      <c r="M473" s="459"/>
      <c r="N473" s="459"/>
    </row>
    <row r="474" spans="1:14" s="76" customFormat="1" ht="12.75" customHeight="1">
      <c r="A474" s="477"/>
      <c r="B474" s="667"/>
      <c r="C474" s="478">
        <v>4120</v>
      </c>
      <c r="D474" s="114" t="s">
        <v>14</v>
      </c>
      <c r="E474" s="175">
        <v>2040</v>
      </c>
      <c r="F474" s="174">
        <v>2160</v>
      </c>
      <c r="G474" s="174">
        <v>2160</v>
      </c>
      <c r="H474" s="175">
        <v>2160</v>
      </c>
      <c r="I474" s="554">
        <f t="shared" si="35"/>
        <v>100</v>
      </c>
      <c r="J474" s="287">
        <f t="shared" si="36"/>
        <v>105.88235294117648</v>
      </c>
      <c r="K474" s="459"/>
      <c r="L474" s="459"/>
      <c r="M474" s="459"/>
      <c r="N474" s="459"/>
    </row>
    <row r="475" spans="1:14" s="76" customFormat="1" ht="12.75" customHeight="1">
      <c r="A475" s="477"/>
      <c r="B475" s="667"/>
      <c r="C475" s="478">
        <v>4210</v>
      </c>
      <c r="D475" s="114" t="s">
        <v>7</v>
      </c>
      <c r="E475" s="175">
        <v>0</v>
      </c>
      <c r="F475" s="174">
        <v>600</v>
      </c>
      <c r="G475" s="174">
        <v>600</v>
      </c>
      <c r="H475" s="175">
        <v>600</v>
      </c>
      <c r="I475" s="554">
        <f t="shared" si="35"/>
        <v>100</v>
      </c>
      <c r="J475" s="287">
        <v>0</v>
      </c>
      <c r="K475" s="568"/>
      <c r="L475" s="459"/>
      <c r="M475" s="459"/>
      <c r="N475" s="459"/>
    </row>
    <row r="476" spans="1:14" s="76" customFormat="1" ht="12.75" customHeight="1">
      <c r="A476" s="477"/>
      <c r="B476" s="667"/>
      <c r="C476" s="478">
        <v>4260</v>
      </c>
      <c r="D476" s="114" t="s">
        <v>15</v>
      </c>
      <c r="E476" s="175">
        <v>7000</v>
      </c>
      <c r="F476" s="174">
        <v>5900</v>
      </c>
      <c r="G476" s="174">
        <v>5900</v>
      </c>
      <c r="H476" s="175">
        <v>5900</v>
      </c>
      <c r="I476" s="554">
        <f t="shared" si="35"/>
        <v>100</v>
      </c>
      <c r="J476" s="287">
        <f t="shared" si="36"/>
        <v>84.28571428571429</v>
      </c>
      <c r="K476" s="467"/>
      <c r="L476" s="459"/>
      <c r="M476" s="459"/>
      <c r="N476" s="459"/>
    </row>
    <row r="477" spans="1:14" s="76" customFormat="1" ht="12.75" customHeight="1">
      <c r="A477" s="477"/>
      <c r="B477" s="667"/>
      <c r="C477" s="478">
        <v>4300</v>
      </c>
      <c r="D477" s="114" t="s">
        <v>10</v>
      </c>
      <c r="E477" s="175">
        <v>1220</v>
      </c>
      <c r="F477" s="174">
        <v>1014</v>
      </c>
      <c r="G477" s="174">
        <v>1014</v>
      </c>
      <c r="H477" s="175">
        <v>1014</v>
      </c>
      <c r="I477" s="554">
        <f t="shared" si="35"/>
        <v>100</v>
      </c>
      <c r="J477" s="287">
        <f t="shared" si="36"/>
        <v>83.11475409836065</v>
      </c>
      <c r="K477" s="459"/>
      <c r="L477" s="459"/>
      <c r="M477" s="459"/>
      <c r="N477" s="459"/>
    </row>
    <row r="478" spans="1:14" s="76" customFormat="1" ht="12.75" customHeight="1">
      <c r="A478" s="475"/>
      <c r="B478" s="483"/>
      <c r="C478" s="473"/>
      <c r="D478" s="152" t="s">
        <v>293</v>
      </c>
      <c r="E478" s="237">
        <f>E479</f>
        <v>81025</v>
      </c>
      <c r="F478" s="273">
        <f>F479</f>
        <v>93773</v>
      </c>
      <c r="G478" s="273">
        <f>G479</f>
        <v>101204</v>
      </c>
      <c r="H478" s="237">
        <f>H479</f>
        <v>101204</v>
      </c>
      <c r="I478" s="621">
        <f aca="true" t="shared" si="37" ref="I478:I483">H478/G478*100</f>
        <v>100</v>
      </c>
      <c r="J478" s="302">
        <f t="shared" si="36"/>
        <v>124.90465905584696</v>
      </c>
      <c r="K478" s="459"/>
      <c r="L478" s="459"/>
      <c r="M478" s="459"/>
      <c r="N478" s="459"/>
    </row>
    <row r="479" spans="1:14" s="76" customFormat="1" ht="12.75" customHeight="1">
      <c r="A479" s="105"/>
      <c r="B479" s="112"/>
      <c r="C479" s="113">
        <v>2540</v>
      </c>
      <c r="D479" s="114" t="s">
        <v>44</v>
      </c>
      <c r="E479" s="117">
        <v>81025</v>
      </c>
      <c r="F479" s="116">
        <v>93773</v>
      </c>
      <c r="G479" s="116">
        <v>101204</v>
      </c>
      <c r="H479" s="117">
        <v>101204</v>
      </c>
      <c r="I479" s="554">
        <f t="shared" si="37"/>
        <v>100</v>
      </c>
      <c r="J479" s="287">
        <f t="shared" si="36"/>
        <v>124.90465905584696</v>
      </c>
      <c r="K479" s="568"/>
      <c r="L479" s="459"/>
      <c r="M479" s="459"/>
      <c r="N479" s="459"/>
    </row>
    <row r="480" spans="1:14" s="76" customFormat="1" ht="12.75" customHeight="1">
      <c r="A480" s="449"/>
      <c r="B480" s="151">
        <v>80130</v>
      </c>
      <c r="C480" s="107"/>
      <c r="D480" s="108" t="s">
        <v>65</v>
      </c>
      <c r="E480" s="111">
        <f>E482+E500+E521+E542+E544</f>
        <v>8984299</v>
      </c>
      <c r="F480" s="110">
        <f>F482+F500+F521+F542+F544</f>
        <v>7733824</v>
      </c>
      <c r="G480" s="110">
        <f>G482+G500+G521+G542+G544</f>
        <v>8236665</v>
      </c>
      <c r="H480" s="111">
        <f>H482+H500+H521+H542+H544</f>
        <v>8222527</v>
      </c>
      <c r="I480" s="553">
        <f t="shared" si="37"/>
        <v>99.82835285883304</v>
      </c>
      <c r="J480" s="272">
        <f>H480/E480*100</f>
        <v>91.52107471044764</v>
      </c>
      <c r="K480" s="467"/>
      <c r="L480" s="476"/>
      <c r="M480" s="459"/>
      <c r="N480" s="459"/>
    </row>
    <row r="481" spans="1:14" s="76" customFormat="1" ht="12.75" customHeight="1">
      <c r="A481" s="449"/>
      <c r="B481" s="118"/>
      <c r="C481" s="107"/>
      <c r="D481" s="108" t="s">
        <v>198</v>
      </c>
      <c r="E481" s="353">
        <f>E541</f>
        <v>112686.34</v>
      </c>
      <c r="F481" s="305">
        <v>0</v>
      </c>
      <c r="G481" s="354">
        <f>G541+G499</f>
        <v>4402</v>
      </c>
      <c r="H481" s="353">
        <f>H541+H499</f>
        <v>4401.62</v>
      </c>
      <c r="I481" s="633">
        <f t="shared" si="37"/>
        <v>99.9913675601999</v>
      </c>
      <c r="J481" s="353">
        <f>H481/E481*100</f>
        <v>3.9060812517293577</v>
      </c>
      <c r="K481" s="459"/>
      <c r="L481" s="479"/>
      <c r="M481" s="459"/>
      <c r="N481" s="459"/>
    </row>
    <row r="482" spans="1:14" s="76" customFormat="1" ht="12.75" customHeight="1">
      <c r="A482" s="449"/>
      <c r="B482" s="118"/>
      <c r="C482" s="473"/>
      <c r="D482" s="152" t="s">
        <v>308</v>
      </c>
      <c r="E482" s="237">
        <f>SUM(E483:E494)+SUM(E495:E498)</f>
        <v>1614747.9999999998</v>
      </c>
      <c r="F482" s="273">
        <f>SUM(F483:F494)+SUM(F495:F498)</f>
        <v>1109175</v>
      </c>
      <c r="G482" s="273">
        <f>SUM(G483:G494)+SUM(G495:G499)</f>
        <v>1334993</v>
      </c>
      <c r="H482" s="237">
        <f>SUM(H483:H494)+SUM(H495:H499)</f>
        <v>1334992.9999999998</v>
      </c>
      <c r="I482" s="621">
        <f t="shared" si="37"/>
        <v>99.99999999999997</v>
      </c>
      <c r="J482" s="302">
        <f>H482/E482*100</f>
        <v>82.67500563555427</v>
      </c>
      <c r="K482" s="459"/>
      <c r="L482" s="159"/>
      <c r="M482" s="459"/>
      <c r="N482" s="459"/>
    </row>
    <row r="483" spans="1:14" s="76" customFormat="1" ht="12.75" customHeight="1">
      <c r="A483" s="449"/>
      <c r="B483" s="118"/>
      <c r="C483" s="113">
        <v>3020</v>
      </c>
      <c r="D483" s="114" t="s">
        <v>166</v>
      </c>
      <c r="E483" s="117">
        <v>1386.85</v>
      </c>
      <c r="F483" s="116">
        <v>6206</v>
      </c>
      <c r="G483" s="116">
        <v>3257</v>
      </c>
      <c r="H483" s="117">
        <v>3257.16</v>
      </c>
      <c r="I483" s="554">
        <f t="shared" si="37"/>
        <v>100.0049124961621</v>
      </c>
      <c r="J483" s="287">
        <f>H483/E483*100</f>
        <v>234.86029491293218</v>
      </c>
      <c r="K483" s="459"/>
      <c r="L483" s="479"/>
      <c r="M483" s="459"/>
      <c r="N483" s="459"/>
    </row>
    <row r="484" spans="1:14" s="76" customFormat="1" ht="12.75" customHeight="1">
      <c r="A484" s="449"/>
      <c r="B484" s="118"/>
      <c r="C484" s="113">
        <v>4010</v>
      </c>
      <c r="D484" s="114" t="s">
        <v>11</v>
      </c>
      <c r="E484" s="117">
        <v>1078897.2</v>
      </c>
      <c r="F484" s="116">
        <v>636100</v>
      </c>
      <c r="G484" s="116">
        <v>861981</v>
      </c>
      <c r="H484" s="117">
        <v>861980.55</v>
      </c>
      <c r="I484" s="554">
        <f aca="true" t="shared" si="38" ref="I484:I499">H484/G484*100</f>
        <v>99.99994779467298</v>
      </c>
      <c r="J484" s="287">
        <f>H484/E484*100</f>
        <v>79.89459514771194</v>
      </c>
      <c r="K484" s="459"/>
      <c r="L484" s="159"/>
      <c r="M484" s="459"/>
      <c r="N484" s="459"/>
    </row>
    <row r="485" spans="1:14" s="76" customFormat="1" ht="12.75" customHeight="1">
      <c r="A485" s="449"/>
      <c r="B485" s="118"/>
      <c r="C485" s="113">
        <v>4040</v>
      </c>
      <c r="D485" s="114" t="s">
        <v>12</v>
      </c>
      <c r="E485" s="117">
        <v>88246.77</v>
      </c>
      <c r="F485" s="116">
        <v>86112</v>
      </c>
      <c r="G485" s="116">
        <v>89102</v>
      </c>
      <c r="H485" s="117">
        <v>89102</v>
      </c>
      <c r="I485" s="554">
        <f t="shared" si="38"/>
        <v>100</v>
      </c>
      <c r="J485" s="287">
        <f aca="true" t="shared" si="39" ref="J485:J498">H485/E485*100</f>
        <v>100.96913462101784</v>
      </c>
      <c r="K485" s="480"/>
      <c r="L485" s="459"/>
      <c r="M485" s="459"/>
      <c r="N485" s="459"/>
    </row>
    <row r="486" spans="1:14" s="76" customFormat="1" ht="12.75" customHeight="1">
      <c r="A486" s="449"/>
      <c r="B486" s="118"/>
      <c r="C486" s="113">
        <v>4110</v>
      </c>
      <c r="D486" s="114" t="s">
        <v>13</v>
      </c>
      <c r="E486" s="117">
        <v>195908</v>
      </c>
      <c r="F486" s="116">
        <v>120000</v>
      </c>
      <c r="G486" s="116">
        <v>171267</v>
      </c>
      <c r="H486" s="117">
        <v>171266.56</v>
      </c>
      <c r="I486" s="554">
        <f t="shared" si="38"/>
        <v>99.99974309119678</v>
      </c>
      <c r="J486" s="287">
        <f t="shared" si="39"/>
        <v>87.42193274394103</v>
      </c>
      <c r="K486" s="467"/>
      <c r="L486" s="459"/>
      <c r="M486" s="459"/>
      <c r="N486" s="459"/>
    </row>
    <row r="487" spans="1:14" s="76" customFormat="1" ht="12.75" customHeight="1">
      <c r="A487" s="449"/>
      <c r="B487" s="118"/>
      <c r="C487" s="113">
        <v>4120</v>
      </c>
      <c r="D487" s="114" t="s">
        <v>14</v>
      </c>
      <c r="E487" s="117">
        <v>20380.44</v>
      </c>
      <c r="F487" s="116">
        <v>14357</v>
      </c>
      <c r="G487" s="116">
        <v>14456</v>
      </c>
      <c r="H487" s="117">
        <v>14456</v>
      </c>
      <c r="I487" s="554">
        <f t="shared" si="38"/>
        <v>100</v>
      </c>
      <c r="J487" s="287">
        <f t="shared" si="39"/>
        <v>70.93075517506001</v>
      </c>
      <c r="K487" s="459"/>
      <c r="L487" s="459"/>
      <c r="M487" s="459"/>
      <c r="N487" s="459"/>
    </row>
    <row r="488" spans="1:14" s="76" customFormat="1" ht="12.75" customHeight="1">
      <c r="A488" s="449"/>
      <c r="B488" s="118"/>
      <c r="C488" s="113">
        <v>4210</v>
      </c>
      <c r="D488" s="114" t="s">
        <v>7</v>
      </c>
      <c r="E488" s="117">
        <v>33563.42</v>
      </c>
      <c r="F488" s="116">
        <v>51300</v>
      </c>
      <c r="G488" s="116">
        <v>22522</v>
      </c>
      <c r="H488" s="117">
        <v>22522.31</v>
      </c>
      <c r="I488" s="554">
        <f t="shared" si="38"/>
        <v>100.00137643193324</v>
      </c>
      <c r="J488" s="287">
        <f t="shared" si="39"/>
        <v>67.10373972616618</v>
      </c>
      <c r="K488" s="480"/>
      <c r="L488" s="459"/>
      <c r="M488" s="459"/>
      <c r="N488" s="459"/>
    </row>
    <row r="489" spans="1:14" s="76" customFormat="1" ht="12.75" customHeight="1">
      <c r="A489" s="449"/>
      <c r="B489" s="118"/>
      <c r="C489" s="113">
        <v>4240</v>
      </c>
      <c r="D489" s="114" t="s">
        <v>60</v>
      </c>
      <c r="E489" s="117">
        <v>544.38</v>
      </c>
      <c r="F489" s="116">
        <v>5000</v>
      </c>
      <c r="G489" s="116">
        <v>2472</v>
      </c>
      <c r="H489" s="117">
        <v>2471.86</v>
      </c>
      <c r="I489" s="554">
        <f t="shared" si="38"/>
        <v>99.99433656957929</v>
      </c>
      <c r="J489" s="287">
        <f t="shared" si="39"/>
        <v>454.06884896579595</v>
      </c>
      <c r="K489" s="467"/>
      <c r="L489" s="459"/>
      <c r="M489" s="459"/>
      <c r="N489" s="459"/>
    </row>
    <row r="490" spans="1:14" s="76" customFormat="1" ht="12.75" customHeight="1">
      <c r="A490" s="449"/>
      <c r="B490" s="118"/>
      <c r="C490" s="113">
        <v>4260</v>
      </c>
      <c r="D490" s="114" t="s">
        <v>15</v>
      </c>
      <c r="E490" s="117">
        <v>24525.7</v>
      </c>
      <c r="F490" s="116">
        <v>32400</v>
      </c>
      <c r="G490" s="116">
        <v>16423</v>
      </c>
      <c r="H490" s="117">
        <v>16423.14</v>
      </c>
      <c r="I490" s="554">
        <f t="shared" si="38"/>
        <v>100.00085246300918</v>
      </c>
      <c r="J490" s="287">
        <f t="shared" si="39"/>
        <v>66.96298168859603</v>
      </c>
      <c r="K490" s="459"/>
      <c r="L490" s="459"/>
      <c r="M490" s="459"/>
      <c r="N490" s="459"/>
    </row>
    <row r="491" spans="1:14" s="76" customFormat="1" ht="12.75" customHeight="1">
      <c r="A491" s="449"/>
      <c r="B491" s="118"/>
      <c r="C491" s="113">
        <v>4270</v>
      </c>
      <c r="D491" s="114" t="s">
        <v>27</v>
      </c>
      <c r="E491" s="117">
        <v>1382.52</v>
      </c>
      <c r="F491" s="116">
        <v>3000</v>
      </c>
      <c r="G491" s="116">
        <v>1053</v>
      </c>
      <c r="H491" s="117">
        <v>1052.88</v>
      </c>
      <c r="I491" s="554">
        <f t="shared" si="38"/>
        <v>99.988603988604</v>
      </c>
      <c r="J491" s="287">
        <f t="shared" si="39"/>
        <v>76.15658362989325</v>
      </c>
      <c r="K491" s="480"/>
      <c r="L491" s="459"/>
      <c r="M491" s="459"/>
      <c r="N491" s="459"/>
    </row>
    <row r="492" spans="1:14" s="76" customFormat="1" ht="12.75" customHeight="1">
      <c r="A492" s="449"/>
      <c r="B492" s="118"/>
      <c r="C492" s="113">
        <v>4280</v>
      </c>
      <c r="D492" s="114" t="s">
        <v>91</v>
      </c>
      <c r="E492" s="117">
        <v>500</v>
      </c>
      <c r="F492" s="116">
        <v>500</v>
      </c>
      <c r="G492" s="116">
        <v>500</v>
      </c>
      <c r="H492" s="117">
        <v>500</v>
      </c>
      <c r="I492" s="554">
        <f t="shared" si="38"/>
        <v>100</v>
      </c>
      <c r="J492" s="287">
        <f t="shared" si="39"/>
        <v>100</v>
      </c>
      <c r="K492" s="467"/>
      <c r="L492" s="459"/>
      <c r="M492" s="459"/>
      <c r="N492" s="459"/>
    </row>
    <row r="493" spans="1:14" s="76" customFormat="1" ht="12.75" customHeight="1">
      <c r="A493" s="449"/>
      <c r="B493" s="118"/>
      <c r="C493" s="113">
        <v>4300</v>
      </c>
      <c r="D493" s="114" t="s">
        <v>10</v>
      </c>
      <c r="E493" s="117">
        <v>91870.46</v>
      </c>
      <c r="F493" s="116">
        <v>87200</v>
      </c>
      <c r="G493" s="116">
        <v>85087</v>
      </c>
      <c r="H493" s="117">
        <v>85086.89</v>
      </c>
      <c r="I493" s="554">
        <f t="shared" si="38"/>
        <v>99.9998707205566</v>
      </c>
      <c r="J493" s="287">
        <f t="shared" si="39"/>
        <v>92.61615757665739</v>
      </c>
      <c r="K493" s="459"/>
      <c r="L493" s="459"/>
      <c r="M493" s="459"/>
      <c r="N493" s="459"/>
    </row>
    <row r="494" spans="1:14" s="76" customFormat="1" ht="12.75" customHeight="1">
      <c r="A494" s="449"/>
      <c r="B494" s="118"/>
      <c r="C494" s="259">
        <v>4360</v>
      </c>
      <c r="D494" s="75" t="s">
        <v>404</v>
      </c>
      <c r="E494" s="117">
        <v>6236.5</v>
      </c>
      <c r="F494" s="116">
        <v>6500</v>
      </c>
      <c r="G494" s="116">
        <v>5519</v>
      </c>
      <c r="H494" s="117">
        <v>5519.21</v>
      </c>
      <c r="I494" s="554">
        <f t="shared" si="38"/>
        <v>100.00380503714442</v>
      </c>
      <c r="J494" s="287">
        <f>H494/E494*100</f>
        <v>88.49851679627997</v>
      </c>
      <c r="K494" s="459"/>
      <c r="L494" s="459"/>
      <c r="M494" s="459"/>
      <c r="N494" s="459"/>
    </row>
    <row r="495" spans="1:14" s="76" customFormat="1" ht="12.75" customHeight="1">
      <c r="A495" s="449"/>
      <c r="B495" s="118"/>
      <c r="C495" s="230">
        <v>4410</v>
      </c>
      <c r="D495" s="157" t="s">
        <v>16</v>
      </c>
      <c r="E495" s="299">
        <v>3868.07</v>
      </c>
      <c r="F495" s="300">
        <v>4000</v>
      </c>
      <c r="G495" s="300">
        <v>2210</v>
      </c>
      <c r="H495" s="299">
        <v>2209.99</v>
      </c>
      <c r="I495" s="626">
        <f t="shared" si="38"/>
        <v>99.9995475113122</v>
      </c>
      <c r="J495" s="634">
        <f t="shared" si="39"/>
        <v>57.13417802676787</v>
      </c>
      <c r="K495" s="459"/>
      <c r="L495" s="459"/>
      <c r="M495" s="459"/>
      <c r="N495" s="459"/>
    </row>
    <row r="496" spans="1:14" s="76" customFormat="1" ht="12.75" customHeight="1">
      <c r="A496" s="449"/>
      <c r="B496" s="118"/>
      <c r="C496" s="113">
        <v>4430</v>
      </c>
      <c r="D496" s="114" t="s">
        <v>28</v>
      </c>
      <c r="E496" s="117">
        <v>3199.69</v>
      </c>
      <c r="F496" s="116">
        <v>5000</v>
      </c>
      <c r="G496" s="116">
        <v>3286</v>
      </c>
      <c r="H496" s="117">
        <v>3286.58</v>
      </c>
      <c r="I496" s="554">
        <f t="shared" si="38"/>
        <v>100.01765063907486</v>
      </c>
      <c r="J496" s="287">
        <f t="shared" si="39"/>
        <v>102.71557557138347</v>
      </c>
      <c r="K496" s="459"/>
      <c r="L496" s="459"/>
      <c r="M496" s="459"/>
      <c r="N496" s="459"/>
    </row>
    <row r="497" spans="1:14" s="76" customFormat="1" ht="12.75" customHeight="1">
      <c r="A497" s="449"/>
      <c r="B497" s="118"/>
      <c r="C497" s="113">
        <v>4440</v>
      </c>
      <c r="D497" s="114" t="s">
        <v>17</v>
      </c>
      <c r="E497" s="117">
        <v>63085</v>
      </c>
      <c r="F497" s="116">
        <v>50000</v>
      </c>
      <c r="G497" s="116">
        <v>49532</v>
      </c>
      <c r="H497" s="117">
        <v>49532</v>
      </c>
      <c r="I497" s="554">
        <f t="shared" si="38"/>
        <v>100</v>
      </c>
      <c r="J497" s="287">
        <f t="shared" si="39"/>
        <v>78.51628754854562</v>
      </c>
      <c r="K497" s="459"/>
      <c r="L497" s="459"/>
      <c r="M497" s="459"/>
      <c r="N497" s="459"/>
    </row>
    <row r="498" spans="1:14" s="76" customFormat="1" ht="12.75" customHeight="1">
      <c r="A498" s="449"/>
      <c r="B498" s="118"/>
      <c r="C498" s="113">
        <v>4700</v>
      </c>
      <c r="D498" s="114" t="s">
        <v>142</v>
      </c>
      <c r="E498" s="117">
        <v>1153</v>
      </c>
      <c r="F498" s="116">
        <v>1500</v>
      </c>
      <c r="G498" s="116">
        <v>1924</v>
      </c>
      <c r="H498" s="117">
        <v>1924.25</v>
      </c>
      <c r="I498" s="554">
        <f t="shared" si="38"/>
        <v>100.01299376299377</v>
      </c>
      <c r="J498" s="287">
        <f t="shared" si="39"/>
        <v>166.89071986123156</v>
      </c>
      <c r="K498" s="650"/>
      <c r="L498" s="459"/>
      <c r="M498" s="459"/>
      <c r="N498" s="459"/>
    </row>
    <row r="499" spans="1:14" s="76" customFormat="1" ht="12.75" customHeight="1">
      <c r="A499" s="449"/>
      <c r="B499" s="118"/>
      <c r="C499" s="113">
        <v>6060</v>
      </c>
      <c r="D499" s="131" t="s">
        <v>282</v>
      </c>
      <c r="E499" s="117">
        <v>0</v>
      </c>
      <c r="F499" s="116">
        <v>0</v>
      </c>
      <c r="G499" s="116">
        <v>4402</v>
      </c>
      <c r="H499" s="117">
        <v>4401.62</v>
      </c>
      <c r="I499" s="554">
        <f t="shared" si="38"/>
        <v>99.9913675601999</v>
      </c>
      <c r="J499" s="287">
        <v>0</v>
      </c>
      <c r="K499" s="650"/>
      <c r="L499" s="459"/>
      <c r="M499" s="459"/>
      <c r="N499" s="459"/>
    </row>
    <row r="500" spans="1:14" s="76" customFormat="1" ht="12.75" customHeight="1">
      <c r="A500" s="474"/>
      <c r="B500" s="475"/>
      <c r="C500" s="473"/>
      <c r="D500" s="152" t="s">
        <v>129</v>
      </c>
      <c r="E500" s="237">
        <f>SUM(E501:E510)+SUM(E518:E520)</f>
        <v>405123</v>
      </c>
      <c r="F500" s="273">
        <f>SUM(F501:F510)+SUM(F518:F520)</f>
        <v>357384</v>
      </c>
      <c r="G500" s="273">
        <f>SUM(G501:G510)+SUM(G518:G520)</f>
        <v>378886</v>
      </c>
      <c r="H500" s="237">
        <f>SUM(H501:H510)+SUM(H518:H520)</f>
        <v>378885.99999999994</v>
      </c>
      <c r="I500" s="621">
        <f aca="true" t="shared" si="40" ref="I500:I520">H500/G500*100</f>
        <v>99.99999999999999</v>
      </c>
      <c r="J500" s="302">
        <f>H500/E500*100</f>
        <v>93.52369527279369</v>
      </c>
      <c r="K500" s="650"/>
      <c r="L500" s="459"/>
      <c r="M500" s="459"/>
      <c r="N500" s="459"/>
    </row>
    <row r="501" spans="1:14" s="76" customFormat="1" ht="12.75" customHeight="1">
      <c r="A501" s="169"/>
      <c r="B501" s="105"/>
      <c r="C501" s="113">
        <v>3020</v>
      </c>
      <c r="D501" s="114" t="s">
        <v>166</v>
      </c>
      <c r="E501" s="117">
        <v>750</v>
      </c>
      <c r="F501" s="116">
        <v>672</v>
      </c>
      <c r="G501" s="116">
        <v>672</v>
      </c>
      <c r="H501" s="117">
        <v>672</v>
      </c>
      <c r="I501" s="554">
        <f t="shared" si="40"/>
        <v>100</v>
      </c>
      <c r="J501" s="287">
        <f>H501/E501*100</f>
        <v>89.60000000000001</v>
      </c>
      <c r="K501" s="650"/>
      <c r="L501" s="459"/>
      <c r="M501" s="459"/>
      <c r="N501" s="459"/>
    </row>
    <row r="502" spans="1:14" s="76" customFormat="1" ht="12.75" customHeight="1">
      <c r="A502" s="169"/>
      <c r="B502" s="105"/>
      <c r="C502" s="113">
        <v>4010</v>
      </c>
      <c r="D502" s="114" t="s">
        <v>11</v>
      </c>
      <c r="E502" s="117">
        <v>272197.57</v>
      </c>
      <c r="F502" s="116">
        <v>237663</v>
      </c>
      <c r="G502" s="116">
        <v>257204</v>
      </c>
      <c r="H502" s="117">
        <v>257203.74</v>
      </c>
      <c r="I502" s="554">
        <f t="shared" si="40"/>
        <v>99.99989891292515</v>
      </c>
      <c r="J502" s="287">
        <f aca="true" t="shared" si="41" ref="J502:J520">H502/E502*100</f>
        <v>94.49156360947674</v>
      </c>
      <c r="K502" s="650"/>
      <c r="L502" s="459"/>
      <c r="M502" s="459"/>
      <c r="N502" s="459"/>
    </row>
    <row r="503" spans="1:14" s="76" customFormat="1" ht="12.75" customHeight="1">
      <c r="A503" s="169"/>
      <c r="B503" s="105"/>
      <c r="C503" s="113">
        <v>4040</v>
      </c>
      <c r="D503" s="114" t="s">
        <v>12</v>
      </c>
      <c r="E503" s="117">
        <v>21383.43</v>
      </c>
      <c r="F503" s="116">
        <v>20669</v>
      </c>
      <c r="G503" s="116">
        <v>19575</v>
      </c>
      <c r="H503" s="117">
        <v>19575.29</v>
      </c>
      <c r="I503" s="554">
        <f t="shared" si="40"/>
        <v>100.00148148148149</v>
      </c>
      <c r="J503" s="287">
        <f t="shared" si="41"/>
        <v>91.54420034578176</v>
      </c>
      <c r="K503" s="650"/>
      <c r="L503" s="459"/>
      <c r="M503" s="459"/>
      <c r="N503" s="459"/>
    </row>
    <row r="504" spans="1:14" s="76" customFormat="1" ht="12.75" customHeight="1">
      <c r="A504" s="169"/>
      <c r="B504" s="105"/>
      <c r="C504" s="113">
        <v>4110</v>
      </c>
      <c r="D504" s="114" t="s">
        <v>13</v>
      </c>
      <c r="E504" s="117">
        <v>47963</v>
      </c>
      <c r="F504" s="116">
        <v>43552</v>
      </c>
      <c r="G504" s="116">
        <v>49740</v>
      </c>
      <c r="H504" s="117">
        <v>49740.49</v>
      </c>
      <c r="I504" s="554">
        <f t="shared" si="40"/>
        <v>100.00098512263772</v>
      </c>
      <c r="J504" s="287">
        <f t="shared" si="41"/>
        <v>103.70596084481787</v>
      </c>
      <c r="K504" s="650"/>
      <c r="L504" s="459"/>
      <c r="M504" s="459"/>
      <c r="N504" s="459"/>
    </row>
    <row r="505" spans="1:14" s="76" customFormat="1" ht="12.75" customHeight="1">
      <c r="A505" s="169"/>
      <c r="B505" s="105"/>
      <c r="C505" s="113">
        <v>4120</v>
      </c>
      <c r="D505" s="114" t="s">
        <v>14</v>
      </c>
      <c r="E505" s="117">
        <v>5823</v>
      </c>
      <c r="F505" s="116">
        <v>6213</v>
      </c>
      <c r="G505" s="116">
        <v>5497</v>
      </c>
      <c r="H505" s="117">
        <v>5497.4</v>
      </c>
      <c r="I505" s="554">
        <f t="shared" si="40"/>
        <v>100.00727669637983</v>
      </c>
      <c r="J505" s="287">
        <f t="shared" si="41"/>
        <v>94.40838055984887</v>
      </c>
      <c r="K505" s="459"/>
      <c r="L505" s="459"/>
      <c r="M505" s="459"/>
      <c r="N505" s="459"/>
    </row>
    <row r="506" spans="1:14" s="76" customFormat="1" ht="12.75" customHeight="1">
      <c r="A506" s="169"/>
      <c r="B506" s="105"/>
      <c r="C506" s="113">
        <v>4210</v>
      </c>
      <c r="D506" s="114" t="s">
        <v>7</v>
      </c>
      <c r="E506" s="117">
        <v>887</v>
      </c>
      <c r="F506" s="116">
        <v>811</v>
      </c>
      <c r="G506" s="116">
        <v>423</v>
      </c>
      <c r="H506" s="117">
        <v>422.68</v>
      </c>
      <c r="I506" s="554">
        <f t="shared" si="40"/>
        <v>99.92434988179669</v>
      </c>
      <c r="J506" s="287">
        <f t="shared" si="41"/>
        <v>47.65276211950395</v>
      </c>
      <c r="K506" s="651"/>
      <c r="L506" s="459"/>
      <c r="M506" s="459"/>
      <c r="N506" s="459"/>
    </row>
    <row r="507" spans="1:14" s="76" customFormat="1" ht="12.75" customHeight="1">
      <c r="A507" s="169"/>
      <c r="B507" s="105"/>
      <c r="C507" s="113">
        <v>4260</v>
      </c>
      <c r="D507" s="114" t="s">
        <v>15</v>
      </c>
      <c r="E507" s="117">
        <v>23634</v>
      </c>
      <c r="F507" s="116">
        <v>20422</v>
      </c>
      <c r="G507" s="116">
        <v>20422</v>
      </c>
      <c r="H507" s="117">
        <v>20422</v>
      </c>
      <c r="I507" s="287">
        <f t="shared" si="40"/>
        <v>100</v>
      </c>
      <c r="J507" s="287">
        <f t="shared" si="41"/>
        <v>86.4094101717864</v>
      </c>
      <c r="K507" s="467"/>
      <c r="L507" s="459"/>
      <c r="M507" s="459"/>
      <c r="N507" s="459"/>
    </row>
    <row r="508" spans="1:14" s="76" customFormat="1" ht="12.75" customHeight="1">
      <c r="A508" s="169"/>
      <c r="B508" s="105"/>
      <c r="C508" s="113">
        <v>4270</v>
      </c>
      <c r="D508" s="114" t="s">
        <v>27</v>
      </c>
      <c r="E508" s="117">
        <v>312</v>
      </c>
      <c r="F508" s="116">
        <v>284</v>
      </c>
      <c r="G508" s="116">
        <v>224</v>
      </c>
      <c r="H508" s="117">
        <v>223.8</v>
      </c>
      <c r="I508" s="287">
        <f t="shared" si="40"/>
        <v>99.91071428571429</v>
      </c>
      <c r="J508" s="287">
        <f t="shared" si="41"/>
        <v>71.73076923076923</v>
      </c>
      <c r="K508" s="459"/>
      <c r="L508" s="459"/>
      <c r="M508" s="459"/>
      <c r="N508" s="459"/>
    </row>
    <row r="509" spans="1:14" s="76" customFormat="1" ht="12.75" customHeight="1">
      <c r="A509" s="169"/>
      <c r="B509" s="105"/>
      <c r="C509" s="113">
        <v>4280</v>
      </c>
      <c r="D509" s="114" t="s">
        <v>91</v>
      </c>
      <c r="E509" s="117">
        <v>352</v>
      </c>
      <c r="F509" s="116">
        <v>327</v>
      </c>
      <c r="G509" s="116">
        <v>100</v>
      </c>
      <c r="H509" s="117">
        <v>100</v>
      </c>
      <c r="I509" s="287">
        <f t="shared" si="40"/>
        <v>100</v>
      </c>
      <c r="J509" s="287">
        <f t="shared" si="41"/>
        <v>28.40909090909091</v>
      </c>
      <c r="K509" s="459"/>
      <c r="L509" s="459"/>
      <c r="M509" s="459"/>
      <c r="N509" s="459"/>
    </row>
    <row r="510" spans="1:14" s="76" customFormat="1" ht="12.75" customHeight="1">
      <c r="A510" s="470"/>
      <c r="B510" s="157"/>
      <c r="C510" s="113">
        <v>4300</v>
      </c>
      <c r="D510" s="114" t="s">
        <v>10</v>
      </c>
      <c r="E510" s="117">
        <v>17195</v>
      </c>
      <c r="F510" s="116">
        <v>13246</v>
      </c>
      <c r="G510" s="116">
        <v>11019</v>
      </c>
      <c r="H510" s="117">
        <v>11018.56</v>
      </c>
      <c r="I510" s="287">
        <f t="shared" si="40"/>
        <v>99.99600689717761</v>
      </c>
      <c r="J510" s="287">
        <f t="shared" si="41"/>
        <v>64.08002326257632</v>
      </c>
      <c r="K510" s="459"/>
      <c r="L510" s="459"/>
      <c r="M510" s="459"/>
      <c r="N510" s="459"/>
    </row>
    <row r="511" spans="1:14" s="76" customFormat="1" ht="12.75" customHeight="1">
      <c r="A511" s="156"/>
      <c r="B511" s="156"/>
      <c r="C511" s="156"/>
      <c r="D511" s="156"/>
      <c r="E511" s="159"/>
      <c r="F511" s="158"/>
      <c r="G511" s="158"/>
      <c r="H511" s="159"/>
      <c r="I511" s="367"/>
      <c r="J511" s="367"/>
      <c r="K511" s="459"/>
      <c r="L511" s="459"/>
      <c r="M511" s="459"/>
      <c r="N511" s="459"/>
    </row>
    <row r="512" spans="1:14" s="76" customFormat="1" ht="12.75" customHeight="1">
      <c r="A512" s="156"/>
      <c r="B512" s="156"/>
      <c r="C512" s="156"/>
      <c r="D512" s="156"/>
      <c r="E512" s="159" t="s">
        <v>539</v>
      </c>
      <c r="F512" s="158"/>
      <c r="G512" s="158"/>
      <c r="H512" s="159"/>
      <c r="I512" s="367"/>
      <c r="J512" s="367"/>
      <c r="K512" s="459"/>
      <c r="L512" s="459"/>
      <c r="M512" s="459"/>
      <c r="N512" s="459"/>
    </row>
    <row r="513" spans="1:14" s="76" customFormat="1" ht="12.75" customHeight="1">
      <c r="A513" s="156"/>
      <c r="B513" s="156"/>
      <c r="C513" s="156"/>
      <c r="D513" s="156"/>
      <c r="E513" s="159"/>
      <c r="F513" s="158"/>
      <c r="G513" s="158"/>
      <c r="H513" s="159"/>
      <c r="I513" s="367"/>
      <c r="J513" s="367"/>
      <c r="K513" s="459"/>
      <c r="L513" s="459"/>
      <c r="M513" s="459"/>
      <c r="N513" s="459"/>
    </row>
    <row r="514" spans="1:14" s="76" customFormat="1" ht="12.75" customHeight="1">
      <c r="A514" s="419"/>
      <c r="B514" s="420"/>
      <c r="C514" s="419"/>
      <c r="D514" s="421"/>
      <c r="E514" s="82" t="s">
        <v>3</v>
      </c>
      <c r="F514" s="422" t="s">
        <v>101</v>
      </c>
      <c r="G514" s="423" t="s">
        <v>102</v>
      </c>
      <c r="H514" s="82" t="s">
        <v>3</v>
      </c>
      <c r="I514" s="424" t="s">
        <v>319</v>
      </c>
      <c r="J514" s="425"/>
      <c r="K514" s="459"/>
      <c r="L514" s="459"/>
      <c r="M514" s="459"/>
      <c r="N514" s="459"/>
    </row>
    <row r="515" spans="1:14" s="76" customFormat="1" ht="12.75" customHeight="1">
      <c r="A515" s="426" t="s">
        <v>98</v>
      </c>
      <c r="B515" s="249" t="s">
        <v>99</v>
      </c>
      <c r="C515" s="426" t="s">
        <v>4</v>
      </c>
      <c r="D515" s="427" t="s">
        <v>100</v>
      </c>
      <c r="E515" s="86" t="s">
        <v>378</v>
      </c>
      <c r="F515" s="428" t="s">
        <v>103</v>
      </c>
      <c r="G515" s="429" t="s">
        <v>104</v>
      </c>
      <c r="H515" s="86" t="s">
        <v>479</v>
      </c>
      <c r="I515" s="430"/>
      <c r="J515" s="431"/>
      <c r="K515" s="459"/>
      <c r="L515" s="459"/>
      <c r="M515" s="459"/>
      <c r="N515" s="459"/>
    </row>
    <row r="516" spans="1:14" s="76" customFormat="1" ht="12.75" customHeight="1">
      <c r="A516" s="432"/>
      <c r="B516" s="433"/>
      <c r="C516" s="432"/>
      <c r="D516" s="434"/>
      <c r="E516" s="90"/>
      <c r="F516" s="435" t="s">
        <v>479</v>
      </c>
      <c r="G516" s="436" t="s">
        <v>105</v>
      </c>
      <c r="H516" s="90"/>
      <c r="I516" s="437" t="s">
        <v>106</v>
      </c>
      <c r="J516" s="438" t="s">
        <v>107</v>
      </c>
      <c r="K516" s="459"/>
      <c r="L516" s="459"/>
      <c r="M516" s="459"/>
      <c r="N516" s="459"/>
    </row>
    <row r="517" spans="1:14" s="76" customFormat="1" ht="12.75" customHeight="1">
      <c r="A517" s="91">
        <v>1</v>
      </c>
      <c r="B517" s="92">
        <v>2</v>
      </c>
      <c r="C517" s="92">
        <v>3</v>
      </c>
      <c r="D517" s="92">
        <v>4</v>
      </c>
      <c r="E517" s="439">
        <v>5</v>
      </c>
      <c r="F517" s="439">
        <v>6</v>
      </c>
      <c r="G517" s="439">
        <v>7</v>
      </c>
      <c r="H517" s="440">
        <v>8</v>
      </c>
      <c r="I517" s="441">
        <v>9</v>
      </c>
      <c r="J517" s="442">
        <v>10</v>
      </c>
      <c r="K517" s="459"/>
      <c r="L517" s="459"/>
      <c r="M517" s="459"/>
      <c r="N517" s="459"/>
    </row>
    <row r="518" spans="1:14" s="76" customFormat="1" ht="12.75" customHeight="1">
      <c r="A518" s="75"/>
      <c r="B518" s="259"/>
      <c r="C518" s="113">
        <v>4360</v>
      </c>
      <c r="D518" s="75" t="s">
        <v>404</v>
      </c>
      <c r="E518" s="117">
        <v>1002</v>
      </c>
      <c r="F518" s="116">
        <v>1150</v>
      </c>
      <c r="G518" s="116">
        <v>940</v>
      </c>
      <c r="H518" s="117">
        <v>940.04</v>
      </c>
      <c r="I518" s="287">
        <v>100</v>
      </c>
      <c r="J518" s="287">
        <f t="shared" si="41"/>
        <v>93.81636726546905</v>
      </c>
      <c r="K518" s="459"/>
      <c r="L518" s="459"/>
      <c r="M518" s="459"/>
      <c r="N518" s="459"/>
    </row>
    <row r="519" spans="1:14" s="76" customFormat="1" ht="12.75" customHeight="1">
      <c r="A519" s="105"/>
      <c r="B519" s="112"/>
      <c r="C519" s="113">
        <v>4410</v>
      </c>
      <c r="D519" s="114" t="s">
        <v>16</v>
      </c>
      <c r="E519" s="117">
        <v>100</v>
      </c>
      <c r="F519" s="116">
        <v>95</v>
      </c>
      <c r="G519" s="116">
        <v>0</v>
      </c>
      <c r="H519" s="117">
        <v>0</v>
      </c>
      <c r="I519" s="287">
        <v>0</v>
      </c>
      <c r="J519" s="287">
        <f t="shared" si="41"/>
        <v>0</v>
      </c>
      <c r="K519" s="459"/>
      <c r="L519" s="459"/>
      <c r="M519" s="459"/>
      <c r="N519" s="459"/>
    </row>
    <row r="520" spans="1:14" s="76" customFormat="1" ht="12.75" customHeight="1">
      <c r="A520" s="105"/>
      <c r="B520" s="112"/>
      <c r="C520" s="113">
        <v>4440</v>
      </c>
      <c r="D520" s="114" t="s">
        <v>17</v>
      </c>
      <c r="E520" s="117">
        <v>13524</v>
      </c>
      <c r="F520" s="116">
        <v>12280</v>
      </c>
      <c r="G520" s="116">
        <v>13070</v>
      </c>
      <c r="H520" s="117">
        <v>13070</v>
      </c>
      <c r="I520" s="287">
        <f t="shared" si="40"/>
        <v>100</v>
      </c>
      <c r="J520" s="287">
        <f t="shared" si="41"/>
        <v>96.6430050280982</v>
      </c>
      <c r="K520" s="459"/>
      <c r="L520" s="459"/>
      <c r="M520" s="459"/>
      <c r="N520" s="459"/>
    </row>
    <row r="521" spans="1:14" s="76" customFormat="1" ht="12.75" customHeight="1">
      <c r="A521" s="475"/>
      <c r="B521" s="483"/>
      <c r="C521" s="473"/>
      <c r="D521" s="152" t="s">
        <v>130</v>
      </c>
      <c r="E521" s="237">
        <f>SUM(E522:E541)</f>
        <v>6866948</v>
      </c>
      <c r="F521" s="273">
        <f>SUM(F522:F541)</f>
        <v>6150051</v>
      </c>
      <c r="G521" s="273">
        <f>SUM(G522:G541)</f>
        <v>6410885</v>
      </c>
      <c r="H521" s="237">
        <f>SUM(H522:H541)</f>
        <v>6396747</v>
      </c>
      <c r="I521" s="621">
        <f aca="true" t="shared" si="42" ref="I521:I532">H521/G521*100</f>
        <v>99.77946882528698</v>
      </c>
      <c r="J521" s="302">
        <f>H521/E521*100</f>
        <v>93.15269316150348</v>
      </c>
      <c r="K521" s="459"/>
      <c r="L521" s="459"/>
      <c r="M521" s="459"/>
      <c r="N521" s="459"/>
    </row>
    <row r="522" spans="1:14" s="76" customFormat="1" ht="12.75" customHeight="1">
      <c r="A522" s="475"/>
      <c r="B522" s="483"/>
      <c r="C522" s="113">
        <v>3020</v>
      </c>
      <c r="D522" s="114" t="s">
        <v>166</v>
      </c>
      <c r="E522" s="117">
        <v>5663.79</v>
      </c>
      <c r="F522" s="116">
        <v>9297</v>
      </c>
      <c r="G522" s="116">
        <v>6404</v>
      </c>
      <c r="H522" s="117">
        <v>6404.05</v>
      </c>
      <c r="I522" s="554">
        <f>H522/G522*100</f>
        <v>100.00078076202374</v>
      </c>
      <c r="J522" s="287">
        <f aca="true" t="shared" si="43" ref="J522:J539">H522/E522*100</f>
        <v>113.07004673548984</v>
      </c>
      <c r="K522" s="459"/>
      <c r="L522" s="459"/>
      <c r="M522" s="459"/>
      <c r="N522" s="459"/>
    </row>
    <row r="523" spans="1:14" s="76" customFormat="1" ht="12.75" customHeight="1">
      <c r="A523" s="105"/>
      <c r="B523" s="112"/>
      <c r="C523" s="113">
        <v>4010</v>
      </c>
      <c r="D523" s="114" t="s">
        <v>11</v>
      </c>
      <c r="E523" s="117">
        <v>4581659.14</v>
      </c>
      <c r="F523" s="116">
        <v>4150000</v>
      </c>
      <c r="G523" s="116">
        <v>4502840</v>
      </c>
      <c r="H523" s="117">
        <v>4494577.81</v>
      </c>
      <c r="I523" s="554">
        <f>H523/G523*100</f>
        <v>99.81651157935879</v>
      </c>
      <c r="J523" s="287">
        <f t="shared" si="43"/>
        <v>98.09934944221975</v>
      </c>
      <c r="K523" s="480"/>
      <c r="L523" s="459"/>
      <c r="M523" s="459"/>
      <c r="N523" s="459"/>
    </row>
    <row r="524" spans="1:14" s="76" customFormat="1" ht="12.75" customHeight="1">
      <c r="A524" s="105"/>
      <c r="B524" s="112"/>
      <c r="C524" s="113">
        <v>4040</v>
      </c>
      <c r="D524" s="114" t="s">
        <v>12</v>
      </c>
      <c r="E524" s="117">
        <v>371744.69</v>
      </c>
      <c r="F524" s="116">
        <v>390000</v>
      </c>
      <c r="G524" s="116">
        <v>373139</v>
      </c>
      <c r="H524" s="117">
        <v>373139.23</v>
      </c>
      <c r="I524" s="554">
        <f t="shared" si="42"/>
        <v>100.00006163922828</v>
      </c>
      <c r="J524" s="287">
        <f t="shared" si="43"/>
        <v>100.37513380487022</v>
      </c>
      <c r="K524" s="467"/>
      <c r="L524" s="459"/>
      <c r="M524" s="459"/>
      <c r="N524" s="459"/>
    </row>
    <row r="525" spans="1:14" s="76" customFormat="1" ht="12.75" customHeight="1">
      <c r="A525" s="105"/>
      <c r="B525" s="112"/>
      <c r="C525" s="113">
        <v>4110</v>
      </c>
      <c r="D525" s="114" t="s">
        <v>13</v>
      </c>
      <c r="E525" s="117">
        <v>867054.5</v>
      </c>
      <c r="F525" s="116">
        <v>751575</v>
      </c>
      <c r="G525" s="116">
        <v>775008</v>
      </c>
      <c r="H525" s="117">
        <v>774008.14</v>
      </c>
      <c r="I525" s="554">
        <f t="shared" si="42"/>
        <v>99.8709871381973</v>
      </c>
      <c r="J525" s="287">
        <f t="shared" si="43"/>
        <v>89.26868380245993</v>
      </c>
      <c r="K525" s="459"/>
      <c r="L525" s="459"/>
      <c r="M525" s="459"/>
      <c r="N525" s="459"/>
    </row>
    <row r="526" spans="1:14" s="76" customFormat="1" ht="12.75" customHeight="1">
      <c r="A526" s="105"/>
      <c r="B526" s="112"/>
      <c r="C526" s="113">
        <v>4120</v>
      </c>
      <c r="D526" s="114" t="s">
        <v>14</v>
      </c>
      <c r="E526" s="117">
        <v>101824.93</v>
      </c>
      <c r="F526" s="116">
        <v>111230</v>
      </c>
      <c r="G526" s="116">
        <v>80829</v>
      </c>
      <c r="H526" s="117">
        <v>80829.23</v>
      </c>
      <c r="I526" s="554">
        <f t="shared" si="42"/>
        <v>100.00028455133676</v>
      </c>
      <c r="J526" s="287">
        <f t="shared" si="43"/>
        <v>79.38058980251694</v>
      </c>
      <c r="K526" s="459"/>
      <c r="L526" s="459"/>
      <c r="M526" s="459"/>
      <c r="N526" s="459"/>
    </row>
    <row r="527" spans="1:14" s="76" customFormat="1" ht="12.75" customHeight="1">
      <c r="A527" s="105"/>
      <c r="B527" s="112"/>
      <c r="C527" s="113">
        <v>4140</v>
      </c>
      <c r="D527" s="114" t="s">
        <v>64</v>
      </c>
      <c r="E527" s="117">
        <v>12526.45</v>
      </c>
      <c r="F527" s="116">
        <v>21130</v>
      </c>
      <c r="G527" s="116">
        <v>17823</v>
      </c>
      <c r="H527" s="117">
        <v>17823.19</v>
      </c>
      <c r="I527" s="554">
        <f t="shared" si="42"/>
        <v>100.00106603826515</v>
      </c>
      <c r="J527" s="287">
        <f t="shared" si="43"/>
        <v>142.28444611202693</v>
      </c>
      <c r="K527" s="480"/>
      <c r="L527" s="459"/>
      <c r="M527" s="459"/>
      <c r="N527" s="459"/>
    </row>
    <row r="528" spans="1:14" s="76" customFormat="1" ht="12.75" customHeight="1">
      <c r="A528" s="105"/>
      <c r="B528" s="112"/>
      <c r="C528" s="113">
        <v>4170</v>
      </c>
      <c r="D528" s="114" t="s">
        <v>111</v>
      </c>
      <c r="E528" s="117">
        <v>34717.97</v>
      </c>
      <c r="F528" s="116">
        <v>15000</v>
      </c>
      <c r="G528" s="116">
        <v>30865</v>
      </c>
      <c r="H528" s="117">
        <v>30065.24</v>
      </c>
      <c r="I528" s="554">
        <f t="shared" si="42"/>
        <v>97.40884497003078</v>
      </c>
      <c r="J528" s="287">
        <f t="shared" si="43"/>
        <v>86.59849639826291</v>
      </c>
      <c r="K528" s="467"/>
      <c r="L528" s="459"/>
      <c r="M528" s="459"/>
      <c r="N528" s="459"/>
    </row>
    <row r="529" spans="1:14" s="76" customFormat="1" ht="12.75" customHeight="1">
      <c r="A529" s="105"/>
      <c r="B529" s="112"/>
      <c r="C529" s="113">
        <v>4210</v>
      </c>
      <c r="D529" s="114" t="s">
        <v>7</v>
      </c>
      <c r="E529" s="117">
        <v>299534.61</v>
      </c>
      <c r="F529" s="116">
        <v>161100</v>
      </c>
      <c r="G529" s="116">
        <v>173511</v>
      </c>
      <c r="H529" s="117">
        <v>172033.18</v>
      </c>
      <c r="I529" s="554">
        <f t="shared" si="42"/>
        <v>99.14828454680107</v>
      </c>
      <c r="J529" s="287">
        <f t="shared" si="43"/>
        <v>57.43348990622486</v>
      </c>
      <c r="K529" s="459"/>
      <c r="L529" s="459"/>
      <c r="M529" s="459"/>
      <c r="N529" s="459"/>
    </row>
    <row r="530" spans="1:14" s="76" customFormat="1" ht="12.75" customHeight="1">
      <c r="A530" s="105"/>
      <c r="B530" s="112"/>
      <c r="C530" s="113">
        <v>4240</v>
      </c>
      <c r="D530" s="114" t="s">
        <v>60</v>
      </c>
      <c r="E530" s="117">
        <v>570.41</v>
      </c>
      <c r="F530" s="116">
        <v>10000</v>
      </c>
      <c r="G530" s="116">
        <v>0</v>
      </c>
      <c r="H530" s="117">
        <v>0</v>
      </c>
      <c r="I530" s="554">
        <v>0</v>
      </c>
      <c r="J530" s="287">
        <f t="shared" si="43"/>
        <v>0</v>
      </c>
      <c r="K530" s="480"/>
      <c r="L530" s="459"/>
      <c r="M530" s="459"/>
      <c r="N530" s="459"/>
    </row>
    <row r="531" spans="1:14" s="76" customFormat="1" ht="12.75" customHeight="1">
      <c r="A531" s="105"/>
      <c r="B531" s="112"/>
      <c r="C531" s="113">
        <v>4260</v>
      </c>
      <c r="D531" s="114" t="s">
        <v>15</v>
      </c>
      <c r="E531" s="117">
        <v>137567.64</v>
      </c>
      <c r="F531" s="116">
        <v>150000</v>
      </c>
      <c r="G531" s="116">
        <v>101316</v>
      </c>
      <c r="H531" s="117">
        <v>100315.62</v>
      </c>
      <c r="I531" s="554">
        <f t="shared" si="42"/>
        <v>99.0126139997631</v>
      </c>
      <c r="J531" s="287">
        <f t="shared" si="43"/>
        <v>72.9209427449653</v>
      </c>
      <c r="K531" s="467"/>
      <c r="L531" s="459"/>
      <c r="M531" s="459"/>
      <c r="N531" s="459"/>
    </row>
    <row r="532" spans="1:14" s="76" customFormat="1" ht="12.75" customHeight="1">
      <c r="A532" s="105"/>
      <c r="B532" s="112"/>
      <c r="C532" s="113">
        <v>4270</v>
      </c>
      <c r="D532" s="114" t="s">
        <v>27</v>
      </c>
      <c r="E532" s="117">
        <v>7578.42</v>
      </c>
      <c r="F532" s="116">
        <v>50000</v>
      </c>
      <c r="G532" s="116">
        <v>31604</v>
      </c>
      <c r="H532" s="117">
        <v>30604.27</v>
      </c>
      <c r="I532" s="554">
        <f t="shared" si="42"/>
        <v>96.8366978863435</v>
      </c>
      <c r="J532" s="287">
        <f t="shared" si="43"/>
        <v>403.8344404242573</v>
      </c>
      <c r="K532" s="459"/>
      <c r="L532" s="459"/>
      <c r="M532" s="459"/>
      <c r="N532" s="459"/>
    </row>
    <row r="533" spans="1:14" s="76" customFormat="1" ht="12.75" customHeight="1">
      <c r="A533" s="105"/>
      <c r="B533" s="112"/>
      <c r="C533" s="113">
        <v>4280</v>
      </c>
      <c r="D533" s="114" t="s">
        <v>91</v>
      </c>
      <c r="E533" s="117">
        <v>931.26</v>
      </c>
      <c r="F533" s="116">
        <v>5100</v>
      </c>
      <c r="G533" s="116">
        <v>1673</v>
      </c>
      <c r="H533" s="117">
        <v>1672.67</v>
      </c>
      <c r="I533" s="554">
        <f>H533/G533*100</f>
        <v>99.98027495517036</v>
      </c>
      <c r="J533" s="287">
        <f t="shared" si="43"/>
        <v>179.61364173270624</v>
      </c>
      <c r="K533" s="459"/>
      <c r="L533" s="459"/>
      <c r="M533" s="459"/>
      <c r="N533" s="459"/>
    </row>
    <row r="534" spans="1:14" s="76" customFormat="1" ht="12.75" customHeight="1">
      <c r="A534" s="105"/>
      <c r="B534" s="112"/>
      <c r="C534" s="113">
        <v>4300</v>
      </c>
      <c r="D534" s="114" t="s">
        <v>10</v>
      </c>
      <c r="E534" s="117">
        <v>80382.04</v>
      </c>
      <c r="F534" s="116">
        <v>70000</v>
      </c>
      <c r="G534" s="116">
        <v>61124</v>
      </c>
      <c r="H534" s="117">
        <v>60526.4</v>
      </c>
      <c r="I534" s="554">
        <f aca="true" t="shared" si="44" ref="I534:I545">H534/G534*100</f>
        <v>99.02231529350173</v>
      </c>
      <c r="J534" s="287">
        <f t="shared" si="43"/>
        <v>75.29841243143369</v>
      </c>
      <c r="K534" s="459"/>
      <c r="L534" s="459"/>
      <c r="M534" s="459"/>
      <c r="N534" s="459"/>
    </row>
    <row r="535" spans="1:14" s="76" customFormat="1" ht="12.75" customHeight="1">
      <c r="A535" s="105"/>
      <c r="B535" s="112"/>
      <c r="C535" s="113">
        <v>4360</v>
      </c>
      <c r="D535" s="75" t="s">
        <v>404</v>
      </c>
      <c r="E535" s="117">
        <v>9068.1</v>
      </c>
      <c r="F535" s="116">
        <v>10000</v>
      </c>
      <c r="G535" s="116">
        <v>6021</v>
      </c>
      <c r="H535" s="117">
        <v>6020.78</v>
      </c>
      <c r="I535" s="554">
        <f t="shared" si="44"/>
        <v>99.99634612190665</v>
      </c>
      <c r="J535" s="287">
        <f t="shared" si="43"/>
        <v>66.39516547016464</v>
      </c>
      <c r="K535" s="459"/>
      <c r="L535" s="459"/>
      <c r="M535" s="459"/>
      <c r="N535" s="459"/>
    </row>
    <row r="536" spans="1:14" s="76" customFormat="1" ht="12.75" customHeight="1">
      <c r="A536" s="105"/>
      <c r="B536" s="112"/>
      <c r="C536" s="113">
        <v>4410</v>
      </c>
      <c r="D536" s="114" t="s">
        <v>16</v>
      </c>
      <c r="E536" s="117">
        <v>1249.44</v>
      </c>
      <c r="F536" s="116">
        <v>1500</v>
      </c>
      <c r="G536" s="116">
        <v>176</v>
      </c>
      <c r="H536" s="117">
        <v>176</v>
      </c>
      <c r="I536" s="554">
        <f t="shared" si="44"/>
        <v>100</v>
      </c>
      <c r="J536" s="287">
        <f t="shared" si="43"/>
        <v>14.086310667178894</v>
      </c>
      <c r="K536" s="459"/>
      <c r="L536" s="459"/>
      <c r="M536" s="459"/>
      <c r="N536" s="459"/>
    </row>
    <row r="537" spans="1:14" s="76" customFormat="1" ht="12.75" customHeight="1">
      <c r="A537" s="105"/>
      <c r="B537" s="112"/>
      <c r="C537" s="113">
        <v>4430</v>
      </c>
      <c r="D537" s="114" t="s">
        <v>28</v>
      </c>
      <c r="E537" s="117">
        <v>8964.07</v>
      </c>
      <c r="F537" s="116">
        <v>7000</v>
      </c>
      <c r="G537" s="116">
        <v>18789</v>
      </c>
      <c r="H537" s="117">
        <v>18788.59</v>
      </c>
      <c r="I537" s="554">
        <f t="shared" si="44"/>
        <v>99.99781787215925</v>
      </c>
      <c r="J537" s="287">
        <f t="shared" si="43"/>
        <v>209.59887640324095</v>
      </c>
      <c r="K537" s="459"/>
      <c r="L537" s="459"/>
      <c r="M537" s="459"/>
      <c r="N537" s="459"/>
    </row>
    <row r="538" spans="1:14" s="76" customFormat="1" ht="12.75" customHeight="1">
      <c r="A538" s="105"/>
      <c r="B538" s="112"/>
      <c r="C538" s="113">
        <v>4440</v>
      </c>
      <c r="D538" s="114" t="s">
        <v>17</v>
      </c>
      <c r="E538" s="117">
        <v>226981</v>
      </c>
      <c r="F538" s="116">
        <v>225719</v>
      </c>
      <c r="G538" s="116">
        <v>222754</v>
      </c>
      <c r="H538" s="117">
        <v>222753.55</v>
      </c>
      <c r="I538" s="554">
        <f t="shared" si="44"/>
        <v>99.99979798342565</v>
      </c>
      <c r="J538" s="287">
        <f t="shared" si="43"/>
        <v>98.13753133522188</v>
      </c>
      <c r="K538" s="459"/>
      <c r="L538" s="459"/>
      <c r="M538" s="459"/>
      <c r="N538" s="459"/>
    </row>
    <row r="539" spans="1:14" s="76" customFormat="1" ht="12.75" customHeight="1">
      <c r="A539" s="105"/>
      <c r="B539" s="112"/>
      <c r="C539" s="113">
        <v>4480</v>
      </c>
      <c r="D539" s="114" t="s">
        <v>365</v>
      </c>
      <c r="E539" s="117">
        <v>4810.04</v>
      </c>
      <c r="F539" s="116">
        <v>5500</v>
      </c>
      <c r="G539" s="116">
        <v>3175</v>
      </c>
      <c r="H539" s="117">
        <v>3174.63</v>
      </c>
      <c r="I539" s="554">
        <f t="shared" si="44"/>
        <v>99.98834645669291</v>
      </c>
      <c r="J539" s="287">
        <f t="shared" si="43"/>
        <v>66.00007484345245</v>
      </c>
      <c r="K539" s="459"/>
      <c r="L539" s="459"/>
      <c r="M539" s="459"/>
      <c r="N539" s="459"/>
    </row>
    <row r="540" spans="1:14" s="76" customFormat="1" ht="12.75" customHeight="1">
      <c r="A540" s="105"/>
      <c r="B540" s="112"/>
      <c r="C540" s="113">
        <v>4700</v>
      </c>
      <c r="D540" s="114" t="s">
        <v>142</v>
      </c>
      <c r="E540" s="117">
        <v>1433.16</v>
      </c>
      <c r="F540" s="116">
        <v>5900</v>
      </c>
      <c r="G540" s="116">
        <v>3834</v>
      </c>
      <c r="H540" s="117">
        <v>3834.42</v>
      </c>
      <c r="I540" s="554">
        <f t="shared" si="44"/>
        <v>100.01095461658842</v>
      </c>
      <c r="J540" s="287">
        <f>H540/E540*100</f>
        <v>267.55002930586954</v>
      </c>
      <c r="K540" s="459"/>
      <c r="L540" s="459"/>
      <c r="M540" s="459"/>
      <c r="N540" s="459"/>
    </row>
    <row r="541" spans="1:14" s="76" customFormat="1" ht="12.75" customHeight="1">
      <c r="A541" s="105"/>
      <c r="B541" s="112"/>
      <c r="C541" s="113">
        <v>6050</v>
      </c>
      <c r="D541" s="114" t="s">
        <v>94</v>
      </c>
      <c r="E541" s="117">
        <v>112686.34</v>
      </c>
      <c r="F541" s="116">
        <v>0</v>
      </c>
      <c r="G541" s="116">
        <v>0</v>
      </c>
      <c r="H541" s="117">
        <v>0</v>
      </c>
      <c r="I541" s="554">
        <v>0</v>
      </c>
      <c r="J541" s="287">
        <f>H541/E541*100</f>
        <v>0</v>
      </c>
      <c r="K541" s="459"/>
      <c r="L541" s="459"/>
      <c r="M541" s="459"/>
      <c r="N541" s="459"/>
    </row>
    <row r="542" spans="1:14" s="76" customFormat="1" ht="12.75" customHeight="1">
      <c r="A542" s="475"/>
      <c r="B542" s="483"/>
      <c r="C542" s="473"/>
      <c r="D542" s="152" t="s">
        <v>293</v>
      </c>
      <c r="E542" s="237">
        <f>E543</f>
        <v>34579</v>
      </c>
      <c r="F542" s="273">
        <f>F543</f>
        <v>29588</v>
      </c>
      <c r="G542" s="273">
        <f>G543</f>
        <v>26079</v>
      </c>
      <c r="H542" s="237">
        <f>H543</f>
        <v>26079</v>
      </c>
      <c r="I542" s="621">
        <f t="shared" si="44"/>
        <v>100</v>
      </c>
      <c r="J542" s="302">
        <f aca="true" t="shared" si="45" ref="J542:J548">H542/E542*100</f>
        <v>75.41860666878742</v>
      </c>
      <c r="K542" s="467"/>
      <c r="L542" s="459"/>
      <c r="M542" s="459"/>
      <c r="N542" s="459"/>
    </row>
    <row r="543" spans="1:14" s="76" customFormat="1" ht="12.75" customHeight="1">
      <c r="A543" s="475"/>
      <c r="B543" s="483"/>
      <c r="C543" s="113">
        <v>2540</v>
      </c>
      <c r="D543" s="114" t="s">
        <v>44</v>
      </c>
      <c r="E543" s="117">
        <v>34579</v>
      </c>
      <c r="F543" s="116">
        <v>29588</v>
      </c>
      <c r="G543" s="116">
        <v>26079</v>
      </c>
      <c r="H543" s="117">
        <v>26079</v>
      </c>
      <c r="I543" s="554">
        <f t="shared" si="44"/>
        <v>100</v>
      </c>
      <c r="J543" s="287">
        <f t="shared" si="45"/>
        <v>75.41860666878742</v>
      </c>
      <c r="K543" s="480"/>
      <c r="L543" s="459"/>
      <c r="M543" s="459"/>
      <c r="N543" s="459"/>
    </row>
    <row r="544" spans="1:14" s="76" customFormat="1" ht="12.75" customHeight="1">
      <c r="A544" s="475"/>
      <c r="B544" s="483"/>
      <c r="C544" s="473"/>
      <c r="D544" s="152" t="s">
        <v>266</v>
      </c>
      <c r="E544" s="237">
        <f>E545</f>
        <v>62901</v>
      </c>
      <c r="F544" s="273">
        <f>F545</f>
        <v>87626</v>
      </c>
      <c r="G544" s="273">
        <f>G545</f>
        <v>85822</v>
      </c>
      <c r="H544" s="237">
        <f>H545</f>
        <v>85822</v>
      </c>
      <c r="I544" s="621">
        <f t="shared" si="44"/>
        <v>100</v>
      </c>
      <c r="J544" s="302">
        <f t="shared" si="45"/>
        <v>136.43980222889937</v>
      </c>
      <c r="K544" s="459"/>
      <c r="L544" s="459"/>
      <c r="M544" s="459"/>
      <c r="N544" s="459"/>
    </row>
    <row r="545" spans="1:14" s="76" customFormat="1" ht="12.75" customHeight="1">
      <c r="A545" s="475"/>
      <c r="B545" s="483"/>
      <c r="C545" s="113">
        <v>2540</v>
      </c>
      <c r="D545" s="114" t="s">
        <v>44</v>
      </c>
      <c r="E545" s="117">
        <v>62901</v>
      </c>
      <c r="F545" s="116">
        <v>87626</v>
      </c>
      <c r="G545" s="116">
        <v>85822</v>
      </c>
      <c r="H545" s="117">
        <v>85822</v>
      </c>
      <c r="I545" s="554">
        <f t="shared" si="44"/>
        <v>100</v>
      </c>
      <c r="J545" s="287">
        <f t="shared" si="45"/>
        <v>136.43980222889937</v>
      </c>
      <c r="K545" s="459"/>
      <c r="L545" s="459"/>
      <c r="M545" s="459"/>
      <c r="N545" s="459"/>
    </row>
    <row r="546" spans="1:14" s="76" customFormat="1" ht="12.75" customHeight="1">
      <c r="A546" s="475"/>
      <c r="B546" s="119">
        <v>80134</v>
      </c>
      <c r="C546" s="107"/>
      <c r="D546" s="108" t="s">
        <v>294</v>
      </c>
      <c r="E546" s="111">
        <f>E547</f>
        <v>207950.89</v>
      </c>
      <c r="F546" s="110">
        <f>F547</f>
        <v>283570</v>
      </c>
      <c r="G546" s="110">
        <f>G547</f>
        <v>246108</v>
      </c>
      <c r="H546" s="111">
        <f>H547</f>
        <v>246108.28000000003</v>
      </c>
      <c r="I546" s="553">
        <f>H546/G546*100</f>
        <v>100.00011377118989</v>
      </c>
      <c r="J546" s="272">
        <f t="shared" si="45"/>
        <v>118.34923139785553</v>
      </c>
      <c r="K546" s="459"/>
      <c r="L546" s="459"/>
      <c r="M546" s="459"/>
      <c r="N546" s="459"/>
    </row>
    <row r="547" spans="1:14" s="76" customFormat="1" ht="12.75" customHeight="1">
      <c r="A547" s="475"/>
      <c r="B547" s="483"/>
      <c r="C547" s="113"/>
      <c r="D547" s="152" t="s">
        <v>325</v>
      </c>
      <c r="E547" s="237">
        <f>SUM(E548:E554)+SUM(E555:E558)</f>
        <v>207950.89</v>
      </c>
      <c r="F547" s="273">
        <f>SUM(F548:F554)+SUM(F555:F558)</f>
        <v>283570</v>
      </c>
      <c r="G547" s="273">
        <f>SUM(G548:G554)+SUM(G555:G558)</f>
        <v>246108</v>
      </c>
      <c r="H547" s="237">
        <f>SUM(H548:H554)+SUM(H555:H558)</f>
        <v>246108.28000000003</v>
      </c>
      <c r="I547" s="621">
        <f>H547/G547*100</f>
        <v>100.00011377118989</v>
      </c>
      <c r="J547" s="302">
        <f t="shared" si="45"/>
        <v>118.34923139785553</v>
      </c>
      <c r="K547" s="459"/>
      <c r="L547" s="459"/>
      <c r="M547" s="459"/>
      <c r="N547" s="459"/>
    </row>
    <row r="548" spans="1:14" s="76" customFormat="1" ht="12.75" customHeight="1">
      <c r="A548" s="475"/>
      <c r="B548" s="483"/>
      <c r="C548" s="113">
        <v>3020</v>
      </c>
      <c r="D548" s="114" t="s">
        <v>166</v>
      </c>
      <c r="E548" s="117">
        <v>6963.68</v>
      </c>
      <c r="F548" s="116">
        <v>7575</v>
      </c>
      <c r="G548" s="116">
        <v>8310</v>
      </c>
      <c r="H548" s="117">
        <v>8310.42</v>
      </c>
      <c r="I548" s="554">
        <f>H548/G548*100</f>
        <v>100.00505415162455</v>
      </c>
      <c r="J548" s="287">
        <f t="shared" si="45"/>
        <v>119.33948716770443</v>
      </c>
      <c r="K548" s="467"/>
      <c r="L548" s="459"/>
      <c r="M548" s="459"/>
      <c r="N548" s="459"/>
    </row>
    <row r="549" spans="1:14" s="76" customFormat="1" ht="12.75" customHeight="1">
      <c r="A549" s="475"/>
      <c r="B549" s="483"/>
      <c r="C549" s="113">
        <v>4010</v>
      </c>
      <c r="D549" s="114" t="s">
        <v>11</v>
      </c>
      <c r="E549" s="117">
        <v>149529.49</v>
      </c>
      <c r="F549" s="116">
        <v>206400</v>
      </c>
      <c r="G549" s="116">
        <v>172018</v>
      </c>
      <c r="H549" s="117">
        <v>172018.04</v>
      </c>
      <c r="I549" s="554">
        <f>H549/G549*100</f>
        <v>100.00002325338046</v>
      </c>
      <c r="J549" s="287">
        <f aca="true" t="shared" si="46" ref="J549:J554">H549/E549*100</f>
        <v>115.0395416984302</v>
      </c>
      <c r="K549" s="467"/>
      <c r="L549" s="467"/>
      <c r="M549" s="459"/>
      <c r="N549" s="459"/>
    </row>
    <row r="550" spans="1:14" s="76" customFormat="1" ht="12.75" customHeight="1">
      <c r="A550" s="475"/>
      <c r="B550" s="483"/>
      <c r="C550" s="113">
        <v>4040</v>
      </c>
      <c r="D550" s="114" t="s">
        <v>12</v>
      </c>
      <c r="E550" s="117">
        <v>6820.21</v>
      </c>
      <c r="F550" s="116">
        <v>12655</v>
      </c>
      <c r="G550" s="116">
        <v>12495</v>
      </c>
      <c r="H550" s="117">
        <v>12495.1</v>
      </c>
      <c r="I550" s="554">
        <f aca="true" t="shared" si="47" ref="I550:I558">H550/G550*100</f>
        <v>100.00080032012806</v>
      </c>
      <c r="J550" s="287">
        <f t="shared" si="46"/>
        <v>183.20696870037727</v>
      </c>
      <c r="K550" s="467"/>
      <c r="L550" s="459"/>
      <c r="M550" s="459"/>
      <c r="N550" s="459"/>
    </row>
    <row r="551" spans="1:14" s="76" customFormat="1" ht="12.75" customHeight="1">
      <c r="A551" s="475"/>
      <c r="B551" s="483"/>
      <c r="C551" s="113">
        <v>4110</v>
      </c>
      <c r="D551" s="114" t="s">
        <v>13</v>
      </c>
      <c r="E551" s="117">
        <v>27818.26</v>
      </c>
      <c r="F551" s="116">
        <v>38978</v>
      </c>
      <c r="G551" s="116">
        <v>32372</v>
      </c>
      <c r="H551" s="117">
        <v>32372.25</v>
      </c>
      <c r="I551" s="554">
        <f t="shared" si="47"/>
        <v>100.00077227233413</v>
      </c>
      <c r="J551" s="287">
        <f t="shared" si="46"/>
        <v>116.3705062789693</v>
      </c>
      <c r="K551" s="467"/>
      <c r="L551" s="459"/>
      <c r="M551" s="459"/>
      <c r="N551" s="459"/>
    </row>
    <row r="552" spans="1:14" s="76" customFormat="1" ht="12.75" customHeight="1">
      <c r="A552" s="475"/>
      <c r="B552" s="483"/>
      <c r="C552" s="113">
        <v>4120</v>
      </c>
      <c r="D552" s="114" t="s">
        <v>14</v>
      </c>
      <c r="E552" s="117">
        <v>3813.67</v>
      </c>
      <c r="F552" s="116">
        <v>5526</v>
      </c>
      <c r="G552" s="116">
        <v>4432</v>
      </c>
      <c r="H552" s="117">
        <v>4431.98</v>
      </c>
      <c r="I552" s="554">
        <f t="shared" si="47"/>
        <v>99.99954873646209</v>
      </c>
      <c r="J552" s="287">
        <f t="shared" si="46"/>
        <v>116.21299168517463</v>
      </c>
      <c r="K552" s="467"/>
      <c r="L552" s="459"/>
      <c r="M552" s="459"/>
      <c r="N552" s="459"/>
    </row>
    <row r="553" spans="1:14" s="76" customFormat="1" ht="12.75" customHeight="1">
      <c r="A553" s="475"/>
      <c r="B553" s="483"/>
      <c r="C553" s="113">
        <v>4210</v>
      </c>
      <c r="D553" s="114" t="s">
        <v>7</v>
      </c>
      <c r="E553" s="117">
        <v>1783.44</v>
      </c>
      <c r="F553" s="116">
        <v>1500</v>
      </c>
      <c r="G553" s="116">
        <v>7240</v>
      </c>
      <c r="H553" s="117">
        <v>7239.99</v>
      </c>
      <c r="I553" s="554">
        <f t="shared" si="47"/>
        <v>99.99986187845303</v>
      </c>
      <c r="J553" s="287">
        <f t="shared" si="46"/>
        <v>405.95646615529535</v>
      </c>
      <c r="K553" s="467"/>
      <c r="L553" s="459"/>
      <c r="M553" s="459"/>
      <c r="N553" s="459"/>
    </row>
    <row r="554" spans="1:14" s="76" customFormat="1" ht="12.75" customHeight="1">
      <c r="A554" s="475"/>
      <c r="B554" s="483"/>
      <c r="C554" s="113">
        <v>4260</v>
      </c>
      <c r="D554" s="114" t="s">
        <v>15</v>
      </c>
      <c r="E554" s="117">
        <v>2999.14</v>
      </c>
      <c r="F554" s="116">
        <v>0</v>
      </c>
      <c r="G554" s="116">
        <v>0</v>
      </c>
      <c r="H554" s="117">
        <v>0</v>
      </c>
      <c r="I554" s="554">
        <v>0</v>
      </c>
      <c r="J554" s="287">
        <f t="shared" si="46"/>
        <v>0</v>
      </c>
      <c r="K554" s="467"/>
      <c r="L554" s="459"/>
      <c r="M554" s="459"/>
      <c r="N554" s="459"/>
    </row>
    <row r="555" spans="1:14" s="76" customFormat="1" ht="12.75" customHeight="1">
      <c r="A555" s="105"/>
      <c r="B555" s="483"/>
      <c r="C555" s="113">
        <v>4280</v>
      </c>
      <c r="D555" s="114" t="s">
        <v>91</v>
      </c>
      <c r="E555" s="117">
        <v>70</v>
      </c>
      <c r="F555" s="116">
        <v>200</v>
      </c>
      <c r="G555" s="116">
        <v>145</v>
      </c>
      <c r="H555" s="117">
        <v>145</v>
      </c>
      <c r="I555" s="554">
        <f t="shared" si="47"/>
        <v>100</v>
      </c>
      <c r="J555" s="287">
        <f>H555/E555*100</f>
        <v>207.14285714285717</v>
      </c>
      <c r="K555" s="467"/>
      <c r="L555" s="459"/>
      <c r="M555" s="459"/>
      <c r="N555" s="459"/>
    </row>
    <row r="556" spans="1:14" s="76" customFormat="1" ht="12.75" customHeight="1">
      <c r="A556" s="105"/>
      <c r="B556" s="483"/>
      <c r="C556" s="113">
        <v>4300</v>
      </c>
      <c r="D556" s="114" t="s">
        <v>10</v>
      </c>
      <c r="E556" s="117">
        <v>1200</v>
      </c>
      <c r="F556" s="116">
        <v>1000</v>
      </c>
      <c r="G556" s="116">
        <v>1000</v>
      </c>
      <c r="H556" s="117">
        <v>1000</v>
      </c>
      <c r="I556" s="554">
        <f t="shared" si="47"/>
        <v>100</v>
      </c>
      <c r="J556" s="287">
        <f>H556/E556*100</f>
        <v>83.33333333333334</v>
      </c>
      <c r="K556" s="467"/>
      <c r="L556" s="459"/>
      <c r="M556" s="459"/>
      <c r="N556" s="459"/>
    </row>
    <row r="557" spans="1:14" s="76" customFormat="1" ht="12.75" customHeight="1">
      <c r="A557" s="105"/>
      <c r="B557" s="483"/>
      <c r="C557" s="113">
        <v>4410</v>
      </c>
      <c r="D557" s="114" t="s">
        <v>16</v>
      </c>
      <c r="E557" s="117">
        <v>300</v>
      </c>
      <c r="F557" s="116">
        <v>117</v>
      </c>
      <c r="G557" s="116">
        <v>61</v>
      </c>
      <c r="H557" s="117">
        <v>60.5</v>
      </c>
      <c r="I557" s="554">
        <f t="shared" si="47"/>
        <v>99.18032786885246</v>
      </c>
      <c r="J557" s="287">
        <f>H557/E557*100</f>
        <v>20.166666666666664</v>
      </c>
      <c r="K557" s="467"/>
      <c r="L557" s="459"/>
      <c r="M557" s="459"/>
      <c r="N557" s="459"/>
    </row>
    <row r="558" spans="1:14" s="76" customFormat="1" ht="12.75" customHeight="1">
      <c r="A558" s="105"/>
      <c r="B558" s="502"/>
      <c r="C558" s="113">
        <v>4440</v>
      </c>
      <c r="D558" s="114" t="s">
        <v>17</v>
      </c>
      <c r="E558" s="117">
        <v>6653</v>
      </c>
      <c r="F558" s="116">
        <v>9619</v>
      </c>
      <c r="G558" s="116">
        <v>8035</v>
      </c>
      <c r="H558" s="117">
        <v>8035</v>
      </c>
      <c r="I558" s="554">
        <f t="shared" si="47"/>
        <v>100</v>
      </c>
      <c r="J558" s="287">
        <f>H558/E558*100</f>
        <v>120.77258379678342</v>
      </c>
      <c r="K558" s="459"/>
      <c r="L558" s="459"/>
      <c r="M558" s="459"/>
      <c r="N558" s="459"/>
    </row>
    <row r="559" spans="1:14" s="76" customFormat="1" ht="12.75" customHeight="1">
      <c r="A559" s="105"/>
      <c r="B559" s="106">
        <v>80144</v>
      </c>
      <c r="C559" s="107"/>
      <c r="D559" s="108" t="s">
        <v>164</v>
      </c>
      <c r="E559" s="111">
        <f>E561</f>
        <v>589139.8099999999</v>
      </c>
      <c r="F559" s="110">
        <f>F561</f>
        <v>582774</v>
      </c>
      <c r="G559" s="110">
        <f>G561</f>
        <v>513629</v>
      </c>
      <c r="H559" s="111">
        <f>H561</f>
        <v>513628.99999999994</v>
      </c>
      <c r="I559" s="553">
        <f aca="true" t="shared" si="48" ref="I559:I565">H559/G559*100</f>
        <v>99.99999999999999</v>
      </c>
      <c r="J559" s="272">
        <f>H559/E559*100</f>
        <v>87.18287090461601</v>
      </c>
      <c r="K559" s="459"/>
      <c r="L559" s="459"/>
      <c r="M559" s="459"/>
      <c r="N559" s="459"/>
    </row>
    <row r="560" spans="1:14" s="76" customFormat="1" ht="12.75" customHeight="1">
      <c r="A560" s="105"/>
      <c r="B560" s="106"/>
      <c r="C560" s="107"/>
      <c r="D560" s="108" t="s">
        <v>198</v>
      </c>
      <c r="E560" s="392">
        <f>E574</f>
        <v>3198</v>
      </c>
      <c r="F560" s="305">
        <v>0</v>
      </c>
      <c r="G560" s="305">
        <f>G574</f>
        <v>0</v>
      </c>
      <c r="H560" s="392">
        <v>0</v>
      </c>
      <c r="I560" s="635">
        <v>0</v>
      </c>
      <c r="J560" s="351">
        <v>0</v>
      </c>
      <c r="K560" s="459"/>
      <c r="L560" s="459"/>
      <c r="M560" s="459"/>
      <c r="N560" s="459"/>
    </row>
    <row r="561" spans="1:14" s="76" customFormat="1" ht="12.75" customHeight="1">
      <c r="A561" s="105"/>
      <c r="B561" s="112"/>
      <c r="C561" s="113"/>
      <c r="D561" s="152" t="s">
        <v>325</v>
      </c>
      <c r="E561" s="237">
        <f>SUM(E562:E573)+E574</f>
        <v>589139.8099999999</v>
      </c>
      <c r="F561" s="273">
        <f>SUM(F562:F574)</f>
        <v>582774</v>
      </c>
      <c r="G561" s="273">
        <f>SUM(G562:G574)</f>
        <v>513629</v>
      </c>
      <c r="H561" s="237">
        <f>SUM(H562:H574)</f>
        <v>513628.99999999994</v>
      </c>
      <c r="I561" s="621">
        <f t="shared" si="48"/>
        <v>99.99999999999999</v>
      </c>
      <c r="J561" s="302">
        <f>H561/E561*100</f>
        <v>87.18287090461601</v>
      </c>
      <c r="K561" s="459"/>
      <c r="L561" s="459"/>
      <c r="M561" s="459"/>
      <c r="N561" s="459"/>
    </row>
    <row r="562" spans="1:14" s="76" customFormat="1" ht="12.75" customHeight="1">
      <c r="A562" s="105"/>
      <c r="B562" s="112"/>
      <c r="C562" s="113">
        <v>3020</v>
      </c>
      <c r="D562" s="114" t="s">
        <v>166</v>
      </c>
      <c r="E562" s="117">
        <v>16995.83</v>
      </c>
      <c r="F562" s="116">
        <v>18702</v>
      </c>
      <c r="G562" s="116">
        <v>18405</v>
      </c>
      <c r="H562" s="117">
        <v>18404.86</v>
      </c>
      <c r="I562" s="554">
        <f t="shared" si="48"/>
        <v>99.99923933713664</v>
      </c>
      <c r="J562" s="287">
        <f>H562/E562*100</f>
        <v>108.29044536218588</v>
      </c>
      <c r="K562" s="480"/>
      <c r="L562" s="459"/>
      <c r="M562" s="459"/>
      <c r="N562" s="459"/>
    </row>
    <row r="563" spans="1:14" s="76" customFormat="1" ht="12.75" customHeight="1">
      <c r="A563" s="105"/>
      <c r="B563" s="112"/>
      <c r="C563" s="113">
        <v>4010</v>
      </c>
      <c r="D563" s="114" t="s">
        <v>11</v>
      </c>
      <c r="E563" s="117">
        <v>388009.78</v>
      </c>
      <c r="F563" s="116">
        <v>414887</v>
      </c>
      <c r="G563" s="116">
        <v>354658</v>
      </c>
      <c r="H563" s="117">
        <v>354658.39</v>
      </c>
      <c r="I563" s="554">
        <f t="shared" si="48"/>
        <v>100.00010996509315</v>
      </c>
      <c r="J563" s="287">
        <f>H563/E563*100</f>
        <v>91.4044975876639</v>
      </c>
      <c r="K563" s="467"/>
      <c r="L563" s="459"/>
      <c r="M563" s="459"/>
      <c r="N563" s="459"/>
    </row>
    <row r="564" spans="1:14" s="76" customFormat="1" ht="12.75" customHeight="1">
      <c r="A564" s="105"/>
      <c r="B564" s="112"/>
      <c r="C564" s="113">
        <v>4040</v>
      </c>
      <c r="D564" s="114" t="s">
        <v>12</v>
      </c>
      <c r="E564" s="117">
        <v>33878.66</v>
      </c>
      <c r="F564" s="116">
        <v>31875</v>
      </c>
      <c r="G564" s="116">
        <v>31860</v>
      </c>
      <c r="H564" s="117">
        <v>31859.61</v>
      </c>
      <c r="I564" s="554">
        <f t="shared" si="48"/>
        <v>99.99877589453861</v>
      </c>
      <c r="J564" s="287">
        <f aca="true" t="shared" si="49" ref="J564:J594">H564/E564*100</f>
        <v>94.04034870328401</v>
      </c>
      <c r="K564" s="459"/>
      <c r="L564" s="459"/>
      <c r="M564" s="459"/>
      <c r="N564" s="459"/>
    </row>
    <row r="565" spans="1:14" s="76" customFormat="1" ht="12.75" customHeight="1">
      <c r="A565" s="105"/>
      <c r="B565" s="112"/>
      <c r="C565" s="113">
        <v>4110</v>
      </c>
      <c r="D565" s="114" t="s">
        <v>13</v>
      </c>
      <c r="E565" s="117">
        <v>80729.76</v>
      </c>
      <c r="F565" s="116">
        <v>79672</v>
      </c>
      <c r="G565" s="116">
        <v>64525</v>
      </c>
      <c r="H565" s="117">
        <v>64525.23</v>
      </c>
      <c r="I565" s="554">
        <f t="shared" si="48"/>
        <v>100.000356450988</v>
      </c>
      <c r="J565" s="287">
        <f t="shared" si="49"/>
        <v>79.92743939781316</v>
      </c>
      <c r="K565" s="480"/>
      <c r="L565" s="459"/>
      <c r="M565" s="459"/>
      <c r="N565" s="459"/>
    </row>
    <row r="566" spans="1:14" s="76" customFormat="1" ht="12.75" customHeight="1">
      <c r="A566" s="105"/>
      <c r="B566" s="112"/>
      <c r="C566" s="113">
        <v>4120</v>
      </c>
      <c r="D566" s="114" t="s">
        <v>14</v>
      </c>
      <c r="E566" s="117">
        <v>10030.58</v>
      </c>
      <c r="F566" s="116">
        <v>11296</v>
      </c>
      <c r="G566" s="116">
        <v>8135</v>
      </c>
      <c r="H566" s="117">
        <v>8134.73</v>
      </c>
      <c r="I566" s="554">
        <f>H566/G566*100</f>
        <v>99.99668100799016</v>
      </c>
      <c r="J566" s="287">
        <f t="shared" si="49"/>
        <v>81.09929834565897</v>
      </c>
      <c r="K566" s="467"/>
      <c r="L566" s="459"/>
      <c r="M566" s="459"/>
      <c r="N566" s="459"/>
    </row>
    <row r="567" spans="1:14" s="76" customFormat="1" ht="12.75" customHeight="1">
      <c r="A567" s="105"/>
      <c r="B567" s="112"/>
      <c r="C567" s="113">
        <v>4210</v>
      </c>
      <c r="D567" s="114" t="s">
        <v>7</v>
      </c>
      <c r="E567" s="117">
        <v>10827.32</v>
      </c>
      <c r="F567" s="116">
        <v>1000</v>
      </c>
      <c r="G567" s="116">
        <v>8889</v>
      </c>
      <c r="H567" s="117">
        <v>8889.18</v>
      </c>
      <c r="I567" s="554">
        <f aca="true" t="shared" si="50" ref="I567:I596">H567/G567*100</f>
        <v>100.00202497468781</v>
      </c>
      <c r="J567" s="287">
        <f t="shared" si="49"/>
        <v>82.09954079125768</v>
      </c>
      <c r="K567" s="459"/>
      <c r="L567" s="459"/>
      <c r="M567" s="459"/>
      <c r="N567" s="459"/>
    </row>
    <row r="568" spans="1:14" s="76" customFormat="1" ht="12.75" customHeight="1">
      <c r="A568" s="105"/>
      <c r="B568" s="112"/>
      <c r="C568" s="113">
        <v>4260</v>
      </c>
      <c r="D568" s="114" t="s">
        <v>15</v>
      </c>
      <c r="E568" s="117">
        <v>13045.49</v>
      </c>
      <c r="F568" s="116">
        <v>3000</v>
      </c>
      <c r="G568" s="116">
        <v>9000</v>
      </c>
      <c r="H568" s="117">
        <v>9000</v>
      </c>
      <c r="I568" s="554">
        <f t="shared" si="50"/>
        <v>100</v>
      </c>
      <c r="J568" s="287">
        <f t="shared" si="49"/>
        <v>68.98935954111344</v>
      </c>
      <c r="K568" s="459"/>
      <c r="L568" s="459"/>
      <c r="M568" s="459"/>
      <c r="N568" s="459"/>
    </row>
    <row r="569" spans="1:14" s="76" customFormat="1" ht="12.75" customHeight="1">
      <c r="A569" s="105"/>
      <c r="B569" s="112"/>
      <c r="C569" s="113">
        <v>4270</v>
      </c>
      <c r="D569" s="114" t="s">
        <v>27</v>
      </c>
      <c r="E569" s="117">
        <v>1448.65</v>
      </c>
      <c r="F569" s="116">
        <v>1000</v>
      </c>
      <c r="G569" s="116">
        <v>1000</v>
      </c>
      <c r="H569" s="117">
        <v>1000</v>
      </c>
      <c r="I569" s="554">
        <f t="shared" si="50"/>
        <v>100</v>
      </c>
      <c r="J569" s="287">
        <f t="shared" si="49"/>
        <v>69.02978635281123</v>
      </c>
      <c r="K569" s="480"/>
      <c r="L569" s="459"/>
      <c r="M569" s="459"/>
      <c r="N569" s="459"/>
    </row>
    <row r="570" spans="1:14" s="76" customFormat="1" ht="12.75" customHeight="1">
      <c r="A570" s="105"/>
      <c r="B570" s="112"/>
      <c r="C570" s="113">
        <v>4280</v>
      </c>
      <c r="D570" s="114" t="s">
        <v>91</v>
      </c>
      <c r="E570" s="117">
        <v>349</v>
      </c>
      <c r="F570" s="116">
        <v>500</v>
      </c>
      <c r="G570" s="116">
        <v>80</v>
      </c>
      <c r="H570" s="117">
        <v>80</v>
      </c>
      <c r="I570" s="554">
        <f t="shared" si="50"/>
        <v>100</v>
      </c>
      <c r="J570" s="287">
        <f t="shared" si="49"/>
        <v>22.922636103151863</v>
      </c>
      <c r="K570" s="467"/>
      <c r="L570" s="459"/>
      <c r="M570" s="459"/>
      <c r="N570" s="459"/>
    </row>
    <row r="571" spans="1:14" s="76" customFormat="1" ht="12.75" customHeight="1">
      <c r="A571" s="105"/>
      <c r="B571" s="112"/>
      <c r="C571" s="113">
        <v>4300</v>
      </c>
      <c r="D571" s="114" t="s">
        <v>10</v>
      </c>
      <c r="E571" s="117">
        <v>12669.74</v>
      </c>
      <c r="F571" s="116">
        <v>1153</v>
      </c>
      <c r="G571" s="116">
        <v>1153</v>
      </c>
      <c r="H571" s="117">
        <v>1153</v>
      </c>
      <c r="I571" s="554">
        <f t="shared" si="50"/>
        <v>100</v>
      </c>
      <c r="J571" s="287">
        <f t="shared" si="49"/>
        <v>9.100423528817482</v>
      </c>
      <c r="K571" s="459"/>
      <c r="L571" s="459"/>
      <c r="M571" s="459"/>
      <c r="N571" s="459"/>
    </row>
    <row r="572" spans="1:14" s="76" customFormat="1" ht="12.75" customHeight="1">
      <c r="A572" s="105"/>
      <c r="B572" s="112"/>
      <c r="C572" s="259">
        <v>4410</v>
      </c>
      <c r="D572" s="75" t="s">
        <v>16</v>
      </c>
      <c r="E572" s="208">
        <v>800</v>
      </c>
      <c r="F572" s="261">
        <v>400</v>
      </c>
      <c r="G572" s="261">
        <v>264</v>
      </c>
      <c r="H572" s="208">
        <v>264</v>
      </c>
      <c r="I572" s="554">
        <f t="shared" si="50"/>
        <v>100</v>
      </c>
      <c r="J572" s="287">
        <f t="shared" si="49"/>
        <v>33</v>
      </c>
      <c r="K572" s="459"/>
      <c r="L572" s="459"/>
      <c r="M572" s="459"/>
      <c r="N572" s="459"/>
    </row>
    <row r="573" spans="1:14" s="76" customFormat="1" ht="12.75" customHeight="1">
      <c r="A573" s="105"/>
      <c r="B573" s="112"/>
      <c r="C573" s="113">
        <v>4440</v>
      </c>
      <c r="D573" s="114" t="s">
        <v>17</v>
      </c>
      <c r="E573" s="117">
        <v>17157</v>
      </c>
      <c r="F573" s="116">
        <v>19289</v>
      </c>
      <c r="G573" s="116">
        <v>15660</v>
      </c>
      <c r="H573" s="117">
        <v>15660</v>
      </c>
      <c r="I573" s="554">
        <f>H573/G573*100</f>
        <v>100</v>
      </c>
      <c r="J573" s="287">
        <f t="shared" si="49"/>
        <v>91.27469837384157</v>
      </c>
      <c r="K573" s="459"/>
      <c r="L573" s="459"/>
      <c r="M573" s="459"/>
      <c r="N573" s="459"/>
    </row>
    <row r="574" spans="1:14" s="76" customFormat="1" ht="12.75" customHeight="1">
      <c r="A574" s="157"/>
      <c r="B574" s="230"/>
      <c r="C574" s="113">
        <v>6050</v>
      </c>
      <c r="D574" s="114" t="s">
        <v>94</v>
      </c>
      <c r="E574" s="117">
        <v>3198</v>
      </c>
      <c r="F574" s="116">
        <v>0</v>
      </c>
      <c r="G574" s="116">
        <v>0</v>
      </c>
      <c r="H574" s="117">
        <v>0</v>
      </c>
      <c r="I574" s="554">
        <v>0</v>
      </c>
      <c r="J574" s="287">
        <f t="shared" si="49"/>
        <v>0</v>
      </c>
      <c r="K574" s="459"/>
      <c r="L574" s="459"/>
      <c r="M574" s="459"/>
      <c r="N574" s="459"/>
    </row>
    <row r="575" spans="1:14" s="76" customFormat="1" ht="12.75" customHeight="1">
      <c r="A575" s="156"/>
      <c r="B575" s="156"/>
      <c r="C575" s="156"/>
      <c r="D575" s="156"/>
      <c r="E575" s="159"/>
      <c r="F575" s="158"/>
      <c r="G575" s="158"/>
      <c r="H575" s="159"/>
      <c r="I575" s="367"/>
      <c r="J575" s="367"/>
      <c r="K575" s="459"/>
      <c r="L575" s="459"/>
      <c r="M575" s="459"/>
      <c r="N575" s="459"/>
    </row>
    <row r="576" spans="1:14" s="76" customFormat="1" ht="12.75" customHeight="1">
      <c r="A576" s="156"/>
      <c r="B576" s="156"/>
      <c r="C576" s="156"/>
      <c r="D576" s="156"/>
      <c r="E576" s="159" t="s">
        <v>540</v>
      </c>
      <c r="F576" s="158"/>
      <c r="G576" s="158"/>
      <c r="H576" s="159"/>
      <c r="I576" s="367"/>
      <c r="J576" s="367"/>
      <c r="K576" s="459"/>
      <c r="L576" s="459"/>
      <c r="M576" s="459"/>
      <c r="N576" s="459"/>
    </row>
    <row r="577" spans="1:14" s="76" customFormat="1" ht="12.75" customHeight="1">
      <c r="A577" s="156"/>
      <c r="B577" s="156"/>
      <c r="C577" s="156"/>
      <c r="D577" s="156"/>
      <c r="E577" s="159"/>
      <c r="F577" s="158"/>
      <c r="G577" s="158"/>
      <c r="H577" s="159"/>
      <c r="I577" s="367"/>
      <c r="J577" s="367"/>
      <c r="K577" s="459"/>
      <c r="L577" s="459"/>
      <c r="M577" s="459"/>
      <c r="N577" s="459"/>
    </row>
    <row r="578" spans="1:14" s="76" customFormat="1" ht="12.75" customHeight="1">
      <c r="A578" s="419"/>
      <c r="B578" s="420"/>
      <c r="C578" s="419"/>
      <c r="D578" s="421"/>
      <c r="E578" s="82" t="s">
        <v>3</v>
      </c>
      <c r="F578" s="422" t="s">
        <v>101</v>
      </c>
      <c r="G578" s="423" t="s">
        <v>102</v>
      </c>
      <c r="H578" s="82" t="s">
        <v>3</v>
      </c>
      <c r="I578" s="424" t="s">
        <v>319</v>
      </c>
      <c r="J578" s="425"/>
      <c r="K578" s="459"/>
      <c r="L578" s="459"/>
      <c r="M578" s="459"/>
      <c r="N578" s="459"/>
    </row>
    <row r="579" spans="1:14" s="76" customFormat="1" ht="12.75" customHeight="1">
      <c r="A579" s="426" t="s">
        <v>98</v>
      </c>
      <c r="B579" s="249" t="s">
        <v>99</v>
      </c>
      <c r="C579" s="426" t="s">
        <v>4</v>
      </c>
      <c r="D579" s="427" t="s">
        <v>100</v>
      </c>
      <c r="E579" s="86" t="s">
        <v>378</v>
      </c>
      <c r="F579" s="428" t="s">
        <v>103</v>
      </c>
      <c r="G579" s="429" t="s">
        <v>104</v>
      </c>
      <c r="H579" s="86" t="s">
        <v>479</v>
      </c>
      <c r="I579" s="430"/>
      <c r="J579" s="431"/>
      <c r="K579" s="459"/>
      <c r="L579" s="459"/>
      <c r="M579" s="459"/>
      <c r="N579" s="459"/>
    </row>
    <row r="580" spans="1:14" s="76" customFormat="1" ht="12.75" customHeight="1">
      <c r="A580" s="432"/>
      <c r="B580" s="433"/>
      <c r="C580" s="432"/>
      <c r="D580" s="434"/>
      <c r="E580" s="90"/>
      <c r="F580" s="435" t="s">
        <v>479</v>
      </c>
      <c r="G580" s="436" t="s">
        <v>105</v>
      </c>
      <c r="H580" s="90"/>
      <c r="I580" s="437" t="s">
        <v>106</v>
      </c>
      <c r="J580" s="438" t="s">
        <v>107</v>
      </c>
      <c r="K580" s="459"/>
      <c r="L580" s="459"/>
      <c r="M580" s="459"/>
      <c r="N580" s="459"/>
    </row>
    <row r="581" spans="1:14" s="76" customFormat="1" ht="12.75" customHeight="1">
      <c r="A581" s="91">
        <v>1</v>
      </c>
      <c r="B581" s="92">
        <v>2</v>
      </c>
      <c r="C581" s="92">
        <v>3</v>
      </c>
      <c r="D581" s="92">
        <v>4</v>
      </c>
      <c r="E581" s="439">
        <v>5</v>
      </c>
      <c r="F581" s="439">
        <v>6</v>
      </c>
      <c r="G581" s="439">
        <v>7</v>
      </c>
      <c r="H581" s="440">
        <v>8</v>
      </c>
      <c r="I581" s="441">
        <v>9</v>
      </c>
      <c r="J581" s="442">
        <v>10</v>
      </c>
      <c r="K581" s="459"/>
      <c r="L581" s="459"/>
      <c r="M581" s="459"/>
      <c r="N581" s="459"/>
    </row>
    <row r="582" spans="1:14" s="76" customFormat="1" ht="12.75" customHeight="1">
      <c r="A582" s="151"/>
      <c r="B582" s="119">
        <v>80146</v>
      </c>
      <c r="C582" s="107"/>
      <c r="D582" s="108" t="s">
        <v>570</v>
      </c>
      <c r="E582" s="111">
        <f>E583+E585+E589+E591+E595</f>
        <v>53843.84</v>
      </c>
      <c r="F582" s="110">
        <f>F583+F585+F589+F591+F595</f>
        <v>70368</v>
      </c>
      <c r="G582" s="110">
        <f>G583+G585+G589+G591+G595</f>
        <v>48964</v>
      </c>
      <c r="H582" s="111">
        <f>H583+H585+H589+H591+H595</f>
        <v>38408.6</v>
      </c>
      <c r="I582" s="553">
        <f t="shared" si="50"/>
        <v>78.4425292051303</v>
      </c>
      <c r="J582" s="272">
        <f t="shared" si="49"/>
        <v>71.33332243762703</v>
      </c>
      <c r="K582" s="459"/>
      <c r="L582" s="459"/>
      <c r="M582" s="459"/>
      <c r="N582" s="459"/>
    </row>
    <row r="583" spans="1:14" s="76" customFormat="1" ht="12.75" customHeight="1">
      <c r="A583" s="105"/>
      <c r="B583" s="483"/>
      <c r="C583" s="473"/>
      <c r="D583" s="152" t="s">
        <v>325</v>
      </c>
      <c r="E583" s="237">
        <f>E584</f>
        <v>19324</v>
      </c>
      <c r="F583" s="273">
        <f>F584</f>
        <v>15742</v>
      </c>
      <c r="G583" s="273">
        <f>G584</f>
        <v>15742</v>
      </c>
      <c r="H583" s="237">
        <f>H584</f>
        <v>15742</v>
      </c>
      <c r="I583" s="621">
        <f t="shared" si="50"/>
        <v>100</v>
      </c>
      <c r="J583" s="302">
        <f t="shared" si="49"/>
        <v>81.46346512109294</v>
      </c>
      <c r="K583" s="459"/>
      <c r="L583" s="459"/>
      <c r="M583" s="459"/>
      <c r="N583" s="459"/>
    </row>
    <row r="584" spans="1:14" s="76" customFormat="1" ht="12.75" customHeight="1">
      <c r="A584" s="105"/>
      <c r="B584" s="112"/>
      <c r="C584" s="113">
        <v>4700</v>
      </c>
      <c r="D584" s="114" t="s">
        <v>142</v>
      </c>
      <c r="E584" s="117">
        <v>19324</v>
      </c>
      <c r="F584" s="116">
        <v>15742</v>
      </c>
      <c r="G584" s="116">
        <v>15742</v>
      </c>
      <c r="H584" s="117">
        <v>15742</v>
      </c>
      <c r="I584" s="554">
        <f t="shared" si="50"/>
        <v>100</v>
      </c>
      <c r="J584" s="287">
        <f t="shared" si="49"/>
        <v>81.46346512109294</v>
      </c>
      <c r="K584" s="459"/>
      <c r="L584" s="459"/>
      <c r="M584" s="459"/>
      <c r="N584" s="459"/>
    </row>
    <row r="585" spans="1:14" s="76" customFormat="1" ht="12.75" customHeight="1">
      <c r="A585" s="105"/>
      <c r="B585" s="483"/>
      <c r="C585" s="473"/>
      <c r="D585" s="152" t="s">
        <v>129</v>
      </c>
      <c r="E585" s="237">
        <f>SUM(E586:E588)</f>
        <v>11269.84</v>
      </c>
      <c r="F585" s="273">
        <f>F588</f>
        <v>12098</v>
      </c>
      <c r="G585" s="273">
        <f>SUM(G586:G588)</f>
        <v>4937</v>
      </c>
      <c r="H585" s="237">
        <f>SUM(H586:H588)</f>
        <v>4936.6</v>
      </c>
      <c r="I585" s="621">
        <f t="shared" si="50"/>
        <v>99.99189791371279</v>
      </c>
      <c r="J585" s="302">
        <f t="shared" si="49"/>
        <v>43.803638738438174</v>
      </c>
      <c r="K585" s="459"/>
      <c r="L585" s="459"/>
      <c r="M585" s="459"/>
      <c r="N585" s="459"/>
    </row>
    <row r="586" spans="1:14" s="76" customFormat="1" ht="12.75" customHeight="1">
      <c r="A586" s="105"/>
      <c r="B586" s="483"/>
      <c r="C586" s="113">
        <v>4300</v>
      </c>
      <c r="D586" s="114" t="s">
        <v>189</v>
      </c>
      <c r="E586" s="117">
        <v>3255</v>
      </c>
      <c r="F586" s="273">
        <v>0</v>
      </c>
      <c r="G586" s="116">
        <v>0</v>
      </c>
      <c r="H586" s="117">
        <v>0</v>
      </c>
      <c r="I586" s="554">
        <v>0</v>
      </c>
      <c r="J586" s="287">
        <f t="shared" si="49"/>
        <v>0</v>
      </c>
      <c r="K586" s="459"/>
      <c r="L586" s="459"/>
      <c r="M586" s="459"/>
      <c r="N586" s="459"/>
    </row>
    <row r="587" spans="1:14" s="76" customFormat="1" ht="12.75" customHeight="1">
      <c r="A587" s="105"/>
      <c r="B587" s="112"/>
      <c r="C587" s="113">
        <v>4410</v>
      </c>
      <c r="D587" s="114" t="s">
        <v>16</v>
      </c>
      <c r="E587" s="117">
        <v>2556.56</v>
      </c>
      <c r="F587" s="116">
        <v>0</v>
      </c>
      <c r="G587" s="116">
        <v>109</v>
      </c>
      <c r="H587" s="117">
        <v>108.8</v>
      </c>
      <c r="I587" s="554">
        <f t="shared" si="50"/>
        <v>99.81651376146789</v>
      </c>
      <c r="J587" s="287">
        <f t="shared" si="49"/>
        <v>4.2557186218981755</v>
      </c>
      <c r="K587" s="459"/>
      <c r="L587" s="459"/>
      <c r="M587" s="459"/>
      <c r="N587" s="459"/>
    </row>
    <row r="588" spans="1:14" s="76" customFormat="1" ht="12.75" customHeight="1">
      <c r="A588" s="105"/>
      <c r="B588" s="112"/>
      <c r="C588" s="113">
        <v>4700</v>
      </c>
      <c r="D588" s="114" t="s">
        <v>142</v>
      </c>
      <c r="E588" s="117">
        <v>5458.28</v>
      </c>
      <c r="F588" s="116">
        <v>12098</v>
      </c>
      <c r="G588" s="116">
        <v>4828</v>
      </c>
      <c r="H588" s="117">
        <v>4827.8</v>
      </c>
      <c r="I588" s="554">
        <f t="shared" si="50"/>
        <v>99.99585749792875</v>
      </c>
      <c r="J588" s="287">
        <f t="shared" si="49"/>
        <v>88.44910851037324</v>
      </c>
      <c r="K588" s="459"/>
      <c r="L588" s="459"/>
      <c r="M588" s="476"/>
      <c r="N588" s="459"/>
    </row>
    <row r="589" spans="1:14" s="76" customFormat="1" ht="12.75" customHeight="1">
      <c r="A589" s="105"/>
      <c r="B589" s="112"/>
      <c r="C589" s="113"/>
      <c r="D589" s="152" t="s">
        <v>308</v>
      </c>
      <c r="E589" s="237">
        <f>E590</f>
        <v>425</v>
      </c>
      <c r="F589" s="273">
        <f>F590</f>
        <v>9023</v>
      </c>
      <c r="G589" s="273">
        <f>G590</f>
        <v>1716</v>
      </c>
      <c r="H589" s="237">
        <f>H590</f>
        <v>1716</v>
      </c>
      <c r="I589" s="621">
        <f t="shared" si="50"/>
        <v>100</v>
      </c>
      <c r="J589" s="302">
        <f t="shared" si="49"/>
        <v>403.764705882353</v>
      </c>
      <c r="K589" s="459"/>
      <c r="L589" s="459"/>
      <c r="M589" s="459"/>
      <c r="N589" s="459"/>
    </row>
    <row r="590" spans="1:14" s="76" customFormat="1" ht="12.75" customHeight="1">
      <c r="A590" s="105"/>
      <c r="B590" s="112"/>
      <c r="C590" s="113">
        <v>4700</v>
      </c>
      <c r="D590" s="114" t="s">
        <v>142</v>
      </c>
      <c r="E590" s="117">
        <v>425</v>
      </c>
      <c r="F590" s="116">
        <v>9023</v>
      </c>
      <c r="G590" s="116">
        <v>1716</v>
      </c>
      <c r="H590" s="117">
        <v>1716</v>
      </c>
      <c r="I590" s="554">
        <f t="shared" si="50"/>
        <v>100</v>
      </c>
      <c r="J590" s="287">
        <f t="shared" si="49"/>
        <v>403.764705882353</v>
      </c>
      <c r="K590" s="459"/>
      <c r="L590" s="459"/>
      <c r="M590" s="459"/>
      <c r="N590" s="459"/>
    </row>
    <row r="591" spans="1:14" s="76" customFormat="1" ht="12.75" customHeight="1">
      <c r="A591" s="105"/>
      <c r="B591" s="483"/>
      <c r="C591" s="473"/>
      <c r="D591" s="152" t="s">
        <v>569</v>
      </c>
      <c r="E591" s="237">
        <f>E592+E593+E594</f>
        <v>22825</v>
      </c>
      <c r="F591" s="273">
        <f>SUM(F592:F594)</f>
        <v>22950</v>
      </c>
      <c r="G591" s="273">
        <f>SUM(G592:G594)</f>
        <v>16014</v>
      </c>
      <c r="H591" s="237">
        <f>H593+H592+H594</f>
        <v>16014</v>
      </c>
      <c r="I591" s="621">
        <f t="shared" si="50"/>
        <v>100</v>
      </c>
      <c r="J591" s="302">
        <f t="shared" si="49"/>
        <v>70.15991237677984</v>
      </c>
      <c r="K591" s="459"/>
      <c r="L591" s="459"/>
      <c r="M591" s="459"/>
      <c r="N591" s="459"/>
    </row>
    <row r="592" spans="1:14" s="76" customFormat="1" ht="12.75" customHeight="1">
      <c r="A592" s="105"/>
      <c r="B592" s="483"/>
      <c r="C592" s="113">
        <v>4210</v>
      </c>
      <c r="D592" s="114" t="s">
        <v>7</v>
      </c>
      <c r="E592" s="117">
        <v>500</v>
      </c>
      <c r="F592" s="116">
        <v>500</v>
      </c>
      <c r="G592" s="116">
        <v>0</v>
      </c>
      <c r="H592" s="117">
        <v>0</v>
      </c>
      <c r="I592" s="554">
        <v>0</v>
      </c>
      <c r="J592" s="287">
        <f t="shared" si="49"/>
        <v>0</v>
      </c>
      <c r="K592" s="459"/>
      <c r="L592" s="459"/>
      <c r="M592" s="459"/>
      <c r="N592" s="459"/>
    </row>
    <row r="593" spans="1:14" s="76" customFormat="1" ht="12.75" customHeight="1">
      <c r="A593" s="105"/>
      <c r="B593" s="483"/>
      <c r="C593" s="113">
        <v>4410</v>
      </c>
      <c r="D593" s="114" t="s">
        <v>16</v>
      </c>
      <c r="E593" s="117">
        <v>6270</v>
      </c>
      <c r="F593" s="116">
        <v>4500</v>
      </c>
      <c r="G593" s="116">
        <v>1566</v>
      </c>
      <c r="H593" s="117">
        <v>1566</v>
      </c>
      <c r="I593" s="554">
        <f t="shared" si="50"/>
        <v>100</v>
      </c>
      <c r="J593" s="287">
        <f t="shared" si="49"/>
        <v>24.976076555023923</v>
      </c>
      <c r="K593" s="459"/>
      <c r="L593" s="459"/>
      <c r="M593" s="459"/>
      <c r="N593" s="459"/>
    </row>
    <row r="594" spans="1:14" s="76" customFormat="1" ht="12.75" customHeight="1">
      <c r="A594" s="105"/>
      <c r="B594" s="112"/>
      <c r="C594" s="113">
        <v>4700</v>
      </c>
      <c r="D594" s="114" t="s">
        <v>142</v>
      </c>
      <c r="E594" s="117">
        <v>16055</v>
      </c>
      <c r="F594" s="116">
        <v>17950</v>
      </c>
      <c r="G594" s="116">
        <v>14448</v>
      </c>
      <c r="H594" s="117">
        <v>14448</v>
      </c>
      <c r="I594" s="554">
        <f t="shared" si="50"/>
        <v>100</v>
      </c>
      <c r="J594" s="287">
        <f t="shared" si="49"/>
        <v>89.99065711616319</v>
      </c>
      <c r="K594" s="459"/>
      <c r="L594" s="459"/>
      <c r="M594" s="459"/>
      <c r="N594" s="459"/>
    </row>
    <row r="595" spans="1:14" s="76" customFormat="1" ht="12.75" customHeight="1">
      <c r="A595" s="105"/>
      <c r="B595" s="112"/>
      <c r="C595" s="113"/>
      <c r="D595" s="152" t="s">
        <v>128</v>
      </c>
      <c r="E595" s="237">
        <f>E596</f>
        <v>0</v>
      </c>
      <c r="F595" s="273">
        <f>F596</f>
        <v>10555</v>
      </c>
      <c r="G595" s="273">
        <f>G596</f>
        <v>10555</v>
      </c>
      <c r="H595" s="237">
        <v>0</v>
      </c>
      <c r="I595" s="621">
        <f t="shared" si="50"/>
        <v>0</v>
      </c>
      <c r="J595" s="287">
        <v>0</v>
      </c>
      <c r="K595" s="459"/>
      <c r="L595" s="459"/>
      <c r="M595" s="459"/>
      <c r="N595" s="459"/>
    </row>
    <row r="596" spans="1:14" s="76" customFormat="1" ht="12.75" customHeight="1">
      <c r="A596" s="105"/>
      <c r="B596" s="112"/>
      <c r="C596" s="113">
        <v>4300</v>
      </c>
      <c r="D596" s="114" t="s">
        <v>189</v>
      </c>
      <c r="E596" s="117">
        <v>0</v>
      </c>
      <c r="F596" s="116">
        <v>10555</v>
      </c>
      <c r="G596" s="116">
        <v>10555</v>
      </c>
      <c r="H596" s="117">
        <v>0</v>
      </c>
      <c r="I596" s="554">
        <f t="shared" si="50"/>
        <v>0</v>
      </c>
      <c r="J596" s="287">
        <v>0</v>
      </c>
      <c r="K596" s="459"/>
      <c r="L596" s="459"/>
      <c r="M596" s="459"/>
      <c r="N596" s="459"/>
    </row>
    <row r="597" spans="1:14" s="76" customFormat="1" ht="12.75" customHeight="1">
      <c r="A597" s="169"/>
      <c r="B597" s="151">
        <v>80150</v>
      </c>
      <c r="C597" s="107"/>
      <c r="D597" s="108" t="s">
        <v>405</v>
      </c>
      <c r="E597" s="111"/>
      <c r="F597" s="110"/>
      <c r="G597" s="110"/>
      <c r="H597" s="111"/>
      <c r="I597" s="553"/>
      <c r="J597" s="272"/>
      <c r="K597" s="459"/>
      <c r="L597" s="459"/>
      <c r="M597" s="459"/>
      <c r="N597" s="459"/>
    </row>
    <row r="598" spans="1:14" s="76" customFormat="1" ht="12.75" customHeight="1">
      <c r="A598" s="169"/>
      <c r="B598" s="118"/>
      <c r="C598" s="107"/>
      <c r="D598" s="108" t="s">
        <v>406</v>
      </c>
      <c r="E598" s="111"/>
      <c r="F598" s="110"/>
      <c r="G598" s="110"/>
      <c r="H598" s="111"/>
      <c r="I598" s="553"/>
      <c r="J598" s="272"/>
      <c r="K598" s="459"/>
      <c r="L598" s="459"/>
      <c r="M598" s="459"/>
      <c r="N598" s="459"/>
    </row>
    <row r="599" spans="1:14" s="76" customFormat="1" ht="12.75" customHeight="1">
      <c r="A599" s="169"/>
      <c r="B599" s="118"/>
      <c r="C599" s="107"/>
      <c r="D599" s="108" t="s">
        <v>407</v>
      </c>
      <c r="E599" s="111"/>
      <c r="F599" s="110"/>
      <c r="G599" s="110"/>
      <c r="H599" s="111"/>
      <c r="I599" s="553"/>
      <c r="J599" s="272"/>
      <c r="K599" s="459"/>
      <c r="L599" s="459"/>
      <c r="M599" s="459"/>
      <c r="N599" s="459"/>
    </row>
    <row r="600" spans="1:14" s="76" customFormat="1" ht="12.75" customHeight="1">
      <c r="A600" s="169"/>
      <c r="B600" s="118"/>
      <c r="C600" s="107"/>
      <c r="D600" s="108" t="s">
        <v>408</v>
      </c>
      <c r="E600" s="111"/>
      <c r="F600" s="110"/>
      <c r="G600" s="110"/>
      <c r="H600" s="111"/>
      <c r="I600" s="553"/>
      <c r="J600" s="272"/>
      <c r="K600" s="459"/>
      <c r="L600" s="459"/>
      <c r="M600" s="459"/>
      <c r="N600" s="459"/>
    </row>
    <row r="601" spans="1:14" s="76" customFormat="1" ht="12.75" customHeight="1">
      <c r="A601" s="169"/>
      <c r="B601" s="118"/>
      <c r="C601" s="107"/>
      <c r="D601" s="108" t="s">
        <v>409</v>
      </c>
      <c r="E601" s="111"/>
      <c r="F601" s="110"/>
      <c r="G601" s="110"/>
      <c r="H601" s="111"/>
      <c r="I601" s="553"/>
      <c r="J601" s="272"/>
      <c r="K601" s="459"/>
      <c r="L601" s="459"/>
      <c r="M601" s="459"/>
      <c r="N601" s="459"/>
    </row>
    <row r="602" spans="1:14" s="76" customFormat="1" ht="12.75" customHeight="1">
      <c r="A602" s="169"/>
      <c r="B602" s="118"/>
      <c r="C602" s="107"/>
      <c r="D602" s="108" t="s">
        <v>410</v>
      </c>
      <c r="E602" s="111"/>
      <c r="F602" s="110"/>
      <c r="G602" s="110"/>
      <c r="H602" s="111"/>
      <c r="I602" s="553"/>
      <c r="J602" s="272"/>
      <c r="K602" s="459"/>
      <c r="L602" s="459"/>
      <c r="M602" s="459"/>
      <c r="N602" s="459"/>
    </row>
    <row r="603" spans="1:14" s="76" customFormat="1" ht="12.75" customHeight="1">
      <c r="A603" s="169"/>
      <c r="B603" s="118"/>
      <c r="C603" s="107"/>
      <c r="D603" s="108" t="s">
        <v>411</v>
      </c>
      <c r="E603" s="111">
        <f>E605+E610+E622</f>
        <v>269752</v>
      </c>
      <c r="F603" s="110">
        <f>F605+F610+F622</f>
        <v>327129</v>
      </c>
      <c r="G603" s="110">
        <f>G605+G610+G622</f>
        <v>319831</v>
      </c>
      <c r="H603" s="111">
        <f>H605+H610+H622</f>
        <v>319831</v>
      </c>
      <c r="I603" s="553">
        <v>100</v>
      </c>
      <c r="J603" s="272">
        <f aca="true" t="shared" si="51" ref="J603:J618">H603/E603*100</f>
        <v>118.56482991785046</v>
      </c>
      <c r="K603" s="459"/>
      <c r="L603" s="459"/>
      <c r="M603" s="459"/>
      <c r="N603" s="459"/>
    </row>
    <row r="604" spans="1:14" s="76" customFormat="1" ht="12.75" customHeight="1">
      <c r="A604" s="169"/>
      <c r="B604" s="118"/>
      <c r="C604" s="107"/>
      <c r="D604" s="484" t="s">
        <v>198</v>
      </c>
      <c r="E604" s="351">
        <f>E649</f>
        <v>2079.15</v>
      </c>
      <c r="F604" s="352">
        <v>0</v>
      </c>
      <c r="G604" s="352">
        <f>G649</f>
        <v>36999</v>
      </c>
      <c r="H604" s="351">
        <f>H649</f>
        <v>36999</v>
      </c>
      <c r="I604" s="635">
        <v>100</v>
      </c>
      <c r="J604" s="653">
        <f>H604/E604*100</f>
        <v>1779.5252867758456</v>
      </c>
      <c r="K604" s="459"/>
      <c r="L604" s="459"/>
      <c r="M604" s="459"/>
      <c r="N604" s="459"/>
    </row>
    <row r="605" spans="1:14" s="76" customFormat="1" ht="12.75" customHeight="1">
      <c r="A605" s="169"/>
      <c r="B605" s="118"/>
      <c r="C605" s="107"/>
      <c r="D605" s="152" t="s">
        <v>308</v>
      </c>
      <c r="E605" s="237">
        <f>SUM(E606:E609)</f>
        <v>7745</v>
      </c>
      <c r="F605" s="273">
        <f>SUM(F606:F609)</f>
        <v>14179</v>
      </c>
      <c r="G605" s="273">
        <f>SUM(G606:G609)</f>
        <v>9959</v>
      </c>
      <c r="H605" s="237">
        <f>SUM(H606:H609)</f>
        <v>9959</v>
      </c>
      <c r="I605" s="621">
        <f>H605/G605*100</f>
        <v>100</v>
      </c>
      <c r="J605" s="130">
        <f t="shared" si="51"/>
        <v>128.58618463524857</v>
      </c>
      <c r="K605" s="459"/>
      <c r="L605" s="459"/>
      <c r="M605" s="459"/>
      <c r="N605" s="459"/>
    </row>
    <row r="606" spans="1:14" s="76" customFormat="1" ht="12.75" customHeight="1">
      <c r="A606" s="169"/>
      <c r="B606" s="118"/>
      <c r="C606" s="113">
        <v>4010</v>
      </c>
      <c r="D606" s="114" t="s">
        <v>11</v>
      </c>
      <c r="E606" s="117">
        <v>6473</v>
      </c>
      <c r="F606" s="116">
        <v>11480</v>
      </c>
      <c r="G606" s="116">
        <v>7700</v>
      </c>
      <c r="H606" s="117">
        <v>7699.8</v>
      </c>
      <c r="I606" s="554">
        <f>H606/G606*100</f>
        <v>99.9974025974026</v>
      </c>
      <c r="J606" s="287">
        <f t="shared" si="51"/>
        <v>118.9525722230805</v>
      </c>
      <c r="K606" s="459"/>
      <c r="L606" s="459"/>
      <c r="M606" s="459"/>
      <c r="N606" s="459"/>
    </row>
    <row r="607" spans="1:14" s="76" customFormat="1" ht="12.75" customHeight="1">
      <c r="A607" s="169"/>
      <c r="B607" s="118"/>
      <c r="C607" s="113">
        <v>4040</v>
      </c>
      <c r="D607" s="114" t="s">
        <v>12</v>
      </c>
      <c r="E607" s="117">
        <v>0</v>
      </c>
      <c r="F607" s="116">
        <v>600</v>
      </c>
      <c r="G607" s="116">
        <v>550</v>
      </c>
      <c r="H607" s="117">
        <v>550.2</v>
      </c>
      <c r="I607" s="554">
        <f>H607/G607*100</f>
        <v>100.03636363636363</v>
      </c>
      <c r="J607" s="287">
        <v>0</v>
      </c>
      <c r="K607" s="480"/>
      <c r="L607" s="459"/>
      <c r="M607" s="459"/>
      <c r="N607" s="459"/>
    </row>
    <row r="608" spans="1:14" s="76" customFormat="1" ht="12.75" customHeight="1">
      <c r="A608" s="169"/>
      <c r="B608" s="118"/>
      <c r="C608" s="113">
        <v>4110</v>
      </c>
      <c r="D608" s="114" t="s">
        <v>13</v>
      </c>
      <c r="E608" s="117">
        <v>1113</v>
      </c>
      <c r="F608" s="116">
        <v>1800</v>
      </c>
      <c r="G608" s="116">
        <v>1507</v>
      </c>
      <c r="H608" s="117">
        <v>1507</v>
      </c>
      <c r="I608" s="554">
        <f>H608/G608*100</f>
        <v>100</v>
      </c>
      <c r="J608" s="287">
        <f t="shared" si="51"/>
        <v>135.3998203054807</v>
      </c>
      <c r="K608" s="467"/>
      <c r="L608" s="459"/>
      <c r="M608" s="459"/>
      <c r="N608" s="459"/>
    </row>
    <row r="609" spans="1:14" s="76" customFormat="1" ht="12.75" customHeight="1">
      <c r="A609" s="169"/>
      <c r="B609" s="118"/>
      <c r="C609" s="113">
        <v>4120</v>
      </c>
      <c r="D609" s="114" t="s">
        <v>14</v>
      </c>
      <c r="E609" s="117">
        <v>159</v>
      </c>
      <c r="F609" s="116">
        <v>299</v>
      </c>
      <c r="G609" s="116">
        <v>202</v>
      </c>
      <c r="H609" s="117">
        <v>202</v>
      </c>
      <c r="I609" s="554">
        <f>H609/G609*100</f>
        <v>100</v>
      </c>
      <c r="J609" s="287">
        <f t="shared" si="51"/>
        <v>127.0440251572327</v>
      </c>
      <c r="K609" s="459"/>
      <c r="L609" s="459"/>
      <c r="M609" s="459"/>
      <c r="N609" s="459"/>
    </row>
    <row r="610" spans="1:14" s="76" customFormat="1" ht="12.75" customHeight="1">
      <c r="A610" s="169"/>
      <c r="B610" s="118"/>
      <c r="C610" s="113"/>
      <c r="D610" s="152" t="s">
        <v>412</v>
      </c>
      <c r="E610" s="237">
        <f>SUM(E611:E618)+SUM(E619:E621)</f>
        <v>35151</v>
      </c>
      <c r="F610" s="273">
        <f>SUM(F611:F618)+SUM(F619:F621)</f>
        <v>80784</v>
      </c>
      <c r="G610" s="273">
        <f>SUM(G611:G618)+SUM(G619:G621)</f>
        <v>81726</v>
      </c>
      <c r="H610" s="237">
        <f>SUM(H611:H618)+SUM(H619:H621)</f>
        <v>81726</v>
      </c>
      <c r="I610" s="621">
        <f aca="true" t="shared" si="52" ref="I610:I620">H610/G610*100</f>
        <v>100</v>
      </c>
      <c r="J610" s="302">
        <f t="shared" si="51"/>
        <v>232.49978663480414</v>
      </c>
      <c r="K610" s="467"/>
      <c r="L610" s="459"/>
      <c r="M610" s="459"/>
      <c r="N610" s="459"/>
    </row>
    <row r="611" spans="1:14" s="76" customFormat="1" ht="12.75" customHeight="1">
      <c r="A611" s="169"/>
      <c r="B611" s="118"/>
      <c r="C611" s="113">
        <v>3020</v>
      </c>
      <c r="D611" s="114" t="s">
        <v>166</v>
      </c>
      <c r="E611" s="117">
        <v>42</v>
      </c>
      <c r="F611" s="116">
        <v>116</v>
      </c>
      <c r="G611" s="116">
        <v>116</v>
      </c>
      <c r="H611" s="117">
        <v>116</v>
      </c>
      <c r="I611" s="554">
        <f t="shared" si="52"/>
        <v>100</v>
      </c>
      <c r="J611" s="287">
        <f t="shared" si="51"/>
        <v>276.1904761904762</v>
      </c>
      <c r="K611" s="467"/>
      <c r="L611" s="459"/>
      <c r="M611" s="459"/>
      <c r="N611" s="459"/>
    </row>
    <row r="612" spans="1:14" s="76" customFormat="1" ht="12.75" customHeight="1">
      <c r="A612" s="169"/>
      <c r="B612" s="118"/>
      <c r="C612" s="113">
        <v>4010</v>
      </c>
      <c r="D612" s="114" t="s">
        <v>11</v>
      </c>
      <c r="E612" s="117">
        <v>25324</v>
      </c>
      <c r="F612" s="116">
        <v>55976</v>
      </c>
      <c r="G612" s="116">
        <v>55976</v>
      </c>
      <c r="H612" s="117">
        <v>55976</v>
      </c>
      <c r="I612" s="554">
        <f>H612/G612*100</f>
        <v>100</v>
      </c>
      <c r="J612" s="287">
        <f t="shared" si="51"/>
        <v>221.0393302795767</v>
      </c>
      <c r="K612" s="459"/>
      <c r="L612" s="459"/>
      <c r="M612" s="459"/>
      <c r="N612" s="459"/>
    </row>
    <row r="613" spans="1:14" s="76" customFormat="1" ht="12.75" customHeight="1">
      <c r="A613" s="169"/>
      <c r="B613" s="118"/>
      <c r="C613" s="113">
        <v>4040</v>
      </c>
      <c r="D613" s="114" t="s">
        <v>12</v>
      </c>
      <c r="E613" s="117">
        <v>0</v>
      </c>
      <c r="F613" s="116">
        <v>2153</v>
      </c>
      <c r="G613" s="116">
        <v>2153</v>
      </c>
      <c r="H613" s="117">
        <v>2153</v>
      </c>
      <c r="I613" s="554">
        <f>H613/G613*100</f>
        <v>100</v>
      </c>
      <c r="J613" s="287">
        <v>0</v>
      </c>
      <c r="K613" s="651"/>
      <c r="L613" s="459"/>
      <c r="M613" s="459"/>
      <c r="N613" s="459"/>
    </row>
    <row r="614" spans="1:14" s="76" customFormat="1" ht="12.75" customHeight="1">
      <c r="A614" s="169"/>
      <c r="B614" s="118"/>
      <c r="C614" s="113">
        <v>4110</v>
      </c>
      <c r="D614" s="114" t="s">
        <v>13</v>
      </c>
      <c r="E614" s="117">
        <v>4354</v>
      </c>
      <c r="F614" s="116">
        <v>9790</v>
      </c>
      <c r="G614" s="116">
        <v>9790</v>
      </c>
      <c r="H614" s="117">
        <v>9790</v>
      </c>
      <c r="I614" s="554">
        <f t="shared" si="52"/>
        <v>100</v>
      </c>
      <c r="J614" s="287">
        <f t="shared" si="51"/>
        <v>224.85071198897563</v>
      </c>
      <c r="K614" s="459"/>
      <c r="L614" s="459"/>
      <c r="M614" s="459"/>
      <c r="N614" s="459"/>
    </row>
    <row r="615" spans="1:14" s="76" customFormat="1" ht="12.75" customHeight="1">
      <c r="A615" s="169"/>
      <c r="B615" s="118"/>
      <c r="C615" s="113">
        <v>4120</v>
      </c>
      <c r="D615" s="114" t="s">
        <v>14</v>
      </c>
      <c r="E615" s="117">
        <v>619</v>
      </c>
      <c r="F615" s="116">
        <v>1225</v>
      </c>
      <c r="G615" s="116">
        <v>1225</v>
      </c>
      <c r="H615" s="117">
        <v>1225</v>
      </c>
      <c r="I615" s="554">
        <f t="shared" si="52"/>
        <v>100</v>
      </c>
      <c r="J615" s="287">
        <f t="shared" si="51"/>
        <v>197.89983844911148</v>
      </c>
      <c r="K615" s="459"/>
      <c r="L615" s="459"/>
      <c r="M615" s="459"/>
      <c r="N615" s="459"/>
    </row>
    <row r="616" spans="1:14" s="76" customFormat="1" ht="12.75" customHeight="1">
      <c r="A616" s="169"/>
      <c r="B616" s="118"/>
      <c r="C616" s="113">
        <v>4210</v>
      </c>
      <c r="D616" s="114" t="s">
        <v>7</v>
      </c>
      <c r="E616" s="117">
        <v>386</v>
      </c>
      <c r="F616" s="116">
        <v>1220</v>
      </c>
      <c r="G616" s="116">
        <v>1176</v>
      </c>
      <c r="H616" s="117">
        <v>1176</v>
      </c>
      <c r="I616" s="554">
        <f t="shared" si="52"/>
        <v>100</v>
      </c>
      <c r="J616" s="287">
        <f t="shared" si="51"/>
        <v>304.66321243523316</v>
      </c>
      <c r="K616" s="651"/>
      <c r="L616" s="459"/>
      <c r="M616" s="459"/>
      <c r="N616" s="459"/>
    </row>
    <row r="617" spans="1:14" s="76" customFormat="1" ht="12.75" customHeight="1">
      <c r="A617" s="169"/>
      <c r="B617" s="118"/>
      <c r="C617" s="113">
        <v>4260</v>
      </c>
      <c r="D617" s="114" t="s">
        <v>15</v>
      </c>
      <c r="E617" s="117">
        <v>2310</v>
      </c>
      <c r="F617" s="116">
        <v>5148</v>
      </c>
      <c r="G617" s="116">
        <v>5880</v>
      </c>
      <c r="H617" s="117">
        <v>5880</v>
      </c>
      <c r="I617" s="554">
        <f t="shared" si="52"/>
        <v>100</v>
      </c>
      <c r="J617" s="287">
        <f t="shared" si="51"/>
        <v>254.54545454545453</v>
      </c>
      <c r="K617" s="459"/>
      <c r="L617" s="459"/>
      <c r="M617" s="459"/>
      <c r="N617" s="459"/>
    </row>
    <row r="618" spans="1:14" s="76" customFormat="1" ht="12.75" customHeight="1">
      <c r="A618" s="169"/>
      <c r="B618" s="118"/>
      <c r="C618" s="113">
        <v>4270</v>
      </c>
      <c r="D618" s="114" t="s">
        <v>27</v>
      </c>
      <c r="E618" s="117">
        <v>165</v>
      </c>
      <c r="F618" s="116">
        <v>289</v>
      </c>
      <c r="G618" s="116">
        <v>989</v>
      </c>
      <c r="H618" s="117">
        <v>989</v>
      </c>
      <c r="I618" s="554">
        <f t="shared" si="52"/>
        <v>100</v>
      </c>
      <c r="J618" s="287">
        <f t="shared" si="51"/>
        <v>599.3939393939394</v>
      </c>
      <c r="K618" s="459"/>
      <c r="L618" s="459"/>
      <c r="M618" s="459"/>
      <c r="N618" s="459"/>
    </row>
    <row r="619" spans="1:14" s="76" customFormat="1" ht="12.75" customHeight="1">
      <c r="A619" s="169"/>
      <c r="B619" s="118"/>
      <c r="C619" s="230">
        <v>4300</v>
      </c>
      <c r="D619" s="157" t="s">
        <v>189</v>
      </c>
      <c r="E619" s="299">
        <v>584</v>
      </c>
      <c r="F619" s="300">
        <v>1905</v>
      </c>
      <c r="G619" s="300">
        <v>1459</v>
      </c>
      <c r="H619" s="299">
        <v>1459</v>
      </c>
      <c r="I619" s="626">
        <f t="shared" si="52"/>
        <v>100</v>
      </c>
      <c r="J619" s="287">
        <f aca="true" t="shared" si="53" ref="J619:J679">H619/E619*100</f>
        <v>249.82876712328766</v>
      </c>
      <c r="K619" s="459"/>
      <c r="L619" s="459"/>
      <c r="M619" s="459"/>
      <c r="N619" s="459"/>
    </row>
    <row r="620" spans="1:14" s="76" customFormat="1" ht="12.75" customHeight="1">
      <c r="A620" s="169"/>
      <c r="B620" s="118"/>
      <c r="C620" s="113">
        <v>4360</v>
      </c>
      <c r="D620" s="75" t="s">
        <v>404</v>
      </c>
      <c r="E620" s="117">
        <v>84</v>
      </c>
      <c r="F620" s="116">
        <v>148</v>
      </c>
      <c r="G620" s="116">
        <v>148</v>
      </c>
      <c r="H620" s="117">
        <v>148</v>
      </c>
      <c r="I620" s="554">
        <f t="shared" si="52"/>
        <v>100</v>
      </c>
      <c r="J620" s="287">
        <f t="shared" si="53"/>
        <v>176.19047619047618</v>
      </c>
      <c r="K620" s="459"/>
      <c r="L620" s="459"/>
      <c r="M620" s="459"/>
      <c r="N620" s="459"/>
    </row>
    <row r="621" spans="1:14" s="76" customFormat="1" ht="12.75" customHeight="1">
      <c r="A621" s="169"/>
      <c r="B621" s="105"/>
      <c r="C621" s="113">
        <v>4440</v>
      </c>
      <c r="D621" s="114" t="s">
        <v>414</v>
      </c>
      <c r="E621" s="117">
        <v>1283</v>
      </c>
      <c r="F621" s="116">
        <v>2814</v>
      </c>
      <c r="G621" s="116">
        <v>2814</v>
      </c>
      <c r="H621" s="117">
        <v>2814</v>
      </c>
      <c r="I621" s="554">
        <f>H621/G621*100</f>
        <v>100</v>
      </c>
      <c r="J621" s="287">
        <f t="shared" si="53"/>
        <v>219.3296960249415</v>
      </c>
      <c r="K621" s="459"/>
      <c r="L621" s="459"/>
      <c r="M621" s="459"/>
      <c r="N621" s="459"/>
    </row>
    <row r="622" spans="1:14" s="76" customFormat="1" ht="12.75" customHeight="1">
      <c r="A622" s="169"/>
      <c r="B622" s="105"/>
      <c r="C622" s="113"/>
      <c r="D622" s="152" t="s">
        <v>130</v>
      </c>
      <c r="E622" s="237">
        <f>SUM(E623:E638)+SUM(E646:E649)</f>
        <v>226856</v>
      </c>
      <c r="F622" s="273">
        <f>SUM(F623:F638)+SUM(F646:F649)</f>
        <v>232166</v>
      </c>
      <c r="G622" s="273">
        <f>SUM(G623:G638)+SUM(G646:G649)</f>
        <v>228146</v>
      </c>
      <c r="H622" s="237">
        <f>SUM(H623:H638)+SUM(H646:H649)</f>
        <v>228145.99999999997</v>
      </c>
      <c r="I622" s="621">
        <f aca="true" t="shared" si="54" ref="I622:I649">H622/G622*100</f>
        <v>99.99999999999999</v>
      </c>
      <c r="J622" s="302">
        <f t="shared" si="53"/>
        <v>100.56864266318722</v>
      </c>
      <c r="K622" s="459"/>
      <c r="L622" s="459"/>
      <c r="M622" s="459"/>
      <c r="N622" s="459"/>
    </row>
    <row r="623" spans="1:14" s="76" customFormat="1" ht="12.75" customHeight="1">
      <c r="A623" s="169"/>
      <c r="B623" s="105"/>
      <c r="C623" s="113">
        <v>3020</v>
      </c>
      <c r="D623" s="114" t="s">
        <v>166</v>
      </c>
      <c r="E623" s="117">
        <v>103.57</v>
      </c>
      <c r="F623" s="116">
        <v>176</v>
      </c>
      <c r="G623" s="116">
        <v>151</v>
      </c>
      <c r="H623" s="117">
        <v>151.26</v>
      </c>
      <c r="I623" s="554">
        <f t="shared" si="54"/>
        <v>100.17218543046357</v>
      </c>
      <c r="J623" s="287">
        <f t="shared" si="53"/>
        <v>146.04615236072223</v>
      </c>
      <c r="K623" s="459"/>
      <c r="L623" s="459"/>
      <c r="M623" s="459"/>
      <c r="N623" s="459"/>
    </row>
    <row r="624" spans="1:14" s="76" customFormat="1" ht="12.75" customHeight="1">
      <c r="A624" s="169"/>
      <c r="B624" s="105"/>
      <c r="C624" s="113">
        <v>4010</v>
      </c>
      <c r="D624" s="114" t="s">
        <v>11</v>
      </c>
      <c r="E624" s="117">
        <v>126431</v>
      </c>
      <c r="F624" s="116">
        <v>129838</v>
      </c>
      <c r="G624" s="116">
        <v>130537</v>
      </c>
      <c r="H624" s="117">
        <v>130537.38</v>
      </c>
      <c r="I624" s="554">
        <f t="shared" si="54"/>
        <v>100.0002911052039</v>
      </c>
      <c r="J624" s="287">
        <f t="shared" si="53"/>
        <v>103.24792179133281</v>
      </c>
      <c r="K624" s="480"/>
      <c r="L624" s="459"/>
      <c r="M624" s="459"/>
      <c r="N624" s="459"/>
    </row>
    <row r="625" spans="1:14" s="76" customFormat="1" ht="12.75" customHeight="1">
      <c r="A625" s="169"/>
      <c r="B625" s="105"/>
      <c r="C625" s="113">
        <v>4040</v>
      </c>
      <c r="D625" s="114" t="s">
        <v>12</v>
      </c>
      <c r="E625" s="117">
        <v>6798</v>
      </c>
      <c r="F625" s="116">
        <v>7525</v>
      </c>
      <c r="G625" s="116">
        <v>10747</v>
      </c>
      <c r="H625" s="117">
        <v>10746.64</v>
      </c>
      <c r="I625" s="554">
        <f t="shared" si="54"/>
        <v>99.99665022797059</v>
      </c>
      <c r="J625" s="287">
        <f t="shared" si="53"/>
        <v>158.0853192115328</v>
      </c>
      <c r="K625" s="467"/>
      <c r="L625" s="459"/>
      <c r="M625" s="459"/>
      <c r="N625" s="459"/>
    </row>
    <row r="626" spans="1:14" s="76" customFormat="1" ht="12.75" customHeight="1">
      <c r="A626" s="169"/>
      <c r="B626" s="105"/>
      <c r="C626" s="113">
        <v>4110</v>
      </c>
      <c r="D626" s="114" t="s">
        <v>13</v>
      </c>
      <c r="E626" s="117">
        <v>23118</v>
      </c>
      <c r="F626" s="116">
        <v>23307</v>
      </c>
      <c r="G626" s="116">
        <v>24782</v>
      </c>
      <c r="H626" s="117">
        <v>24782.38</v>
      </c>
      <c r="I626" s="554">
        <f t="shared" si="54"/>
        <v>100.00153337099509</v>
      </c>
      <c r="J626" s="287">
        <f t="shared" si="53"/>
        <v>107.19949822649018</v>
      </c>
      <c r="K626" s="459"/>
      <c r="L626" s="459"/>
      <c r="M626" s="459"/>
      <c r="N626" s="459"/>
    </row>
    <row r="627" spans="1:14" s="76" customFormat="1" ht="12.75" customHeight="1">
      <c r="A627" s="169"/>
      <c r="B627" s="105"/>
      <c r="C627" s="113">
        <v>4120</v>
      </c>
      <c r="D627" s="114" t="s">
        <v>14</v>
      </c>
      <c r="E627" s="117">
        <v>2657.87</v>
      </c>
      <c r="F627" s="116">
        <v>3380</v>
      </c>
      <c r="G627" s="116">
        <v>2810</v>
      </c>
      <c r="H627" s="117">
        <v>2809.96</v>
      </c>
      <c r="I627" s="554">
        <f t="shared" si="54"/>
        <v>99.99857651245551</v>
      </c>
      <c r="J627" s="287">
        <f t="shared" si="53"/>
        <v>105.72225127639803</v>
      </c>
      <c r="K627" s="459"/>
      <c r="L627" s="459"/>
      <c r="M627" s="459"/>
      <c r="N627" s="459"/>
    </row>
    <row r="628" spans="1:14" s="76" customFormat="1" ht="12.75" customHeight="1">
      <c r="A628" s="169"/>
      <c r="B628" s="105"/>
      <c r="C628" s="113">
        <v>4140</v>
      </c>
      <c r="D628" s="114" t="s">
        <v>64</v>
      </c>
      <c r="E628" s="117">
        <v>229.05</v>
      </c>
      <c r="F628" s="116">
        <v>379</v>
      </c>
      <c r="G628" s="116">
        <v>397</v>
      </c>
      <c r="H628" s="117">
        <v>396.68</v>
      </c>
      <c r="I628" s="554">
        <f t="shared" si="54"/>
        <v>99.91939546599497</v>
      </c>
      <c r="J628" s="287">
        <f t="shared" si="53"/>
        <v>173.18489412791968</v>
      </c>
      <c r="K628" s="480"/>
      <c r="L628" s="459"/>
      <c r="M628" s="459"/>
      <c r="N628" s="459"/>
    </row>
    <row r="629" spans="1:14" s="76" customFormat="1" ht="12.75" customHeight="1">
      <c r="A629" s="169"/>
      <c r="B629" s="105"/>
      <c r="C629" s="113">
        <v>4170</v>
      </c>
      <c r="D629" s="114" t="s">
        <v>111</v>
      </c>
      <c r="E629" s="117">
        <v>634.84</v>
      </c>
      <c r="F629" s="116">
        <v>284</v>
      </c>
      <c r="G629" s="116">
        <v>1194</v>
      </c>
      <c r="H629" s="117">
        <v>1193.55</v>
      </c>
      <c r="I629" s="554">
        <f t="shared" si="54"/>
        <v>99.96231155778894</v>
      </c>
      <c r="J629" s="287">
        <f t="shared" si="53"/>
        <v>188.00800201625606</v>
      </c>
      <c r="K629" s="467"/>
      <c r="L629" s="459"/>
      <c r="M629" s="459"/>
      <c r="N629" s="459"/>
    </row>
    <row r="630" spans="1:14" s="76" customFormat="1" ht="12.75" customHeight="1">
      <c r="A630" s="169"/>
      <c r="B630" s="105"/>
      <c r="C630" s="113">
        <v>4210</v>
      </c>
      <c r="D630" s="114" t="s">
        <v>7</v>
      </c>
      <c r="E630" s="117">
        <v>29811.43</v>
      </c>
      <c r="F630" s="116">
        <v>33085</v>
      </c>
      <c r="G630" s="116">
        <v>4424</v>
      </c>
      <c r="H630" s="117">
        <v>4424.25</v>
      </c>
      <c r="I630" s="554">
        <f t="shared" si="54"/>
        <v>100.00565099457503</v>
      </c>
      <c r="J630" s="287">
        <f t="shared" si="53"/>
        <v>14.840784222695792</v>
      </c>
      <c r="K630" s="459"/>
      <c r="L630" s="459"/>
      <c r="M630" s="459"/>
      <c r="N630" s="459"/>
    </row>
    <row r="631" spans="1:14" s="76" customFormat="1" ht="12.75" customHeight="1">
      <c r="A631" s="169"/>
      <c r="B631" s="105"/>
      <c r="C631" s="113">
        <v>4240</v>
      </c>
      <c r="D631" s="114" t="s">
        <v>60</v>
      </c>
      <c r="E631" s="117">
        <v>21169.26</v>
      </c>
      <c r="F631" s="116">
        <v>4890</v>
      </c>
      <c r="G631" s="116">
        <v>0</v>
      </c>
      <c r="H631" s="117">
        <v>0</v>
      </c>
      <c r="I631" s="554">
        <v>0</v>
      </c>
      <c r="J631" s="287">
        <f t="shared" si="53"/>
        <v>0</v>
      </c>
      <c r="K631" s="459"/>
      <c r="L631" s="459"/>
      <c r="M631" s="459"/>
      <c r="N631" s="459"/>
    </row>
    <row r="632" spans="1:14" s="76" customFormat="1" ht="12.75" customHeight="1">
      <c r="A632" s="169"/>
      <c r="B632" s="105"/>
      <c r="C632" s="113">
        <v>4260</v>
      </c>
      <c r="D632" s="114" t="s">
        <v>15</v>
      </c>
      <c r="E632" s="117">
        <v>2936.14</v>
      </c>
      <c r="F632" s="116">
        <v>2977</v>
      </c>
      <c r="G632" s="116">
        <v>3802</v>
      </c>
      <c r="H632" s="117">
        <v>3802.32</v>
      </c>
      <c r="I632" s="554">
        <f t="shared" si="54"/>
        <v>100.00841662283008</v>
      </c>
      <c r="J632" s="287">
        <f t="shared" si="53"/>
        <v>129.50063689061147</v>
      </c>
      <c r="K632" s="459"/>
      <c r="L632" s="459"/>
      <c r="M632" s="459"/>
      <c r="N632" s="459"/>
    </row>
    <row r="633" spans="1:14" s="76" customFormat="1" ht="12.75" customHeight="1">
      <c r="A633" s="169"/>
      <c r="B633" s="105"/>
      <c r="C633" s="113">
        <v>4270</v>
      </c>
      <c r="D633" s="114" t="s">
        <v>27</v>
      </c>
      <c r="E633" s="117">
        <v>148.63</v>
      </c>
      <c r="F633" s="116">
        <v>11948</v>
      </c>
      <c r="G633" s="116">
        <v>682</v>
      </c>
      <c r="H633" s="117">
        <v>681.59</v>
      </c>
      <c r="I633" s="554">
        <f t="shared" si="54"/>
        <v>99.93988269794721</v>
      </c>
      <c r="J633" s="287">
        <f t="shared" si="53"/>
        <v>458.5817129785373</v>
      </c>
      <c r="K633" s="480"/>
      <c r="L633" s="459"/>
      <c r="M633" s="459"/>
      <c r="N633" s="459"/>
    </row>
    <row r="634" spans="1:14" s="76" customFormat="1" ht="12.75" customHeight="1">
      <c r="A634" s="169"/>
      <c r="B634" s="105"/>
      <c r="C634" s="113">
        <v>4280</v>
      </c>
      <c r="D634" s="114" t="s">
        <v>91</v>
      </c>
      <c r="E634" s="117">
        <v>13.74</v>
      </c>
      <c r="F634" s="116">
        <v>497</v>
      </c>
      <c r="G634" s="116">
        <v>36</v>
      </c>
      <c r="H634" s="117">
        <v>35.96</v>
      </c>
      <c r="I634" s="554">
        <f t="shared" si="54"/>
        <v>99.8888888888889</v>
      </c>
      <c r="J634" s="287">
        <f t="shared" si="53"/>
        <v>261.7176128093158</v>
      </c>
      <c r="K634" s="467"/>
      <c r="L634" s="459"/>
      <c r="M634" s="459"/>
      <c r="N634" s="459"/>
    </row>
    <row r="635" spans="1:14" s="76" customFormat="1" ht="12.75" customHeight="1">
      <c r="A635" s="169"/>
      <c r="B635" s="105"/>
      <c r="C635" s="113">
        <v>4300</v>
      </c>
      <c r="D635" s="114" t="s">
        <v>10</v>
      </c>
      <c r="E635" s="117">
        <v>1684.24</v>
      </c>
      <c r="F635" s="116">
        <v>1347</v>
      </c>
      <c r="G635" s="116">
        <v>1915</v>
      </c>
      <c r="H635" s="117">
        <v>1914.62</v>
      </c>
      <c r="I635" s="554">
        <f t="shared" si="54"/>
        <v>99.98015665796343</v>
      </c>
      <c r="J635" s="287">
        <f t="shared" si="53"/>
        <v>113.67857312497031</v>
      </c>
      <c r="K635" s="459"/>
      <c r="L635" s="459"/>
      <c r="M635" s="459"/>
      <c r="N635" s="459"/>
    </row>
    <row r="636" spans="1:14" s="76" customFormat="1" ht="12.75" customHeight="1">
      <c r="A636" s="169"/>
      <c r="B636" s="105"/>
      <c r="C636" s="113">
        <v>4360</v>
      </c>
      <c r="D636" s="114" t="s">
        <v>404</v>
      </c>
      <c r="E636" s="117">
        <v>165.82</v>
      </c>
      <c r="F636" s="116">
        <v>190</v>
      </c>
      <c r="G636" s="116">
        <v>142</v>
      </c>
      <c r="H636" s="117">
        <v>142.48</v>
      </c>
      <c r="I636" s="554">
        <f t="shared" si="54"/>
        <v>100.33802816901407</v>
      </c>
      <c r="J636" s="287">
        <f t="shared" si="53"/>
        <v>85.92449644192499</v>
      </c>
      <c r="K636" s="459"/>
      <c r="L636" s="459"/>
      <c r="M636" s="459"/>
      <c r="N636" s="459"/>
    </row>
    <row r="637" spans="1:14" s="76" customFormat="1" ht="12.75" customHeight="1">
      <c r="A637" s="169"/>
      <c r="B637" s="105"/>
      <c r="C637" s="113">
        <v>4410</v>
      </c>
      <c r="D637" s="114" t="s">
        <v>16</v>
      </c>
      <c r="E637" s="117">
        <v>242.46</v>
      </c>
      <c r="F637" s="116">
        <v>633</v>
      </c>
      <c r="G637" s="116">
        <v>46</v>
      </c>
      <c r="H637" s="117">
        <v>46.02</v>
      </c>
      <c r="I637" s="554">
        <f t="shared" si="54"/>
        <v>100.04347826086956</v>
      </c>
      <c r="J637" s="287">
        <f t="shared" si="53"/>
        <v>18.980450383568424</v>
      </c>
      <c r="K637" s="459"/>
      <c r="L637" s="459"/>
      <c r="M637" s="459"/>
      <c r="N637" s="459"/>
    </row>
    <row r="638" spans="1:14" s="76" customFormat="1" ht="12.75" customHeight="1">
      <c r="A638" s="470"/>
      <c r="B638" s="157"/>
      <c r="C638" s="113">
        <v>4430</v>
      </c>
      <c r="D638" s="114" t="s">
        <v>28</v>
      </c>
      <c r="E638" s="117">
        <v>168</v>
      </c>
      <c r="F638" s="116">
        <v>133</v>
      </c>
      <c r="G638" s="116">
        <v>536</v>
      </c>
      <c r="H638" s="117">
        <v>535.65</v>
      </c>
      <c r="I638" s="554">
        <f t="shared" si="54"/>
        <v>99.93470149253731</v>
      </c>
      <c r="J638" s="287">
        <f t="shared" si="53"/>
        <v>318.8392857142857</v>
      </c>
      <c r="K638" s="459"/>
      <c r="L638" s="459"/>
      <c r="M638" s="459"/>
      <c r="N638" s="459"/>
    </row>
    <row r="639" spans="1:14" s="76" customFormat="1" ht="12.75" customHeight="1">
      <c r="A639" s="156"/>
      <c r="B639" s="156"/>
      <c r="C639" s="156"/>
      <c r="D639" s="156"/>
      <c r="E639" s="159"/>
      <c r="F639" s="158"/>
      <c r="G639" s="158"/>
      <c r="H639" s="159"/>
      <c r="I639" s="367"/>
      <c r="J639" s="367"/>
      <c r="K639" s="459"/>
      <c r="L639" s="459"/>
      <c r="M639" s="459"/>
      <c r="N639" s="459"/>
    </row>
    <row r="640" spans="1:14" s="76" customFormat="1" ht="12.75" customHeight="1">
      <c r="A640" s="156"/>
      <c r="B640" s="156"/>
      <c r="C640" s="156"/>
      <c r="D640" s="156"/>
      <c r="E640" s="159" t="s">
        <v>541</v>
      </c>
      <c r="F640" s="158"/>
      <c r="G640" s="158"/>
      <c r="H640" s="159"/>
      <c r="I640" s="367"/>
      <c r="J640" s="367"/>
      <c r="K640" s="459"/>
      <c r="L640" s="459"/>
      <c r="M640" s="459"/>
      <c r="N640" s="459"/>
    </row>
    <row r="641" spans="1:14" s="76" customFormat="1" ht="12.75" customHeight="1">
      <c r="A641" s="156"/>
      <c r="B641" s="156"/>
      <c r="C641" s="156"/>
      <c r="D641" s="156"/>
      <c r="E641" s="159"/>
      <c r="F641" s="158"/>
      <c r="G641" s="158"/>
      <c r="H641" s="159"/>
      <c r="I641" s="367"/>
      <c r="J641" s="367"/>
      <c r="K641" s="459"/>
      <c r="L641" s="459"/>
      <c r="M641" s="459"/>
      <c r="N641" s="459"/>
    </row>
    <row r="642" spans="1:14" s="76" customFormat="1" ht="12.75" customHeight="1">
      <c r="A642" s="419"/>
      <c r="B642" s="420"/>
      <c r="C642" s="419"/>
      <c r="D642" s="421"/>
      <c r="E642" s="82" t="s">
        <v>3</v>
      </c>
      <c r="F642" s="422" t="s">
        <v>101</v>
      </c>
      <c r="G642" s="423" t="s">
        <v>102</v>
      </c>
      <c r="H642" s="82" t="s">
        <v>3</v>
      </c>
      <c r="I642" s="424" t="s">
        <v>319</v>
      </c>
      <c r="J642" s="425"/>
      <c r="K642" s="459"/>
      <c r="L642" s="459"/>
      <c r="M642" s="459"/>
      <c r="N642" s="459"/>
    </row>
    <row r="643" spans="1:14" s="76" customFormat="1" ht="12.75" customHeight="1">
      <c r="A643" s="426" t="s">
        <v>98</v>
      </c>
      <c r="B643" s="249" t="s">
        <v>99</v>
      </c>
      <c r="C643" s="426" t="s">
        <v>4</v>
      </c>
      <c r="D643" s="427" t="s">
        <v>100</v>
      </c>
      <c r="E643" s="86" t="s">
        <v>378</v>
      </c>
      <c r="F643" s="428" t="s">
        <v>103</v>
      </c>
      <c r="G643" s="429" t="s">
        <v>104</v>
      </c>
      <c r="H643" s="86" t="s">
        <v>479</v>
      </c>
      <c r="I643" s="430"/>
      <c r="J643" s="431"/>
      <c r="K643" s="459"/>
      <c r="L643" s="459"/>
      <c r="M643" s="459"/>
      <c r="N643" s="459"/>
    </row>
    <row r="644" spans="1:14" s="76" customFormat="1" ht="12.75" customHeight="1">
      <c r="A644" s="432"/>
      <c r="B644" s="433"/>
      <c r="C644" s="432"/>
      <c r="D644" s="434"/>
      <c r="E644" s="90"/>
      <c r="F644" s="435" t="s">
        <v>479</v>
      </c>
      <c r="G644" s="436" t="s">
        <v>105</v>
      </c>
      <c r="H644" s="90"/>
      <c r="I644" s="437" t="s">
        <v>106</v>
      </c>
      <c r="J644" s="438" t="s">
        <v>107</v>
      </c>
      <c r="K644" s="459"/>
      <c r="L644" s="459"/>
      <c r="M644" s="459"/>
      <c r="N644" s="459"/>
    </row>
    <row r="645" spans="1:14" s="76" customFormat="1" ht="12.75" customHeight="1">
      <c r="A645" s="92">
        <v>1</v>
      </c>
      <c r="B645" s="92">
        <v>2</v>
      </c>
      <c r="C645" s="92">
        <v>3</v>
      </c>
      <c r="D645" s="92">
        <v>4</v>
      </c>
      <c r="E645" s="439">
        <v>5</v>
      </c>
      <c r="F645" s="439">
        <v>6</v>
      </c>
      <c r="G645" s="439">
        <v>7</v>
      </c>
      <c r="H645" s="440">
        <v>8</v>
      </c>
      <c r="I645" s="441">
        <v>9</v>
      </c>
      <c r="J645" s="442">
        <v>10</v>
      </c>
      <c r="K645" s="459"/>
      <c r="L645" s="459"/>
      <c r="M645" s="459"/>
      <c r="N645" s="459"/>
    </row>
    <row r="646" spans="1:14" s="76" customFormat="1" ht="12.75" customHeight="1">
      <c r="A646" s="169"/>
      <c r="B646" s="105"/>
      <c r="C646" s="230">
        <v>4440</v>
      </c>
      <c r="D646" s="157" t="s">
        <v>414</v>
      </c>
      <c r="E646" s="299">
        <v>4151</v>
      </c>
      <c r="F646" s="300">
        <v>4372</v>
      </c>
      <c r="G646" s="300">
        <v>4830</v>
      </c>
      <c r="H646" s="299">
        <v>4830.39</v>
      </c>
      <c r="I646" s="626">
        <f t="shared" si="54"/>
        <v>100.0080745341615</v>
      </c>
      <c r="J646" s="634">
        <f t="shared" si="53"/>
        <v>116.36689954227897</v>
      </c>
      <c r="K646" s="459"/>
      <c r="L646" s="459"/>
      <c r="M646" s="459"/>
      <c r="N646" s="459"/>
    </row>
    <row r="647" spans="1:14" s="76" customFormat="1" ht="12.75" customHeight="1">
      <c r="A647" s="169"/>
      <c r="B647" s="105"/>
      <c r="C647" s="113">
        <v>4480</v>
      </c>
      <c r="D647" s="114" t="s">
        <v>365</v>
      </c>
      <c r="E647" s="117">
        <v>87.96</v>
      </c>
      <c r="F647" s="116">
        <v>104</v>
      </c>
      <c r="G647" s="116">
        <v>64</v>
      </c>
      <c r="H647" s="117">
        <v>64.12</v>
      </c>
      <c r="I647" s="554">
        <f t="shared" si="54"/>
        <v>100.1875</v>
      </c>
      <c r="J647" s="287">
        <f t="shared" si="53"/>
        <v>72.8967712596635</v>
      </c>
      <c r="K647" s="459"/>
      <c r="L647" s="459"/>
      <c r="M647" s="459"/>
      <c r="N647" s="459"/>
    </row>
    <row r="648" spans="1:14" s="76" customFormat="1" ht="12.75" customHeight="1">
      <c r="A648" s="169"/>
      <c r="B648" s="105"/>
      <c r="C648" s="113">
        <v>4700</v>
      </c>
      <c r="D648" s="114" t="s">
        <v>142</v>
      </c>
      <c r="E648" s="117">
        <v>4225.84</v>
      </c>
      <c r="F648" s="116">
        <v>7101</v>
      </c>
      <c r="G648" s="116">
        <v>4052</v>
      </c>
      <c r="H648" s="117">
        <v>4051.75</v>
      </c>
      <c r="I648" s="554">
        <f t="shared" si="54"/>
        <v>99.99383020730504</v>
      </c>
      <c r="J648" s="287">
        <f t="shared" si="53"/>
        <v>95.88034568275184</v>
      </c>
      <c r="K648" s="459"/>
      <c r="L648" s="459"/>
      <c r="M648" s="459"/>
      <c r="N648" s="459"/>
    </row>
    <row r="649" spans="1:14" s="76" customFormat="1" ht="12.75" customHeight="1">
      <c r="A649" s="169"/>
      <c r="B649" s="105"/>
      <c r="C649" s="113">
        <v>6050</v>
      </c>
      <c r="D649" s="114" t="s">
        <v>94</v>
      </c>
      <c r="E649" s="117">
        <v>2079.15</v>
      </c>
      <c r="F649" s="116">
        <v>0</v>
      </c>
      <c r="G649" s="116">
        <v>36999</v>
      </c>
      <c r="H649" s="117">
        <v>36999</v>
      </c>
      <c r="I649" s="554">
        <f t="shared" si="54"/>
        <v>100</v>
      </c>
      <c r="J649" s="648">
        <f>H649/E649*100</f>
        <v>1779.5252867758456</v>
      </c>
      <c r="K649" s="459"/>
      <c r="L649" s="459"/>
      <c r="M649" s="459"/>
      <c r="N649" s="459"/>
    </row>
    <row r="650" spans="1:14" s="76" customFormat="1" ht="12.75" customHeight="1">
      <c r="A650" s="449"/>
      <c r="B650" s="151">
        <v>80195</v>
      </c>
      <c r="C650" s="107"/>
      <c r="D650" s="108" t="s">
        <v>38</v>
      </c>
      <c r="E650" s="111">
        <f>E652+E654+E656+E658+E660</f>
        <v>106001</v>
      </c>
      <c r="F650" s="110">
        <f>F652+F654+F656+F658+F660</f>
        <v>676383</v>
      </c>
      <c r="G650" s="109">
        <f>G652+G654+G656+G658+G660</f>
        <v>130152</v>
      </c>
      <c r="H650" s="111">
        <f>H652+H654+H656+H658+H660</f>
        <v>106366</v>
      </c>
      <c r="I650" s="553">
        <f>H650/G650*100</f>
        <v>81.72444526399902</v>
      </c>
      <c r="J650" s="272">
        <f t="shared" si="53"/>
        <v>100.34433637418513</v>
      </c>
      <c r="K650" s="459"/>
      <c r="L650" s="459"/>
      <c r="M650" s="459"/>
      <c r="N650" s="459"/>
    </row>
    <row r="651" spans="1:14" s="76" customFormat="1" ht="12.75" customHeight="1">
      <c r="A651" s="449"/>
      <c r="B651" s="118"/>
      <c r="C651" s="107"/>
      <c r="D651" s="153" t="s">
        <v>198</v>
      </c>
      <c r="E651" s="155">
        <v>0</v>
      </c>
      <c r="F651" s="154">
        <v>0</v>
      </c>
      <c r="G651" s="301">
        <v>0</v>
      </c>
      <c r="H651" s="155">
        <v>0</v>
      </c>
      <c r="I651" s="620">
        <v>0</v>
      </c>
      <c r="J651" s="272">
        <v>0</v>
      </c>
      <c r="K651" s="459"/>
      <c r="L651" s="459"/>
      <c r="M651" s="459"/>
      <c r="N651" s="459"/>
    </row>
    <row r="652" spans="1:14" s="76" customFormat="1" ht="12.75" customHeight="1">
      <c r="A652" s="474"/>
      <c r="B652" s="475"/>
      <c r="C652" s="473"/>
      <c r="D652" s="152" t="s">
        <v>325</v>
      </c>
      <c r="E652" s="237">
        <f>E653</f>
        <v>2638</v>
      </c>
      <c r="F652" s="273">
        <f>F653</f>
        <v>2645</v>
      </c>
      <c r="G652" s="273">
        <f>G653</f>
        <v>2652</v>
      </c>
      <c r="H652" s="237">
        <f>H653</f>
        <v>2652</v>
      </c>
      <c r="I652" s="621">
        <f>H652/G652*100</f>
        <v>100</v>
      </c>
      <c r="J652" s="302">
        <f t="shared" si="53"/>
        <v>100.53070507960575</v>
      </c>
      <c r="K652" s="459"/>
      <c r="L652" s="459"/>
      <c r="M652" s="459"/>
      <c r="N652" s="459"/>
    </row>
    <row r="653" spans="1:14" s="76" customFormat="1" ht="12.75" customHeight="1">
      <c r="A653" s="169"/>
      <c r="B653" s="105"/>
      <c r="C653" s="113">
        <v>4440</v>
      </c>
      <c r="D653" s="114" t="s">
        <v>17</v>
      </c>
      <c r="E653" s="117">
        <v>2638</v>
      </c>
      <c r="F653" s="116">
        <v>2645</v>
      </c>
      <c r="G653" s="116">
        <v>2652</v>
      </c>
      <c r="H653" s="117">
        <v>2652</v>
      </c>
      <c r="I653" s="554">
        <f>H653/G653*100</f>
        <v>100</v>
      </c>
      <c r="J653" s="287">
        <f t="shared" si="53"/>
        <v>100.53070507960575</v>
      </c>
      <c r="K653" s="459"/>
      <c r="L653" s="459"/>
      <c r="M653" s="459"/>
      <c r="N653" s="459"/>
    </row>
    <row r="654" spans="1:14" s="76" customFormat="1" ht="12.75" customHeight="1">
      <c r="A654" s="169"/>
      <c r="B654" s="105"/>
      <c r="C654" s="259"/>
      <c r="D654" s="152" t="s">
        <v>308</v>
      </c>
      <c r="E654" s="238">
        <f>E655</f>
        <v>32664</v>
      </c>
      <c r="F654" s="306">
        <f>F655</f>
        <v>27498</v>
      </c>
      <c r="G654" s="306">
        <f>G655</f>
        <v>31930</v>
      </c>
      <c r="H654" s="238">
        <f>H655</f>
        <v>31930</v>
      </c>
      <c r="I654" s="621">
        <f aca="true" t="shared" si="55" ref="I654:I660">H654/G654*100</f>
        <v>100</v>
      </c>
      <c r="J654" s="302">
        <f t="shared" si="53"/>
        <v>97.7528777859417</v>
      </c>
      <c r="K654" s="459"/>
      <c r="L654" s="459"/>
      <c r="M654" s="459"/>
      <c r="N654" s="459"/>
    </row>
    <row r="655" spans="1:14" s="76" customFormat="1" ht="12.75" customHeight="1">
      <c r="A655" s="169"/>
      <c r="B655" s="105"/>
      <c r="C655" s="113">
        <v>4440</v>
      </c>
      <c r="D655" s="114" t="s">
        <v>17</v>
      </c>
      <c r="E655" s="208">
        <v>32664</v>
      </c>
      <c r="F655" s="261">
        <v>27498</v>
      </c>
      <c r="G655" s="261">
        <v>31930</v>
      </c>
      <c r="H655" s="208">
        <v>31930</v>
      </c>
      <c r="I655" s="554">
        <f t="shared" si="55"/>
        <v>100</v>
      </c>
      <c r="J655" s="287">
        <f t="shared" si="53"/>
        <v>97.7528777859417</v>
      </c>
      <c r="K655" s="459"/>
      <c r="L655" s="459"/>
      <c r="M655" s="459"/>
      <c r="N655" s="459"/>
    </row>
    <row r="656" spans="1:14" s="76" customFormat="1" ht="12.75" customHeight="1">
      <c r="A656" s="474"/>
      <c r="B656" s="475"/>
      <c r="C656" s="473"/>
      <c r="D656" s="152" t="s">
        <v>135</v>
      </c>
      <c r="E656" s="237">
        <f>E657</f>
        <v>23870</v>
      </c>
      <c r="F656" s="273">
        <f>F657</f>
        <v>24100</v>
      </c>
      <c r="G656" s="273">
        <f>G657</f>
        <v>25244</v>
      </c>
      <c r="H656" s="237">
        <f>H657</f>
        <v>25244</v>
      </c>
      <c r="I656" s="621">
        <f t="shared" si="55"/>
        <v>100</v>
      </c>
      <c r="J656" s="302">
        <f t="shared" si="53"/>
        <v>105.7561793045664</v>
      </c>
      <c r="K656" s="459"/>
      <c r="L656" s="459"/>
      <c r="M656" s="459"/>
      <c r="N656" s="459"/>
    </row>
    <row r="657" spans="1:14" s="76" customFormat="1" ht="12.75" customHeight="1">
      <c r="A657" s="169"/>
      <c r="B657" s="105"/>
      <c r="C657" s="113">
        <v>4440</v>
      </c>
      <c r="D657" s="114" t="s">
        <v>17</v>
      </c>
      <c r="E657" s="117">
        <v>23870</v>
      </c>
      <c r="F657" s="116">
        <v>24100</v>
      </c>
      <c r="G657" s="116">
        <v>25244</v>
      </c>
      <c r="H657" s="117">
        <v>25244</v>
      </c>
      <c r="I657" s="554">
        <f t="shared" si="55"/>
        <v>100</v>
      </c>
      <c r="J657" s="287">
        <f t="shared" si="53"/>
        <v>105.7561793045664</v>
      </c>
      <c r="K657" s="459"/>
      <c r="L657" s="459"/>
      <c r="M657" s="459"/>
      <c r="N657" s="459"/>
    </row>
    <row r="658" spans="1:14" s="76" customFormat="1" ht="12.75" customHeight="1">
      <c r="A658" s="474"/>
      <c r="B658" s="475"/>
      <c r="C658" s="473"/>
      <c r="D658" s="152" t="s">
        <v>130</v>
      </c>
      <c r="E658" s="237">
        <f>E659</f>
        <v>43390</v>
      </c>
      <c r="F658" s="273">
        <f>F659</f>
        <v>43390</v>
      </c>
      <c r="G658" s="273">
        <f>G659</f>
        <v>43960</v>
      </c>
      <c r="H658" s="237">
        <f>H659</f>
        <v>43960</v>
      </c>
      <c r="I658" s="621">
        <f t="shared" si="55"/>
        <v>100</v>
      </c>
      <c r="J658" s="302">
        <f t="shared" si="53"/>
        <v>101.31366674348928</v>
      </c>
      <c r="K658" s="459"/>
      <c r="L658" s="459"/>
      <c r="M658" s="459"/>
      <c r="N658" s="459"/>
    </row>
    <row r="659" spans="1:14" s="76" customFormat="1" ht="12.75" customHeight="1">
      <c r="A659" s="169"/>
      <c r="B659" s="105"/>
      <c r="C659" s="113">
        <v>4440</v>
      </c>
      <c r="D659" s="114" t="s">
        <v>17</v>
      </c>
      <c r="E659" s="117">
        <v>43390</v>
      </c>
      <c r="F659" s="116">
        <v>43390</v>
      </c>
      <c r="G659" s="116">
        <v>43960</v>
      </c>
      <c r="H659" s="117">
        <v>43960</v>
      </c>
      <c r="I659" s="554">
        <f t="shared" si="55"/>
        <v>100</v>
      </c>
      <c r="J659" s="287">
        <f t="shared" si="53"/>
        <v>101.31366674348928</v>
      </c>
      <c r="K659" s="459"/>
      <c r="L659" s="459"/>
      <c r="M659" s="459"/>
      <c r="N659" s="459"/>
    </row>
    <row r="660" spans="1:14" s="76" customFormat="1" ht="12.75" customHeight="1">
      <c r="A660" s="169"/>
      <c r="B660" s="105"/>
      <c r="C660" s="473"/>
      <c r="D660" s="152" t="s">
        <v>128</v>
      </c>
      <c r="E660" s="237">
        <f>SUM(E661:E663)</f>
        <v>3439</v>
      </c>
      <c r="F660" s="273">
        <f>F663</f>
        <v>578750</v>
      </c>
      <c r="G660" s="273">
        <f>SUM(G661:G663)</f>
        <v>26366</v>
      </c>
      <c r="H660" s="237">
        <f>SUM(H661:H663)</f>
        <v>2580</v>
      </c>
      <c r="I660" s="621">
        <f t="shared" si="55"/>
        <v>9.785329591140105</v>
      </c>
      <c r="J660" s="302">
        <f t="shared" si="53"/>
        <v>75.02180866530969</v>
      </c>
      <c r="K660" s="459"/>
      <c r="L660" s="459"/>
      <c r="M660" s="459"/>
      <c r="N660" s="459"/>
    </row>
    <row r="661" spans="1:14" s="76" customFormat="1" ht="12.75" customHeight="1">
      <c r="A661" s="169"/>
      <c r="B661" s="105"/>
      <c r="C661" s="113">
        <v>4170</v>
      </c>
      <c r="D661" s="114" t="s">
        <v>111</v>
      </c>
      <c r="E661" s="117">
        <v>2000</v>
      </c>
      <c r="F661" s="116">
        <v>0</v>
      </c>
      <c r="G661" s="116">
        <v>1200</v>
      </c>
      <c r="H661" s="117">
        <v>1200</v>
      </c>
      <c r="I661" s="554">
        <f>H661/G661*100</f>
        <v>100</v>
      </c>
      <c r="J661" s="287">
        <f t="shared" si="53"/>
        <v>60</v>
      </c>
      <c r="K661" s="459"/>
      <c r="L661" s="459"/>
      <c r="M661" s="459"/>
      <c r="N661" s="459"/>
    </row>
    <row r="662" spans="1:14" s="76" customFormat="1" ht="12.75" customHeight="1">
      <c r="A662" s="169"/>
      <c r="B662" s="105"/>
      <c r="C662" s="113">
        <v>4410</v>
      </c>
      <c r="D662" s="114" t="s">
        <v>16</v>
      </c>
      <c r="E662" s="117">
        <v>97</v>
      </c>
      <c r="F662" s="116">
        <v>0</v>
      </c>
      <c r="G662" s="116">
        <v>38</v>
      </c>
      <c r="H662" s="117">
        <v>38</v>
      </c>
      <c r="I662" s="554">
        <v>100</v>
      </c>
      <c r="J662" s="287">
        <v>0</v>
      </c>
      <c r="K662" s="459"/>
      <c r="L662" s="459"/>
      <c r="M662" s="459"/>
      <c r="N662" s="459"/>
    </row>
    <row r="663" spans="1:14" s="76" customFormat="1" ht="12.75" customHeight="1">
      <c r="A663" s="169"/>
      <c r="B663" s="105"/>
      <c r="C663" s="113">
        <v>4300</v>
      </c>
      <c r="D663" s="114" t="s">
        <v>10</v>
      </c>
      <c r="E663" s="117">
        <v>1342</v>
      </c>
      <c r="F663" s="116">
        <v>578750</v>
      </c>
      <c r="G663" s="116">
        <v>25128</v>
      </c>
      <c r="H663" s="117">
        <v>1342</v>
      </c>
      <c r="I663" s="554">
        <f>H663/G663*100</f>
        <v>5.340655842088507</v>
      </c>
      <c r="J663" s="287">
        <f t="shared" si="53"/>
        <v>100</v>
      </c>
      <c r="K663" s="459"/>
      <c r="L663" s="459"/>
      <c r="M663" s="459"/>
      <c r="N663" s="459"/>
    </row>
    <row r="664" spans="1:14" s="76" customFormat="1" ht="12.75" customHeight="1">
      <c r="A664" s="142">
        <v>851</v>
      </c>
      <c r="B664" s="143"/>
      <c r="C664" s="148"/>
      <c r="D664" s="162" t="s">
        <v>66</v>
      </c>
      <c r="E664" s="146">
        <f>E666+E675+E688+E711+E716</f>
        <v>4956090.23</v>
      </c>
      <c r="F664" s="145">
        <f>F666+F675+F688+F711+F672+F716</f>
        <v>3717252</v>
      </c>
      <c r="G664" s="145">
        <f>G666+G675+G688+G711+G672+G716</f>
        <v>3844506</v>
      </c>
      <c r="H664" s="146">
        <f>H666+H675+H688+H711+H672+H716</f>
        <v>3502604.54</v>
      </c>
      <c r="I664" s="552">
        <f>H664/G664*100</f>
        <v>91.10675181674837</v>
      </c>
      <c r="J664" s="277">
        <f t="shared" si="53"/>
        <v>70.67273551232338</v>
      </c>
      <c r="K664" s="459"/>
      <c r="L664" s="459"/>
      <c r="M664" s="459"/>
      <c r="N664" s="459"/>
    </row>
    <row r="665" spans="1:14" s="76" customFormat="1" ht="12.75" customHeight="1">
      <c r="A665" s="147"/>
      <c r="B665" s="461"/>
      <c r="C665" s="148"/>
      <c r="D665" s="162" t="s">
        <v>198</v>
      </c>
      <c r="E665" s="146">
        <f>E667</f>
        <v>261000</v>
      </c>
      <c r="F665" s="149">
        <f>F667</f>
        <v>369000</v>
      </c>
      <c r="G665" s="149">
        <f>G667</f>
        <v>369000</v>
      </c>
      <c r="H665" s="150">
        <f>H667</f>
        <v>369000</v>
      </c>
      <c r="I665" s="623">
        <f>H665/G665*100</f>
        <v>100</v>
      </c>
      <c r="J665" s="277">
        <f t="shared" si="53"/>
        <v>141.3793103448276</v>
      </c>
      <c r="K665" s="459"/>
      <c r="L665" s="459"/>
      <c r="M665" s="459"/>
      <c r="N665" s="459"/>
    </row>
    <row r="666" spans="1:14" s="76" customFormat="1" ht="12.75" customHeight="1">
      <c r="A666" s="211"/>
      <c r="B666" s="373">
        <v>85111</v>
      </c>
      <c r="C666" s="212"/>
      <c r="D666" s="213" t="s">
        <v>123</v>
      </c>
      <c r="E666" s="120">
        <f>E670+E671</f>
        <v>711058.31</v>
      </c>
      <c r="F666" s="274">
        <f>F670+F671</f>
        <v>702843</v>
      </c>
      <c r="G666" s="274">
        <f>G670+G671</f>
        <v>702843</v>
      </c>
      <c r="H666" s="120">
        <f>H670+H671</f>
        <v>698227.26</v>
      </c>
      <c r="I666" s="558">
        <f>H666/G666*100</f>
        <v>99.34327580981812</v>
      </c>
      <c r="J666" s="287">
        <f t="shared" si="53"/>
        <v>98.19549960677627</v>
      </c>
      <c r="K666" s="459"/>
      <c r="L666" s="459"/>
      <c r="M666" s="459"/>
      <c r="N666" s="459"/>
    </row>
    <row r="667" spans="1:14" s="76" customFormat="1" ht="12.75" customHeight="1">
      <c r="A667" s="220"/>
      <c r="B667" s="221"/>
      <c r="C667" s="212"/>
      <c r="D667" s="213" t="s">
        <v>198</v>
      </c>
      <c r="E667" s="282">
        <f>E671</f>
        <v>261000</v>
      </c>
      <c r="F667" s="393">
        <f>F671</f>
        <v>369000</v>
      </c>
      <c r="G667" s="393">
        <f>G671</f>
        <v>369000</v>
      </c>
      <c r="H667" s="280">
        <f>H671</f>
        <v>369000</v>
      </c>
      <c r="I667" s="683">
        <f>H667/G667*100</f>
        <v>100</v>
      </c>
      <c r="J667" s="618">
        <f t="shared" si="53"/>
        <v>141.3793103448276</v>
      </c>
      <c r="K667" s="459"/>
      <c r="L667" s="459"/>
      <c r="M667" s="459"/>
      <c r="N667" s="459"/>
    </row>
    <row r="668" spans="1:14" s="76" customFormat="1" ht="12.75" customHeight="1">
      <c r="A668" s="220"/>
      <c r="B668" s="221"/>
      <c r="C668" s="217">
        <v>4160</v>
      </c>
      <c r="D668" s="131" t="s">
        <v>209</v>
      </c>
      <c r="E668" s="219"/>
      <c r="F668" s="276"/>
      <c r="G668" s="276"/>
      <c r="H668" s="219"/>
      <c r="I668" s="559"/>
      <c r="J668" s="287"/>
      <c r="K668" s="459"/>
      <c r="L668" s="459"/>
      <c r="M668" s="459"/>
      <c r="N668" s="459"/>
    </row>
    <row r="669" spans="1:14" s="76" customFormat="1" ht="12.75" customHeight="1">
      <c r="A669" s="220"/>
      <c r="B669" s="221"/>
      <c r="C669" s="217"/>
      <c r="D669" s="131" t="s">
        <v>210</v>
      </c>
      <c r="E669" s="219"/>
      <c r="F669" s="276"/>
      <c r="G669" s="276"/>
      <c r="H669" s="219"/>
      <c r="I669" s="559"/>
      <c r="J669" s="287"/>
      <c r="K669" s="459"/>
      <c r="L669" s="459"/>
      <c r="M669" s="459"/>
      <c r="N669" s="459"/>
    </row>
    <row r="670" spans="1:14" s="76" customFormat="1" ht="12.75" customHeight="1">
      <c r="A670" s="220"/>
      <c r="B670" s="221"/>
      <c r="C670" s="217"/>
      <c r="D670" s="131" t="s">
        <v>211</v>
      </c>
      <c r="E670" s="219">
        <v>450058.31</v>
      </c>
      <c r="F670" s="276">
        <v>333843</v>
      </c>
      <c r="G670" s="276">
        <v>333843</v>
      </c>
      <c r="H670" s="219">
        <v>329227.26</v>
      </c>
      <c r="I670" s="559">
        <f>H670/G670*100</f>
        <v>98.61739200762035</v>
      </c>
      <c r="J670" s="287">
        <f t="shared" si="53"/>
        <v>73.1521344423126</v>
      </c>
      <c r="K670" s="459"/>
      <c r="L670" s="459"/>
      <c r="M670" s="459"/>
      <c r="N670" s="459"/>
    </row>
    <row r="671" spans="1:14" s="76" customFormat="1" ht="12.75" customHeight="1">
      <c r="A671" s="220"/>
      <c r="B671" s="262"/>
      <c r="C671" s="217">
        <v>6060</v>
      </c>
      <c r="D671" s="131" t="s">
        <v>282</v>
      </c>
      <c r="E671" s="219">
        <v>261000</v>
      </c>
      <c r="F671" s="276">
        <v>369000</v>
      </c>
      <c r="G671" s="276">
        <v>369000</v>
      </c>
      <c r="H671" s="219">
        <v>369000</v>
      </c>
      <c r="I671" s="559">
        <v>100</v>
      </c>
      <c r="J671" s="287">
        <f t="shared" si="53"/>
        <v>141.3793103448276</v>
      </c>
      <c r="K671" s="459"/>
      <c r="L671" s="459"/>
      <c r="M671" s="459"/>
      <c r="N671" s="459"/>
    </row>
    <row r="672" spans="1:14" s="76" customFormat="1" ht="12.75" customHeight="1">
      <c r="A672" s="220"/>
      <c r="B672" s="221">
        <v>85117</v>
      </c>
      <c r="C672" s="217"/>
      <c r="D672" s="213" t="s">
        <v>383</v>
      </c>
      <c r="E672" s="120">
        <v>0</v>
      </c>
      <c r="F672" s="274">
        <f>F673</f>
        <v>10000</v>
      </c>
      <c r="G672" s="274">
        <f>G673</f>
        <v>10000</v>
      </c>
      <c r="H672" s="120">
        <v>0</v>
      </c>
      <c r="I672" s="558">
        <v>0</v>
      </c>
      <c r="J672" s="287">
        <v>0</v>
      </c>
      <c r="K672" s="459"/>
      <c r="L672" s="459"/>
      <c r="M672" s="459"/>
      <c r="N672" s="459"/>
    </row>
    <row r="673" spans="1:14" s="76" customFormat="1" ht="12.75" customHeight="1">
      <c r="A673" s="220"/>
      <c r="B673" s="221"/>
      <c r="C673" s="217"/>
      <c r="D673" s="231" t="s">
        <v>181</v>
      </c>
      <c r="E673" s="233">
        <v>0</v>
      </c>
      <c r="F673" s="275">
        <f>F674</f>
        <v>10000</v>
      </c>
      <c r="G673" s="275">
        <f>G674</f>
        <v>10000</v>
      </c>
      <c r="H673" s="233">
        <v>0</v>
      </c>
      <c r="I673" s="617">
        <v>0</v>
      </c>
      <c r="J673" s="302">
        <v>0</v>
      </c>
      <c r="K673" s="459"/>
      <c r="L673" s="459"/>
      <c r="M673" s="459"/>
      <c r="N673" s="459"/>
    </row>
    <row r="674" spans="1:14" s="76" customFormat="1" ht="12.75" customHeight="1">
      <c r="A674" s="220"/>
      <c r="B674" s="221"/>
      <c r="C674" s="217">
        <v>4330</v>
      </c>
      <c r="D674" s="131" t="s">
        <v>384</v>
      </c>
      <c r="E674" s="219">
        <v>0</v>
      </c>
      <c r="F674" s="276">
        <v>10000</v>
      </c>
      <c r="G674" s="276">
        <v>10000</v>
      </c>
      <c r="H674" s="219">
        <v>0</v>
      </c>
      <c r="I674" s="559">
        <v>0</v>
      </c>
      <c r="J674" s="287">
        <v>0</v>
      </c>
      <c r="K674" s="459"/>
      <c r="L674" s="459"/>
      <c r="M674" s="459"/>
      <c r="N674" s="459"/>
    </row>
    <row r="675" spans="1:14" s="76" customFormat="1" ht="12.75" customHeight="1">
      <c r="A675" s="215"/>
      <c r="B675" s="211">
        <v>85153</v>
      </c>
      <c r="C675" s="212"/>
      <c r="D675" s="213" t="s">
        <v>143</v>
      </c>
      <c r="E675" s="120">
        <f>E676+E682+E685</f>
        <v>2800</v>
      </c>
      <c r="F675" s="274">
        <v>0</v>
      </c>
      <c r="G675" s="274">
        <f>G676+G682+G685</f>
        <v>3000</v>
      </c>
      <c r="H675" s="120">
        <f>H676+H682+H685</f>
        <v>3000</v>
      </c>
      <c r="I675" s="558">
        <v>100</v>
      </c>
      <c r="J675" s="272">
        <f t="shared" si="53"/>
        <v>107.14285714285714</v>
      </c>
      <c r="K675" s="459"/>
      <c r="L675" s="459"/>
      <c r="M675" s="459"/>
      <c r="N675" s="459"/>
    </row>
    <row r="676" spans="1:14" s="76" customFormat="1" ht="12.75" customHeight="1">
      <c r="A676" s="215"/>
      <c r="B676" s="161"/>
      <c r="C676" s="217"/>
      <c r="D676" s="231" t="s">
        <v>144</v>
      </c>
      <c r="E676" s="233">
        <f>SUM(E677:E681)</f>
        <v>1450</v>
      </c>
      <c r="F676" s="275">
        <v>0</v>
      </c>
      <c r="G676" s="275">
        <f>SUM(G677:G681)</f>
        <v>900</v>
      </c>
      <c r="H676" s="233">
        <f>H681</f>
        <v>900</v>
      </c>
      <c r="I676" s="617">
        <f>H676/G676*100</f>
        <v>100</v>
      </c>
      <c r="J676" s="302">
        <f t="shared" si="53"/>
        <v>62.06896551724138</v>
      </c>
      <c r="K676" s="459"/>
      <c r="L676" s="459"/>
      <c r="M676" s="459"/>
      <c r="N676" s="459"/>
    </row>
    <row r="677" spans="1:14" s="76" customFormat="1" ht="12.75" customHeight="1">
      <c r="A677" s="215"/>
      <c r="B677" s="161"/>
      <c r="C677" s="217">
        <v>4110</v>
      </c>
      <c r="D677" s="114" t="s">
        <v>13</v>
      </c>
      <c r="E677" s="219">
        <v>137</v>
      </c>
      <c r="F677" s="276">
        <v>0</v>
      </c>
      <c r="G677" s="276">
        <v>0</v>
      </c>
      <c r="H677" s="219">
        <v>0</v>
      </c>
      <c r="I677" s="559">
        <v>0</v>
      </c>
      <c r="J677" s="287">
        <f t="shared" si="53"/>
        <v>0</v>
      </c>
      <c r="K677" s="459"/>
      <c r="L677" s="459"/>
      <c r="M677" s="459"/>
      <c r="N677" s="459"/>
    </row>
    <row r="678" spans="1:14" s="76" customFormat="1" ht="12.75" customHeight="1">
      <c r="A678" s="215"/>
      <c r="B678" s="161"/>
      <c r="C678" s="217">
        <v>4120</v>
      </c>
      <c r="D678" s="114" t="s">
        <v>14</v>
      </c>
      <c r="E678" s="219">
        <v>19</v>
      </c>
      <c r="F678" s="276">
        <v>0</v>
      </c>
      <c r="G678" s="276">
        <v>0</v>
      </c>
      <c r="H678" s="219">
        <v>0</v>
      </c>
      <c r="I678" s="559">
        <v>0</v>
      </c>
      <c r="J678" s="287">
        <f t="shared" si="53"/>
        <v>0</v>
      </c>
      <c r="K678" s="459"/>
      <c r="L678" s="459"/>
      <c r="M678" s="459"/>
      <c r="N678" s="459"/>
    </row>
    <row r="679" spans="1:14" s="76" customFormat="1" ht="12.75" customHeight="1">
      <c r="A679" s="215"/>
      <c r="B679" s="161"/>
      <c r="C679" s="217">
        <v>4170</v>
      </c>
      <c r="D679" s="114" t="s">
        <v>111</v>
      </c>
      <c r="E679" s="219">
        <v>804</v>
      </c>
      <c r="F679" s="276">
        <v>0</v>
      </c>
      <c r="G679" s="276">
        <v>0</v>
      </c>
      <c r="H679" s="219">
        <v>0</v>
      </c>
      <c r="I679" s="559">
        <v>0</v>
      </c>
      <c r="J679" s="287">
        <f t="shared" si="53"/>
        <v>0</v>
      </c>
      <c r="K679" s="459"/>
      <c r="L679" s="459"/>
      <c r="M679" s="459"/>
      <c r="N679" s="459"/>
    </row>
    <row r="680" spans="1:14" s="76" customFormat="1" ht="12.75" customHeight="1">
      <c r="A680" s="215"/>
      <c r="B680" s="161"/>
      <c r="C680" s="217">
        <v>4210</v>
      </c>
      <c r="D680" s="131" t="s">
        <v>7</v>
      </c>
      <c r="E680" s="219">
        <v>490</v>
      </c>
      <c r="F680" s="276">
        <v>0</v>
      </c>
      <c r="G680" s="276">
        <v>0</v>
      </c>
      <c r="H680" s="219">
        <v>0</v>
      </c>
      <c r="I680" s="559">
        <v>0</v>
      </c>
      <c r="J680" s="287">
        <f>H680/E680*100</f>
        <v>0</v>
      </c>
      <c r="K680" s="459"/>
      <c r="L680" s="459"/>
      <c r="M680" s="459"/>
      <c r="N680" s="459"/>
    </row>
    <row r="681" spans="1:14" s="76" customFormat="1" ht="12.75" customHeight="1">
      <c r="A681" s="215"/>
      <c r="B681" s="161"/>
      <c r="C681" s="217">
        <v>4300</v>
      </c>
      <c r="D681" s="131" t="s">
        <v>10</v>
      </c>
      <c r="E681" s="219">
        <v>0</v>
      </c>
      <c r="F681" s="276">
        <v>0</v>
      </c>
      <c r="G681" s="276">
        <v>900</v>
      </c>
      <c r="H681" s="219">
        <v>900</v>
      </c>
      <c r="I681" s="559">
        <f>H681/G681*100</f>
        <v>100</v>
      </c>
      <c r="J681" s="287">
        <v>0</v>
      </c>
      <c r="K681" s="459"/>
      <c r="L681" s="459"/>
      <c r="M681" s="459"/>
      <c r="N681" s="459"/>
    </row>
    <row r="682" spans="1:14" s="76" customFormat="1" ht="12.75" customHeight="1">
      <c r="A682" s="215"/>
      <c r="B682" s="161"/>
      <c r="C682" s="485"/>
      <c r="D682" s="487" t="s">
        <v>145</v>
      </c>
      <c r="E682" s="346">
        <f>E683</f>
        <v>900</v>
      </c>
      <c r="F682" s="347">
        <v>0</v>
      </c>
      <c r="G682" s="347">
        <f>G683+G684</f>
        <v>1600</v>
      </c>
      <c r="H682" s="346">
        <f>H684</f>
        <v>1600</v>
      </c>
      <c r="I682" s="615">
        <f>H682/G682*100</f>
        <v>100</v>
      </c>
      <c r="J682" s="616">
        <f>H682/E682*100</f>
        <v>177.77777777777777</v>
      </c>
      <c r="K682" s="459"/>
      <c r="L682" s="459"/>
      <c r="M682" s="459"/>
      <c r="N682" s="459"/>
    </row>
    <row r="683" spans="1:14" s="76" customFormat="1" ht="12.75" customHeight="1">
      <c r="A683" s="215"/>
      <c r="B683" s="161"/>
      <c r="C683" s="217">
        <v>4210</v>
      </c>
      <c r="D683" s="131" t="s">
        <v>7</v>
      </c>
      <c r="E683" s="219">
        <v>900</v>
      </c>
      <c r="F683" s="276">
        <v>0</v>
      </c>
      <c r="G683" s="276">
        <v>0</v>
      </c>
      <c r="H683" s="219">
        <v>0</v>
      </c>
      <c r="I683" s="559">
        <v>0</v>
      </c>
      <c r="J683" s="283">
        <f>H683/E683*100</f>
        <v>0</v>
      </c>
      <c r="K683" s="459"/>
      <c r="L683" s="459"/>
      <c r="M683" s="459"/>
      <c r="N683" s="459"/>
    </row>
    <row r="684" spans="1:14" s="76" customFormat="1" ht="12.75" customHeight="1">
      <c r="A684" s="215"/>
      <c r="B684" s="161"/>
      <c r="C684" s="217">
        <v>4300</v>
      </c>
      <c r="D684" s="131" t="s">
        <v>10</v>
      </c>
      <c r="E684" s="219">
        <v>0</v>
      </c>
      <c r="F684" s="276">
        <v>0</v>
      </c>
      <c r="G684" s="276">
        <v>1600</v>
      </c>
      <c r="H684" s="219">
        <v>1600</v>
      </c>
      <c r="I684" s="559">
        <f>H684/G684*100</f>
        <v>100</v>
      </c>
      <c r="J684" s="283">
        <v>0</v>
      </c>
      <c r="K684" s="459"/>
      <c r="L684" s="459"/>
      <c r="M684" s="459"/>
      <c r="N684" s="459"/>
    </row>
    <row r="685" spans="1:14" s="76" customFormat="1" ht="12.75" customHeight="1">
      <c r="A685" s="668"/>
      <c r="B685" s="426"/>
      <c r="C685" s="488"/>
      <c r="D685" s="489" t="s">
        <v>146</v>
      </c>
      <c r="E685" s="307">
        <f>E686</f>
        <v>450</v>
      </c>
      <c r="F685" s="308">
        <v>0</v>
      </c>
      <c r="G685" s="308">
        <f>G686+G687</f>
        <v>500</v>
      </c>
      <c r="H685" s="307">
        <f>H687</f>
        <v>500</v>
      </c>
      <c r="I685" s="617">
        <f>H685/G685*100</f>
        <v>100</v>
      </c>
      <c r="J685" s="279">
        <f>H685/E685*100</f>
        <v>111.11111111111111</v>
      </c>
      <c r="K685" s="459"/>
      <c r="L685" s="459"/>
      <c r="M685" s="459"/>
      <c r="N685" s="459"/>
    </row>
    <row r="686" spans="1:14" s="76" customFormat="1" ht="12.75" customHeight="1">
      <c r="A686" s="668"/>
      <c r="B686" s="426"/>
      <c r="C686" s="488">
        <v>4210</v>
      </c>
      <c r="D686" s="490" t="s">
        <v>7</v>
      </c>
      <c r="E686" s="309">
        <v>450</v>
      </c>
      <c r="F686" s="310">
        <v>0</v>
      </c>
      <c r="G686" s="310">
        <v>0</v>
      </c>
      <c r="H686" s="309">
        <v>0</v>
      </c>
      <c r="I686" s="559">
        <v>0</v>
      </c>
      <c r="J686" s="283">
        <f>H686/E686*100</f>
        <v>0</v>
      </c>
      <c r="K686" s="459"/>
      <c r="L686" s="459"/>
      <c r="M686" s="459"/>
      <c r="N686" s="459"/>
    </row>
    <row r="687" spans="1:14" s="76" customFormat="1" ht="12.75" customHeight="1">
      <c r="A687" s="668"/>
      <c r="B687" s="432"/>
      <c r="C687" s="488">
        <v>4300</v>
      </c>
      <c r="D687" s="490" t="s">
        <v>189</v>
      </c>
      <c r="E687" s="311">
        <v>0</v>
      </c>
      <c r="F687" s="310">
        <v>0</v>
      </c>
      <c r="G687" s="310">
        <v>500</v>
      </c>
      <c r="H687" s="311">
        <v>500</v>
      </c>
      <c r="I687" s="559">
        <f>H687/G687*100</f>
        <v>100</v>
      </c>
      <c r="J687" s="283">
        <v>0</v>
      </c>
      <c r="K687" s="459"/>
      <c r="L687" s="459"/>
      <c r="M687" s="459"/>
      <c r="N687" s="459"/>
    </row>
    <row r="688" spans="1:14" s="76" customFormat="1" ht="12.75" customHeight="1">
      <c r="A688" s="220"/>
      <c r="B688" s="221">
        <v>85154</v>
      </c>
      <c r="C688" s="212"/>
      <c r="D688" s="213" t="s">
        <v>366</v>
      </c>
      <c r="E688" s="120">
        <f>E691+E698+E689</f>
        <v>2600</v>
      </c>
      <c r="F688" s="274">
        <v>0</v>
      </c>
      <c r="G688" s="274">
        <f>G689+G691+G698</f>
        <v>2600</v>
      </c>
      <c r="H688" s="120">
        <f>H689+H691+H698</f>
        <v>2600</v>
      </c>
      <c r="I688" s="558">
        <v>100</v>
      </c>
      <c r="J688" s="278">
        <f aca="true" t="shared" si="56" ref="J688:J698">H688/E688*100</f>
        <v>100</v>
      </c>
      <c r="K688" s="459"/>
      <c r="L688" s="459"/>
      <c r="M688" s="459"/>
      <c r="N688" s="459"/>
    </row>
    <row r="689" spans="1:14" s="76" customFormat="1" ht="12.75" customHeight="1">
      <c r="A689" s="220"/>
      <c r="B689" s="221"/>
      <c r="C689" s="217"/>
      <c r="D689" s="152" t="s">
        <v>325</v>
      </c>
      <c r="E689" s="233">
        <f>E690</f>
        <v>600</v>
      </c>
      <c r="F689" s="275">
        <v>0</v>
      </c>
      <c r="G689" s="275">
        <f>G690</f>
        <v>700</v>
      </c>
      <c r="H689" s="233">
        <f>H690</f>
        <v>700</v>
      </c>
      <c r="I689" s="617">
        <v>100</v>
      </c>
      <c r="J689" s="279">
        <f t="shared" si="56"/>
        <v>116.66666666666667</v>
      </c>
      <c r="K689" s="459"/>
      <c r="L689" s="459"/>
      <c r="M689" s="459"/>
      <c r="N689" s="459"/>
    </row>
    <row r="690" spans="1:14" s="76" customFormat="1" ht="12.75" customHeight="1">
      <c r="A690" s="220"/>
      <c r="B690" s="221"/>
      <c r="C690" s="217">
        <v>4300</v>
      </c>
      <c r="D690" s="131" t="s">
        <v>189</v>
      </c>
      <c r="E690" s="219">
        <v>600</v>
      </c>
      <c r="F690" s="276">
        <v>0</v>
      </c>
      <c r="G690" s="276">
        <v>700</v>
      </c>
      <c r="H690" s="219">
        <v>700</v>
      </c>
      <c r="I690" s="559">
        <v>100</v>
      </c>
      <c r="J690" s="283">
        <f t="shared" si="56"/>
        <v>116.66666666666667</v>
      </c>
      <c r="K690" s="459"/>
      <c r="L690" s="459"/>
      <c r="M690" s="459"/>
      <c r="N690" s="459"/>
    </row>
    <row r="691" spans="1:14" s="76" customFormat="1" ht="12.75" customHeight="1">
      <c r="A691" s="220"/>
      <c r="B691" s="460"/>
      <c r="C691" s="217"/>
      <c r="D691" s="231" t="s">
        <v>144</v>
      </c>
      <c r="E691" s="233">
        <f>E696+E697</f>
        <v>1000</v>
      </c>
      <c r="F691" s="275">
        <v>0</v>
      </c>
      <c r="G691" s="275">
        <f>SUM(G692:G697)</f>
        <v>1300</v>
      </c>
      <c r="H691" s="233">
        <f>SUM(H692:H697)</f>
        <v>1300</v>
      </c>
      <c r="I691" s="617">
        <f>H691/G691*100</f>
        <v>100</v>
      </c>
      <c r="J691" s="279">
        <f t="shared" si="56"/>
        <v>130</v>
      </c>
      <c r="K691" s="459"/>
      <c r="L691" s="459"/>
      <c r="M691" s="459"/>
      <c r="N691" s="459"/>
    </row>
    <row r="692" spans="1:14" s="76" customFormat="1" ht="12.75" customHeight="1">
      <c r="A692" s="220"/>
      <c r="B692" s="460"/>
      <c r="C692" s="217">
        <v>4110</v>
      </c>
      <c r="D692" s="114" t="s">
        <v>13</v>
      </c>
      <c r="E692" s="219">
        <v>0</v>
      </c>
      <c r="F692" s="276">
        <v>0</v>
      </c>
      <c r="G692" s="276">
        <v>137</v>
      </c>
      <c r="H692" s="219">
        <v>137</v>
      </c>
      <c r="I692" s="559">
        <f>H692/G692*100</f>
        <v>100</v>
      </c>
      <c r="J692" s="283">
        <v>0</v>
      </c>
      <c r="K692" s="480"/>
      <c r="L692" s="459"/>
      <c r="M692" s="459"/>
      <c r="N692" s="459"/>
    </row>
    <row r="693" spans="1:14" s="76" customFormat="1" ht="12.75" customHeight="1">
      <c r="A693" s="220"/>
      <c r="B693" s="460"/>
      <c r="C693" s="217">
        <v>4120</v>
      </c>
      <c r="D693" s="114" t="s">
        <v>14</v>
      </c>
      <c r="E693" s="219">
        <v>0</v>
      </c>
      <c r="F693" s="276">
        <v>0</v>
      </c>
      <c r="G693" s="276">
        <v>19</v>
      </c>
      <c r="H693" s="219">
        <v>19</v>
      </c>
      <c r="I693" s="559">
        <f>H693/G693*100</f>
        <v>100</v>
      </c>
      <c r="J693" s="283">
        <v>0</v>
      </c>
      <c r="K693" s="459"/>
      <c r="L693" s="459"/>
      <c r="M693" s="459"/>
      <c r="N693" s="459"/>
    </row>
    <row r="694" spans="1:14" s="76" customFormat="1" ht="12.75" customHeight="1">
      <c r="A694" s="220"/>
      <c r="B694" s="460"/>
      <c r="C694" s="217">
        <v>4170</v>
      </c>
      <c r="D694" s="114" t="s">
        <v>111</v>
      </c>
      <c r="E694" s="219">
        <v>0</v>
      </c>
      <c r="F694" s="276">
        <v>0</v>
      </c>
      <c r="G694" s="276">
        <v>804</v>
      </c>
      <c r="H694" s="219">
        <v>804</v>
      </c>
      <c r="I694" s="559">
        <f>H694/G694*100</f>
        <v>100</v>
      </c>
      <c r="J694" s="283">
        <v>0</v>
      </c>
      <c r="K694" s="459"/>
      <c r="L694" s="459"/>
      <c r="M694" s="459"/>
      <c r="N694" s="459"/>
    </row>
    <row r="695" spans="1:14" s="76" customFormat="1" ht="12.75" customHeight="1">
      <c r="A695" s="220"/>
      <c r="B695" s="460"/>
      <c r="C695" s="217">
        <v>4190</v>
      </c>
      <c r="D695" s="131" t="s">
        <v>394</v>
      </c>
      <c r="E695" s="219">
        <v>0</v>
      </c>
      <c r="F695" s="276">
        <v>0</v>
      </c>
      <c r="G695" s="276">
        <v>340</v>
      </c>
      <c r="H695" s="219">
        <v>340</v>
      </c>
      <c r="I695" s="559">
        <f>H695/G695*100</f>
        <v>100</v>
      </c>
      <c r="J695" s="283">
        <v>0</v>
      </c>
      <c r="K695" s="459"/>
      <c r="L695" s="459"/>
      <c r="M695" s="459"/>
      <c r="N695" s="459"/>
    </row>
    <row r="696" spans="1:14" s="76" customFormat="1" ht="12.75" customHeight="1">
      <c r="A696" s="220"/>
      <c r="B696" s="460"/>
      <c r="C696" s="217">
        <v>4210</v>
      </c>
      <c r="D696" s="131" t="s">
        <v>7</v>
      </c>
      <c r="E696" s="219">
        <v>200</v>
      </c>
      <c r="F696" s="276">
        <v>0</v>
      </c>
      <c r="G696" s="276">
        <v>0</v>
      </c>
      <c r="H696" s="219">
        <v>0</v>
      </c>
      <c r="I696" s="559">
        <v>0</v>
      </c>
      <c r="J696" s="283">
        <f t="shared" si="56"/>
        <v>0</v>
      </c>
      <c r="K696" s="459"/>
      <c r="L696" s="459"/>
      <c r="M696" s="459"/>
      <c r="N696" s="459"/>
    </row>
    <row r="697" spans="1:14" s="76" customFormat="1" ht="12.75" customHeight="1">
      <c r="A697" s="220"/>
      <c r="B697" s="460"/>
      <c r="C697" s="217">
        <v>4300</v>
      </c>
      <c r="D697" s="131" t="s">
        <v>10</v>
      </c>
      <c r="E697" s="219">
        <v>800</v>
      </c>
      <c r="F697" s="276">
        <v>0</v>
      </c>
      <c r="G697" s="276">
        <v>0</v>
      </c>
      <c r="H697" s="219">
        <v>0</v>
      </c>
      <c r="I697" s="559">
        <v>0</v>
      </c>
      <c r="J697" s="283">
        <f t="shared" si="56"/>
        <v>0</v>
      </c>
      <c r="K697" s="459"/>
      <c r="L697" s="459"/>
      <c r="M697" s="459"/>
      <c r="N697" s="459"/>
    </row>
    <row r="698" spans="1:14" s="76" customFormat="1" ht="12.75" customHeight="1">
      <c r="A698" s="220"/>
      <c r="B698" s="460"/>
      <c r="C698" s="217"/>
      <c r="D698" s="231" t="s">
        <v>145</v>
      </c>
      <c r="E698" s="233">
        <f>E699</f>
        <v>1000</v>
      </c>
      <c r="F698" s="275">
        <v>0</v>
      </c>
      <c r="G698" s="275">
        <v>600</v>
      </c>
      <c r="H698" s="233">
        <f>H700</f>
        <v>600</v>
      </c>
      <c r="I698" s="617">
        <f>H698/G698*100</f>
        <v>100</v>
      </c>
      <c r="J698" s="279">
        <f t="shared" si="56"/>
        <v>60</v>
      </c>
      <c r="K698" s="459"/>
      <c r="L698" s="459"/>
      <c r="M698" s="459"/>
      <c r="N698" s="459"/>
    </row>
    <row r="699" spans="1:14" s="76" customFormat="1" ht="12.75" customHeight="1">
      <c r="A699" s="220"/>
      <c r="B699" s="458"/>
      <c r="C699" s="131">
        <v>4210</v>
      </c>
      <c r="D699" s="131" t="s">
        <v>7</v>
      </c>
      <c r="E699" s="219">
        <v>1000</v>
      </c>
      <c r="F699" s="276">
        <v>0</v>
      </c>
      <c r="G699" s="276">
        <v>0</v>
      </c>
      <c r="H699" s="219">
        <v>0</v>
      </c>
      <c r="I699" s="559">
        <v>0</v>
      </c>
      <c r="J699" s="283">
        <v>0</v>
      </c>
      <c r="K699" s="459"/>
      <c r="L699" s="459"/>
      <c r="M699" s="459"/>
      <c r="N699" s="459"/>
    </row>
    <row r="700" spans="1:14" s="76" customFormat="1" ht="12.75" customHeight="1">
      <c r="A700" s="216"/>
      <c r="B700" s="659"/>
      <c r="C700" s="131">
        <v>4300</v>
      </c>
      <c r="D700" s="131" t="s">
        <v>189</v>
      </c>
      <c r="E700" s="219">
        <v>0</v>
      </c>
      <c r="F700" s="276">
        <v>0</v>
      </c>
      <c r="G700" s="276">
        <v>600</v>
      </c>
      <c r="H700" s="219">
        <v>600</v>
      </c>
      <c r="I700" s="559">
        <v>100</v>
      </c>
      <c r="J700" s="283">
        <v>0</v>
      </c>
      <c r="K700" s="459"/>
      <c r="L700" s="459"/>
      <c r="M700" s="459"/>
      <c r="N700" s="459"/>
    </row>
    <row r="701" spans="1:14" s="76" customFormat="1" ht="12.75" customHeight="1">
      <c r="A701" s="486"/>
      <c r="B701" s="458"/>
      <c r="C701" s="458"/>
      <c r="D701" s="458"/>
      <c r="E701" s="234"/>
      <c r="F701" s="348"/>
      <c r="G701" s="348"/>
      <c r="H701" s="234"/>
      <c r="I701" s="540"/>
      <c r="J701" s="540"/>
      <c r="K701" s="459"/>
      <c r="L701" s="459"/>
      <c r="M701" s="459"/>
      <c r="N701" s="459"/>
    </row>
    <row r="702" spans="1:14" s="76" customFormat="1" ht="12.75" customHeight="1">
      <c r="A702" s="486"/>
      <c r="B702" s="458"/>
      <c r="C702" s="458"/>
      <c r="D702" s="458"/>
      <c r="E702" s="234"/>
      <c r="F702" s="348"/>
      <c r="G702" s="348"/>
      <c r="H702" s="234"/>
      <c r="I702" s="540"/>
      <c r="J702" s="540"/>
      <c r="K702" s="459"/>
      <c r="L702" s="459"/>
      <c r="M702" s="459"/>
      <c r="N702" s="459"/>
    </row>
    <row r="703" spans="1:14" s="76" customFormat="1" ht="12.75" customHeight="1">
      <c r="A703" s="486"/>
      <c r="B703" s="458"/>
      <c r="C703" s="458"/>
      <c r="D703" s="458"/>
      <c r="E703" s="234" t="s">
        <v>542</v>
      </c>
      <c r="F703" s="348"/>
      <c r="G703" s="348"/>
      <c r="H703" s="234"/>
      <c r="I703" s="540"/>
      <c r="J703" s="540"/>
      <c r="K703" s="459"/>
      <c r="L703" s="459"/>
      <c r="M703" s="459"/>
      <c r="N703" s="459"/>
    </row>
    <row r="704" spans="1:14" s="76" customFormat="1" ht="12.75" customHeight="1">
      <c r="A704" s="486"/>
      <c r="B704" s="458"/>
      <c r="C704" s="458"/>
      <c r="D704" s="458"/>
      <c r="E704" s="234"/>
      <c r="F704" s="348"/>
      <c r="G704" s="348"/>
      <c r="H704" s="234"/>
      <c r="I704" s="540"/>
      <c r="J704" s="540"/>
      <c r="K704" s="459"/>
      <c r="L704" s="459"/>
      <c r="M704" s="459"/>
      <c r="N704" s="459"/>
    </row>
    <row r="705" spans="1:14" s="76" customFormat="1" ht="12.75" customHeight="1">
      <c r="A705" s="419"/>
      <c r="B705" s="420"/>
      <c r="C705" s="419"/>
      <c r="D705" s="421"/>
      <c r="E705" s="82" t="s">
        <v>3</v>
      </c>
      <c r="F705" s="422" t="s">
        <v>101</v>
      </c>
      <c r="G705" s="423" t="s">
        <v>102</v>
      </c>
      <c r="H705" s="82" t="s">
        <v>3</v>
      </c>
      <c r="I705" s="424" t="s">
        <v>319</v>
      </c>
      <c r="J705" s="425"/>
      <c r="K705" s="459"/>
      <c r="L705" s="459"/>
      <c r="M705" s="459"/>
      <c r="N705" s="459"/>
    </row>
    <row r="706" spans="1:14" s="76" customFormat="1" ht="12.75" customHeight="1">
      <c r="A706" s="426" t="s">
        <v>98</v>
      </c>
      <c r="B706" s="249" t="s">
        <v>99</v>
      </c>
      <c r="C706" s="426" t="s">
        <v>4</v>
      </c>
      <c r="D706" s="427" t="s">
        <v>100</v>
      </c>
      <c r="E706" s="86" t="s">
        <v>378</v>
      </c>
      <c r="F706" s="428" t="s">
        <v>103</v>
      </c>
      <c r="G706" s="429" t="s">
        <v>104</v>
      </c>
      <c r="H706" s="86" t="s">
        <v>479</v>
      </c>
      <c r="I706" s="430"/>
      <c r="J706" s="431"/>
      <c r="K706" s="459"/>
      <c r="L706" s="459"/>
      <c r="M706" s="459"/>
      <c r="N706" s="459"/>
    </row>
    <row r="707" spans="1:14" s="76" customFormat="1" ht="12.75" customHeight="1">
      <c r="A707" s="432"/>
      <c r="B707" s="433"/>
      <c r="C707" s="432"/>
      <c r="D707" s="434"/>
      <c r="E707" s="90"/>
      <c r="F707" s="435" t="s">
        <v>479</v>
      </c>
      <c r="G707" s="436" t="s">
        <v>105</v>
      </c>
      <c r="H707" s="90"/>
      <c r="I707" s="437" t="s">
        <v>106</v>
      </c>
      <c r="J707" s="438" t="s">
        <v>107</v>
      </c>
      <c r="K707" s="459"/>
      <c r="L707" s="459"/>
      <c r="M707" s="459"/>
      <c r="N707" s="459"/>
    </row>
    <row r="708" spans="1:14" s="76" customFormat="1" ht="12.75" customHeight="1">
      <c r="A708" s="91">
        <v>1</v>
      </c>
      <c r="B708" s="92">
        <v>2</v>
      </c>
      <c r="C708" s="92">
        <v>3</v>
      </c>
      <c r="D708" s="92">
        <v>4</v>
      </c>
      <c r="E708" s="439">
        <v>5</v>
      </c>
      <c r="F708" s="439">
        <v>6</v>
      </c>
      <c r="G708" s="439">
        <v>7</v>
      </c>
      <c r="H708" s="440">
        <v>8</v>
      </c>
      <c r="I708" s="441">
        <v>9</v>
      </c>
      <c r="J708" s="442">
        <v>10</v>
      </c>
      <c r="K708" s="459"/>
      <c r="L708" s="459"/>
      <c r="M708" s="459"/>
      <c r="N708" s="459"/>
    </row>
    <row r="709" spans="1:14" s="76" customFormat="1" ht="12.75" customHeight="1">
      <c r="A709" s="189"/>
      <c r="B709" s="193">
        <v>85156</v>
      </c>
      <c r="C709" s="206"/>
      <c r="D709" s="206" t="s">
        <v>67</v>
      </c>
      <c r="E709" s="361"/>
      <c r="F709" s="362"/>
      <c r="G709" s="362"/>
      <c r="H709" s="361"/>
      <c r="I709" s="657"/>
      <c r="J709" s="658"/>
      <c r="K709" s="459"/>
      <c r="L709" s="459"/>
      <c r="M709" s="459"/>
      <c r="N709" s="459"/>
    </row>
    <row r="710" spans="1:14" s="76" customFormat="1" ht="12.75" customHeight="1">
      <c r="A710" s="121"/>
      <c r="B710" s="193"/>
      <c r="C710" s="108"/>
      <c r="D710" s="108" t="s">
        <v>68</v>
      </c>
      <c r="E710" s="111"/>
      <c r="F710" s="110"/>
      <c r="G710" s="110"/>
      <c r="H710" s="111"/>
      <c r="I710" s="618"/>
      <c r="J710" s="283"/>
      <c r="K710" s="459"/>
      <c r="L710" s="459"/>
      <c r="M710" s="459"/>
      <c r="N710" s="459"/>
    </row>
    <row r="711" spans="1:14" s="76" customFormat="1" ht="12.75" customHeight="1">
      <c r="A711" s="121"/>
      <c r="B711" s="193"/>
      <c r="C711" s="108"/>
      <c r="D711" s="108" t="s">
        <v>69</v>
      </c>
      <c r="E711" s="111">
        <f>E712+E714</f>
        <v>2157521</v>
      </c>
      <c r="F711" s="110">
        <f>F712+F714</f>
        <v>2165000</v>
      </c>
      <c r="G711" s="110">
        <f>G712+G714</f>
        <v>1925000</v>
      </c>
      <c r="H711" s="111">
        <f>H712+H714</f>
        <v>1883151.6</v>
      </c>
      <c r="I711" s="272">
        <f aca="true" t="shared" si="57" ref="I711:I716">H711/G711*100</f>
        <v>97.82605714285715</v>
      </c>
      <c r="J711" s="278">
        <f aca="true" t="shared" si="58" ref="J711:J716">H711/E711*100</f>
        <v>87.2831179858736</v>
      </c>
      <c r="K711" s="459"/>
      <c r="L711" s="459"/>
      <c r="M711" s="459"/>
      <c r="N711" s="459"/>
    </row>
    <row r="712" spans="1:14" s="76" customFormat="1" ht="12.75" customHeight="1">
      <c r="A712" s="475"/>
      <c r="B712" s="482"/>
      <c r="C712" s="491"/>
      <c r="D712" s="152" t="s">
        <v>307</v>
      </c>
      <c r="E712" s="237">
        <f>E713</f>
        <v>21762</v>
      </c>
      <c r="F712" s="273">
        <f>F713</f>
        <v>25000</v>
      </c>
      <c r="G712" s="273">
        <f>G713</f>
        <v>25000</v>
      </c>
      <c r="H712" s="237">
        <f>H713</f>
        <v>20685.6</v>
      </c>
      <c r="I712" s="237">
        <f t="shared" si="57"/>
        <v>82.74239999999999</v>
      </c>
      <c r="J712" s="233">
        <f t="shared" si="58"/>
        <v>95.05376344086021</v>
      </c>
      <c r="K712" s="459"/>
      <c r="L712" s="459"/>
      <c r="M712" s="459"/>
      <c r="N712" s="459"/>
    </row>
    <row r="713" spans="1:14" s="76" customFormat="1" ht="12.75" customHeight="1">
      <c r="A713" s="105"/>
      <c r="B713" s="156"/>
      <c r="C713" s="114">
        <v>4130</v>
      </c>
      <c r="D713" s="114" t="s">
        <v>70</v>
      </c>
      <c r="E713" s="117">
        <v>21762</v>
      </c>
      <c r="F713" s="116">
        <v>25000</v>
      </c>
      <c r="G713" s="116">
        <v>25000</v>
      </c>
      <c r="H713" s="117">
        <v>20685.6</v>
      </c>
      <c r="I713" s="117">
        <f t="shared" si="57"/>
        <v>82.74239999999999</v>
      </c>
      <c r="J713" s="219">
        <f t="shared" si="58"/>
        <v>95.05376344086021</v>
      </c>
      <c r="K713" s="459"/>
      <c r="L713" s="459"/>
      <c r="M713" s="459"/>
      <c r="N713" s="459"/>
    </row>
    <row r="714" spans="1:14" s="76" customFormat="1" ht="12.75" customHeight="1">
      <c r="A714" s="475"/>
      <c r="B714" s="482"/>
      <c r="C714" s="491"/>
      <c r="D714" s="152" t="s">
        <v>71</v>
      </c>
      <c r="E714" s="237">
        <f>E715</f>
        <v>2135759</v>
      </c>
      <c r="F714" s="273">
        <f>F715</f>
        <v>2140000</v>
      </c>
      <c r="G714" s="273">
        <f>G715</f>
        <v>1900000</v>
      </c>
      <c r="H714" s="237">
        <f>H715</f>
        <v>1862466</v>
      </c>
      <c r="I714" s="130">
        <f t="shared" si="57"/>
        <v>98.02452631578947</v>
      </c>
      <c r="J714" s="619">
        <f t="shared" si="58"/>
        <v>87.20394014493208</v>
      </c>
      <c r="K714" s="459"/>
      <c r="L714" s="459"/>
      <c r="M714" s="459"/>
      <c r="N714" s="459"/>
    </row>
    <row r="715" spans="1:14" s="76" customFormat="1" ht="12.75" customHeight="1">
      <c r="A715" s="105"/>
      <c r="B715" s="390"/>
      <c r="C715" s="114">
        <v>4130</v>
      </c>
      <c r="D715" s="114" t="s">
        <v>70</v>
      </c>
      <c r="E715" s="117">
        <v>2135759</v>
      </c>
      <c r="F715" s="116">
        <v>2140000</v>
      </c>
      <c r="G715" s="116">
        <v>1900000</v>
      </c>
      <c r="H715" s="117">
        <v>1862466</v>
      </c>
      <c r="I715" s="117">
        <f t="shared" si="57"/>
        <v>98.02452631578947</v>
      </c>
      <c r="J715" s="219">
        <f t="shared" si="58"/>
        <v>87.20394014493208</v>
      </c>
      <c r="K715" s="459"/>
      <c r="L715" s="459"/>
      <c r="M715" s="459"/>
      <c r="N715" s="459"/>
    </row>
    <row r="716" spans="1:14" s="76" customFormat="1" ht="12.75" customHeight="1">
      <c r="A716" s="105"/>
      <c r="B716" s="193">
        <v>85195</v>
      </c>
      <c r="C716" s="108"/>
      <c r="D716" s="108" t="s">
        <v>169</v>
      </c>
      <c r="E716" s="111">
        <f>E722</f>
        <v>2082110.92</v>
      </c>
      <c r="F716" s="110">
        <f>F722</f>
        <v>839409</v>
      </c>
      <c r="G716" s="110">
        <f>G722+G721</f>
        <v>1201063</v>
      </c>
      <c r="H716" s="111">
        <f>H722+H721</f>
        <v>915625.6799999998</v>
      </c>
      <c r="I716" s="553">
        <f t="shared" si="57"/>
        <v>76.23460884233381</v>
      </c>
      <c r="J716" s="295">
        <f t="shared" si="58"/>
        <v>43.975835831070896</v>
      </c>
      <c r="K716" s="459"/>
      <c r="L716" s="459"/>
      <c r="M716" s="459"/>
      <c r="N716" s="459"/>
    </row>
    <row r="717" spans="1:14" s="76" customFormat="1" ht="12.75" customHeight="1">
      <c r="A717" s="105"/>
      <c r="B717" s="156"/>
      <c r="C717" s="114"/>
      <c r="D717" s="152" t="s">
        <v>386</v>
      </c>
      <c r="E717" s="117"/>
      <c r="F717" s="116"/>
      <c r="G717" s="116"/>
      <c r="H717" s="117"/>
      <c r="I717" s="554"/>
      <c r="J717" s="283"/>
      <c r="K717" s="459"/>
      <c r="L717" s="459"/>
      <c r="M717" s="459"/>
      <c r="N717" s="459"/>
    </row>
    <row r="718" spans="1:14" s="76" customFormat="1" ht="12.75" customHeight="1">
      <c r="A718" s="105"/>
      <c r="B718" s="156"/>
      <c r="C718" s="114">
        <v>4560</v>
      </c>
      <c r="D718" s="114" t="s">
        <v>397</v>
      </c>
      <c r="E718" s="117"/>
      <c r="F718" s="116"/>
      <c r="G718" s="116"/>
      <c r="H718" s="117"/>
      <c r="I718" s="554"/>
      <c r="J718" s="283"/>
      <c r="K718" s="459"/>
      <c r="L718" s="459"/>
      <c r="M718" s="459"/>
      <c r="N718" s="459"/>
    </row>
    <row r="719" spans="1:14" s="76" customFormat="1" ht="12.75" customHeight="1">
      <c r="A719" s="105"/>
      <c r="B719" s="156"/>
      <c r="C719" s="114"/>
      <c r="D719" s="114" t="s">
        <v>396</v>
      </c>
      <c r="E719" s="117"/>
      <c r="F719" s="116"/>
      <c r="G719" s="116"/>
      <c r="H719" s="117"/>
      <c r="I719" s="554"/>
      <c r="J719" s="283"/>
      <c r="K719" s="459"/>
      <c r="L719" s="459"/>
      <c r="M719" s="459"/>
      <c r="N719" s="459"/>
    </row>
    <row r="720" spans="1:14" s="76" customFormat="1" ht="12.75" customHeight="1">
      <c r="A720" s="105"/>
      <c r="B720" s="156"/>
      <c r="C720" s="114"/>
      <c r="D720" s="114" t="s">
        <v>398</v>
      </c>
      <c r="E720" s="117"/>
      <c r="F720" s="116"/>
      <c r="G720" s="116"/>
      <c r="H720" s="117"/>
      <c r="I720" s="554"/>
      <c r="J720" s="283"/>
      <c r="K720" s="459"/>
      <c r="L720" s="459"/>
      <c r="M720" s="459"/>
      <c r="N720" s="459"/>
    </row>
    <row r="721" spans="1:14" s="76" customFormat="1" ht="12.75" customHeight="1">
      <c r="A721" s="105"/>
      <c r="B721" s="156"/>
      <c r="C721" s="114"/>
      <c r="D721" s="114" t="s">
        <v>399</v>
      </c>
      <c r="E721" s="117">
        <v>0</v>
      </c>
      <c r="F721" s="116">
        <v>0</v>
      </c>
      <c r="G721" s="116">
        <v>1932</v>
      </c>
      <c r="H721" s="117">
        <v>1932</v>
      </c>
      <c r="I721" s="554">
        <f>H721/G721*100</f>
        <v>100</v>
      </c>
      <c r="J721" s="283">
        <v>0</v>
      </c>
      <c r="K721" s="459"/>
      <c r="L721" s="459"/>
      <c r="M721" s="459"/>
      <c r="N721" s="459"/>
    </row>
    <row r="722" spans="1:14" s="76" customFormat="1" ht="12.75" customHeight="1">
      <c r="A722" s="105"/>
      <c r="B722" s="156"/>
      <c r="C722" s="114"/>
      <c r="D722" s="153" t="s">
        <v>385</v>
      </c>
      <c r="E722" s="155">
        <f>SUM(E723:E744)</f>
        <v>2082110.92</v>
      </c>
      <c r="F722" s="154">
        <f>SUM(F723:F744)</f>
        <v>839409</v>
      </c>
      <c r="G722" s="154">
        <f>SUM(G723:G744)</f>
        <v>1199131</v>
      </c>
      <c r="H722" s="155">
        <f>SUM(H723:H744)</f>
        <v>913693.6799999998</v>
      </c>
      <c r="I722" s="620">
        <f>H722/G722*100</f>
        <v>76.19631883422244</v>
      </c>
      <c r="J722" s="295">
        <f>H722/E722*100</f>
        <v>43.88304538549752</v>
      </c>
      <c r="K722" s="459"/>
      <c r="L722" s="459"/>
      <c r="M722" s="459"/>
      <c r="N722" s="459"/>
    </row>
    <row r="723" spans="1:14" s="76" customFormat="1" ht="12.75" customHeight="1">
      <c r="A723" s="105"/>
      <c r="B723" s="156"/>
      <c r="C723" s="114">
        <v>4016</v>
      </c>
      <c r="D723" s="114" t="s">
        <v>11</v>
      </c>
      <c r="E723" s="117">
        <v>15359.44</v>
      </c>
      <c r="F723" s="116">
        <v>5577</v>
      </c>
      <c r="G723" s="116">
        <v>5577</v>
      </c>
      <c r="H723" s="117">
        <v>5547.54</v>
      </c>
      <c r="I723" s="554">
        <f aca="true" t="shared" si="59" ref="I723:I744">H723/G723*100</f>
        <v>99.47175901022055</v>
      </c>
      <c r="J723" s="283">
        <f>H723/E723*100</f>
        <v>36.11811368122796</v>
      </c>
      <c r="K723" s="459"/>
      <c r="L723" s="459"/>
      <c r="M723" s="459"/>
      <c r="N723" s="459"/>
    </row>
    <row r="724" spans="1:14" s="76" customFormat="1" ht="12.75" customHeight="1">
      <c r="A724" s="105"/>
      <c r="B724" s="156"/>
      <c r="C724" s="114">
        <v>4017</v>
      </c>
      <c r="D724" s="114" t="s">
        <v>11</v>
      </c>
      <c r="E724" s="117">
        <v>87036.94</v>
      </c>
      <c r="F724" s="116">
        <v>31608</v>
      </c>
      <c r="G724" s="116">
        <v>31608</v>
      </c>
      <c r="H724" s="117">
        <v>31436.08</v>
      </c>
      <c r="I724" s="554">
        <f>H724/G724*100</f>
        <v>99.45608706656543</v>
      </c>
      <c r="J724" s="283">
        <f aca="true" t="shared" si="60" ref="J724:J744">H724/E724*100</f>
        <v>36.11808962952971</v>
      </c>
      <c r="K724" s="459"/>
      <c r="L724" s="459"/>
      <c r="M724" s="459"/>
      <c r="N724" s="459"/>
    </row>
    <row r="725" spans="1:14" s="76" customFormat="1" ht="12.75" customHeight="1">
      <c r="A725" s="105"/>
      <c r="B725" s="156"/>
      <c r="C725" s="114">
        <v>4046</v>
      </c>
      <c r="D725" s="114" t="s">
        <v>12</v>
      </c>
      <c r="E725" s="117">
        <v>0</v>
      </c>
      <c r="F725" s="116">
        <v>1491</v>
      </c>
      <c r="G725" s="116">
        <v>1491</v>
      </c>
      <c r="H725" s="117">
        <v>1303.42</v>
      </c>
      <c r="I725" s="554">
        <f>H725/G725*100</f>
        <v>87.41918175720993</v>
      </c>
      <c r="J725" s="283">
        <v>0</v>
      </c>
      <c r="K725" s="459"/>
      <c r="L725" s="459"/>
      <c r="M725" s="459"/>
      <c r="N725" s="459"/>
    </row>
    <row r="726" spans="1:14" s="76" customFormat="1" ht="12.75" customHeight="1">
      <c r="A726" s="105"/>
      <c r="B726" s="156"/>
      <c r="C726" s="114">
        <v>4047</v>
      </c>
      <c r="D726" s="114" t="s">
        <v>12</v>
      </c>
      <c r="E726" s="117">
        <v>0</v>
      </c>
      <c r="F726" s="116">
        <v>8448</v>
      </c>
      <c r="G726" s="116">
        <v>8448</v>
      </c>
      <c r="H726" s="117">
        <v>7386.06</v>
      </c>
      <c r="I726" s="554">
        <f>H726/G726*100</f>
        <v>87.42968750000001</v>
      </c>
      <c r="J726" s="283">
        <v>0</v>
      </c>
      <c r="K726" s="459"/>
      <c r="L726" s="459"/>
      <c r="M726" s="459"/>
      <c r="N726" s="459"/>
    </row>
    <row r="727" spans="1:14" s="76" customFormat="1" ht="12.75" customHeight="1">
      <c r="A727" s="105"/>
      <c r="B727" s="156"/>
      <c r="C727" s="114">
        <v>4116</v>
      </c>
      <c r="D727" s="114" t="s">
        <v>13</v>
      </c>
      <c r="E727" s="117">
        <v>2967.49</v>
      </c>
      <c r="F727" s="116">
        <v>1424</v>
      </c>
      <c r="G727" s="116">
        <v>1424</v>
      </c>
      <c r="H727" s="117">
        <v>1356.6</v>
      </c>
      <c r="I727" s="554">
        <f t="shared" si="59"/>
        <v>95.26685393258425</v>
      </c>
      <c r="J727" s="283">
        <f t="shared" si="60"/>
        <v>45.715402579284174</v>
      </c>
      <c r="K727" s="459"/>
      <c r="L727" s="459"/>
      <c r="M727" s="459"/>
      <c r="N727" s="459"/>
    </row>
    <row r="728" spans="1:14" s="76" customFormat="1" ht="12.75" customHeight="1">
      <c r="A728" s="105"/>
      <c r="B728" s="156"/>
      <c r="C728" s="114">
        <v>4117</v>
      </c>
      <c r="D728" s="114" t="s">
        <v>13</v>
      </c>
      <c r="E728" s="117">
        <v>16815.76</v>
      </c>
      <c r="F728" s="116">
        <v>8069</v>
      </c>
      <c r="G728" s="116">
        <v>8069</v>
      </c>
      <c r="H728" s="117">
        <v>7687.35</v>
      </c>
      <c r="I728" s="554">
        <f t="shared" si="59"/>
        <v>95.27016978559921</v>
      </c>
      <c r="J728" s="283">
        <f t="shared" si="60"/>
        <v>45.715150549246665</v>
      </c>
      <c r="K728" s="459"/>
      <c r="L728" s="459"/>
      <c r="M728" s="459"/>
      <c r="N728" s="459"/>
    </row>
    <row r="729" spans="1:14" s="76" customFormat="1" ht="12.75" customHeight="1">
      <c r="A729" s="105"/>
      <c r="B729" s="156"/>
      <c r="C729" s="114">
        <v>4126</v>
      </c>
      <c r="D729" s="114" t="s">
        <v>334</v>
      </c>
      <c r="E729" s="117">
        <v>355.2</v>
      </c>
      <c r="F729" s="116">
        <v>171</v>
      </c>
      <c r="G729" s="116">
        <v>171</v>
      </c>
      <c r="H729" s="117">
        <v>161.73</v>
      </c>
      <c r="I729" s="554">
        <f t="shared" si="59"/>
        <v>94.57894736842105</v>
      </c>
      <c r="J729" s="283">
        <f t="shared" si="60"/>
        <v>45.53209459459459</v>
      </c>
      <c r="K729" s="459"/>
      <c r="L729" s="459"/>
      <c r="M729" s="459"/>
      <c r="N729" s="459"/>
    </row>
    <row r="730" spans="1:14" s="76" customFormat="1" ht="12.75" customHeight="1">
      <c r="A730" s="105"/>
      <c r="B730" s="156"/>
      <c r="C730" s="114">
        <v>4127</v>
      </c>
      <c r="D730" s="114" t="s">
        <v>334</v>
      </c>
      <c r="E730" s="117">
        <v>2012.53</v>
      </c>
      <c r="F730" s="116">
        <v>967</v>
      </c>
      <c r="G730" s="116">
        <v>967</v>
      </c>
      <c r="H730" s="117">
        <v>916.44</v>
      </c>
      <c r="I730" s="554">
        <f t="shared" si="59"/>
        <v>94.77145811789039</v>
      </c>
      <c r="J730" s="283">
        <f t="shared" si="60"/>
        <v>45.53671249621124</v>
      </c>
      <c r="K730" s="459"/>
      <c r="L730" s="459"/>
      <c r="M730" s="459"/>
      <c r="N730" s="459"/>
    </row>
    <row r="731" spans="1:14" s="76" customFormat="1" ht="12.75" customHeight="1">
      <c r="A731" s="105"/>
      <c r="B731" s="156"/>
      <c r="C731" s="114">
        <v>4176</v>
      </c>
      <c r="D731" s="114" t="s">
        <v>111</v>
      </c>
      <c r="E731" s="117">
        <v>3833.21</v>
      </c>
      <c r="F731" s="116">
        <v>1312</v>
      </c>
      <c r="G731" s="116">
        <v>3512</v>
      </c>
      <c r="H731" s="117">
        <v>3464.4</v>
      </c>
      <c r="I731" s="554">
        <f t="shared" si="59"/>
        <v>98.64464692482916</v>
      </c>
      <c r="J731" s="283">
        <f t="shared" si="60"/>
        <v>90.37856000584367</v>
      </c>
      <c r="K731" s="459"/>
      <c r="L731" s="459"/>
      <c r="M731" s="459"/>
      <c r="N731" s="459"/>
    </row>
    <row r="732" spans="1:14" s="76" customFormat="1" ht="12.75" customHeight="1">
      <c r="A732" s="105"/>
      <c r="B732" s="156"/>
      <c r="C732" s="114">
        <v>4177</v>
      </c>
      <c r="D732" s="114" t="s">
        <v>111</v>
      </c>
      <c r="E732" s="117">
        <v>21721.54</v>
      </c>
      <c r="F732" s="116">
        <v>7433</v>
      </c>
      <c r="G732" s="116">
        <v>19633</v>
      </c>
      <c r="H732" s="117">
        <v>19631.6</v>
      </c>
      <c r="I732" s="554">
        <f t="shared" si="59"/>
        <v>99.99286914888198</v>
      </c>
      <c r="J732" s="283">
        <f t="shared" si="60"/>
        <v>90.37849065950203</v>
      </c>
      <c r="K732" s="459"/>
      <c r="L732" s="459"/>
      <c r="M732" s="459"/>
      <c r="N732" s="459"/>
    </row>
    <row r="733" spans="1:14" s="76" customFormat="1" ht="12.75" customHeight="1">
      <c r="A733" s="105"/>
      <c r="B733" s="156"/>
      <c r="C733" s="114">
        <v>4196</v>
      </c>
      <c r="D733" s="114" t="s">
        <v>394</v>
      </c>
      <c r="E733" s="117">
        <v>264.15</v>
      </c>
      <c r="F733" s="116">
        <v>0</v>
      </c>
      <c r="G733" s="116">
        <v>0</v>
      </c>
      <c r="H733" s="117">
        <v>0</v>
      </c>
      <c r="I733" s="554">
        <v>0</v>
      </c>
      <c r="J733" s="283">
        <f t="shared" si="60"/>
        <v>0</v>
      </c>
      <c r="K733" s="459"/>
      <c r="L733" s="459"/>
      <c r="M733" s="459"/>
      <c r="N733" s="459"/>
    </row>
    <row r="734" spans="1:14" s="76" customFormat="1" ht="12.75" customHeight="1">
      <c r="A734" s="105"/>
      <c r="B734" s="156"/>
      <c r="C734" s="114">
        <v>4197</v>
      </c>
      <c r="D734" s="114" t="s">
        <v>394</v>
      </c>
      <c r="E734" s="117">
        <v>1496.85</v>
      </c>
      <c r="F734" s="116">
        <v>0</v>
      </c>
      <c r="G734" s="116">
        <v>0</v>
      </c>
      <c r="H734" s="117">
        <v>0</v>
      </c>
      <c r="I734" s="554">
        <v>0</v>
      </c>
      <c r="J734" s="283">
        <f t="shared" si="60"/>
        <v>0</v>
      </c>
      <c r="K734" s="459"/>
      <c r="L734" s="459"/>
      <c r="M734" s="459"/>
      <c r="N734" s="459"/>
    </row>
    <row r="735" spans="1:14" s="76" customFormat="1" ht="12.75" customHeight="1">
      <c r="A735" s="105"/>
      <c r="B735" s="156"/>
      <c r="C735" s="114">
        <v>4216</v>
      </c>
      <c r="D735" s="114" t="s">
        <v>7</v>
      </c>
      <c r="E735" s="117">
        <v>46530.48</v>
      </c>
      <c r="F735" s="116">
        <v>0</v>
      </c>
      <c r="G735" s="116">
        <v>2460</v>
      </c>
      <c r="H735" s="117">
        <v>2460</v>
      </c>
      <c r="I735" s="554">
        <f t="shared" si="59"/>
        <v>100</v>
      </c>
      <c r="J735" s="283">
        <f t="shared" si="60"/>
        <v>5.286857131067635</v>
      </c>
      <c r="K735" s="459"/>
      <c r="L735" s="459"/>
      <c r="M735" s="459"/>
      <c r="N735" s="459"/>
    </row>
    <row r="736" spans="1:14" s="76" customFormat="1" ht="12.75" customHeight="1">
      <c r="A736" s="105"/>
      <c r="B736" s="156"/>
      <c r="C736" s="114">
        <v>4217</v>
      </c>
      <c r="D736" s="114" t="s">
        <v>7</v>
      </c>
      <c r="E736" s="117">
        <v>263672.73</v>
      </c>
      <c r="F736" s="116">
        <v>0</v>
      </c>
      <c r="G736" s="116">
        <v>13940</v>
      </c>
      <c r="H736" s="117">
        <v>13940</v>
      </c>
      <c r="I736" s="554">
        <f t="shared" si="59"/>
        <v>100</v>
      </c>
      <c r="J736" s="283">
        <f t="shared" si="60"/>
        <v>5.286856930559334</v>
      </c>
      <c r="K736" s="459"/>
      <c r="L736" s="459"/>
      <c r="M736" s="459"/>
      <c r="N736" s="459"/>
    </row>
    <row r="737" spans="1:14" s="76" customFormat="1" ht="12.75" customHeight="1">
      <c r="A737" s="105"/>
      <c r="B737" s="156"/>
      <c r="C737" s="114">
        <v>4246</v>
      </c>
      <c r="D737" s="114" t="s">
        <v>60</v>
      </c>
      <c r="E737" s="117">
        <v>3749.04</v>
      </c>
      <c r="F737" s="116">
        <v>0</v>
      </c>
      <c r="G737" s="116">
        <v>0</v>
      </c>
      <c r="H737" s="117">
        <v>0</v>
      </c>
      <c r="I737" s="554">
        <v>0</v>
      </c>
      <c r="J737" s="283">
        <f t="shared" si="60"/>
        <v>0</v>
      </c>
      <c r="K737" s="459"/>
      <c r="L737" s="459"/>
      <c r="M737" s="459"/>
      <c r="N737" s="459"/>
    </row>
    <row r="738" spans="1:14" s="76" customFormat="1" ht="12.75" customHeight="1">
      <c r="A738" s="105"/>
      <c r="B738" s="156"/>
      <c r="C738" s="114">
        <v>4247</v>
      </c>
      <c r="D738" s="114" t="s">
        <v>60</v>
      </c>
      <c r="E738" s="117">
        <v>21244.56</v>
      </c>
      <c r="F738" s="116">
        <v>0</v>
      </c>
      <c r="G738" s="116">
        <v>0</v>
      </c>
      <c r="H738" s="117">
        <v>0</v>
      </c>
      <c r="I738" s="554">
        <v>0</v>
      </c>
      <c r="J738" s="283">
        <f t="shared" si="60"/>
        <v>0</v>
      </c>
      <c r="K738" s="459"/>
      <c r="L738" s="459"/>
      <c r="M738" s="459"/>
      <c r="N738" s="459"/>
    </row>
    <row r="739" spans="1:14" s="76" customFormat="1" ht="12.75" customHeight="1">
      <c r="A739" s="105"/>
      <c r="B739" s="156"/>
      <c r="C739" s="114">
        <v>4286</v>
      </c>
      <c r="D739" s="114" t="s">
        <v>91</v>
      </c>
      <c r="E739" s="117">
        <v>112042.5</v>
      </c>
      <c r="F739" s="116">
        <v>83407</v>
      </c>
      <c r="G739" s="116">
        <v>136861</v>
      </c>
      <c r="H739" s="117">
        <v>94388.7</v>
      </c>
      <c r="I739" s="554">
        <f t="shared" si="59"/>
        <v>68.96683496394151</v>
      </c>
      <c r="J739" s="283">
        <f t="shared" si="60"/>
        <v>84.24365754066537</v>
      </c>
      <c r="K739" s="459"/>
      <c r="L739" s="459"/>
      <c r="M739" s="459"/>
      <c r="N739" s="459"/>
    </row>
    <row r="740" spans="1:14" s="76" customFormat="1" ht="12.75" customHeight="1">
      <c r="A740" s="105"/>
      <c r="B740" s="156"/>
      <c r="C740" s="114">
        <v>4287</v>
      </c>
      <c r="D740" s="114" t="s">
        <v>91</v>
      </c>
      <c r="E740" s="117">
        <v>634907.5</v>
      </c>
      <c r="F740" s="116">
        <v>472643</v>
      </c>
      <c r="G740" s="116">
        <v>775823</v>
      </c>
      <c r="H740" s="117">
        <v>534869.3</v>
      </c>
      <c r="I740" s="554">
        <f t="shared" si="59"/>
        <v>68.94218139962337</v>
      </c>
      <c r="J740" s="283">
        <f t="shared" si="60"/>
        <v>84.24365754066538</v>
      </c>
      <c r="K740" s="459"/>
      <c r="L740" s="459"/>
      <c r="M740" s="459"/>
      <c r="N740" s="459"/>
    </row>
    <row r="741" spans="1:14" s="76" customFormat="1" ht="12.75" customHeight="1">
      <c r="A741" s="105"/>
      <c r="B741" s="156"/>
      <c r="C741" s="114">
        <v>4306</v>
      </c>
      <c r="D741" s="114" t="s">
        <v>189</v>
      </c>
      <c r="E741" s="117">
        <v>126934.7</v>
      </c>
      <c r="F741" s="116">
        <v>32403</v>
      </c>
      <c r="G741" s="116">
        <v>28201</v>
      </c>
      <c r="H741" s="117">
        <v>28200.44</v>
      </c>
      <c r="I741" s="554">
        <f t="shared" si="59"/>
        <v>99.99801425481365</v>
      </c>
      <c r="J741" s="283">
        <f t="shared" si="60"/>
        <v>22.216493992580435</v>
      </c>
      <c r="K741" s="459"/>
      <c r="L741" s="459"/>
      <c r="M741" s="459"/>
      <c r="N741" s="459"/>
    </row>
    <row r="742" spans="1:14" s="76" customFormat="1" ht="12.75" customHeight="1">
      <c r="A742" s="105"/>
      <c r="B742" s="156"/>
      <c r="C742" s="114">
        <v>4307</v>
      </c>
      <c r="D742" s="114" t="s">
        <v>189</v>
      </c>
      <c r="E742" s="117">
        <v>719296.65</v>
      </c>
      <c r="F742" s="116">
        <v>183616</v>
      </c>
      <c r="G742" s="116">
        <v>159803</v>
      </c>
      <c r="H742" s="117">
        <v>159802.58</v>
      </c>
      <c r="I742" s="554">
        <f t="shared" si="59"/>
        <v>99.99973717639843</v>
      </c>
      <c r="J742" s="283">
        <f t="shared" si="60"/>
        <v>22.216505526614085</v>
      </c>
      <c r="K742" s="459"/>
      <c r="L742" s="459"/>
      <c r="M742" s="459"/>
      <c r="N742" s="459"/>
    </row>
    <row r="743" spans="1:14" s="76" customFormat="1" ht="12.75" customHeight="1">
      <c r="A743" s="105"/>
      <c r="B743" s="156"/>
      <c r="C743" s="114">
        <v>4416</v>
      </c>
      <c r="D743" s="114" t="s">
        <v>16</v>
      </c>
      <c r="E743" s="117">
        <v>280.43</v>
      </c>
      <c r="F743" s="116">
        <v>126</v>
      </c>
      <c r="G743" s="116">
        <v>172</v>
      </c>
      <c r="H743" s="117">
        <v>171.21</v>
      </c>
      <c r="I743" s="554">
        <f t="shared" si="59"/>
        <v>99.54069767441861</v>
      </c>
      <c r="J743" s="283">
        <f t="shared" si="60"/>
        <v>61.05266911528724</v>
      </c>
      <c r="K743" s="459"/>
      <c r="L743" s="459"/>
      <c r="M743" s="459"/>
      <c r="N743" s="459"/>
    </row>
    <row r="744" spans="1:14" s="76" customFormat="1" ht="12.75" customHeight="1">
      <c r="A744" s="105"/>
      <c r="B744" s="156"/>
      <c r="C744" s="114">
        <v>4417</v>
      </c>
      <c r="D744" s="114" t="s">
        <v>16</v>
      </c>
      <c r="E744" s="117">
        <v>1589.22</v>
      </c>
      <c r="F744" s="116">
        <v>714</v>
      </c>
      <c r="G744" s="116">
        <v>971</v>
      </c>
      <c r="H744" s="117">
        <v>970.23</v>
      </c>
      <c r="I744" s="554">
        <f t="shared" si="59"/>
        <v>99.92070030895984</v>
      </c>
      <c r="J744" s="283">
        <f t="shared" si="60"/>
        <v>61.05070411900178</v>
      </c>
      <c r="K744" s="459"/>
      <c r="L744" s="459"/>
      <c r="M744" s="459"/>
      <c r="N744" s="459"/>
    </row>
    <row r="745" spans="1:14" s="76" customFormat="1" ht="12.75" customHeight="1">
      <c r="A745" s="142">
        <v>852</v>
      </c>
      <c r="B745" s="142"/>
      <c r="C745" s="148"/>
      <c r="D745" s="162" t="s">
        <v>92</v>
      </c>
      <c r="E745" s="277">
        <f>E747+E783+E838+E859+E864+E886</f>
        <v>10956377.549999999</v>
      </c>
      <c r="F745" s="145">
        <f>F747+F783+F838+F859+F864+F883+F886</f>
        <v>11135091</v>
      </c>
      <c r="G745" s="145">
        <f>G747+G783+G838+G859+G864+G886+G883</f>
        <v>12495761</v>
      </c>
      <c r="H745" s="277">
        <f>H747+H783+H838+H859+H864+H886</f>
        <v>12391797.600000001</v>
      </c>
      <c r="I745" s="552">
        <f>H745/G745*100</f>
        <v>99.1680106557736</v>
      </c>
      <c r="J745" s="277">
        <f>H745/E745*100</f>
        <v>113.10122842563052</v>
      </c>
      <c r="K745" s="459"/>
      <c r="L745" s="459"/>
      <c r="M745" s="459"/>
      <c r="N745" s="459"/>
    </row>
    <row r="746" spans="1:14" s="76" customFormat="1" ht="12.75" customHeight="1">
      <c r="A746" s="225"/>
      <c r="B746" s="147"/>
      <c r="C746" s="148"/>
      <c r="D746" s="253" t="s">
        <v>198</v>
      </c>
      <c r="E746" s="150">
        <f>E748+E784</f>
        <v>47556.71</v>
      </c>
      <c r="F746" s="149">
        <f>F748+F784</f>
        <v>0</v>
      </c>
      <c r="G746" s="149">
        <f>G748+G784</f>
        <v>92104</v>
      </c>
      <c r="H746" s="150">
        <f>H748+H784</f>
        <v>92103.78</v>
      </c>
      <c r="I746" s="552">
        <f>H746/G746*100</f>
        <v>99.99976113958134</v>
      </c>
      <c r="J746" s="277">
        <f>H746/E746*100</f>
        <v>193.67147138647732</v>
      </c>
      <c r="K746" s="459"/>
      <c r="L746" s="459"/>
      <c r="M746" s="459"/>
      <c r="N746" s="459"/>
    </row>
    <row r="747" spans="1:14" s="76" customFormat="1" ht="12.75" customHeight="1">
      <c r="A747" s="166"/>
      <c r="B747" s="151">
        <v>85201</v>
      </c>
      <c r="C747" s="107"/>
      <c r="D747" s="108" t="s">
        <v>72</v>
      </c>
      <c r="E747" s="111">
        <f>E749+E777+E780</f>
        <v>1654297.8099999998</v>
      </c>
      <c r="F747" s="110">
        <f>F749+F777+F780</f>
        <v>2178751</v>
      </c>
      <c r="G747" s="110">
        <f>G749+G777+G780</f>
        <v>2234115</v>
      </c>
      <c r="H747" s="111">
        <f>H749+H777+H780</f>
        <v>2158431.21</v>
      </c>
      <c r="I747" s="553">
        <f>H747/G747*100</f>
        <v>96.61235925634983</v>
      </c>
      <c r="J747" s="278">
        <f>H747/E747*100</f>
        <v>130.47416232751948</v>
      </c>
      <c r="K747" s="459"/>
      <c r="L747" s="459"/>
      <c r="M747" s="459"/>
      <c r="N747" s="459"/>
    </row>
    <row r="748" spans="1:14" s="76" customFormat="1" ht="12.75" customHeight="1">
      <c r="A748" s="169"/>
      <c r="B748" s="118"/>
      <c r="C748" s="107"/>
      <c r="D748" s="213" t="s">
        <v>198</v>
      </c>
      <c r="E748" s="155">
        <v>0</v>
      </c>
      <c r="F748" s="154">
        <v>0</v>
      </c>
      <c r="G748" s="154">
        <v>0</v>
      </c>
      <c r="H748" s="155">
        <v>0</v>
      </c>
      <c r="I748" s="620">
        <v>0</v>
      </c>
      <c r="J748" s="295">
        <v>0</v>
      </c>
      <c r="K748" s="480"/>
      <c r="L748" s="459"/>
      <c r="M748" s="459"/>
      <c r="N748" s="459"/>
    </row>
    <row r="749" spans="1:14" s="76" customFormat="1" ht="12.75" customHeight="1">
      <c r="A749" s="474"/>
      <c r="B749" s="475"/>
      <c r="C749" s="473"/>
      <c r="D749" s="152" t="s">
        <v>307</v>
      </c>
      <c r="E749" s="237">
        <f>SUM(E750:E758)+SUM(E759:E767)+E774+E775+E776</f>
        <v>1434024</v>
      </c>
      <c r="F749" s="273">
        <f>SUM(F750:F767)+SUM(F774:F776)</f>
        <v>1498195</v>
      </c>
      <c r="G749" s="273">
        <f>SUM(G750:G758)+SUM(G759:G767)+G774+G775+G776</f>
        <v>1604718</v>
      </c>
      <c r="H749" s="237">
        <f>SUM(H750:H758)+SUM(H759:H767)+H774+H775+H776</f>
        <v>1576717.9999999998</v>
      </c>
      <c r="I749" s="621">
        <f aca="true" t="shared" si="61" ref="I749:I754">H749/G749*100</f>
        <v>98.25514514076616</v>
      </c>
      <c r="J749" s="279">
        <f>H749/E749*100</f>
        <v>109.95060054782904</v>
      </c>
      <c r="K749" s="467"/>
      <c r="L749" s="459"/>
      <c r="M749" s="459"/>
      <c r="N749" s="459"/>
    </row>
    <row r="750" spans="1:14" s="76" customFormat="1" ht="12.75" customHeight="1">
      <c r="A750" s="169"/>
      <c r="B750" s="105"/>
      <c r="C750" s="113">
        <v>3020</v>
      </c>
      <c r="D750" s="114" t="s">
        <v>166</v>
      </c>
      <c r="E750" s="117">
        <v>598.03</v>
      </c>
      <c r="F750" s="116">
        <v>730</v>
      </c>
      <c r="G750" s="116">
        <v>641</v>
      </c>
      <c r="H750" s="117">
        <v>640.92</v>
      </c>
      <c r="I750" s="554">
        <f t="shared" si="61"/>
        <v>99.98751950078002</v>
      </c>
      <c r="J750" s="283">
        <f>H750/E750*100</f>
        <v>107.17188100931392</v>
      </c>
      <c r="K750" s="459"/>
      <c r="L750" s="459"/>
      <c r="M750" s="459"/>
      <c r="N750" s="459"/>
    </row>
    <row r="751" spans="1:14" s="76" customFormat="1" ht="12.75" customHeight="1">
      <c r="A751" s="169"/>
      <c r="B751" s="105"/>
      <c r="C751" s="113">
        <v>3110</v>
      </c>
      <c r="D751" s="114" t="s">
        <v>73</v>
      </c>
      <c r="E751" s="117">
        <v>9320</v>
      </c>
      <c r="F751" s="116">
        <v>12000</v>
      </c>
      <c r="G751" s="116">
        <v>11795</v>
      </c>
      <c r="H751" s="117">
        <v>11795</v>
      </c>
      <c r="I751" s="554">
        <f t="shared" si="61"/>
        <v>100</v>
      </c>
      <c r="J751" s="283">
        <f>H751/E751*100</f>
        <v>126.5557939914163</v>
      </c>
      <c r="K751" s="480"/>
      <c r="L751" s="459"/>
      <c r="M751" s="459"/>
      <c r="N751" s="459"/>
    </row>
    <row r="752" spans="1:14" s="76" customFormat="1" ht="12.75" customHeight="1">
      <c r="A752" s="169"/>
      <c r="B752" s="105"/>
      <c r="C752" s="113">
        <v>4010</v>
      </c>
      <c r="D752" s="114" t="s">
        <v>11</v>
      </c>
      <c r="E752" s="117">
        <v>848430</v>
      </c>
      <c r="F752" s="116">
        <v>895080</v>
      </c>
      <c r="G752" s="116">
        <v>920993</v>
      </c>
      <c r="H752" s="117">
        <v>920993.34</v>
      </c>
      <c r="I752" s="554">
        <f t="shared" si="61"/>
        <v>100.00003691667581</v>
      </c>
      <c r="J752" s="283">
        <f>H752/E752*100</f>
        <v>108.55266079700152</v>
      </c>
      <c r="K752" s="467"/>
      <c r="L752" s="459"/>
      <c r="M752" s="459"/>
      <c r="N752" s="459"/>
    </row>
    <row r="753" spans="1:14" s="76" customFormat="1" ht="12.75" customHeight="1">
      <c r="A753" s="169"/>
      <c r="B753" s="105"/>
      <c r="C753" s="113">
        <v>4040</v>
      </c>
      <c r="D753" s="114" t="s">
        <v>12</v>
      </c>
      <c r="E753" s="117">
        <v>56173.59</v>
      </c>
      <c r="F753" s="116">
        <v>71100</v>
      </c>
      <c r="G753" s="116">
        <v>71076</v>
      </c>
      <c r="H753" s="117">
        <v>71076.04</v>
      </c>
      <c r="I753" s="554">
        <f t="shared" si="61"/>
        <v>100.00005627778714</v>
      </c>
      <c r="J753" s="283">
        <f>H753/E753*100</f>
        <v>126.52928182086991</v>
      </c>
      <c r="K753" s="459"/>
      <c r="L753" s="459"/>
      <c r="M753" s="459"/>
      <c r="N753" s="459"/>
    </row>
    <row r="754" spans="1:14" s="76" customFormat="1" ht="12.75" customHeight="1">
      <c r="A754" s="668"/>
      <c r="B754" s="426"/>
      <c r="C754" s="113">
        <v>4110</v>
      </c>
      <c r="D754" s="114" t="s">
        <v>13</v>
      </c>
      <c r="E754" s="117">
        <v>154480.38</v>
      </c>
      <c r="F754" s="116">
        <v>160685</v>
      </c>
      <c r="G754" s="116">
        <v>164009</v>
      </c>
      <c r="H754" s="117">
        <v>164009.44</v>
      </c>
      <c r="I754" s="554">
        <f t="shared" si="61"/>
        <v>100.00026827796036</v>
      </c>
      <c r="J754" s="283">
        <f aca="true" t="shared" si="62" ref="J754:J780">H754/E754*100</f>
        <v>106.16845970989972</v>
      </c>
      <c r="K754" s="480"/>
      <c r="L754" s="459"/>
      <c r="M754" s="459"/>
      <c r="N754" s="459"/>
    </row>
    <row r="755" spans="1:14" s="76" customFormat="1" ht="12.75" customHeight="1">
      <c r="A755" s="668"/>
      <c r="B755" s="426"/>
      <c r="C755" s="113">
        <v>4120</v>
      </c>
      <c r="D755" s="114" t="s">
        <v>14</v>
      </c>
      <c r="E755" s="117">
        <v>16880.57</v>
      </c>
      <c r="F755" s="116">
        <v>22855</v>
      </c>
      <c r="G755" s="116">
        <v>16463</v>
      </c>
      <c r="H755" s="117">
        <v>16462.55</v>
      </c>
      <c r="I755" s="554">
        <f>H755/G755*100</f>
        <v>99.99726659782542</v>
      </c>
      <c r="J755" s="283">
        <f t="shared" si="62"/>
        <v>97.52366181947647</v>
      </c>
      <c r="K755" s="467"/>
      <c r="L755" s="459"/>
      <c r="M755" s="459"/>
      <c r="N755" s="459"/>
    </row>
    <row r="756" spans="1:14" s="76" customFormat="1" ht="12.75" customHeight="1">
      <c r="A756" s="169"/>
      <c r="B756" s="105"/>
      <c r="C756" s="113">
        <v>4170</v>
      </c>
      <c r="D756" s="114" t="s">
        <v>111</v>
      </c>
      <c r="E756" s="117">
        <v>600</v>
      </c>
      <c r="F756" s="116">
        <v>0</v>
      </c>
      <c r="G756" s="116">
        <v>0</v>
      </c>
      <c r="H756" s="117">
        <v>0</v>
      </c>
      <c r="I756" s="554">
        <v>0</v>
      </c>
      <c r="J756" s="283">
        <v>0</v>
      </c>
      <c r="K756" s="459"/>
      <c r="L756" s="459"/>
      <c r="M756" s="459"/>
      <c r="N756" s="459"/>
    </row>
    <row r="757" spans="1:14" s="76" customFormat="1" ht="12.75" customHeight="1">
      <c r="A757" s="169"/>
      <c r="B757" s="105"/>
      <c r="C757" s="113">
        <v>4210</v>
      </c>
      <c r="D757" s="114" t="s">
        <v>7</v>
      </c>
      <c r="E757" s="117">
        <v>77927.42</v>
      </c>
      <c r="F757" s="116">
        <v>60700</v>
      </c>
      <c r="G757" s="116">
        <v>126110</v>
      </c>
      <c r="H757" s="117">
        <v>98110.44</v>
      </c>
      <c r="I757" s="554">
        <f aca="true" t="shared" si="63" ref="I757:I767">H757/G757*100</f>
        <v>77.79751011022124</v>
      </c>
      <c r="J757" s="283">
        <f t="shared" si="62"/>
        <v>125.89976673165877</v>
      </c>
      <c r="K757" s="459"/>
      <c r="L757" s="459"/>
      <c r="M757" s="459"/>
      <c r="N757" s="459"/>
    </row>
    <row r="758" spans="1:14" s="76" customFormat="1" ht="12.75" customHeight="1">
      <c r="A758" s="169"/>
      <c r="B758" s="105"/>
      <c r="C758" s="113">
        <v>4220</v>
      </c>
      <c r="D758" s="114" t="s">
        <v>50</v>
      </c>
      <c r="E758" s="117">
        <v>99661.97</v>
      </c>
      <c r="F758" s="116">
        <v>100000</v>
      </c>
      <c r="G758" s="116">
        <v>96400</v>
      </c>
      <c r="H758" s="117">
        <v>96400.4</v>
      </c>
      <c r="I758" s="554">
        <f t="shared" si="63"/>
        <v>100.00041493775933</v>
      </c>
      <c r="J758" s="283">
        <f t="shared" si="62"/>
        <v>96.7273675204293</v>
      </c>
      <c r="K758" s="480"/>
      <c r="L758" s="459"/>
      <c r="M758" s="459"/>
      <c r="N758" s="459"/>
    </row>
    <row r="759" spans="1:14" s="76" customFormat="1" ht="12.75" customHeight="1">
      <c r="A759" s="169"/>
      <c r="B759" s="105"/>
      <c r="C759" s="113">
        <v>4230</v>
      </c>
      <c r="D759" s="114" t="s">
        <v>93</v>
      </c>
      <c r="E759" s="117">
        <v>3871.45</v>
      </c>
      <c r="F759" s="116">
        <v>3700</v>
      </c>
      <c r="G759" s="116">
        <v>5584</v>
      </c>
      <c r="H759" s="117">
        <v>5584.19</v>
      </c>
      <c r="I759" s="554">
        <f t="shared" si="63"/>
        <v>100.00340257879657</v>
      </c>
      <c r="J759" s="283">
        <f t="shared" si="62"/>
        <v>144.24027173281328</v>
      </c>
      <c r="K759" s="459"/>
      <c r="L759" s="459"/>
      <c r="M759" s="459"/>
      <c r="N759" s="459"/>
    </row>
    <row r="760" spans="1:14" s="76" customFormat="1" ht="12.75" customHeight="1">
      <c r="A760" s="169"/>
      <c r="B760" s="105"/>
      <c r="C760" s="113">
        <v>4240</v>
      </c>
      <c r="D760" s="114" t="s">
        <v>60</v>
      </c>
      <c r="E760" s="117">
        <v>3294.52</v>
      </c>
      <c r="F760" s="116">
        <v>3300</v>
      </c>
      <c r="G760" s="116">
        <v>2555</v>
      </c>
      <c r="H760" s="117">
        <v>2554.6</v>
      </c>
      <c r="I760" s="554">
        <f t="shared" si="63"/>
        <v>99.98434442270059</v>
      </c>
      <c r="J760" s="283">
        <f t="shared" si="62"/>
        <v>77.54088607748625</v>
      </c>
      <c r="K760" s="459"/>
      <c r="L760" s="459"/>
      <c r="M760" s="459"/>
      <c r="N760" s="459"/>
    </row>
    <row r="761" spans="1:14" s="76" customFormat="1" ht="12.75" customHeight="1">
      <c r="A761" s="169"/>
      <c r="B761" s="105"/>
      <c r="C761" s="113">
        <v>4260</v>
      </c>
      <c r="D761" s="114" t="s">
        <v>15</v>
      </c>
      <c r="E761" s="117">
        <v>70600.73</v>
      </c>
      <c r="F761" s="116">
        <v>71800</v>
      </c>
      <c r="G761" s="116">
        <v>59188</v>
      </c>
      <c r="H761" s="117">
        <v>59187.72</v>
      </c>
      <c r="I761" s="554">
        <f t="shared" si="63"/>
        <v>99.9995269311347</v>
      </c>
      <c r="J761" s="283">
        <f t="shared" si="62"/>
        <v>83.83443060716228</v>
      </c>
      <c r="K761" s="459"/>
      <c r="L761" s="459"/>
      <c r="M761" s="459"/>
      <c r="N761" s="459"/>
    </row>
    <row r="762" spans="1:14" s="76" customFormat="1" ht="12.75" customHeight="1">
      <c r="A762" s="169"/>
      <c r="B762" s="105"/>
      <c r="C762" s="113">
        <v>4270</v>
      </c>
      <c r="D762" s="114" t="s">
        <v>27</v>
      </c>
      <c r="E762" s="117">
        <v>1168.46</v>
      </c>
      <c r="F762" s="116">
        <v>700</v>
      </c>
      <c r="G762" s="116">
        <v>898</v>
      </c>
      <c r="H762" s="117">
        <v>897.9</v>
      </c>
      <c r="I762" s="554">
        <f t="shared" si="63"/>
        <v>99.98886414253897</v>
      </c>
      <c r="J762" s="283">
        <f t="shared" si="62"/>
        <v>76.84473580610376</v>
      </c>
      <c r="K762" s="459"/>
      <c r="L762" s="459"/>
      <c r="M762" s="459"/>
      <c r="N762" s="459"/>
    </row>
    <row r="763" spans="1:14" s="76" customFormat="1" ht="12.75" customHeight="1">
      <c r="A763" s="169"/>
      <c r="B763" s="105"/>
      <c r="C763" s="113">
        <v>4280</v>
      </c>
      <c r="D763" s="114" t="s">
        <v>91</v>
      </c>
      <c r="E763" s="117">
        <v>808</v>
      </c>
      <c r="F763" s="116">
        <v>800</v>
      </c>
      <c r="G763" s="116">
        <v>503</v>
      </c>
      <c r="H763" s="117">
        <v>503</v>
      </c>
      <c r="I763" s="554">
        <f t="shared" si="63"/>
        <v>100</v>
      </c>
      <c r="J763" s="283">
        <f t="shared" si="62"/>
        <v>62.25247524752475</v>
      </c>
      <c r="K763" s="459"/>
      <c r="L763" s="459"/>
      <c r="M763" s="459"/>
      <c r="N763" s="459"/>
    </row>
    <row r="764" spans="1:14" s="76" customFormat="1" ht="12.75" customHeight="1">
      <c r="A764" s="169"/>
      <c r="B764" s="105"/>
      <c r="C764" s="113">
        <v>4300</v>
      </c>
      <c r="D764" s="114" t="s">
        <v>10</v>
      </c>
      <c r="E764" s="117">
        <v>44341.35</v>
      </c>
      <c r="F764" s="116">
        <v>49523</v>
      </c>
      <c r="G764" s="116">
        <v>82598</v>
      </c>
      <c r="H764" s="117">
        <v>82597.56</v>
      </c>
      <c r="I764" s="554">
        <f t="shared" si="63"/>
        <v>99.99946729945034</v>
      </c>
      <c r="J764" s="283">
        <f t="shared" si="62"/>
        <v>186.27660186259553</v>
      </c>
      <c r="K764" s="459"/>
      <c r="L764" s="459"/>
      <c r="M764" s="459"/>
      <c r="N764" s="459"/>
    </row>
    <row r="765" spans="1:14" s="76" customFormat="1" ht="12.75" customHeight="1">
      <c r="A765" s="169"/>
      <c r="B765" s="105"/>
      <c r="C765" s="113">
        <v>4360</v>
      </c>
      <c r="D765" s="114" t="s">
        <v>417</v>
      </c>
      <c r="E765" s="117">
        <v>4296.17</v>
      </c>
      <c r="F765" s="116">
        <v>4800</v>
      </c>
      <c r="G765" s="116">
        <v>3768</v>
      </c>
      <c r="H765" s="117">
        <v>3767.75</v>
      </c>
      <c r="I765" s="554">
        <f>H765/G765*100</f>
        <v>99.99336518046708</v>
      </c>
      <c r="J765" s="287">
        <f>H765/E765*100</f>
        <v>87.7002073940277</v>
      </c>
      <c r="K765" s="459"/>
      <c r="L765" s="459"/>
      <c r="M765" s="459"/>
      <c r="N765" s="459"/>
    </row>
    <row r="766" spans="1:14" s="76" customFormat="1" ht="12.75" customHeight="1">
      <c r="A766" s="169"/>
      <c r="B766" s="105"/>
      <c r="C766" s="113">
        <v>4410</v>
      </c>
      <c r="D766" s="114" t="s">
        <v>16</v>
      </c>
      <c r="E766" s="117">
        <v>1880.14</v>
      </c>
      <c r="F766" s="116">
        <v>1500</v>
      </c>
      <c r="G766" s="116">
        <v>2912</v>
      </c>
      <c r="H766" s="117">
        <v>2911.9</v>
      </c>
      <c r="I766" s="554">
        <f t="shared" si="63"/>
        <v>99.99656593406594</v>
      </c>
      <c r="J766" s="283">
        <f t="shared" si="62"/>
        <v>154.8767644962609</v>
      </c>
      <c r="K766" s="459"/>
      <c r="L766" s="459"/>
      <c r="M766" s="459"/>
      <c r="N766" s="459"/>
    </row>
    <row r="767" spans="1:14" s="76" customFormat="1" ht="12.75" customHeight="1">
      <c r="A767" s="169"/>
      <c r="B767" s="105"/>
      <c r="C767" s="113">
        <v>4430</v>
      </c>
      <c r="D767" s="114" t="s">
        <v>28</v>
      </c>
      <c r="E767" s="117">
        <v>3870</v>
      </c>
      <c r="F767" s="116">
        <v>5000</v>
      </c>
      <c r="G767" s="116">
        <v>2798</v>
      </c>
      <c r="H767" s="117">
        <v>2798.03</v>
      </c>
      <c r="I767" s="554">
        <f t="shared" si="63"/>
        <v>100.0010721944246</v>
      </c>
      <c r="J767" s="283">
        <f t="shared" si="62"/>
        <v>72.30051679586565</v>
      </c>
      <c r="K767" s="459"/>
      <c r="L767" s="459"/>
      <c r="M767" s="459"/>
      <c r="N767" s="459"/>
    </row>
    <row r="768" spans="1:14" s="76" customFormat="1" ht="12.75" customHeight="1">
      <c r="A768" s="156"/>
      <c r="B768" s="156"/>
      <c r="C768" s="156"/>
      <c r="D768" s="156"/>
      <c r="E768" s="159" t="s">
        <v>543</v>
      </c>
      <c r="F768" s="158"/>
      <c r="G768" s="158"/>
      <c r="H768" s="159"/>
      <c r="I768" s="367"/>
      <c r="J768" s="540"/>
      <c r="K768" s="459"/>
      <c r="L768" s="459"/>
      <c r="M768" s="459"/>
      <c r="N768" s="459"/>
    </row>
    <row r="769" spans="1:14" s="76" customFormat="1" ht="12.75" customHeight="1">
      <c r="A769" s="156"/>
      <c r="B769" s="156"/>
      <c r="C769" s="156"/>
      <c r="D769" s="156"/>
      <c r="E769" s="159"/>
      <c r="F769" s="158"/>
      <c r="G769" s="158"/>
      <c r="H769" s="159"/>
      <c r="I769" s="367"/>
      <c r="J769" s="540"/>
      <c r="K769" s="459"/>
      <c r="L769" s="459"/>
      <c r="M769" s="459"/>
      <c r="N769" s="459"/>
    </row>
    <row r="770" spans="1:14" s="76" customFormat="1" ht="12.75" customHeight="1">
      <c r="A770" s="419"/>
      <c r="B770" s="420"/>
      <c r="C770" s="419"/>
      <c r="D770" s="421"/>
      <c r="E770" s="82" t="s">
        <v>3</v>
      </c>
      <c r="F770" s="422" t="s">
        <v>101</v>
      </c>
      <c r="G770" s="423" t="s">
        <v>102</v>
      </c>
      <c r="H770" s="82" t="s">
        <v>3</v>
      </c>
      <c r="I770" s="424" t="s">
        <v>319</v>
      </c>
      <c r="J770" s="425"/>
      <c r="K770" s="459"/>
      <c r="L770" s="459"/>
      <c r="M770" s="459"/>
      <c r="N770" s="459"/>
    </row>
    <row r="771" spans="1:14" s="76" customFormat="1" ht="12.75" customHeight="1">
      <c r="A771" s="426" t="s">
        <v>98</v>
      </c>
      <c r="B771" s="249" t="s">
        <v>99</v>
      </c>
      <c r="C771" s="426" t="s">
        <v>4</v>
      </c>
      <c r="D771" s="427" t="s">
        <v>100</v>
      </c>
      <c r="E771" s="86" t="s">
        <v>378</v>
      </c>
      <c r="F771" s="428" t="s">
        <v>103</v>
      </c>
      <c r="G771" s="429" t="s">
        <v>104</v>
      </c>
      <c r="H771" s="86" t="s">
        <v>479</v>
      </c>
      <c r="I771" s="430"/>
      <c r="J771" s="431"/>
      <c r="K771" s="459"/>
      <c r="L771" s="459"/>
      <c r="M771" s="459"/>
      <c r="N771" s="459"/>
    </row>
    <row r="772" spans="1:14" s="76" customFormat="1" ht="12.75" customHeight="1">
      <c r="A772" s="432"/>
      <c r="B772" s="433"/>
      <c r="C772" s="432"/>
      <c r="D772" s="434"/>
      <c r="E772" s="90"/>
      <c r="F772" s="435" t="s">
        <v>479</v>
      </c>
      <c r="G772" s="436" t="s">
        <v>105</v>
      </c>
      <c r="H772" s="90"/>
      <c r="I772" s="437" t="s">
        <v>106</v>
      </c>
      <c r="J772" s="438" t="s">
        <v>107</v>
      </c>
      <c r="K772" s="459"/>
      <c r="L772" s="459"/>
      <c r="M772" s="459"/>
      <c r="N772" s="459"/>
    </row>
    <row r="773" spans="1:14" s="76" customFormat="1" ht="12.75" customHeight="1">
      <c r="A773" s="91">
        <v>1</v>
      </c>
      <c r="B773" s="91">
        <v>2</v>
      </c>
      <c r="C773" s="92">
        <v>3</v>
      </c>
      <c r="D773" s="92">
        <v>4</v>
      </c>
      <c r="E773" s="439">
        <v>5</v>
      </c>
      <c r="F773" s="439">
        <v>6</v>
      </c>
      <c r="G773" s="439">
        <v>7</v>
      </c>
      <c r="H773" s="440">
        <v>8</v>
      </c>
      <c r="I773" s="441">
        <v>9</v>
      </c>
      <c r="J773" s="442">
        <v>10</v>
      </c>
      <c r="K773" s="459"/>
      <c r="L773" s="459"/>
      <c r="M773" s="459"/>
      <c r="N773" s="459"/>
    </row>
    <row r="774" spans="1:14" s="76" customFormat="1" ht="12.75" customHeight="1">
      <c r="A774" s="75"/>
      <c r="B774" s="259"/>
      <c r="C774" s="230">
        <v>4440</v>
      </c>
      <c r="D774" s="114" t="s">
        <v>17</v>
      </c>
      <c r="E774" s="117">
        <v>29706</v>
      </c>
      <c r="F774" s="116">
        <v>27180</v>
      </c>
      <c r="G774" s="116">
        <v>28364</v>
      </c>
      <c r="H774" s="117">
        <v>28364</v>
      </c>
      <c r="I774" s="554">
        <f aca="true" t="shared" si="64" ref="I774:I780">H774/G774*100</f>
        <v>100</v>
      </c>
      <c r="J774" s="283">
        <f>H774/E774*100</f>
        <v>95.48239412913216</v>
      </c>
      <c r="K774" s="459"/>
      <c r="L774" s="459"/>
      <c r="M774" s="459"/>
      <c r="N774" s="459"/>
    </row>
    <row r="775" spans="1:14" s="76" customFormat="1" ht="12.75" customHeight="1">
      <c r="A775" s="105"/>
      <c r="B775" s="112"/>
      <c r="C775" s="113">
        <v>4520</v>
      </c>
      <c r="D775" s="114" t="s">
        <v>77</v>
      </c>
      <c r="E775" s="117">
        <v>5077.22</v>
      </c>
      <c r="F775" s="116">
        <v>4942</v>
      </c>
      <c r="G775" s="116">
        <v>4861</v>
      </c>
      <c r="H775" s="117">
        <v>4861.22</v>
      </c>
      <c r="I775" s="554">
        <f t="shared" si="64"/>
        <v>100.00452581773298</v>
      </c>
      <c r="J775" s="283">
        <f>H775/E775*100</f>
        <v>95.7457033573491</v>
      </c>
      <c r="K775" s="459"/>
      <c r="L775" s="459"/>
      <c r="M775" s="459"/>
      <c r="N775" s="459"/>
    </row>
    <row r="776" spans="1:14" s="76" customFormat="1" ht="12.75" customHeight="1">
      <c r="A776" s="105"/>
      <c r="B776" s="112"/>
      <c r="C776" s="113">
        <v>4700</v>
      </c>
      <c r="D776" s="114" t="s">
        <v>142</v>
      </c>
      <c r="E776" s="117">
        <v>1038</v>
      </c>
      <c r="F776" s="116">
        <v>1800</v>
      </c>
      <c r="G776" s="116">
        <v>3202</v>
      </c>
      <c r="H776" s="117">
        <v>3202</v>
      </c>
      <c r="I776" s="554">
        <f t="shared" si="64"/>
        <v>100</v>
      </c>
      <c r="J776" s="283">
        <f>H776/E776*100</f>
        <v>308.47784200385354</v>
      </c>
      <c r="K776" s="459"/>
      <c r="L776" s="459"/>
      <c r="M776" s="459"/>
      <c r="N776" s="459"/>
    </row>
    <row r="777" spans="1:14" s="76" customFormat="1" ht="12.75" customHeight="1">
      <c r="A777" s="105"/>
      <c r="B777" s="112"/>
      <c r="C777" s="473"/>
      <c r="D777" s="152" t="s">
        <v>124</v>
      </c>
      <c r="E777" s="237">
        <f>E778</f>
        <v>176548.63</v>
      </c>
      <c r="F777" s="273">
        <f>F778+F779</f>
        <v>635200</v>
      </c>
      <c r="G777" s="273">
        <f>G778+G779</f>
        <v>584041</v>
      </c>
      <c r="H777" s="237">
        <f>H778+H779</f>
        <v>542903.75</v>
      </c>
      <c r="I777" s="302">
        <f t="shared" si="64"/>
        <v>92.9564448386329</v>
      </c>
      <c r="J777" s="279">
        <f t="shared" si="62"/>
        <v>307.50946637195653</v>
      </c>
      <c r="K777" s="459"/>
      <c r="L777" s="459"/>
      <c r="M777" s="459"/>
      <c r="N777" s="459"/>
    </row>
    <row r="778" spans="1:14" s="76" customFormat="1" ht="12.75" customHeight="1">
      <c r="A778" s="105"/>
      <c r="B778" s="112"/>
      <c r="C778" s="113">
        <v>3110</v>
      </c>
      <c r="D778" s="114" t="s">
        <v>73</v>
      </c>
      <c r="E778" s="117">
        <v>176548.63</v>
      </c>
      <c r="F778" s="116">
        <v>127492</v>
      </c>
      <c r="G778" s="116">
        <v>144492</v>
      </c>
      <c r="H778" s="117">
        <v>131183.25</v>
      </c>
      <c r="I778" s="287">
        <f t="shared" si="64"/>
        <v>90.78928245162362</v>
      </c>
      <c r="J778" s="283">
        <f t="shared" si="62"/>
        <v>74.30431490745637</v>
      </c>
      <c r="K778" s="459"/>
      <c r="L778" s="459"/>
      <c r="M778" s="459"/>
      <c r="N778" s="459"/>
    </row>
    <row r="779" spans="1:14" s="76" customFormat="1" ht="12.75" customHeight="1">
      <c r="A779" s="105"/>
      <c r="B779" s="112"/>
      <c r="C779" s="113">
        <v>4330</v>
      </c>
      <c r="D779" s="114" t="s">
        <v>384</v>
      </c>
      <c r="E779" s="117">
        <v>0</v>
      </c>
      <c r="F779" s="116">
        <v>507708</v>
      </c>
      <c r="G779" s="116">
        <v>439549</v>
      </c>
      <c r="H779" s="117">
        <v>411720.5</v>
      </c>
      <c r="I779" s="287">
        <f t="shared" si="64"/>
        <v>93.66885148185982</v>
      </c>
      <c r="J779" s="283">
        <v>0</v>
      </c>
      <c r="K779" s="459"/>
      <c r="L779" s="459"/>
      <c r="M779" s="459"/>
      <c r="N779" s="459"/>
    </row>
    <row r="780" spans="1:14" s="76" customFormat="1" ht="12.75" customHeight="1">
      <c r="A780" s="105"/>
      <c r="B780" s="112"/>
      <c r="C780" s="113"/>
      <c r="D780" s="152" t="s">
        <v>154</v>
      </c>
      <c r="E780" s="237">
        <f>E782</f>
        <v>43725.18</v>
      </c>
      <c r="F780" s="273">
        <f>F782</f>
        <v>45356</v>
      </c>
      <c r="G780" s="273">
        <f>G782</f>
        <v>45356</v>
      </c>
      <c r="H780" s="237">
        <f>H782</f>
        <v>38809.46</v>
      </c>
      <c r="I780" s="302">
        <f t="shared" si="64"/>
        <v>85.56631978128583</v>
      </c>
      <c r="J780" s="279">
        <f t="shared" si="62"/>
        <v>88.75769064872917</v>
      </c>
      <c r="K780" s="459"/>
      <c r="L780" s="459"/>
      <c r="M780" s="459"/>
      <c r="N780" s="459"/>
    </row>
    <row r="781" spans="1:14" s="76" customFormat="1" ht="12.75" customHeight="1">
      <c r="A781" s="105"/>
      <c r="B781" s="112"/>
      <c r="C781" s="113">
        <v>2320</v>
      </c>
      <c r="D781" s="114" t="s">
        <v>109</v>
      </c>
      <c r="E781" s="117"/>
      <c r="F781" s="116"/>
      <c r="G781" s="116"/>
      <c r="H781" s="117"/>
      <c r="I781" s="287"/>
      <c r="J781" s="283"/>
      <c r="K781" s="459"/>
      <c r="L781" s="459"/>
      <c r="M781" s="459"/>
      <c r="N781" s="459"/>
    </row>
    <row r="782" spans="1:14" s="76" customFormat="1" ht="12.75" customHeight="1">
      <c r="A782" s="105"/>
      <c r="B782" s="230"/>
      <c r="C782" s="113"/>
      <c r="D782" s="128" t="s">
        <v>268</v>
      </c>
      <c r="E782" s="117">
        <v>43725.18</v>
      </c>
      <c r="F782" s="116">
        <v>45356</v>
      </c>
      <c r="G782" s="116">
        <v>45356</v>
      </c>
      <c r="H782" s="117">
        <v>38809.46</v>
      </c>
      <c r="I782" s="287">
        <f>H782/G782*100</f>
        <v>85.56631978128583</v>
      </c>
      <c r="J782" s="283">
        <f>H782/E782*100</f>
        <v>88.75769064872917</v>
      </c>
      <c r="K782" s="459"/>
      <c r="L782" s="459"/>
      <c r="M782" s="459"/>
      <c r="N782" s="459"/>
    </row>
    <row r="783" spans="1:14" s="493" customFormat="1" ht="12.75" customHeight="1">
      <c r="A783" s="121"/>
      <c r="B783" s="106">
        <v>85202</v>
      </c>
      <c r="C783" s="107"/>
      <c r="D783" s="108" t="s">
        <v>74</v>
      </c>
      <c r="E783" s="111">
        <f>E785+E807</f>
        <v>6419137</v>
      </c>
      <c r="F783" s="110">
        <f>F785+F807</f>
        <v>6368400</v>
      </c>
      <c r="G783" s="110">
        <f>G785+G807</f>
        <v>7019718</v>
      </c>
      <c r="H783" s="111">
        <f>H785+H807</f>
        <v>7018124</v>
      </c>
      <c r="I783" s="553">
        <f>H783/G783*100</f>
        <v>99.97729253511324</v>
      </c>
      <c r="J783" s="278">
        <f>H783/E783*100</f>
        <v>109.3312699199285</v>
      </c>
      <c r="K783" s="492"/>
      <c r="L783" s="492"/>
      <c r="M783" s="492"/>
      <c r="N783" s="492"/>
    </row>
    <row r="784" spans="1:14" s="493" customFormat="1" ht="12.75" customHeight="1">
      <c r="A784" s="121"/>
      <c r="B784" s="106"/>
      <c r="C784" s="107"/>
      <c r="D784" s="108" t="s">
        <v>198</v>
      </c>
      <c r="E784" s="351">
        <f>E806</f>
        <v>47556.71</v>
      </c>
      <c r="F784" s="352">
        <v>0</v>
      </c>
      <c r="G784" s="352">
        <f>G806+G828</f>
        <v>92104</v>
      </c>
      <c r="H784" s="351">
        <f>H806+H828</f>
        <v>92103.78</v>
      </c>
      <c r="I784" s="635">
        <f>H784/G784*100</f>
        <v>99.99976113958134</v>
      </c>
      <c r="J784" s="637">
        <f>H784/E784*100</f>
        <v>193.67147138647732</v>
      </c>
      <c r="K784" s="492"/>
      <c r="L784" s="492"/>
      <c r="M784" s="492"/>
      <c r="N784" s="492"/>
    </row>
    <row r="785" spans="1:14" s="76" customFormat="1" ht="12.75" customHeight="1">
      <c r="A785" s="475"/>
      <c r="B785" s="483"/>
      <c r="C785" s="473"/>
      <c r="D785" s="152" t="s">
        <v>75</v>
      </c>
      <c r="E785" s="237">
        <f>SUM(E786:E806)</f>
        <v>2782373.9999999995</v>
      </c>
      <c r="F785" s="273">
        <f>SUM(F786:F806)</f>
        <v>2806644</v>
      </c>
      <c r="G785" s="273">
        <f>SUM(G786:G806)</f>
        <v>2988362</v>
      </c>
      <c r="H785" s="237">
        <f>SUM(H786:H806)</f>
        <v>2986767.9999999995</v>
      </c>
      <c r="I785" s="621">
        <f>E785/G785*100</f>
        <v>93.10699306175087</v>
      </c>
      <c r="J785" s="279">
        <f>H785/E785*100</f>
        <v>107.34602896663066</v>
      </c>
      <c r="K785" s="459"/>
      <c r="L785" s="459"/>
      <c r="M785" s="459"/>
      <c r="N785" s="459"/>
    </row>
    <row r="786" spans="1:14" s="76" customFormat="1" ht="12.75" customHeight="1">
      <c r="A786" s="105"/>
      <c r="B786" s="112"/>
      <c r="C786" s="113">
        <v>3020</v>
      </c>
      <c r="D786" s="114" t="s">
        <v>166</v>
      </c>
      <c r="E786" s="117">
        <v>6439.78</v>
      </c>
      <c r="F786" s="116">
        <v>10000</v>
      </c>
      <c r="G786" s="116">
        <v>8532</v>
      </c>
      <c r="H786" s="117">
        <v>8532.14</v>
      </c>
      <c r="I786" s="554">
        <f>H786/G786*100</f>
        <v>100.0016408813877</v>
      </c>
      <c r="J786" s="283">
        <f>H786/E786*100</f>
        <v>132.4911720586728</v>
      </c>
      <c r="K786" s="459"/>
      <c r="L786" s="459"/>
      <c r="M786" s="459"/>
      <c r="N786" s="459"/>
    </row>
    <row r="787" spans="1:14" s="76" customFormat="1" ht="12.75" customHeight="1">
      <c r="A787" s="105"/>
      <c r="B787" s="112"/>
      <c r="C787" s="113">
        <v>4010</v>
      </c>
      <c r="D787" s="114" t="s">
        <v>11</v>
      </c>
      <c r="E787" s="117">
        <v>1461393.13</v>
      </c>
      <c r="F787" s="116">
        <v>1525535</v>
      </c>
      <c r="G787" s="116">
        <v>1620092</v>
      </c>
      <c r="H787" s="117">
        <v>1620091.66</v>
      </c>
      <c r="I787" s="554">
        <f aca="true" t="shared" si="65" ref="I787:I815">H787/G787*100</f>
        <v>99.9999790135375</v>
      </c>
      <c r="J787" s="283">
        <f aca="true" t="shared" si="66" ref="J787:J793">H787/E787*100</f>
        <v>110.85940030387307</v>
      </c>
      <c r="K787" s="480"/>
      <c r="L787" s="459"/>
      <c r="M787" s="459"/>
      <c r="N787" s="459"/>
    </row>
    <row r="788" spans="1:14" s="76" customFormat="1" ht="12.75" customHeight="1">
      <c r="A788" s="105"/>
      <c r="B788" s="112"/>
      <c r="C788" s="113">
        <v>4040</v>
      </c>
      <c r="D788" s="114" t="s">
        <v>12</v>
      </c>
      <c r="E788" s="117">
        <v>99325.04</v>
      </c>
      <c r="F788" s="116">
        <v>113121</v>
      </c>
      <c r="G788" s="116">
        <v>110484</v>
      </c>
      <c r="H788" s="117">
        <v>110483.86</v>
      </c>
      <c r="I788" s="554">
        <f t="shared" si="65"/>
        <v>99.99987328481951</v>
      </c>
      <c r="J788" s="283">
        <f t="shared" si="66"/>
        <v>111.2346493895195</v>
      </c>
      <c r="K788" s="467"/>
      <c r="L788" s="459"/>
      <c r="M788" s="459"/>
      <c r="N788" s="459"/>
    </row>
    <row r="789" spans="1:14" s="76" customFormat="1" ht="12.75" customHeight="1">
      <c r="A789" s="105"/>
      <c r="B789" s="112"/>
      <c r="C789" s="113">
        <v>4110</v>
      </c>
      <c r="D789" s="114" t="s">
        <v>13</v>
      </c>
      <c r="E789" s="117">
        <v>260039.41</v>
      </c>
      <c r="F789" s="116">
        <v>272146</v>
      </c>
      <c r="G789" s="116">
        <v>289462</v>
      </c>
      <c r="H789" s="117">
        <v>289462</v>
      </c>
      <c r="I789" s="554">
        <f t="shared" si="65"/>
        <v>100</v>
      </c>
      <c r="J789" s="283">
        <f t="shared" si="66"/>
        <v>111.31466572701423</v>
      </c>
      <c r="K789" s="459"/>
      <c r="L789" s="459"/>
      <c r="M789" s="459"/>
      <c r="N789" s="459"/>
    </row>
    <row r="790" spans="1:14" s="76" customFormat="1" ht="12.75" customHeight="1">
      <c r="A790" s="105"/>
      <c r="B790" s="112"/>
      <c r="C790" s="113">
        <v>4120</v>
      </c>
      <c r="D790" s="114" t="s">
        <v>14</v>
      </c>
      <c r="E790" s="117">
        <v>23407.3</v>
      </c>
      <c r="F790" s="116">
        <v>25000</v>
      </c>
      <c r="G790" s="116">
        <v>23827</v>
      </c>
      <c r="H790" s="117">
        <v>23826.94</v>
      </c>
      <c r="I790" s="554">
        <f t="shared" si="65"/>
        <v>99.99974818483233</v>
      </c>
      <c r="J790" s="283">
        <f t="shared" si="66"/>
        <v>101.79277404912142</v>
      </c>
      <c r="K790" s="459"/>
      <c r="L790" s="459"/>
      <c r="M790" s="459"/>
      <c r="N790" s="459"/>
    </row>
    <row r="791" spans="1:14" s="76" customFormat="1" ht="12.75" customHeight="1">
      <c r="A791" s="83"/>
      <c r="B791" s="465"/>
      <c r="C791" s="478">
        <v>4170</v>
      </c>
      <c r="D791" s="114" t="s">
        <v>111</v>
      </c>
      <c r="E791" s="117">
        <v>0</v>
      </c>
      <c r="F791" s="312">
        <v>2000</v>
      </c>
      <c r="G791" s="312">
        <v>0</v>
      </c>
      <c r="H791" s="117">
        <v>0</v>
      </c>
      <c r="I791" s="554">
        <v>0</v>
      </c>
      <c r="J791" s="283">
        <v>0</v>
      </c>
      <c r="K791" s="480"/>
      <c r="L791" s="459"/>
      <c r="M791" s="459"/>
      <c r="N791" s="459"/>
    </row>
    <row r="792" spans="1:14" s="76" customFormat="1" ht="12.75" customHeight="1">
      <c r="A792" s="105"/>
      <c r="B792" s="112"/>
      <c r="C792" s="113">
        <v>4210</v>
      </c>
      <c r="D792" s="114" t="s">
        <v>7</v>
      </c>
      <c r="E792" s="117">
        <v>311583.42</v>
      </c>
      <c r="F792" s="116">
        <v>229410</v>
      </c>
      <c r="G792" s="116">
        <v>294097</v>
      </c>
      <c r="H792" s="117">
        <v>294096.97</v>
      </c>
      <c r="I792" s="554">
        <f t="shared" si="65"/>
        <v>99.9999897992839</v>
      </c>
      <c r="J792" s="283">
        <f t="shared" si="66"/>
        <v>94.38787532404645</v>
      </c>
      <c r="K792" s="467"/>
      <c r="L792" s="459"/>
      <c r="M792" s="459"/>
      <c r="N792" s="459"/>
    </row>
    <row r="793" spans="1:14" s="76" customFormat="1" ht="12.75" customHeight="1">
      <c r="A793" s="105"/>
      <c r="B793" s="112"/>
      <c r="C793" s="113">
        <v>4220</v>
      </c>
      <c r="D793" s="114" t="s">
        <v>50</v>
      </c>
      <c r="E793" s="117">
        <v>248602</v>
      </c>
      <c r="F793" s="116">
        <v>259840</v>
      </c>
      <c r="G793" s="116">
        <v>231070</v>
      </c>
      <c r="H793" s="117">
        <v>229475.19</v>
      </c>
      <c r="I793" s="554">
        <f t="shared" si="65"/>
        <v>99.30981520751287</v>
      </c>
      <c r="J793" s="283">
        <f t="shared" si="66"/>
        <v>92.30625256433979</v>
      </c>
      <c r="K793" s="459"/>
      <c r="L793" s="459"/>
      <c r="M793" s="459"/>
      <c r="N793" s="459"/>
    </row>
    <row r="794" spans="1:14" s="76" customFormat="1" ht="12.75" customHeight="1">
      <c r="A794" s="105"/>
      <c r="B794" s="112"/>
      <c r="C794" s="113">
        <v>4230</v>
      </c>
      <c r="D794" s="114" t="s">
        <v>76</v>
      </c>
      <c r="E794" s="117">
        <v>7524.57</v>
      </c>
      <c r="F794" s="116">
        <v>11000</v>
      </c>
      <c r="G794" s="116">
        <v>7639</v>
      </c>
      <c r="H794" s="117">
        <v>7639.49</v>
      </c>
      <c r="I794" s="554">
        <f t="shared" si="65"/>
        <v>100.00641445215341</v>
      </c>
      <c r="J794" s="283">
        <f>H794/E794*100</f>
        <v>101.52726335192577</v>
      </c>
      <c r="K794" s="459"/>
      <c r="L794" s="459"/>
      <c r="M794" s="459"/>
      <c r="N794" s="459"/>
    </row>
    <row r="795" spans="1:14" s="76" customFormat="1" ht="12.75" customHeight="1">
      <c r="A795" s="105"/>
      <c r="B795" s="112"/>
      <c r="C795" s="113">
        <v>4260</v>
      </c>
      <c r="D795" s="114" t="s">
        <v>15</v>
      </c>
      <c r="E795" s="117">
        <v>130611.63</v>
      </c>
      <c r="F795" s="116">
        <v>149500</v>
      </c>
      <c r="G795" s="116">
        <v>129516</v>
      </c>
      <c r="H795" s="117">
        <v>129516.2</v>
      </c>
      <c r="I795" s="554">
        <f t="shared" si="65"/>
        <v>100.0001544210754</v>
      </c>
      <c r="J795" s="283">
        <f aca="true" t="shared" si="67" ref="J795:J807">H795/E795*100</f>
        <v>99.16130745784277</v>
      </c>
      <c r="K795" s="459"/>
      <c r="L795" s="459"/>
      <c r="M795" s="459"/>
      <c r="N795" s="459"/>
    </row>
    <row r="796" spans="1:14" s="76" customFormat="1" ht="12.75" customHeight="1">
      <c r="A796" s="105"/>
      <c r="B796" s="112"/>
      <c r="C796" s="113">
        <v>4270</v>
      </c>
      <c r="D796" s="114" t="s">
        <v>27</v>
      </c>
      <c r="E796" s="117">
        <v>27138.61</v>
      </c>
      <c r="F796" s="116">
        <v>52800</v>
      </c>
      <c r="G796" s="116">
        <v>72262</v>
      </c>
      <c r="H796" s="117">
        <v>72261.89</v>
      </c>
      <c r="I796" s="554">
        <f t="shared" si="65"/>
        <v>99.99984777614792</v>
      </c>
      <c r="J796" s="283">
        <f t="shared" si="67"/>
        <v>266.2696799872948</v>
      </c>
      <c r="K796" s="480"/>
      <c r="L796" s="459"/>
      <c r="M796" s="459"/>
      <c r="N796" s="459"/>
    </row>
    <row r="797" spans="1:14" s="76" customFormat="1" ht="12.75" customHeight="1">
      <c r="A797" s="105"/>
      <c r="B797" s="112"/>
      <c r="C797" s="113">
        <v>4280</v>
      </c>
      <c r="D797" s="114" t="s">
        <v>200</v>
      </c>
      <c r="E797" s="117">
        <v>1300</v>
      </c>
      <c r="F797" s="116">
        <v>1300</v>
      </c>
      <c r="G797" s="116">
        <v>2210</v>
      </c>
      <c r="H797" s="117">
        <v>2210</v>
      </c>
      <c r="I797" s="554">
        <f t="shared" si="65"/>
        <v>100</v>
      </c>
      <c r="J797" s="283">
        <f t="shared" si="67"/>
        <v>170</v>
      </c>
      <c r="K797" s="467"/>
      <c r="L797" s="459"/>
      <c r="M797" s="459"/>
      <c r="N797" s="459"/>
    </row>
    <row r="798" spans="1:14" s="76" customFormat="1" ht="12.75" customHeight="1">
      <c r="A798" s="105"/>
      <c r="B798" s="112"/>
      <c r="C798" s="230">
        <v>4300</v>
      </c>
      <c r="D798" s="157" t="s">
        <v>10</v>
      </c>
      <c r="E798" s="117">
        <v>82001.58</v>
      </c>
      <c r="F798" s="300">
        <v>81000</v>
      </c>
      <c r="G798" s="300">
        <v>95385</v>
      </c>
      <c r="H798" s="117">
        <v>95384.56</v>
      </c>
      <c r="I798" s="554">
        <f t="shared" si="65"/>
        <v>99.99953871153745</v>
      </c>
      <c r="J798" s="283">
        <f t="shared" si="67"/>
        <v>116.320392850967</v>
      </c>
      <c r="K798" s="459"/>
      <c r="L798" s="459"/>
      <c r="M798" s="459"/>
      <c r="N798" s="459"/>
    </row>
    <row r="799" spans="1:14" s="76" customFormat="1" ht="12.75" customHeight="1">
      <c r="A799" s="105"/>
      <c r="B799" s="112"/>
      <c r="C799" s="113">
        <v>4360</v>
      </c>
      <c r="D799" s="75" t="s">
        <v>417</v>
      </c>
      <c r="E799" s="117">
        <v>2872.86</v>
      </c>
      <c r="F799" s="116">
        <v>3500</v>
      </c>
      <c r="G799" s="116">
        <v>2882</v>
      </c>
      <c r="H799" s="117">
        <v>2882.26</v>
      </c>
      <c r="I799" s="554">
        <f>H799/G799*100</f>
        <v>100.00902151283833</v>
      </c>
      <c r="J799" s="283">
        <f t="shared" si="67"/>
        <v>100.32720007240172</v>
      </c>
      <c r="K799" s="459"/>
      <c r="L799" s="459"/>
      <c r="M799" s="459"/>
      <c r="N799" s="459"/>
    </row>
    <row r="800" spans="1:14" s="76" customFormat="1" ht="12.75" customHeight="1">
      <c r="A800" s="105"/>
      <c r="B800" s="112"/>
      <c r="C800" s="113">
        <v>4410</v>
      </c>
      <c r="D800" s="114" t="s">
        <v>16</v>
      </c>
      <c r="E800" s="117">
        <v>120</v>
      </c>
      <c r="F800" s="116">
        <v>200</v>
      </c>
      <c r="G800" s="116">
        <v>165</v>
      </c>
      <c r="H800" s="117">
        <v>165</v>
      </c>
      <c r="I800" s="554">
        <f t="shared" si="65"/>
        <v>100</v>
      </c>
      <c r="J800" s="283">
        <f t="shared" si="67"/>
        <v>137.5</v>
      </c>
      <c r="K800" s="459"/>
      <c r="L800" s="459"/>
      <c r="M800" s="459"/>
      <c r="N800" s="459"/>
    </row>
    <row r="801" spans="1:14" s="76" customFormat="1" ht="12.75" customHeight="1">
      <c r="A801" s="105"/>
      <c r="B801" s="112"/>
      <c r="C801" s="113">
        <v>4430</v>
      </c>
      <c r="D801" s="114" t="s">
        <v>28</v>
      </c>
      <c r="E801" s="117">
        <v>5574</v>
      </c>
      <c r="F801" s="116">
        <v>6500</v>
      </c>
      <c r="G801" s="116">
        <v>5210</v>
      </c>
      <c r="H801" s="117">
        <v>5210.44</v>
      </c>
      <c r="I801" s="554">
        <f t="shared" si="65"/>
        <v>100.00844529750479</v>
      </c>
      <c r="J801" s="283">
        <f t="shared" si="67"/>
        <v>93.47757445281664</v>
      </c>
      <c r="K801" s="459"/>
      <c r="L801" s="459"/>
      <c r="M801" s="459"/>
      <c r="N801" s="459"/>
    </row>
    <row r="802" spans="1:14" s="76" customFormat="1" ht="12.75" customHeight="1">
      <c r="A802" s="105"/>
      <c r="B802" s="112"/>
      <c r="C802" s="113">
        <v>4440</v>
      </c>
      <c r="D802" s="114" t="s">
        <v>17</v>
      </c>
      <c r="E802" s="117">
        <v>55955</v>
      </c>
      <c r="F802" s="116">
        <v>60877</v>
      </c>
      <c r="G802" s="116">
        <v>60265</v>
      </c>
      <c r="H802" s="117">
        <v>60265</v>
      </c>
      <c r="I802" s="554">
        <f t="shared" si="65"/>
        <v>100</v>
      </c>
      <c r="J802" s="283">
        <f t="shared" si="67"/>
        <v>107.70261817531946</v>
      </c>
      <c r="K802" s="459"/>
      <c r="L802" s="459"/>
      <c r="M802" s="459"/>
      <c r="N802" s="459"/>
    </row>
    <row r="803" spans="1:14" s="76" customFormat="1" ht="12.75" customHeight="1">
      <c r="A803" s="105"/>
      <c r="B803" s="112"/>
      <c r="C803" s="230">
        <v>4520</v>
      </c>
      <c r="D803" s="157" t="s">
        <v>77</v>
      </c>
      <c r="E803" s="117">
        <v>915.09</v>
      </c>
      <c r="F803" s="300">
        <v>915</v>
      </c>
      <c r="G803" s="300">
        <v>915</v>
      </c>
      <c r="H803" s="117">
        <v>915.09</v>
      </c>
      <c r="I803" s="554">
        <f t="shared" si="65"/>
        <v>100.00983606557377</v>
      </c>
      <c r="J803" s="283">
        <f t="shared" si="67"/>
        <v>100</v>
      </c>
      <c r="K803" s="459"/>
      <c r="L803" s="459"/>
      <c r="M803" s="459"/>
      <c r="N803" s="459"/>
    </row>
    <row r="804" spans="1:14" s="76" customFormat="1" ht="12.75" customHeight="1">
      <c r="A804" s="105"/>
      <c r="B804" s="112"/>
      <c r="C804" s="230">
        <v>4610</v>
      </c>
      <c r="D804" s="157" t="s">
        <v>118</v>
      </c>
      <c r="E804" s="117">
        <v>283.87</v>
      </c>
      <c r="F804" s="300">
        <v>0</v>
      </c>
      <c r="G804" s="300">
        <v>0</v>
      </c>
      <c r="H804" s="117">
        <v>0</v>
      </c>
      <c r="I804" s="554">
        <v>0</v>
      </c>
      <c r="J804" s="283">
        <f t="shared" si="67"/>
        <v>0</v>
      </c>
      <c r="K804" s="459"/>
      <c r="L804" s="459"/>
      <c r="M804" s="459"/>
      <c r="N804" s="459"/>
    </row>
    <row r="805" spans="1:14" s="76" customFormat="1" ht="12.75" customHeight="1">
      <c r="A805" s="105"/>
      <c r="B805" s="112"/>
      <c r="C805" s="113">
        <v>4700</v>
      </c>
      <c r="D805" s="114" t="s">
        <v>152</v>
      </c>
      <c r="E805" s="117">
        <v>9730</v>
      </c>
      <c r="F805" s="116">
        <v>2000</v>
      </c>
      <c r="G805" s="116">
        <v>15509</v>
      </c>
      <c r="H805" s="117">
        <v>15509.3</v>
      </c>
      <c r="I805" s="554">
        <f t="shared" si="65"/>
        <v>100.00193436069378</v>
      </c>
      <c r="J805" s="283">
        <f t="shared" si="67"/>
        <v>159.39671120246658</v>
      </c>
      <c r="K805" s="459"/>
      <c r="L805" s="459"/>
      <c r="M805" s="459"/>
      <c r="N805" s="459"/>
    </row>
    <row r="806" spans="1:14" s="76" customFormat="1" ht="12.75" customHeight="1">
      <c r="A806" s="105"/>
      <c r="B806" s="112"/>
      <c r="C806" s="113">
        <v>6060</v>
      </c>
      <c r="D806" s="114" t="s">
        <v>282</v>
      </c>
      <c r="E806" s="117">
        <v>47556.71</v>
      </c>
      <c r="F806" s="116">
        <v>0</v>
      </c>
      <c r="G806" s="116">
        <v>18840</v>
      </c>
      <c r="H806" s="117">
        <v>18840.01</v>
      </c>
      <c r="I806" s="554">
        <f t="shared" si="65"/>
        <v>100.00005307855626</v>
      </c>
      <c r="J806" s="283">
        <f t="shared" si="67"/>
        <v>39.61588175464619</v>
      </c>
      <c r="K806" s="459"/>
      <c r="L806" s="459"/>
      <c r="M806" s="459"/>
      <c r="N806" s="459"/>
    </row>
    <row r="807" spans="1:14" s="76" customFormat="1" ht="12.75" customHeight="1">
      <c r="A807" s="475"/>
      <c r="B807" s="483"/>
      <c r="C807" s="473"/>
      <c r="D807" s="152" t="s">
        <v>78</v>
      </c>
      <c r="E807" s="237">
        <f>SUM(E808:E815)+SUM(E816:E827)</f>
        <v>3636763.0000000005</v>
      </c>
      <c r="F807" s="273">
        <f>SUM(F808:F815)+SUM(F818:F827)+F816+F817</f>
        <v>3561756</v>
      </c>
      <c r="G807" s="273">
        <f>SUM(G808:G815)+SUM(G816:G827)+G828</f>
        <v>4031356</v>
      </c>
      <c r="H807" s="237">
        <f>SUM(H808:H815)+SUM(H816:H828)</f>
        <v>4031356</v>
      </c>
      <c r="I807" s="621">
        <f t="shared" si="65"/>
        <v>100</v>
      </c>
      <c r="J807" s="279">
        <f t="shared" si="67"/>
        <v>110.8501158860228</v>
      </c>
      <c r="K807" s="459"/>
      <c r="L807" s="459"/>
      <c r="M807" s="459"/>
      <c r="N807" s="459"/>
    </row>
    <row r="808" spans="1:14" s="76" customFormat="1" ht="12.75" customHeight="1">
      <c r="A808" s="475"/>
      <c r="B808" s="483"/>
      <c r="C808" s="113">
        <v>3020</v>
      </c>
      <c r="D808" s="114" t="s">
        <v>166</v>
      </c>
      <c r="E808" s="117">
        <v>17819.69</v>
      </c>
      <c r="F808" s="116">
        <v>25000</v>
      </c>
      <c r="G808" s="116">
        <v>17614</v>
      </c>
      <c r="H808" s="117">
        <v>17613.93</v>
      </c>
      <c r="I808" s="554">
        <f t="shared" si="65"/>
        <v>99.99960258884978</v>
      </c>
      <c r="J808" s="287">
        <f aca="true" t="shared" si="68" ref="J808:J815">H808/E808*100</f>
        <v>98.84532222502187</v>
      </c>
      <c r="K808" s="480"/>
      <c r="L808" s="459"/>
      <c r="M808" s="459"/>
      <c r="N808" s="459"/>
    </row>
    <row r="809" spans="1:14" s="76" customFormat="1" ht="12.75" customHeight="1">
      <c r="A809" s="105"/>
      <c r="B809" s="112"/>
      <c r="C809" s="113">
        <v>4010</v>
      </c>
      <c r="D809" s="114" t="s">
        <v>11</v>
      </c>
      <c r="E809" s="117">
        <v>1871491</v>
      </c>
      <c r="F809" s="116">
        <v>1858626</v>
      </c>
      <c r="G809" s="116">
        <v>2023412</v>
      </c>
      <c r="H809" s="117">
        <v>2023412.04</v>
      </c>
      <c r="I809" s="554">
        <f t="shared" si="65"/>
        <v>100.0000019768589</v>
      </c>
      <c r="J809" s="287">
        <f t="shared" si="68"/>
        <v>108.11764737313725</v>
      </c>
      <c r="K809" s="467"/>
      <c r="L809" s="459"/>
      <c r="M809" s="459"/>
      <c r="N809" s="459"/>
    </row>
    <row r="810" spans="1:14" s="76" customFormat="1" ht="12.75" customHeight="1">
      <c r="A810" s="105"/>
      <c r="B810" s="112"/>
      <c r="C810" s="113">
        <v>4040</v>
      </c>
      <c r="D810" s="114" t="s">
        <v>12</v>
      </c>
      <c r="E810" s="117">
        <v>131487.17</v>
      </c>
      <c r="F810" s="116">
        <v>154747</v>
      </c>
      <c r="G810" s="116">
        <v>135770</v>
      </c>
      <c r="H810" s="117">
        <v>135769.98</v>
      </c>
      <c r="I810" s="554">
        <f t="shared" si="65"/>
        <v>99.99998526920528</v>
      </c>
      <c r="J810" s="287">
        <f t="shared" si="68"/>
        <v>103.25720752830864</v>
      </c>
      <c r="K810" s="459"/>
      <c r="L810" s="459"/>
      <c r="M810" s="459"/>
      <c r="N810" s="459"/>
    </row>
    <row r="811" spans="1:14" s="76" customFormat="1" ht="12.75" customHeight="1">
      <c r="A811" s="105"/>
      <c r="B811" s="112"/>
      <c r="C811" s="113">
        <v>4110</v>
      </c>
      <c r="D811" s="114" t="s">
        <v>13</v>
      </c>
      <c r="E811" s="117">
        <v>364293.26</v>
      </c>
      <c r="F811" s="116">
        <v>362278</v>
      </c>
      <c r="G811" s="116">
        <v>393138</v>
      </c>
      <c r="H811" s="117">
        <v>393137.55</v>
      </c>
      <c r="I811" s="554">
        <f t="shared" si="65"/>
        <v>99.99988553637652</v>
      </c>
      <c r="J811" s="287">
        <f t="shared" si="68"/>
        <v>107.917876383439</v>
      </c>
      <c r="K811" s="480"/>
      <c r="L811" s="459"/>
      <c r="M811" s="459"/>
      <c r="N811" s="459"/>
    </row>
    <row r="812" spans="1:14" s="76" customFormat="1" ht="12.75" customHeight="1">
      <c r="A812" s="105"/>
      <c r="B812" s="112"/>
      <c r="C812" s="113">
        <v>4120</v>
      </c>
      <c r="D812" s="114" t="s">
        <v>14</v>
      </c>
      <c r="E812" s="117">
        <v>35922.66</v>
      </c>
      <c r="F812" s="116">
        <v>48395</v>
      </c>
      <c r="G812" s="116">
        <v>38229</v>
      </c>
      <c r="H812" s="117">
        <v>38229.11</v>
      </c>
      <c r="I812" s="554">
        <f t="shared" si="65"/>
        <v>100.00028773967406</v>
      </c>
      <c r="J812" s="287">
        <f t="shared" si="68"/>
        <v>106.4205991427138</v>
      </c>
      <c r="K812" s="467"/>
      <c r="L812" s="459"/>
      <c r="M812" s="459"/>
      <c r="N812" s="459"/>
    </row>
    <row r="813" spans="1:14" s="76" customFormat="1" ht="12.75" customHeight="1">
      <c r="A813" s="105"/>
      <c r="B813" s="112"/>
      <c r="C813" s="113">
        <v>4170</v>
      </c>
      <c r="D813" s="114" t="s">
        <v>111</v>
      </c>
      <c r="E813" s="117">
        <v>100520</v>
      </c>
      <c r="F813" s="116">
        <v>95000</v>
      </c>
      <c r="G813" s="116">
        <v>100738</v>
      </c>
      <c r="H813" s="117">
        <v>100738</v>
      </c>
      <c r="I813" s="554">
        <f t="shared" si="65"/>
        <v>100</v>
      </c>
      <c r="J813" s="287">
        <f t="shared" si="68"/>
        <v>100.21687226422603</v>
      </c>
      <c r="K813" s="459"/>
      <c r="L813" s="459"/>
      <c r="M813" s="459"/>
      <c r="N813" s="459"/>
    </row>
    <row r="814" spans="1:14" s="76" customFormat="1" ht="12.75" customHeight="1">
      <c r="A814" s="105"/>
      <c r="B814" s="112"/>
      <c r="C814" s="113">
        <v>4210</v>
      </c>
      <c r="D814" s="114" t="s">
        <v>7</v>
      </c>
      <c r="E814" s="117">
        <v>270886.62</v>
      </c>
      <c r="F814" s="116">
        <v>200000</v>
      </c>
      <c r="G814" s="116">
        <v>384495</v>
      </c>
      <c r="H814" s="117">
        <v>384495.66</v>
      </c>
      <c r="I814" s="554">
        <f t="shared" si="65"/>
        <v>100.0001716537276</v>
      </c>
      <c r="J814" s="287">
        <f t="shared" si="68"/>
        <v>141.93970156222554</v>
      </c>
      <c r="K814" s="459"/>
      <c r="L814" s="459"/>
      <c r="M814" s="459"/>
      <c r="N814" s="459"/>
    </row>
    <row r="815" spans="1:14" s="76" customFormat="1" ht="12.75" customHeight="1">
      <c r="A815" s="105"/>
      <c r="B815" s="112"/>
      <c r="C815" s="113">
        <v>4220</v>
      </c>
      <c r="D815" s="114" t="s">
        <v>50</v>
      </c>
      <c r="E815" s="117">
        <v>295000</v>
      </c>
      <c r="F815" s="116">
        <v>320000</v>
      </c>
      <c r="G815" s="116">
        <v>288726</v>
      </c>
      <c r="H815" s="117">
        <v>288726</v>
      </c>
      <c r="I815" s="554">
        <f t="shared" si="65"/>
        <v>100</v>
      </c>
      <c r="J815" s="287">
        <f t="shared" si="68"/>
        <v>97.87322033898305</v>
      </c>
      <c r="K815" s="459"/>
      <c r="L815" s="459"/>
      <c r="M815" s="459"/>
      <c r="N815" s="459"/>
    </row>
    <row r="816" spans="1:14" s="76" customFormat="1" ht="12.75" customHeight="1">
      <c r="A816" s="477"/>
      <c r="B816" s="667"/>
      <c r="C816" s="113">
        <v>4230</v>
      </c>
      <c r="D816" s="114" t="s">
        <v>201</v>
      </c>
      <c r="E816" s="117">
        <v>26887.68</v>
      </c>
      <c r="F816" s="116">
        <v>28000</v>
      </c>
      <c r="G816" s="116">
        <v>26970</v>
      </c>
      <c r="H816" s="117">
        <v>26970.09</v>
      </c>
      <c r="I816" s="554">
        <f>H816/G816*100</f>
        <v>100.00033370411568</v>
      </c>
      <c r="J816" s="287">
        <f>H816/E816*100</f>
        <v>100.30649725078548</v>
      </c>
      <c r="K816" s="459"/>
      <c r="L816" s="459"/>
      <c r="M816" s="459"/>
      <c r="N816" s="459"/>
    </row>
    <row r="817" spans="1:14" s="76" customFormat="1" ht="12.75" customHeight="1">
      <c r="A817" s="477"/>
      <c r="B817" s="667"/>
      <c r="C817" s="113">
        <v>4260</v>
      </c>
      <c r="D817" s="114" t="s">
        <v>15</v>
      </c>
      <c r="E817" s="117">
        <v>309751.97</v>
      </c>
      <c r="F817" s="116">
        <v>271000</v>
      </c>
      <c r="G817" s="116">
        <v>344405</v>
      </c>
      <c r="H817" s="117">
        <v>344405.06</v>
      </c>
      <c r="I817" s="554">
        <f>H817/G817*100</f>
        <v>100.00001742134987</v>
      </c>
      <c r="J817" s="287">
        <f>H817/E817*100</f>
        <v>111.18736710536498</v>
      </c>
      <c r="K817" s="459"/>
      <c r="L817" s="459"/>
      <c r="M817" s="459"/>
      <c r="N817" s="459"/>
    </row>
    <row r="818" spans="1:14" s="76" customFormat="1" ht="12.75" customHeight="1">
      <c r="A818" s="105"/>
      <c r="B818" s="112"/>
      <c r="C818" s="230">
        <v>4270</v>
      </c>
      <c r="D818" s="157" t="s">
        <v>27</v>
      </c>
      <c r="E818" s="299">
        <v>58137.19</v>
      </c>
      <c r="F818" s="300">
        <v>40000</v>
      </c>
      <c r="G818" s="300">
        <v>36141</v>
      </c>
      <c r="H818" s="299">
        <v>36141.17</v>
      </c>
      <c r="I818" s="626">
        <f aca="true" t="shared" si="69" ref="I818:I828">H818/G818*100</f>
        <v>100.00047037990095</v>
      </c>
      <c r="J818" s="634">
        <f>H818/E818*100</f>
        <v>62.16531965167219</v>
      </c>
      <c r="K818" s="459"/>
      <c r="L818" s="459"/>
      <c r="M818" s="459"/>
      <c r="N818" s="459"/>
    </row>
    <row r="819" spans="1:14" s="76" customFormat="1" ht="12.75" customHeight="1">
      <c r="A819" s="105"/>
      <c r="B819" s="112"/>
      <c r="C819" s="113">
        <v>4280</v>
      </c>
      <c r="D819" s="114" t="s">
        <v>91</v>
      </c>
      <c r="E819" s="117">
        <v>2329.2</v>
      </c>
      <c r="F819" s="116">
        <v>3000</v>
      </c>
      <c r="G819" s="116">
        <v>1710</v>
      </c>
      <c r="H819" s="117">
        <v>1710</v>
      </c>
      <c r="I819" s="554">
        <f t="shared" si="69"/>
        <v>100</v>
      </c>
      <c r="J819" s="634">
        <f aca="true" t="shared" si="70" ref="J819:J827">H819/E819*100</f>
        <v>73.41576506955178</v>
      </c>
      <c r="K819" s="459"/>
      <c r="L819" s="459"/>
      <c r="M819" s="459"/>
      <c r="N819" s="459"/>
    </row>
    <row r="820" spans="1:14" s="76" customFormat="1" ht="12.75" customHeight="1">
      <c r="A820" s="105"/>
      <c r="B820" s="112"/>
      <c r="C820" s="113">
        <v>4300</v>
      </c>
      <c r="D820" s="114" t="s">
        <v>10</v>
      </c>
      <c r="E820" s="117">
        <v>51418.37</v>
      </c>
      <c r="F820" s="116">
        <v>40905</v>
      </c>
      <c r="G820" s="116">
        <v>61006</v>
      </c>
      <c r="H820" s="117">
        <v>61006.15</v>
      </c>
      <c r="I820" s="554">
        <f t="shared" si="69"/>
        <v>100.00024587745469</v>
      </c>
      <c r="J820" s="634">
        <f t="shared" si="70"/>
        <v>118.64660431670626</v>
      </c>
      <c r="K820" s="459"/>
      <c r="L820" s="459"/>
      <c r="M820" s="459"/>
      <c r="N820" s="459"/>
    </row>
    <row r="821" spans="1:14" s="76" customFormat="1" ht="12.75" customHeight="1">
      <c r="A821" s="105"/>
      <c r="B821" s="112"/>
      <c r="C821" s="113">
        <v>4360</v>
      </c>
      <c r="D821" s="75" t="s">
        <v>418</v>
      </c>
      <c r="E821" s="117">
        <v>5897.45</v>
      </c>
      <c r="F821" s="116">
        <v>12000</v>
      </c>
      <c r="G821" s="116">
        <v>7953</v>
      </c>
      <c r="H821" s="117">
        <v>7952.74</v>
      </c>
      <c r="I821" s="554">
        <f>H821/G821*100</f>
        <v>99.99673079341129</v>
      </c>
      <c r="J821" s="634">
        <f t="shared" si="70"/>
        <v>134.85048622709814</v>
      </c>
      <c r="K821" s="459"/>
      <c r="L821" s="459"/>
      <c r="M821" s="459"/>
      <c r="N821" s="459"/>
    </row>
    <row r="822" spans="1:14" s="76" customFormat="1" ht="12.75" customHeight="1">
      <c r="A822" s="105"/>
      <c r="B822" s="112"/>
      <c r="C822" s="113">
        <v>4410</v>
      </c>
      <c r="D822" s="114" t="s">
        <v>16</v>
      </c>
      <c r="E822" s="117">
        <v>846</v>
      </c>
      <c r="F822" s="116">
        <v>1000</v>
      </c>
      <c r="G822" s="116">
        <v>0</v>
      </c>
      <c r="H822" s="117">
        <v>0</v>
      </c>
      <c r="I822" s="554">
        <v>0</v>
      </c>
      <c r="J822" s="634">
        <f t="shared" si="70"/>
        <v>0</v>
      </c>
      <c r="K822" s="459"/>
      <c r="L822" s="459"/>
      <c r="M822" s="459"/>
      <c r="N822" s="459"/>
    </row>
    <row r="823" spans="1:14" s="76" customFormat="1" ht="12.75" customHeight="1">
      <c r="A823" s="105"/>
      <c r="B823" s="112"/>
      <c r="C823" s="113">
        <v>4430</v>
      </c>
      <c r="D823" s="114" t="s">
        <v>28</v>
      </c>
      <c r="E823" s="117">
        <v>9475.52</v>
      </c>
      <c r="F823" s="116">
        <v>18200</v>
      </c>
      <c r="G823" s="116">
        <v>5712</v>
      </c>
      <c r="H823" s="117">
        <v>5712.02</v>
      </c>
      <c r="I823" s="554">
        <f t="shared" si="69"/>
        <v>100.00035014005604</v>
      </c>
      <c r="J823" s="634">
        <f t="shared" si="70"/>
        <v>60.2818631589612</v>
      </c>
      <c r="K823" s="459"/>
      <c r="L823" s="459"/>
      <c r="M823" s="459"/>
      <c r="N823" s="459"/>
    </row>
    <row r="824" spans="1:14" s="76" customFormat="1" ht="12.75" customHeight="1">
      <c r="A824" s="105"/>
      <c r="B824" s="112"/>
      <c r="C824" s="113">
        <v>4440</v>
      </c>
      <c r="D824" s="114" t="s">
        <v>17</v>
      </c>
      <c r="E824" s="117">
        <v>71105</v>
      </c>
      <c r="F824" s="116">
        <v>71105</v>
      </c>
      <c r="G824" s="116">
        <v>73293</v>
      </c>
      <c r="H824" s="117">
        <v>73293</v>
      </c>
      <c r="I824" s="554">
        <f>H824/G824*100</f>
        <v>100</v>
      </c>
      <c r="J824" s="634">
        <f t="shared" si="70"/>
        <v>103.07713944167077</v>
      </c>
      <c r="K824" s="459"/>
      <c r="L824" s="459"/>
      <c r="M824" s="459"/>
      <c r="N824" s="459"/>
    </row>
    <row r="825" spans="1:14" s="76" customFormat="1" ht="12.75" customHeight="1">
      <c r="A825" s="105"/>
      <c r="B825" s="112"/>
      <c r="C825" s="113">
        <v>4480</v>
      </c>
      <c r="D825" s="114" t="s">
        <v>29</v>
      </c>
      <c r="E825" s="117">
        <v>2457</v>
      </c>
      <c r="F825" s="116">
        <v>3000</v>
      </c>
      <c r="G825" s="116">
        <v>2199</v>
      </c>
      <c r="H825" s="117">
        <v>2198.75</v>
      </c>
      <c r="I825" s="554">
        <f t="shared" si="69"/>
        <v>99.98863119599818</v>
      </c>
      <c r="J825" s="634">
        <f t="shared" si="70"/>
        <v>89.48921448921449</v>
      </c>
      <c r="K825" s="459"/>
      <c r="L825" s="459"/>
      <c r="M825" s="459"/>
      <c r="N825" s="459"/>
    </row>
    <row r="826" spans="1:14" s="76" customFormat="1" ht="12.75" customHeight="1">
      <c r="A826" s="105"/>
      <c r="B826" s="112"/>
      <c r="C826" s="113">
        <v>4520</v>
      </c>
      <c r="D826" s="114" t="s">
        <v>77</v>
      </c>
      <c r="E826" s="117">
        <v>652.98</v>
      </c>
      <c r="F826" s="116">
        <v>6500</v>
      </c>
      <c r="G826" s="116">
        <v>653</v>
      </c>
      <c r="H826" s="117">
        <v>652.98</v>
      </c>
      <c r="I826" s="554">
        <f t="shared" si="69"/>
        <v>99.99693721286371</v>
      </c>
      <c r="J826" s="634">
        <f t="shared" si="70"/>
        <v>100</v>
      </c>
      <c r="K826" s="459"/>
      <c r="L826" s="459"/>
      <c r="M826" s="459"/>
      <c r="N826" s="459"/>
    </row>
    <row r="827" spans="1:14" s="76" customFormat="1" ht="12.75" customHeight="1">
      <c r="A827" s="105"/>
      <c r="B827" s="112"/>
      <c r="C827" s="113">
        <v>4700</v>
      </c>
      <c r="D827" s="114" t="s">
        <v>152</v>
      </c>
      <c r="E827" s="117">
        <v>10384.24</v>
      </c>
      <c r="F827" s="116">
        <v>3000</v>
      </c>
      <c r="G827" s="116">
        <v>15928</v>
      </c>
      <c r="H827" s="117">
        <v>15928</v>
      </c>
      <c r="I827" s="554">
        <f t="shared" si="69"/>
        <v>100</v>
      </c>
      <c r="J827" s="634">
        <f t="shared" si="70"/>
        <v>153.3862853709082</v>
      </c>
      <c r="K827" s="459"/>
      <c r="L827" s="459"/>
      <c r="M827" s="459"/>
      <c r="N827" s="459"/>
    </row>
    <row r="828" spans="1:14" s="76" customFormat="1" ht="12.75" customHeight="1">
      <c r="A828" s="157"/>
      <c r="B828" s="230"/>
      <c r="C828" s="113">
        <v>6060</v>
      </c>
      <c r="D828" s="114" t="s">
        <v>282</v>
      </c>
      <c r="E828" s="117">
        <v>0</v>
      </c>
      <c r="F828" s="116">
        <v>0</v>
      </c>
      <c r="G828" s="116">
        <v>73264</v>
      </c>
      <c r="H828" s="117">
        <v>73263.77</v>
      </c>
      <c r="I828" s="554">
        <f t="shared" si="69"/>
        <v>99.99968606682683</v>
      </c>
      <c r="J828" s="634">
        <v>0</v>
      </c>
      <c r="K828" s="480"/>
      <c r="L828" s="459"/>
      <c r="M828" s="459"/>
      <c r="N828" s="459"/>
    </row>
    <row r="829" spans="1:14" s="76" customFormat="1" ht="12.75" customHeight="1">
      <c r="A829" s="156"/>
      <c r="B829" s="156"/>
      <c r="C829" s="156"/>
      <c r="D829" s="156"/>
      <c r="E829" s="159"/>
      <c r="F829" s="158"/>
      <c r="G829" s="158"/>
      <c r="H829" s="159"/>
      <c r="I829" s="367"/>
      <c r="J829" s="367"/>
      <c r="K829" s="480"/>
      <c r="L829" s="459"/>
      <c r="M829" s="459"/>
      <c r="N829" s="459"/>
    </row>
    <row r="830" spans="1:14" s="76" customFormat="1" ht="12.75" customHeight="1">
      <c r="A830" s="156"/>
      <c r="B830" s="156"/>
      <c r="C830" s="156"/>
      <c r="D830" s="156"/>
      <c r="E830" s="159"/>
      <c r="F830" s="158"/>
      <c r="G830" s="158"/>
      <c r="H830" s="159"/>
      <c r="I830" s="367"/>
      <c r="J830" s="367"/>
      <c r="K830" s="480"/>
      <c r="L830" s="459"/>
      <c r="M830" s="459"/>
      <c r="N830" s="459"/>
    </row>
    <row r="831" spans="1:14" s="76" customFormat="1" ht="12.75" customHeight="1">
      <c r="A831" s="156"/>
      <c r="B831" s="156"/>
      <c r="C831" s="156"/>
      <c r="D831" s="156"/>
      <c r="E831" s="159"/>
      <c r="F831" s="158"/>
      <c r="G831" s="158"/>
      <c r="H831" s="159"/>
      <c r="I831" s="367"/>
      <c r="J831" s="367"/>
      <c r="K831" s="480"/>
      <c r="L831" s="459"/>
      <c r="M831" s="459"/>
      <c r="N831" s="459"/>
    </row>
    <row r="832" spans="1:14" s="76" customFormat="1" ht="12.75" customHeight="1">
      <c r="A832" s="156"/>
      <c r="B832" s="156"/>
      <c r="C832" s="156"/>
      <c r="D832" s="156"/>
      <c r="E832" s="159" t="s">
        <v>544</v>
      </c>
      <c r="F832" s="158"/>
      <c r="G832" s="158"/>
      <c r="H832" s="159"/>
      <c r="I832" s="367"/>
      <c r="J832" s="367"/>
      <c r="K832" s="480"/>
      <c r="L832" s="459"/>
      <c r="M832" s="459"/>
      <c r="N832" s="459"/>
    </row>
    <row r="833" spans="1:14" s="76" customFormat="1" ht="12.75" customHeight="1">
      <c r="A833" s="156"/>
      <c r="B833" s="156"/>
      <c r="C833" s="156"/>
      <c r="D833" s="156"/>
      <c r="E833" s="159"/>
      <c r="F833" s="158"/>
      <c r="G833" s="158"/>
      <c r="H833" s="159"/>
      <c r="I833" s="367"/>
      <c r="J833" s="367"/>
      <c r="K833" s="480"/>
      <c r="L833" s="459"/>
      <c r="M833" s="459"/>
      <c r="N833" s="459"/>
    </row>
    <row r="834" spans="1:14" s="76" customFormat="1" ht="12.75" customHeight="1">
      <c r="A834" s="419"/>
      <c r="B834" s="420"/>
      <c r="C834" s="419"/>
      <c r="D834" s="421"/>
      <c r="E834" s="82" t="s">
        <v>3</v>
      </c>
      <c r="F834" s="422" t="s">
        <v>101</v>
      </c>
      <c r="G834" s="423" t="s">
        <v>102</v>
      </c>
      <c r="H834" s="82" t="s">
        <v>3</v>
      </c>
      <c r="I834" s="424" t="s">
        <v>319</v>
      </c>
      <c r="J834" s="425"/>
      <c r="K834" s="480"/>
      <c r="L834" s="459"/>
      <c r="M834" s="459"/>
      <c r="N834" s="459"/>
    </row>
    <row r="835" spans="1:14" s="76" customFormat="1" ht="12.75" customHeight="1">
      <c r="A835" s="426" t="s">
        <v>98</v>
      </c>
      <c r="B835" s="249" t="s">
        <v>99</v>
      </c>
      <c r="C835" s="426" t="s">
        <v>4</v>
      </c>
      <c r="D835" s="427" t="s">
        <v>100</v>
      </c>
      <c r="E835" s="86" t="s">
        <v>378</v>
      </c>
      <c r="F835" s="428" t="s">
        <v>103</v>
      </c>
      <c r="G835" s="429" t="s">
        <v>104</v>
      </c>
      <c r="H835" s="86" t="s">
        <v>479</v>
      </c>
      <c r="I835" s="430"/>
      <c r="J835" s="431"/>
      <c r="K835" s="480"/>
      <c r="L835" s="459"/>
      <c r="M835" s="459"/>
      <c r="N835" s="459"/>
    </row>
    <row r="836" spans="1:14" s="76" customFormat="1" ht="12.75" customHeight="1">
      <c r="A836" s="432"/>
      <c r="B836" s="433"/>
      <c r="C836" s="432"/>
      <c r="D836" s="434"/>
      <c r="E836" s="90"/>
      <c r="F836" s="435" t="s">
        <v>479</v>
      </c>
      <c r="G836" s="436" t="s">
        <v>105</v>
      </c>
      <c r="H836" s="90"/>
      <c r="I836" s="437" t="s">
        <v>106</v>
      </c>
      <c r="J836" s="438" t="s">
        <v>107</v>
      </c>
      <c r="K836" s="480"/>
      <c r="L836" s="459"/>
      <c r="M836" s="459"/>
      <c r="N836" s="459"/>
    </row>
    <row r="837" spans="1:14" s="76" customFormat="1" ht="12.75" customHeight="1">
      <c r="A837" s="91">
        <v>1</v>
      </c>
      <c r="B837" s="92">
        <v>2</v>
      </c>
      <c r="C837" s="92">
        <v>3</v>
      </c>
      <c r="D837" s="92">
        <v>4</v>
      </c>
      <c r="E837" s="439">
        <v>5</v>
      </c>
      <c r="F837" s="439">
        <v>6</v>
      </c>
      <c r="G837" s="439">
        <v>7</v>
      </c>
      <c r="H837" s="440">
        <v>8</v>
      </c>
      <c r="I837" s="441">
        <v>9</v>
      </c>
      <c r="J837" s="442">
        <v>10</v>
      </c>
      <c r="K837" s="480"/>
      <c r="L837" s="459"/>
      <c r="M837" s="459"/>
      <c r="N837" s="459"/>
    </row>
    <row r="838" spans="1:14" s="76" customFormat="1" ht="12.75" customHeight="1">
      <c r="A838" s="189"/>
      <c r="B838" s="119">
        <v>85204</v>
      </c>
      <c r="C838" s="107"/>
      <c r="D838" s="108" t="s">
        <v>79</v>
      </c>
      <c r="E838" s="111">
        <f>E839+E851</f>
        <v>2429142.7399999998</v>
      </c>
      <c r="F838" s="110">
        <f>F839+F851</f>
        <v>2110960</v>
      </c>
      <c r="G838" s="110">
        <f>G839+G851</f>
        <v>2757462</v>
      </c>
      <c r="H838" s="111">
        <f>H839+H851</f>
        <v>2734708.6699999995</v>
      </c>
      <c r="I838" s="553">
        <f aca="true" t="shared" si="71" ref="I838:I848">H838/G838*100</f>
        <v>99.17484520185589</v>
      </c>
      <c r="J838" s="272">
        <f>H838/E838*100</f>
        <v>112.57916733209345</v>
      </c>
      <c r="K838" s="467"/>
      <c r="L838" s="459"/>
      <c r="M838" s="459"/>
      <c r="N838" s="459"/>
    </row>
    <row r="839" spans="1:14" s="76" customFormat="1" ht="12.75" customHeight="1">
      <c r="A839" s="121"/>
      <c r="B839" s="122"/>
      <c r="C839" s="447"/>
      <c r="D839" s="152" t="s">
        <v>137</v>
      </c>
      <c r="E839" s="237">
        <f>SUM(E840:E843)+SUM(E844:E850)</f>
        <v>2395926.7699999996</v>
      </c>
      <c r="F839" s="273">
        <f>F840+F842+F843+SUM(F844:F850)</f>
        <v>2078224</v>
      </c>
      <c r="G839" s="273">
        <f>SUM(G840:G850)</f>
        <v>2722226</v>
      </c>
      <c r="H839" s="237">
        <f>SUM(H840:H850)</f>
        <v>2700295.4799999995</v>
      </c>
      <c r="I839" s="621">
        <f t="shared" si="71"/>
        <v>99.19439017921361</v>
      </c>
      <c r="J839" s="302">
        <f>H839/E839*100</f>
        <v>112.70358985137096</v>
      </c>
      <c r="K839" s="459"/>
      <c r="L839" s="459"/>
      <c r="M839" s="459"/>
      <c r="N839" s="459"/>
    </row>
    <row r="840" spans="1:14" s="76" customFormat="1" ht="12.75" customHeight="1">
      <c r="A840" s="105"/>
      <c r="B840" s="112"/>
      <c r="C840" s="113">
        <v>3110</v>
      </c>
      <c r="D840" s="114" t="s">
        <v>73</v>
      </c>
      <c r="E840" s="117">
        <v>1604591.65</v>
      </c>
      <c r="F840" s="116">
        <v>1600000</v>
      </c>
      <c r="G840" s="116">
        <v>1648500</v>
      </c>
      <c r="H840" s="117">
        <v>1647341.96</v>
      </c>
      <c r="I840" s="554">
        <f t="shared" si="71"/>
        <v>99.92975189566272</v>
      </c>
      <c r="J840" s="287">
        <f>H840/E840*100</f>
        <v>102.66424856442448</v>
      </c>
      <c r="K840" s="480"/>
      <c r="L840" s="459"/>
      <c r="M840" s="459"/>
      <c r="N840" s="459"/>
    </row>
    <row r="841" spans="1:14" s="76" customFormat="1" ht="12.75" customHeight="1">
      <c r="A841" s="105"/>
      <c r="B841" s="112"/>
      <c r="C841" s="113">
        <v>3110</v>
      </c>
      <c r="D841" s="114" t="s">
        <v>484</v>
      </c>
      <c r="E841" s="117">
        <v>0</v>
      </c>
      <c r="F841" s="116">
        <v>0</v>
      </c>
      <c r="G841" s="116">
        <v>571470</v>
      </c>
      <c r="H841" s="117">
        <v>567358.58</v>
      </c>
      <c r="I841" s="554">
        <f>H841/G841*100</f>
        <v>99.28055365985965</v>
      </c>
      <c r="J841" s="287">
        <v>0</v>
      </c>
      <c r="K841" s="467"/>
      <c r="L841" s="459"/>
      <c r="M841" s="459"/>
      <c r="N841" s="459"/>
    </row>
    <row r="842" spans="1:14" s="76" customFormat="1" ht="12.75" customHeight="1">
      <c r="A842" s="105"/>
      <c r="B842" s="112"/>
      <c r="C842" s="113">
        <v>4010</v>
      </c>
      <c r="D842" s="114" t="s">
        <v>11</v>
      </c>
      <c r="E842" s="117">
        <v>62702.43</v>
      </c>
      <c r="F842" s="116">
        <v>54380</v>
      </c>
      <c r="G842" s="116">
        <v>71543</v>
      </c>
      <c r="H842" s="117">
        <v>67811.59</v>
      </c>
      <c r="I842" s="554">
        <f t="shared" si="71"/>
        <v>94.78438142096361</v>
      </c>
      <c r="J842" s="287">
        <f>H842/E842*100</f>
        <v>108.14826474827211</v>
      </c>
      <c r="K842" s="459"/>
      <c r="L842" s="459"/>
      <c r="M842" s="459"/>
      <c r="N842" s="459"/>
    </row>
    <row r="843" spans="1:14" s="76" customFormat="1" ht="12.75" customHeight="1">
      <c r="A843" s="105"/>
      <c r="B843" s="112"/>
      <c r="C843" s="113">
        <v>4040</v>
      </c>
      <c r="D843" s="114" t="s">
        <v>12</v>
      </c>
      <c r="E843" s="117">
        <v>2229.54</v>
      </c>
      <c r="F843" s="116">
        <v>3929</v>
      </c>
      <c r="G843" s="116">
        <v>3714</v>
      </c>
      <c r="H843" s="117">
        <v>3713.82</v>
      </c>
      <c r="I843" s="554">
        <f>H843/G843*100</f>
        <v>99.99515347334412</v>
      </c>
      <c r="J843" s="287">
        <f aca="true" t="shared" si="72" ref="J843:J848">H843/E843*100</f>
        <v>166.5733738798138</v>
      </c>
      <c r="K843" s="480"/>
      <c r="L843" s="459"/>
      <c r="M843" s="459"/>
      <c r="N843" s="459"/>
    </row>
    <row r="844" spans="1:14" s="76" customFormat="1" ht="12.75" customHeight="1">
      <c r="A844" s="105"/>
      <c r="B844" s="112"/>
      <c r="C844" s="113">
        <v>4110</v>
      </c>
      <c r="D844" s="114" t="s">
        <v>13</v>
      </c>
      <c r="E844" s="117">
        <v>32070.63</v>
      </c>
      <c r="F844" s="116">
        <v>36896</v>
      </c>
      <c r="G844" s="116">
        <v>39815</v>
      </c>
      <c r="H844" s="117">
        <v>33534.32</v>
      </c>
      <c r="I844" s="554">
        <f t="shared" si="71"/>
        <v>84.22534220771067</v>
      </c>
      <c r="J844" s="287">
        <f t="shared" si="72"/>
        <v>104.56395773952678</v>
      </c>
      <c r="K844" s="467"/>
      <c r="L844" s="459"/>
      <c r="M844" s="459"/>
      <c r="N844" s="459"/>
    </row>
    <row r="845" spans="1:14" s="76" customFormat="1" ht="12.75" customHeight="1">
      <c r="A845" s="105"/>
      <c r="B845" s="112"/>
      <c r="C845" s="113">
        <v>4120</v>
      </c>
      <c r="D845" s="114" t="s">
        <v>14</v>
      </c>
      <c r="E845" s="117">
        <v>4562.76</v>
      </c>
      <c r="F845" s="116">
        <v>4887</v>
      </c>
      <c r="G845" s="116">
        <v>5302</v>
      </c>
      <c r="H845" s="117">
        <v>4092.86</v>
      </c>
      <c r="I845" s="554">
        <f t="shared" si="71"/>
        <v>77.19464353074312</v>
      </c>
      <c r="J845" s="554">
        <f t="shared" si="72"/>
        <v>89.70140879643023</v>
      </c>
      <c r="K845" s="476"/>
      <c r="L845" s="459"/>
      <c r="M845" s="459"/>
      <c r="N845" s="459"/>
    </row>
    <row r="846" spans="1:14" s="76" customFormat="1" ht="12.75" customHeight="1">
      <c r="A846" s="105"/>
      <c r="B846" s="112"/>
      <c r="C846" s="113">
        <v>4170</v>
      </c>
      <c r="D846" s="114" t="s">
        <v>111</v>
      </c>
      <c r="E846" s="117">
        <v>160381.44</v>
      </c>
      <c r="F846" s="116">
        <v>194160</v>
      </c>
      <c r="G846" s="116">
        <v>166160</v>
      </c>
      <c r="H846" s="117">
        <v>164697.6</v>
      </c>
      <c r="I846" s="554">
        <f t="shared" si="71"/>
        <v>99.11988444872412</v>
      </c>
      <c r="J846" s="554">
        <f t="shared" si="72"/>
        <v>102.69118421682708</v>
      </c>
      <c r="K846" s="476"/>
      <c r="L846" s="459"/>
      <c r="M846" s="459"/>
      <c r="N846" s="459"/>
    </row>
    <row r="847" spans="1:14" s="76" customFormat="1" ht="12.75" customHeight="1">
      <c r="A847" s="105"/>
      <c r="B847" s="112"/>
      <c r="C847" s="113">
        <v>4210</v>
      </c>
      <c r="D847" s="114" t="s">
        <v>7</v>
      </c>
      <c r="E847" s="117">
        <v>0</v>
      </c>
      <c r="F847" s="116">
        <v>0</v>
      </c>
      <c r="G847" s="116">
        <v>3635</v>
      </c>
      <c r="H847" s="117">
        <v>3634.35</v>
      </c>
      <c r="I847" s="554">
        <f t="shared" si="71"/>
        <v>99.98211829436038</v>
      </c>
      <c r="J847" s="554">
        <v>0</v>
      </c>
      <c r="K847" s="476"/>
      <c r="L847" s="459"/>
      <c r="M847" s="459"/>
      <c r="N847" s="459"/>
    </row>
    <row r="848" spans="1:14" s="76" customFormat="1" ht="12.75" customHeight="1">
      <c r="A848" s="105"/>
      <c r="B848" s="112"/>
      <c r="C848" s="113">
        <v>4300</v>
      </c>
      <c r="D848" s="114" t="s">
        <v>10</v>
      </c>
      <c r="E848" s="117">
        <v>4441</v>
      </c>
      <c r="F848" s="116">
        <v>0</v>
      </c>
      <c r="G848" s="116">
        <v>3115</v>
      </c>
      <c r="H848" s="117">
        <v>3115</v>
      </c>
      <c r="I848" s="554">
        <f t="shared" si="71"/>
        <v>100</v>
      </c>
      <c r="J848" s="554">
        <f t="shared" si="72"/>
        <v>70.14185994145463</v>
      </c>
      <c r="K848" s="158"/>
      <c r="L848" s="459"/>
      <c r="M848" s="459"/>
      <c r="N848" s="459"/>
    </row>
    <row r="849" spans="1:14" s="76" customFormat="1" ht="12.75" customHeight="1">
      <c r="A849" s="105"/>
      <c r="B849" s="112"/>
      <c r="C849" s="113">
        <v>4330</v>
      </c>
      <c r="D849" s="114" t="s">
        <v>295</v>
      </c>
      <c r="E849" s="117"/>
      <c r="F849" s="116"/>
      <c r="G849" s="116"/>
      <c r="H849" s="117"/>
      <c r="I849" s="554"/>
      <c r="J849" s="554"/>
      <c r="K849" s="669"/>
      <c r="L849" s="459"/>
      <c r="M849" s="459"/>
      <c r="N849" s="459"/>
    </row>
    <row r="850" spans="1:14" s="76" customFormat="1" ht="12.75" customHeight="1">
      <c r="A850" s="105"/>
      <c r="B850" s="112"/>
      <c r="C850" s="113"/>
      <c r="D850" s="114" t="s">
        <v>296</v>
      </c>
      <c r="E850" s="117">
        <v>524947.32</v>
      </c>
      <c r="F850" s="116">
        <v>183972</v>
      </c>
      <c r="G850" s="116">
        <v>208972</v>
      </c>
      <c r="H850" s="117">
        <v>204995.4</v>
      </c>
      <c r="I850" s="554">
        <f>H850/G850*100</f>
        <v>98.09706563558754</v>
      </c>
      <c r="J850" s="554">
        <f>H850/E850*100</f>
        <v>39.05066131207223</v>
      </c>
      <c r="K850" s="476"/>
      <c r="L850" s="459"/>
      <c r="M850" s="459"/>
      <c r="N850" s="459"/>
    </row>
    <row r="851" spans="1:14" s="76" customFormat="1" ht="12.75" customHeight="1">
      <c r="A851" s="105"/>
      <c r="B851" s="112"/>
      <c r="C851" s="113"/>
      <c r="D851" s="152" t="s">
        <v>108</v>
      </c>
      <c r="E851" s="237">
        <f>E857</f>
        <v>33215.97</v>
      </c>
      <c r="F851" s="273">
        <f>F857</f>
        <v>32736</v>
      </c>
      <c r="G851" s="273">
        <f>G857</f>
        <v>35236</v>
      </c>
      <c r="H851" s="237">
        <f>H857</f>
        <v>34413.19</v>
      </c>
      <c r="I851" s="621">
        <f>H851/G851*100</f>
        <v>97.66485980247475</v>
      </c>
      <c r="J851" s="621">
        <f>H851/E851*100</f>
        <v>103.60435055787924</v>
      </c>
      <c r="K851" s="476"/>
      <c r="L851" s="459"/>
      <c r="M851" s="459"/>
      <c r="N851" s="459"/>
    </row>
    <row r="852" spans="1:14" s="76" customFormat="1" ht="12.75" customHeight="1">
      <c r="A852" s="105"/>
      <c r="B852" s="112"/>
      <c r="C852" s="113">
        <v>2310</v>
      </c>
      <c r="D852" s="114" t="s">
        <v>261</v>
      </c>
      <c r="E852" s="117"/>
      <c r="F852" s="116"/>
      <c r="G852" s="116"/>
      <c r="H852" s="117"/>
      <c r="I852" s="554"/>
      <c r="J852" s="554"/>
      <c r="K852" s="476"/>
      <c r="L852" s="459"/>
      <c r="M852" s="459"/>
      <c r="N852" s="459"/>
    </row>
    <row r="853" spans="1:14" s="76" customFormat="1" ht="12.75" customHeight="1">
      <c r="A853" s="105"/>
      <c r="B853" s="112"/>
      <c r="C853" s="113"/>
      <c r="D853" s="114" t="s">
        <v>262</v>
      </c>
      <c r="E853" s="117"/>
      <c r="F853" s="116"/>
      <c r="G853" s="116"/>
      <c r="H853" s="117"/>
      <c r="I853" s="554"/>
      <c r="J853" s="287"/>
      <c r="K853" s="459"/>
      <c r="L853" s="459"/>
      <c r="M853" s="459"/>
      <c r="N853" s="459"/>
    </row>
    <row r="854" spans="1:14" s="76" customFormat="1" ht="12.75" customHeight="1">
      <c r="A854" s="105"/>
      <c r="B854" s="112"/>
      <c r="C854" s="113"/>
      <c r="D854" s="75" t="s">
        <v>110</v>
      </c>
      <c r="E854" s="117">
        <v>0</v>
      </c>
      <c r="F854" s="116">
        <v>0</v>
      </c>
      <c r="G854" s="116">
        <v>0</v>
      </c>
      <c r="H854" s="117"/>
      <c r="I854" s="554">
        <v>0</v>
      </c>
      <c r="J854" s="287">
        <v>0</v>
      </c>
      <c r="K854" s="459"/>
      <c r="L854" s="459"/>
      <c r="M854" s="459"/>
      <c r="N854" s="459"/>
    </row>
    <row r="855" spans="1:14" s="76" customFormat="1" ht="12.75" customHeight="1">
      <c r="A855" s="105"/>
      <c r="B855" s="112"/>
      <c r="C855" s="113">
        <v>2320</v>
      </c>
      <c r="D855" s="114" t="s">
        <v>109</v>
      </c>
      <c r="E855" s="117"/>
      <c r="F855" s="116"/>
      <c r="G855" s="116"/>
      <c r="H855" s="117"/>
      <c r="I855" s="554"/>
      <c r="J855" s="287"/>
      <c r="K855" s="459"/>
      <c r="L855" s="459"/>
      <c r="M855" s="459"/>
      <c r="N855" s="459"/>
    </row>
    <row r="856" spans="1:14" s="76" customFormat="1" ht="12.75" customHeight="1">
      <c r="A856" s="105"/>
      <c r="B856" s="112"/>
      <c r="C856" s="113"/>
      <c r="D856" s="114" t="s">
        <v>136</v>
      </c>
      <c r="E856" s="117"/>
      <c r="F856" s="116"/>
      <c r="G856" s="116"/>
      <c r="H856" s="117"/>
      <c r="I856" s="554"/>
      <c r="J856" s="287"/>
      <c r="K856" s="459"/>
      <c r="L856" s="459"/>
      <c r="M856" s="459"/>
      <c r="N856" s="459"/>
    </row>
    <row r="857" spans="1:14" s="76" customFormat="1" ht="12.75" customHeight="1">
      <c r="A857" s="105"/>
      <c r="B857" s="230"/>
      <c r="C857" s="259"/>
      <c r="D857" s="75" t="s">
        <v>110</v>
      </c>
      <c r="E857" s="208">
        <v>33215.97</v>
      </c>
      <c r="F857" s="261">
        <v>32736</v>
      </c>
      <c r="G857" s="261">
        <v>35236</v>
      </c>
      <c r="H857" s="208">
        <v>34413.19</v>
      </c>
      <c r="I857" s="630">
        <f>H857/G857*100</f>
        <v>97.66485980247475</v>
      </c>
      <c r="J857" s="554">
        <f>H857/E857*100</f>
        <v>103.60435055787924</v>
      </c>
      <c r="K857" s="459"/>
      <c r="L857" s="459"/>
      <c r="M857" s="459"/>
      <c r="N857" s="459"/>
    </row>
    <row r="858" spans="1:14" s="76" customFormat="1" ht="12.75" customHeight="1">
      <c r="A858" s="105"/>
      <c r="B858" s="106">
        <v>85205</v>
      </c>
      <c r="C858" s="119"/>
      <c r="D858" s="151" t="s">
        <v>202</v>
      </c>
      <c r="E858" s="168"/>
      <c r="F858" s="229"/>
      <c r="G858" s="229"/>
      <c r="H858" s="168"/>
      <c r="I858" s="638"/>
      <c r="J858" s="272"/>
      <c r="K858" s="459"/>
      <c r="L858" s="459"/>
      <c r="M858" s="459"/>
      <c r="N858" s="459"/>
    </row>
    <row r="859" spans="1:14" s="76" customFormat="1" ht="12.75" customHeight="1">
      <c r="A859" s="105"/>
      <c r="B859" s="112"/>
      <c r="C859" s="259"/>
      <c r="D859" s="151" t="s">
        <v>203</v>
      </c>
      <c r="E859" s="168">
        <f>E860</f>
        <v>10150</v>
      </c>
      <c r="F859" s="229">
        <f>F860</f>
        <v>9000</v>
      </c>
      <c r="G859" s="229">
        <f>G860</f>
        <v>9306</v>
      </c>
      <c r="H859" s="168">
        <f>H860</f>
        <v>9306</v>
      </c>
      <c r="I859" s="638">
        <v>100</v>
      </c>
      <c r="J859" s="272">
        <f>H859/E859*100</f>
        <v>91.6847290640394</v>
      </c>
      <c r="K859" s="459"/>
      <c r="L859" s="459"/>
      <c r="M859" s="459"/>
      <c r="N859" s="459"/>
    </row>
    <row r="860" spans="1:14" s="76" customFormat="1" ht="12.75" customHeight="1">
      <c r="A860" s="105"/>
      <c r="B860" s="112"/>
      <c r="C860" s="259"/>
      <c r="D860" s="494" t="s">
        <v>181</v>
      </c>
      <c r="E860" s="238">
        <f>E861+E862</f>
        <v>10150</v>
      </c>
      <c r="F860" s="306">
        <f>F862+F861</f>
        <v>9000</v>
      </c>
      <c r="G860" s="306">
        <f>G862+G861</f>
        <v>9306</v>
      </c>
      <c r="H860" s="238">
        <f>H861+H862</f>
        <v>9306</v>
      </c>
      <c r="I860" s="639">
        <f>H860/G860*100</f>
        <v>100</v>
      </c>
      <c r="J860" s="302">
        <f>H860/E860*100</f>
        <v>91.6847290640394</v>
      </c>
      <c r="K860" s="459"/>
      <c r="L860" s="459"/>
      <c r="M860" s="459"/>
      <c r="N860" s="459"/>
    </row>
    <row r="861" spans="1:14" s="76" customFormat="1" ht="12.75" customHeight="1">
      <c r="A861" s="105"/>
      <c r="B861" s="112"/>
      <c r="C861" s="259">
        <v>4170</v>
      </c>
      <c r="D861" s="114" t="s">
        <v>111</v>
      </c>
      <c r="E861" s="208">
        <v>9000</v>
      </c>
      <c r="F861" s="261">
        <v>8000</v>
      </c>
      <c r="G861" s="261">
        <v>8280</v>
      </c>
      <c r="H861" s="208">
        <v>8280</v>
      </c>
      <c r="I861" s="630">
        <f>H861/G861*100</f>
        <v>100</v>
      </c>
      <c r="J861" s="287">
        <f>H861/E861*100</f>
        <v>92</v>
      </c>
      <c r="K861" s="459"/>
      <c r="L861" s="459"/>
      <c r="M861" s="459"/>
      <c r="N861" s="459"/>
    </row>
    <row r="862" spans="1:14" s="76" customFormat="1" ht="12.75" customHeight="1">
      <c r="A862" s="105"/>
      <c r="B862" s="112"/>
      <c r="C862" s="259">
        <v>4210</v>
      </c>
      <c r="D862" s="114" t="s">
        <v>7</v>
      </c>
      <c r="E862" s="208">
        <v>1150</v>
      </c>
      <c r="F862" s="261">
        <v>1000</v>
      </c>
      <c r="G862" s="261">
        <v>1026</v>
      </c>
      <c r="H862" s="208">
        <v>1026</v>
      </c>
      <c r="I862" s="630">
        <f>H862/G862*100</f>
        <v>100</v>
      </c>
      <c r="J862" s="287">
        <f>H862/E862*100</f>
        <v>89.21739130434783</v>
      </c>
      <c r="K862" s="459"/>
      <c r="L862" s="459"/>
      <c r="M862" s="459"/>
      <c r="N862" s="459"/>
    </row>
    <row r="863" spans="1:14" s="76" customFormat="1" ht="12.75" customHeight="1">
      <c r="A863" s="105"/>
      <c r="B863" s="112"/>
      <c r="C863" s="259">
        <v>4300</v>
      </c>
      <c r="D863" s="114" t="s">
        <v>10</v>
      </c>
      <c r="E863" s="208">
        <v>0</v>
      </c>
      <c r="F863" s="261">
        <v>0</v>
      </c>
      <c r="G863" s="261"/>
      <c r="H863" s="208"/>
      <c r="I863" s="630"/>
      <c r="J863" s="287"/>
      <c r="K863" s="459"/>
      <c r="L863" s="459"/>
      <c r="M863" s="459"/>
      <c r="N863" s="459"/>
    </row>
    <row r="864" spans="1:14" s="76" customFormat="1" ht="12.75" customHeight="1">
      <c r="A864" s="121"/>
      <c r="B864" s="119">
        <v>85218</v>
      </c>
      <c r="C864" s="107"/>
      <c r="D864" s="108" t="s">
        <v>80</v>
      </c>
      <c r="E864" s="111">
        <f>E865</f>
        <v>425479.9999999999</v>
      </c>
      <c r="F864" s="110">
        <f>F865</f>
        <v>440580</v>
      </c>
      <c r="G864" s="110">
        <f>G865</f>
        <v>447760</v>
      </c>
      <c r="H864" s="111">
        <f>H865</f>
        <v>447759.99999999994</v>
      </c>
      <c r="I864" s="553">
        <f aca="true" t="shared" si="73" ref="I864:I870">H864/G864*100</f>
        <v>99.99999999999999</v>
      </c>
      <c r="J864" s="272">
        <f aca="true" t="shared" si="74" ref="J864:J870">H864/E864*100</f>
        <v>105.23643884553917</v>
      </c>
      <c r="K864" s="459"/>
      <c r="L864" s="459"/>
      <c r="M864" s="459"/>
      <c r="N864" s="459"/>
    </row>
    <row r="865" spans="1:14" s="76" customFormat="1" ht="12.75" customHeight="1">
      <c r="A865" s="121"/>
      <c r="B865" s="106"/>
      <c r="C865" s="495"/>
      <c r="D865" s="152" t="s">
        <v>131</v>
      </c>
      <c r="E865" s="237">
        <f>SUM(E866:E875)+SUM(E876:E880)</f>
        <v>425479.9999999999</v>
      </c>
      <c r="F865" s="273">
        <f>SUM(F866:F880)</f>
        <v>440580</v>
      </c>
      <c r="G865" s="273">
        <f>SUM(G866:G880)</f>
        <v>447760</v>
      </c>
      <c r="H865" s="237">
        <f>SUM(H866:H880)</f>
        <v>447759.99999999994</v>
      </c>
      <c r="I865" s="621">
        <f t="shared" si="73"/>
        <v>99.99999999999999</v>
      </c>
      <c r="J865" s="302">
        <f t="shared" si="74"/>
        <v>105.23643884553917</v>
      </c>
      <c r="K865" s="459"/>
      <c r="L865" s="459"/>
      <c r="M865" s="459"/>
      <c r="N865" s="459"/>
    </row>
    <row r="866" spans="1:14" s="76" customFormat="1" ht="12.75" customHeight="1">
      <c r="A866" s="121"/>
      <c r="B866" s="106"/>
      <c r="C866" s="113">
        <v>3020</v>
      </c>
      <c r="D866" s="114" t="s">
        <v>166</v>
      </c>
      <c r="E866" s="117">
        <v>150</v>
      </c>
      <c r="F866" s="116">
        <v>150</v>
      </c>
      <c r="G866" s="116">
        <v>150</v>
      </c>
      <c r="H866" s="117">
        <v>150</v>
      </c>
      <c r="I866" s="554">
        <v>100</v>
      </c>
      <c r="J866" s="287">
        <f>H866/E866*100</f>
        <v>100</v>
      </c>
      <c r="K866" s="480"/>
      <c r="L866" s="459"/>
      <c r="M866" s="459"/>
      <c r="N866" s="459"/>
    </row>
    <row r="867" spans="1:14" s="76" customFormat="1" ht="12.75" customHeight="1">
      <c r="A867" s="105"/>
      <c r="B867" s="112"/>
      <c r="C867" s="113">
        <v>4010</v>
      </c>
      <c r="D867" s="114" t="s">
        <v>11</v>
      </c>
      <c r="E867" s="117">
        <v>289021.35</v>
      </c>
      <c r="F867" s="116">
        <v>299310</v>
      </c>
      <c r="G867" s="116">
        <v>309316</v>
      </c>
      <c r="H867" s="117">
        <v>309315.72</v>
      </c>
      <c r="I867" s="554">
        <f t="shared" si="73"/>
        <v>99.99990947768624</v>
      </c>
      <c r="J867" s="287">
        <f t="shared" si="74"/>
        <v>107.02175462124164</v>
      </c>
      <c r="K867" s="467"/>
      <c r="L867" s="459"/>
      <c r="M867" s="459"/>
      <c r="N867" s="459"/>
    </row>
    <row r="868" spans="1:14" s="76" customFormat="1" ht="12.75" customHeight="1">
      <c r="A868" s="105"/>
      <c r="B868" s="112"/>
      <c r="C868" s="113">
        <v>4040</v>
      </c>
      <c r="D868" s="114" t="s">
        <v>12</v>
      </c>
      <c r="E868" s="117">
        <v>20655.54</v>
      </c>
      <c r="F868" s="116">
        <v>24380</v>
      </c>
      <c r="G868" s="116">
        <v>24073</v>
      </c>
      <c r="H868" s="117">
        <v>24073.01</v>
      </c>
      <c r="I868" s="554">
        <f t="shared" si="73"/>
        <v>100.00004154031488</v>
      </c>
      <c r="J868" s="287">
        <f t="shared" si="74"/>
        <v>116.54505280423555</v>
      </c>
      <c r="K868" s="459"/>
      <c r="L868" s="459"/>
      <c r="M868" s="459"/>
      <c r="N868" s="459"/>
    </row>
    <row r="869" spans="1:14" s="76" customFormat="1" ht="12.75" customHeight="1">
      <c r="A869" s="105"/>
      <c r="B869" s="112"/>
      <c r="C869" s="113">
        <v>4110</v>
      </c>
      <c r="D869" s="114" t="s">
        <v>13</v>
      </c>
      <c r="E869" s="117">
        <v>54596.25</v>
      </c>
      <c r="F869" s="116">
        <v>56739</v>
      </c>
      <c r="G869" s="116">
        <v>57617</v>
      </c>
      <c r="H869" s="117">
        <v>57616.93</v>
      </c>
      <c r="I869" s="554">
        <f t="shared" si="73"/>
        <v>99.9998785080792</v>
      </c>
      <c r="J869" s="287">
        <f t="shared" si="74"/>
        <v>105.53276094969893</v>
      </c>
      <c r="K869" s="467"/>
      <c r="L869" s="459"/>
      <c r="M869" s="459"/>
      <c r="N869" s="459"/>
    </row>
    <row r="870" spans="1:14" s="76" customFormat="1" ht="12.75" customHeight="1">
      <c r="A870" s="105"/>
      <c r="B870" s="112"/>
      <c r="C870" s="113">
        <v>4120</v>
      </c>
      <c r="D870" s="114" t="s">
        <v>14</v>
      </c>
      <c r="E870" s="117">
        <v>6111</v>
      </c>
      <c r="F870" s="116">
        <v>6171</v>
      </c>
      <c r="G870" s="116">
        <v>6311</v>
      </c>
      <c r="H870" s="117">
        <v>6311.24</v>
      </c>
      <c r="I870" s="554">
        <f t="shared" si="73"/>
        <v>100.00380288385358</v>
      </c>
      <c r="J870" s="287">
        <f t="shared" si="74"/>
        <v>103.27671412207495</v>
      </c>
      <c r="K870" s="467"/>
      <c r="L870" s="459"/>
      <c r="M870" s="459"/>
      <c r="N870" s="459"/>
    </row>
    <row r="871" spans="1:14" s="76" customFormat="1" ht="12.75" customHeight="1">
      <c r="A871" s="105"/>
      <c r="B871" s="112"/>
      <c r="C871" s="113">
        <v>4170</v>
      </c>
      <c r="D871" s="114" t="s">
        <v>111</v>
      </c>
      <c r="E871" s="117">
        <v>2859.97</v>
      </c>
      <c r="F871" s="116">
        <v>3000</v>
      </c>
      <c r="G871" s="116">
        <v>0</v>
      </c>
      <c r="H871" s="117">
        <v>0</v>
      </c>
      <c r="I871" s="554">
        <v>0</v>
      </c>
      <c r="J871" s="287">
        <f aca="true" t="shared" si="75" ref="J871:J880">H871/E871*100</f>
        <v>0</v>
      </c>
      <c r="K871" s="459"/>
      <c r="L871" s="459"/>
      <c r="M871" s="459"/>
      <c r="N871" s="459"/>
    </row>
    <row r="872" spans="1:14" s="76" customFormat="1" ht="12.75" customHeight="1">
      <c r="A872" s="105"/>
      <c r="B872" s="112"/>
      <c r="C872" s="113">
        <v>4210</v>
      </c>
      <c r="D872" s="114" t="s">
        <v>7</v>
      </c>
      <c r="E872" s="117">
        <v>3222.05</v>
      </c>
      <c r="F872" s="116">
        <v>6130</v>
      </c>
      <c r="G872" s="116">
        <v>7748</v>
      </c>
      <c r="H872" s="117">
        <v>7748.36</v>
      </c>
      <c r="I872" s="554">
        <f aca="true" t="shared" si="76" ref="I872:I880">H872/G872*100</f>
        <v>100.00464636035105</v>
      </c>
      <c r="J872" s="287">
        <f t="shared" si="75"/>
        <v>240.47919802610136</v>
      </c>
      <c r="K872" s="459"/>
      <c r="L872" s="459"/>
      <c r="M872" s="459"/>
      <c r="N872" s="459"/>
    </row>
    <row r="873" spans="1:14" s="76" customFormat="1" ht="12.75" customHeight="1">
      <c r="A873" s="105"/>
      <c r="B873" s="112"/>
      <c r="C873" s="113">
        <v>4260</v>
      </c>
      <c r="D873" s="114" t="s">
        <v>15</v>
      </c>
      <c r="E873" s="117">
        <v>9975.45</v>
      </c>
      <c r="F873" s="116">
        <v>8150</v>
      </c>
      <c r="G873" s="115">
        <v>5462</v>
      </c>
      <c r="H873" s="117">
        <v>5461.89</v>
      </c>
      <c r="I873" s="554">
        <f t="shared" si="76"/>
        <v>99.99798608568291</v>
      </c>
      <c r="J873" s="287">
        <f t="shared" si="75"/>
        <v>54.753319399124855</v>
      </c>
      <c r="K873" s="651"/>
      <c r="L873" s="459"/>
      <c r="M873" s="459"/>
      <c r="N873" s="459"/>
    </row>
    <row r="874" spans="1:14" s="76" customFormat="1" ht="12.75" customHeight="1">
      <c r="A874" s="105"/>
      <c r="B874" s="112"/>
      <c r="C874" s="113">
        <v>4280</v>
      </c>
      <c r="D874" s="114" t="s">
        <v>91</v>
      </c>
      <c r="E874" s="117">
        <v>990</v>
      </c>
      <c r="F874" s="116">
        <v>250</v>
      </c>
      <c r="G874" s="115">
        <v>570</v>
      </c>
      <c r="H874" s="117">
        <v>570</v>
      </c>
      <c r="I874" s="554">
        <f t="shared" si="76"/>
        <v>100</v>
      </c>
      <c r="J874" s="287">
        <f t="shared" si="75"/>
        <v>57.57575757575758</v>
      </c>
      <c r="K874" s="467"/>
      <c r="L874" s="459"/>
      <c r="M874" s="459"/>
      <c r="N874" s="459"/>
    </row>
    <row r="875" spans="1:14" s="76" customFormat="1" ht="12.75" customHeight="1">
      <c r="A875" s="105"/>
      <c r="B875" s="112"/>
      <c r="C875" s="113">
        <v>4300</v>
      </c>
      <c r="D875" s="114" t="s">
        <v>10</v>
      </c>
      <c r="E875" s="117">
        <v>14444.22</v>
      </c>
      <c r="F875" s="116">
        <v>13134</v>
      </c>
      <c r="G875" s="116">
        <v>13959</v>
      </c>
      <c r="H875" s="117">
        <v>13959.04</v>
      </c>
      <c r="I875" s="554">
        <f t="shared" si="76"/>
        <v>100.00028655347806</v>
      </c>
      <c r="J875" s="287">
        <f t="shared" si="75"/>
        <v>96.64100934491444</v>
      </c>
      <c r="K875" s="459"/>
      <c r="L875" s="459"/>
      <c r="M875" s="459"/>
      <c r="N875" s="459"/>
    </row>
    <row r="876" spans="1:14" s="76" customFormat="1" ht="12.75" customHeight="1">
      <c r="A876" s="105"/>
      <c r="B876" s="112"/>
      <c r="C876" s="113">
        <v>4360</v>
      </c>
      <c r="D876" s="75" t="s">
        <v>417</v>
      </c>
      <c r="E876" s="117">
        <v>4411.5</v>
      </c>
      <c r="F876" s="116">
        <v>6050</v>
      </c>
      <c r="G876" s="116">
        <v>3491</v>
      </c>
      <c r="H876" s="117">
        <v>3490.99</v>
      </c>
      <c r="I876" s="554">
        <f t="shared" si="76"/>
        <v>99.99971354912633</v>
      </c>
      <c r="J876" s="287">
        <f t="shared" si="75"/>
        <v>79.13385469794854</v>
      </c>
      <c r="K876" s="459"/>
      <c r="L876" s="459"/>
      <c r="M876" s="459"/>
      <c r="N876" s="459"/>
    </row>
    <row r="877" spans="1:14" s="76" customFormat="1" ht="12.75" customHeight="1">
      <c r="A877" s="105"/>
      <c r="B877" s="112"/>
      <c r="C877" s="113">
        <v>4410</v>
      </c>
      <c r="D877" s="114" t="s">
        <v>16</v>
      </c>
      <c r="E877" s="117">
        <v>5612.29</v>
      </c>
      <c r="F877" s="116">
        <v>3600</v>
      </c>
      <c r="G877" s="116">
        <v>3923</v>
      </c>
      <c r="H877" s="117">
        <v>3923.28</v>
      </c>
      <c r="I877" s="554">
        <f t="shared" si="76"/>
        <v>100.00713739485087</v>
      </c>
      <c r="J877" s="287">
        <f t="shared" si="75"/>
        <v>69.9051545803941</v>
      </c>
      <c r="K877" s="459"/>
      <c r="L877" s="459"/>
      <c r="M877" s="459"/>
      <c r="N877" s="459"/>
    </row>
    <row r="878" spans="1:14" s="76" customFormat="1" ht="12.75" customHeight="1">
      <c r="A878" s="105"/>
      <c r="B878" s="112"/>
      <c r="C878" s="113">
        <v>4430</v>
      </c>
      <c r="D878" s="114" t="s">
        <v>28</v>
      </c>
      <c r="E878" s="117">
        <v>124.63</v>
      </c>
      <c r="F878" s="116">
        <v>500</v>
      </c>
      <c r="G878" s="116">
        <v>131</v>
      </c>
      <c r="H878" s="117">
        <v>130.77</v>
      </c>
      <c r="I878" s="554">
        <f t="shared" si="76"/>
        <v>99.82442748091603</v>
      </c>
      <c r="J878" s="287">
        <f t="shared" si="75"/>
        <v>104.92658268474686</v>
      </c>
      <c r="K878" s="459"/>
      <c r="L878" s="459"/>
      <c r="M878" s="459"/>
      <c r="N878" s="459"/>
    </row>
    <row r="879" spans="1:14" s="76" customFormat="1" ht="12.75" customHeight="1">
      <c r="A879" s="105"/>
      <c r="B879" s="112"/>
      <c r="C879" s="113">
        <v>4440</v>
      </c>
      <c r="D879" s="114" t="s">
        <v>17</v>
      </c>
      <c r="E879" s="117">
        <v>12343.75</v>
      </c>
      <c r="F879" s="116">
        <v>12216</v>
      </c>
      <c r="G879" s="116">
        <v>13544</v>
      </c>
      <c r="H879" s="117">
        <v>13544.22</v>
      </c>
      <c r="I879" s="554">
        <f t="shared" si="76"/>
        <v>100.0016243354991</v>
      </c>
      <c r="J879" s="287">
        <f t="shared" si="75"/>
        <v>109.72532658227847</v>
      </c>
      <c r="K879" s="459"/>
      <c r="L879" s="459"/>
      <c r="M879" s="459"/>
      <c r="N879" s="459"/>
    </row>
    <row r="880" spans="1:14" s="76" customFormat="1" ht="12.75" customHeight="1">
      <c r="A880" s="105"/>
      <c r="B880" s="230"/>
      <c r="C880" s="113">
        <v>4700</v>
      </c>
      <c r="D880" s="114" t="s">
        <v>142</v>
      </c>
      <c r="E880" s="117">
        <v>962</v>
      </c>
      <c r="F880" s="116">
        <v>800</v>
      </c>
      <c r="G880" s="116">
        <v>1465</v>
      </c>
      <c r="H880" s="117">
        <v>1464.55</v>
      </c>
      <c r="I880" s="554">
        <f t="shared" si="76"/>
        <v>99.96928327645051</v>
      </c>
      <c r="J880" s="287">
        <f t="shared" si="75"/>
        <v>152.24012474012474</v>
      </c>
      <c r="K880" s="459"/>
      <c r="L880" s="459"/>
      <c r="M880" s="459"/>
      <c r="N880" s="459"/>
    </row>
    <row r="881" spans="1:14" s="76" customFormat="1" ht="12.75" customHeight="1">
      <c r="A881" s="105"/>
      <c r="B881" s="106">
        <v>85220</v>
      </c>
      <c r="C881" s="106"/>
      <c r="D881" s="118" t="s">
        <v>297</v>
      </c>
      <c r="E881" s="299"/>
      <c r="F881" s="300"/>
      <c r="G881" s="300"/>
      <c r="H881" s="299"/>
      <c r="I881" s="626"/>
      <c r="J881" s="634"/>
      <c r="K881" s="459"/>
      <c r="L881" s="459"/>
      <c r="M881" s="459"/>
      <c r="N881" s="459"/>
    </row>
    <row r="882" spans="1:14" s="76" customFormat="1" ht="12.75" customHeight="1">
      <c r="A882" s="105"/>
      <c r="B882" s="106"/>
      <c r="C882" s="119"/>
      <c r="D882" s="151" t="s">
        <v>298</v>
      </c>
      <c r="E882" s="117"/>
      <c r="F882" s="116"/>
      <c r="G882" s="116"/>
      <c r="H882" s="117"/>
      <c r="I882" s="554"/>
      <c r="J882" s="287"/>
      <c r="K882" s="459"/>
      <c r="L882" s="459"/>
      <c r="M882" s="459"/>
      <c r="N882" s="459"/>
    </row>
    <row r="883" spans="1:14" s="76" customFormat="1" ht="12.75" customHeight="1">
      <c r="A883" s="105"/>
      <c r="B883" s="112"/>
      <c r="C883" s="259"/>
      <c r="D883" s="151" t="s">
        <v>299</v>
      </c>
      <c r="E883" s="111">
        <v>0</v>
      </c>
      <c r="F883" s="110">
        <f>F884+F885</f>
        <v>2000</v>
      </c>
      <c r="G883" s="110">
        <f>SUM(G884:G885)</f>
        <v>2000</v>
      </c>
      <c r="H883" s="111">
        <f>SUM(H884:H885)</f>
        <v>0</v>
      </c>
      <c r="I883" s="553">
        <v>0</v>
      </c>
      <c r="J883" s="272">
        <v>0</v>
      </c>
      <c r="K883" s="459"/>
      <c r="L883" s="459"/>
      <c r="M883" s="459"/>
      <c r="N883" s="459"/>
    </row>
    <row r="884" spans="1:14" s="76" customFormat="1" ht="12.75" customHeight="1">
      <c r="A884" s="105"/>
      <c r="B884" s="112"/>
      <c r="C884" s="259">
        <v>4170</v>
      </c>
      <c r="D884" s="114" t="s">
        <v>111</v>
      </c>
      <c r="E884" s="117">
        <v>0</v>
      </c>
      <c r="F884" s="116">
        <v>1000</v>
      </c>
      <c r="G884" s="116">
        <v>1000</v>
      </c>
      <c r="H884" s="117">
        <v>0</v>
      </c>
      <c r="I884" s="554">
        <v>0</v>
      </c>
      <c r="J884" s="287">
        <v>0</v>
      </c>
      <c r="K884" s="459"/>
      <c r="L884" s="459"/>
      <c r="M884" s="459"/>
      <c r="N884" s="459"/>
    </row>
    <row r="885" spans="1:14" s="76" customFormat="1" ht="12.75" customHeight="1">
      <c r="A885" s="105"/>
      <c r="B885" s="112"/>
      <c r="C885" s="259">
        <v>4300</v>
      </c>
      <c r="D885" s="114" t="s">
        <v>10</v>
      </c>
      <c r="E885" s="117">
        <v>0</v>
      </c>
      <c r="F885" s="116">
        <v>1000</v>
      </c>
      <c r="G885" s="116">
        <v>1000</v>
      </c>
      <c r="H885" s="117">
        <v>0</v>
      </c>
      <c r="I885" s="554">
        <v>0</v>
      </c>
      <c r="J885" s="287">
        <v>0</v>
      </c>
      <c r="K885" s="459"/>
      <c r="L885" s="459"/>
      <c r="M885" s="459"/>
      <c r="N885" s="459"/>
    </row>
    <row r="886" spans="1:14" s="76" customFormat="1" ht="12.75" customHeight="1">
      <c r="A886" s="105"/>
      <c r="B886" s="119">
        <v>85295</v>
      </c>
      <c r="C886" s="119"/>
      <c r="D886" s="151" t="s">
        <v>38</v>
      </c>
      <c r="E886" s="111">
        <f>E889</f>
        <v>18170</v>
      </c>
      <c r="F886" s="110">
        <f>F889</f>
        <v>25400</v>
      </c>
      <c r="G886" s="110">
        <f>G889</f>
        <v>25400</v>
      </c>
      <c r="H886" s="111">
        <f>H889</f>
        <v>23467.72</v>
      </c>
      <c r="I886" s="553">
        <f>H886/G886*100</f>
        <v>92.39259842519687</v>
      </c>
      <c r="J886" s="272">
        <f>H886/E886*100</f>
        <v>129.15641166758394</v>
      </c>
      <c r="K886" s="459"/>
      <c r="L886" s="459"/>
      <c r="M886" s="459"/>
      <c r="N886" s="459"/>
    </row>
    <row r="887" spans="1:14" s="76" customFormat="1" ht="12.75" customHeight="1">
      <c r="A887" s="105"/>
      <c r="B887" s="112"/>
      <c r="C887" s="259">
        <v>2820</v>
      </c>
      <c r="D887" s="75" t="s">
        <v>300</v>
      </c>
      <c r="E887" s="117"/>
      <c r="F887" s="116"/>
      <c r="G887" s="116"/>
      <c r="H887" s="117"/>
      <c r="I887" s="554"/>
      <c r="J887" s="287"/>
      <c r="K887" s="459"/>
      <c r="L887" s="459"/>
      <c r="M887" s="459"/>
      <c r="N887" s="459"/>
    </row>
    <row r="888" spans="1:14" s="76" customFormat="1" ht="12.75" customHeight="1">
      <c r="A888" s="105"/>
      <c r="B888" s="112"/>
      <c r="C888" s="259"/>
      <c r="D888" s="75" t="s">
        <v>188</v>
      </c>
      <c r="E888" s="117"/>
      <c r="F888" s="116"/>
      <c r="G888" s="116"/>
      <c r="H888" s="117"/>
      <c r="I888" s="554"/>
      <c r="J888" s="287"/>
      <c r="K888" s="459"/>
      <c r="L888" s="459"/>
      <c r="M888" s="459"/>
      <c r="N888" s="459"/>
    </row>
    <row r="889" spans="1:14" s="76" customFormat="1" ht="12.75" customHeight="1">
      <c r="A889" s="157"/>
      <c r="B889" s="230"/>
      <c r="C889" s="113"/>
      <c r="D889" s="114" t="s">
        <v>301</v>
      </c>
      <c r="E889" s="117">
        <v>18170</v>
      </c>
      <c r="F889" s="116">
        <v>25400</v>
      </c>
      <c r="G889" s="116">
        <v>25400</v>
      </c>
      <c r="H889" s="117">
        <v>23467.72</v>
      </c>
      <c r="I889" s="554">
        <f>H889/G889*100</f>
        <v>92.39259842519687</v>
      </c>
      <c r="J889" s="287">
        <f>H889/E889*100</f>
        <v>129.15641166758394</v>
      </c>
      <c r="K889" s="459"/>
      <c r="L889" s="459"/>
      <c r="M889" s="459"/>
      <c r="N889" s="459"/>
    </row>
    <row r="890" spans="1:14" s="76" customFormat="1" ht="12.75" customHeight="1">
      <c r="A890" s="156"/>
      <c r="B890" s="156"/>
      <c r="C890" s="156"/>
      <c r="D890" s="156"/>
      <c r="E890" s="159"/>
      <c r="F890" s="158"/>
      <c r="G890" s="158"/>
      <c r="H890" s="159"/>
      <c r="I890" s="367"/>
      <c r="J890" s="367"/>
      <c r="K890" s="459"/>
      <c r="L890" s="459"/>
      <c r="M890" s="459"/>
      <c r="N890" s="459"/>
    </row>
    <row r="891" spans="1:14" s="76" customFormat="1" ht="12.75" customHeight="1">
      <c r="A891" s="156"/>
      <c r="B891" s="156"/>
      <c r="C891" s="156"/>
      <c r="D891" s="156"/>
      <c r="E891" s="159"/>
      <c r="F891" s="158"/>
      <c r="G891" s="158"/>
      <c r="H891" s="159"/>
      <c r="I891" s="367"/>
      <c r="J891" s="367"/>
      <c r="K891" s="459"/>
      <c r="L891" s="459"/>
      <c r="M891" s="459"/>
      <c r="N891" s="459"/>
    </row>
    <row r="892" spans="1:14" s="76" customFormat="1" ht="12.75" customHeight="1">
      <c r="A892" s="156"/>
      <c r="B892" s="156"/>
      <c r="C892" s="156"/>
      <c r="D892" s="156"/>
      <c r="E892" s="159"/>
      <c r="F892" s="158"/>
      <c r="G892" s="158"/>
      <c r="H892" s="159"/>
      <c r="I892" s="367"/>
      <c r="J892" s="367"/>
      <c r="K892" s="459"/>
      <c r="L892" s="459"/>
      <c r="M892" s="459"/>
      <c r="N892" s="459"/>
    </row>
    <row r="893" spans="1:14" s="76" customFormat="1" ht="12.75" customHeight="1">
      <c r="A893" s="156"/>
      <c r="B893" s="156"/>
      <c r="C893" s="156"/>
      <c r="D893" s="156"/>
      <c r="E893" s="159"/>
      <c r="F893" s="158"/>
      <c r="G893" s="158"/>
      <c r="H893" s="159"/>
      <c r="I893" s="367"/>
      <c r="J893" s="367"/>
      <c r="K893" s="459"/>
      <c r="L893" s="459"/>
      <c r="M893" s="459"/>
      <c r="N893" s="459"/>
    </row>
    <row r="894" spans="1:14" s="76" customFormat="1" ht="12.75" customHeight="1">
      <c r="A894" s="156"/>
      <c r="B894" s="156"/>
      <c r="C894" s="156"/>
      <c r="D894" s="156"/>
      <c r="E894" s="159"/>
      <c r="F894" s="158"/>
      <c r="G894" s="158"/>
      <c r="H894" s="159"/>
      <c r="I894" s="367"/>
      <c r="J894" s="367"/>
      <c r="K894" s="459"/>
      <c r="L894" s="459"/>
      <c r="M894" s="459"/>
      <c r="N894" s="459"/>
    </row>
    <row r="895" spans="1:14" s="76" customFormat="1" ht="12.75" customHeight="1">
      <c r="A895" s="156"/>
      <c r="B895" s="156"/>
      <c r="C895" s="156"/>
      <c r="D895" s="156"/>
      <c r="E895" s="159"/>
      <c r="F895" s="158"/>
      <c r="G895" s="158"/>
      <c r="H895" s="159"/>
      <c r="I895" s="367"/>
      <c r="J895" s="367"/>
      <c r="K895" s="459"/>
      <c r="L895" s="459"/>
      <c r="M895" s="459"/>
      <c r="N895" s="459"/>
    </row>
    <row r="896" spans="1:14" s="76" customFormat="1" ht="12.75" customHeight="1">
      <c r="A896" s="156"/>
      <c r="B896" s="156"/>
      <c r="C896" s="156"/>
      <c r="D896" s="156"/>
      <c r="E896" s="159" t="s">
        <v>545</v>
      </c>
      <c r="F896" s="158"/>
      <c r="G896" s="158"/>
      <c r="H896" s="159"/>
      <c r="I896" s="367"/>
      <c r="J896" s="367"/>
      <c r="K896" s="459"/>
      <c r="L896" s="459"/>
      <c r="M896" s="459"/>
      <c r="N896" s="459"/>
    </row>
    <row r="897" spans="1:14" s="76" customFormat="1" ht="12.75" customHeight="1">
      <c r="A897" s="156"/>
      <c r="B897" s="156"/>
      <c r="C897" s="156"/>
      <c r="D897" s="156"/>
      <c r="E897" s="159"/>
      <c r="F897" s="158"/>
      <c r="G897" s="158"/>
      <c r="H897" s="159"/>
      <c r="I897" s="367"/>
      <c r="J897" s="367"/>
      <c r="K897" s="459"/>
      <c r="L897" s="459"/>
      <c r="M897" s="459"/>
      <c r="N897" s="459"/>
    </row>
    <row r="898" spans="1:14" s="76" customFormat="1" ht="12.75" customHeight="1">
      <c r="A898" s="419"/>
      <c r="B898" s="420"/>
      <c r="C898" s="419"/>
      <c r="D898" s="421"/>
      <c r="E898" s="82" t="s">
        <v>3</v>
      </c>
      <c r="F898" s="422" t="s">
        <v>101</v>
      </c>
      <c r="G898" s="423" t="s">
        <v>102</v>
      </c>
      <c r="H898" s="82" t="s">
        <v>3</v>
      </c>
      <c r="I898" s="424" t="s">
        <v>319</v>
      </c>
      <c r="J898" s="425"/>
      <c r="K898" s="459"/>
      <c r="L898" s="459"/>
      <c r="M898" s="459"/>
      <c r="N898" s="459"/>
    </row>
    <row r="899" spans="1:14" s="76" customFormat="1" ht="12.75" customHeight="1">
      <c r="A899" s="426" t="s">
        <v>98</v>
      </c>
      <c r="B899" s="249" t="s">
        <v>99</v>
      </c>
      <c r="C899" s="426" t="s">
        <v>4</v>
      </c>
      <c r="D899" s="427" t="s">
        <v>100</v>
      </c>
      <c r="E899" s="86" t="s">
        <v>378</v>
      </c>
      <c r="F899" s="428" t="s">
        <v>103</v>
      </c>
      <c r="G899" s="429" t="s">
        <v>104</v>
      </c>
      <c r="H899" s="86" t="s">
        <v>479</v>
      </c>
      <c r="I899" s="430"/>
      <c r="J899" s="431"/>
      <c r="K899" s="459"/>
      <c r="L899" s="459"/>
      <c r="M899" s="459"/>
      <c r="N899" s="459"/>
    </row>
    <row r="900" spans="1:14" s="76" customFormat="1" ht="12.75" customHeight="1">
      <c r="A900" s="432"/>
      <c r="B900" s="433"/>
      <c r="C900" s="432"/>
      <c r="D900" s="434"/>
      <c r="E900" s="90"/>
      <c r="F900" s="435" t="s">
        <v>479</v>
      </c>
      <c r="G900" s="436" t="s">
        <v>105</v>
      </c>
      <c r="H900" s="90"/>
      <c r="I900" s="437" t="s">
        <v>106</v>
      </c>
      <c r="J900" s="438" t="s">
        <v>107</v>
      </c>
      <c r="K900" s="459"/>
      <c r="L900" s="459"/>
      <c r="M900" s="459"/>
      <c r="N900" s="459"/>
    </row>
    <row r="901" spans="1:14" s="76" customFormat="1" ht="12.75" customHeight="1">
      <c r="A901" s="92">
        <v>1</v>
      </c>
      <c r="B901" s="92">
        <v>2</v>
      </c>
      <c r="C901" s="92">
        <v>3</v>
      </c>
      <c r="D901" s="92">
        <v>4</v>
      </c>
      <c r="E901" s="439">
        <v>5</v>
      </c>
      <c r="F901" s="439">
        <v>6</v>
      </c>
      <c r="G901" s="439">
        <v>7</v>
      </c>
      <c r="H901" s="440">
        <v>8</v>
      </c>
      <c r="I901" s="441">
        <v>9</v>
      </c>
      <c r="J901" s="442">
        <v>10</v>
      </c>
      <c r="K901" s="459"/>
      <c r="L901" s="459"/>
      <c r="M901" s="459"/>
      <c r="N901" s="459"/>
    </row>
    <row r="902" spans="1:14" s="76" customFormat="1" ht="12.75" customHeight="1">
      <c r="A902" s="224">
        <v>853</v>
      </c>
      <c r="B902" s="147"/>
      <c r="C902" s="185"/>
      <c r="D902" s="660" t="s">
        <v>571</v>
      </c>
      <c r="E902" s="294">
        <f>E904+E906+E921+E941</f>
        <v>2559591.13</v>
      </c>
      <c r="F902" s="227">
        <f>F904+F906+F921+F941</f>
        <v>2384162</v>
      </c>
      <c r="G902" s="227">
        <f>G904+G906+G921+G941</f>
        <v>2487227</v>
      </c>
      <c r="H902" s="228">
        <f>H904+H906+H921+H941</f>
        <v>2487227</v>
      </c>
      <c r="I902" s="294">
        <f>H902/G902*100</f>
        <v>100</v>
      </c>
      <c r="J902" s="294">
        <f>H902/E902*100</f>
        <v>97.17282463000252</v>
      </c>
      <c r="K902" s="459"/>
      <c r="L902" s="459"/>
      <c r="M902" s="459"/>
      <c r="N902" s="459"/>
    </row>
    <row r="903" spans="1:14" s="76" customFormat="1" ht="12.75" customHeight="1">
      <c r="A903" s="224"/>
      <c r="B903" s="225"/>
      <c r="C903" s="148"/>
      <c r="D903" s="162" t="s">
        <v>198</v>
      </c>
      <c r="E903" s="150">
        <v>0</v>
      </c>
      <c r="F903" s="149">
        <v>0</v>
      </c>
      <c r="G903" s="149">
        <f>G942</f>
        <v>0</v>
      </c>
      <c r="H903" s="150">
        <f>H942</f>
        <v>0</v>
      </c>
      <c r="I903" s="623">
        <v>0</v>
      </c>
      <c r="J903" s="150">
        <v>0</v>
      </c>
      <c r="K903" s="459"/>
      <c r="L903" s="459"/>
      <c r="M903" s="459"/>
      <c r="N903" s="459"/>
    </row>
    <row r="904" spans="1:14" s="76" customFormat="1" ht="12.75" customHeight="1">
      <c r="A904" s="211"/>
      <c r="B904" s="373">
        <v>85311</v>
      </c>
      <c r="C904" s="212"/>
      <c r="D904" s="496" t="s">
        <v>147</v>
      </c>
      <c r="E904" s="120">
        <f>E905</f>
        <v>45222</v>
      </c>
      <c r="F904" s="274">
        <f>F905</f>
        <v>45222</v>
      </c>
      <c r="G904" s="274">
        <f>G905</f>
        <v>45222</v>
      </c>
      <c r="H904" s="120">
        <f>H905</f>
        <v>45222</v>
      </c>
      <c r="I904" s="553">
        <v>100</v>
      </c>
      <c r="J904" s="272">
        <f>H904/E904*100</f>
        <v>100</v>
      </c>
      <c r="K904" s="459"/>
      <c r="L904" s="459"/>
      <c r="M904" s="459"/>
      <c r="N904" s="459"/>
    </row>
    <row r="905" spans="1:14" s="76" customFormat="1" ht="12.75" customHeight="1">
      <c r="A905" s="220"/>
      <c r="B905" s="262"/>
      <c r="C905" s="485">
        <v>2570</v>
      </c>
      <c r="D905" s="652" t="s">
        <v>273</v>
      </c>
      <c r="E905" s="313">
        <v>45222</v>
      </c>
      <c r="F905" s="314">
        <v>45222</v>
      </c>
      <c r="G905" s="314">
        <v>45222</v>
      </c>
      <c r="H905" s="313">
        <v>45222</v>
      </c>
      <c r="I905" s="554">
        <v>100</v>
      </c>
      <c r="J905" s="287">
        <f>H905/E905*100</f>
        <v>100</v>
      </c>
      <c r="K905" s="459"/>
      <c r="L905" s="459"/>
      <c r="M905" s="459"/>
      <c r="N905" s="459"/>
    </row>
    <row r="906" spans="1:14" s="76" customFormat="1" ht="12.75" customHeight="1">
      <c r="A906" s="121"/>
      <c r="B906" s="119">
        <v>85321</v>
      </c>
      <c r="C906" s="107"/>
      <c r="D906" s="108" t="s">
        <v>138</v>
      </c>
      <c r="E906" s="111">
        <f>E907</f>
        <v>131612</v>
      </c>
      <c r="F906" s="110">
        <f>F907</f>
        <v>104000</v>
      </c>
      <c r="G906" s="110">
        <f>G907</f>
        <v>165765</v>
      </c>
      <c r="H906" s="111">
        <f>H907</f>
        <v>165765</v>
      </c>
      <c r="I906" s="553">
        <f>H906/G906*100</f>
        <v>100</v>
      </c>
      <c r="J906" s="272">
        <f>H906/E906*100</f>
        <v>125.9497614199313</v>
      </c>
      <c r="K906" s="459"/>
      <c r="L906" s="459"/>
      <c r="M906" s="459"/>
      <c r="N906" s="459"/>
    </row>
    <row r="907" spans="1:14" s="76" customFormat="1" ht="12.75" customHeight="1">
      <c r="A907" s="121"/>
      <c r="B907" s="106"/>
      <c r="C907" s="107"/>
      <c r="D907" s="152" t="s">
        <v>181</v>
      </c>
      <c r="E907" s="237">
        <f>SUM(E909:E920)</f>
        <v>131612</v>
      </c>
      <c r="F907" s="273">
        <f>SUM(F909:F920)</f>
        <v>104000</v>
      </c>
      <c r="G907" s="273">
        <f>SUM(G909:G920)+G908</f>
        <v>165765</v>
      </c>
      <c r="H907" s="237">
        <f>SUM(H908:H920)</f>
        <v>165765</v>
      </c>
      <c r="I907" s="621">
        <f>H907/G907*100</f>
        <v>100</v>
      </c>
      <c r="J907" s="302">
        <f>H907/E907*100</f>
        <v>125.9497614199313</v>
      </c>
      <c r="K907" s="459"/>
      <c r="L907" s="459"/>
      <c r="M907" s="459"/>
      <c r="N907" s="459"/>
    </row>
    <row r="908" spans="1:14" s="76" customFormat="1" ht="12.75" customHeight="1">
      <c r="A908" s="121"/>
      <c r="B908" s="106"/>
      <c r="C908" s="113">
        <v>3020</v>
      </c>
      <c r="D908" s="114" t="s">
        <v>166</v>
      </c>
      <c r="E908" s="117">
        <v>0</v>
      </c>
      <c r="F908" s="116">
        <v>0</v>
      </c>
      <c r="G908" s="116">
        <v>250</v>
      </c>
      <c r="H908" s="117">
        <v>250</v>
      </c>
      <c r="I908" s="554">
        <v>100</v>
      </c>
      <c r="J908" s="287">
        <v>0</v>
      </c>
      <c r="K908" s="480"/>
      <c r="L908" s="459"/>
      <c r="M908" s="459"/>
      <c r="N908" s="459"/>
    </row>
    <row r="909" spans="1:14" s="76" customFormat="1" ht="12.75" customHeight="1">
      <c r="A909" s="105"/>
      <c r="B909" s="112"/>
      <c r="C909" s="113">
        <v>4010</v>
      </c>
      <c r="D909" s="114" t="s">
        <v>11</v>
      </c>
      <c r="E909" s="117">
        <v>44711.29</v>
      </c>
      <c r="F909" s="116">
        <v>43994</v>
      </c>
      <c r="G909" s="116">
        <v>77843</v>
      </c>
      <c r="H909" s="117">
        <v>77843.36</v>
      </c>
      <c r="I909" s="554">
        <f>H909/G909*100</f>
        <v>100.00046246932929</v>
      </c>
      <c r="J909" s="287">
        <f>H909/E909*100</f>
        <v>174.10224576387753</v>
      </c>
      <c r="K909" s="467"/>
      <c r="L909" s="459"/>
      <c r="M909" s="459"/>
      <c r="N909" s="459"/>
    </row>
    <row r="910" spans="1:14" s="76" customFormat="1" ht="12.75" customHeight="1">
      <c r="A910" s="105"/>
      <c r="B910" s="112"/>
      <c r="C910" s="113">
        <v>4040</v>
      </c>
      <c r="D910" s="114" t="s">
        <v>12</v>
      </c>
      <c r="E910" s="117">
        <v>3433.34</v>
      </c>
      <c r="F910" s="116">
        <v>3740</v>
      </c>
      <c r="G910" s="116">
        <v>3407</v>
      </c>
      <c r="H910" s="117">
        <v>3407.06</v>
      </c>
      <c r="I910" s="554">
        <f aca="true" t="shared" si="77" ref="I910:I920">H910/G910*100</f>
        <v>100.00176108012914</v>
      </c>
      <c r="J910" s="287">
        <f aca="true" t="shared" si="78" ref="J910:J919">H910/E910*100</f>
        <v>99.23456459307846</v>
      </c>
      <c r="K910" s="459"/>
      <c r="L910" s="459"/>
      <c r="M910" s="459"/>
      <c r="N910" s="459"/>
    </row>
    <row r="911" spans="1:14" s="76" customFormat="1" ht="12.75" customHeight="1">
      <c r="A911" s="105"/>
      <c r="B911" s="112"/>
      <c r="C911" s="113">
        <v>4110</v>
      </c>
      <c r="D911" s="114" t="s">
        <v>13</v>
      </c>
      <c r="E911" s="117">
        <v>8010.1</v>
      </c>
      <c r="F911" s="116">
        <v>8220</v>
      </c>
      <c r="G911" s="116">
        <v>13864</v>
      </c>
      <c r="H911" s="117">
        <v>13863.67</v>
      </c>
      <c r="I911" s="554">
        <f t="shared" si="77"/>
        <v>99.99761973456434</v>
      </c>
      <c r="J911" s="287">
        <f t="shared" si="78"/>
        <v>173.07736482690603</v>
      </c>
      <c r="K911" s="480"/>
      <c r="L911" s="459"/>
      <c r="M911" s="459"/>
      <c r="N911" s="459"/>
    </row>
    <row r="912" spans="1:14" s="76" customFormat="1" ht="12.75" customHeight="1">
      <c r="A912" s="105"/>
      <c r="B912" s="112"/>
      <c r="C912" s="113">
        <v>4120</v>
      </c>
      <c r="D912" s="114" t="s">
        <v>14</v>
      </c>
      <c r="E912" s="117">
        <v>1139.65</v>
      </c>
      <c r="F912" s="116">
        <v>1170</v>
      </c>
      <c r="G912" s="116">
        <v>1972</v>
      </c>
      <c r="H912" s="117">
        <v>1972.49</v>
      </c>
      <c r="I912" s="554">
        <f t="shared" si="77"/>
        <v>100.02484787018255</v>
      </c>
      <c r="J912" s="287">
        <f t="shared" si="78"/>
        <v>173.07857675602156</v>
      </c>
      <c r="K912" s="467"/>
      <c r="L912" s="459"/>
      <c r="M912" s="459"/>
      <c r="N912" s="459"/>
    </row>
    <row r="913" spans="1:14" s="76" customFormat="1" ht="12.75" customHeight="1">
      <c r="A913" s="105"/>
      <c r="B913" s="112"/>
      <c r="C913" s="113">
        <v>4170</v>
      </c>
      <c r="D913" s="114" t="s">
        <v>111</v>
      </c>
      <c r="E913" s="117">
        <v>51762</v>
      </c>
      <c r="F913" s="116">
        <v>32353</v>
      </c>
      <c r="G913" s="116">
        <v>42024</v>
      </c>
      <c r="H913" s="117">
        <v>42024</v>
      </c>
      <c r="I913" s="554">
        <f t="shared" si="77"/>
        <v>100</v>
      </c>
      <c r="J913" s="287">
        <f t="shared" si="78"/>
        <v>81.18697113712761</v>
      </c>
      <c r="K913" s="459"/>
      <c r="L913" s="459"/>
      <c r="M913" s="459"/>
      <c r="N913" s="459"/>
    </row>
    <row r="914" spans="1:14" s="76" customFormat="1" ht="12.75" customHeight="1">
      <c r="A914" s="105"/>
      <c r="B914" s="112"/>
      <c r="C914" s="113">
        <v>4280</v>
      </c>
      <c r="D914" s="114" t="s">
        <v>91</v>
      </c>
      <c r="E914" s="117">
        <v>0</v>
      </c>
      <c r="F914" s="116">
        <v>0</v>
      </c>
      <c r="G914" s="116">
        <v>95</v>
      </c>
      <c r="H914" s="117">
        <v>95</v>
      </c>
      <c r="I914" s="554">
        <f t="shared" si="77"/>
        <v>100</v>
      </c>
      <c r="J914" s="287">
        <v>0</v>
      </c>
      <c r="K914" s="459"/>
      <c r="L914" s="459"/>
      <c r="M914" s="459"/>
      <c r="N914" s="459"/>
    </row>
    <row r="915" spans="1:14" s="76" customFormat="1" ht="12.75" customHeight="1">
      <c r="A915" s="161"/>
      <c r="B915" s="112"/>
      <c r="C915" s="113">
        <v>4210</v>
      </c>
      <c r="D915" s="114" t="s">
        <v>7</v>
      </c>
      <c r="E915" s="117">
        <v>7758.35</v>
      </c>
      <c r="F915" s="116">
        <v>2900</v>
      </c>
      <c r="G915" s="116">
        <v>10833</v>
      </c>
      <c r="H915" s="117">
        <v>10833.31</v>
      </c>
      <c r="I915" s="554">
        <f t="shared" si="77"/>
        <v>100.00286162651157</v>
      </c>
      <c r="J915" s="287">
        <f t="shared" si="78"/>
        <v>139.63420057099768</v>
      </c>
      <c r="K915" s="480"/>
      <c r="L915" s="459"/>
      <c r="M915" s="459"/>
      <c r="N915" s="459"/>
    </row>
    <row r="916" spans="1:14" s="76" customFormat="1" ht="12.75" customHeight="1">
      <c r="A916" s="161"/>
      <c r="B916" s="112"/>
      <c r="C916" s="113">
        <v>4300</v>
      </c>
      <c r="D916" s="114" t="s">
        <v>10</v>
      </c>
      <c r="E916" s="117">
        <v>12735.99</v>
      </c>
      <c r="F916" s="116">
        <v>9429</v>
      </c>
      <c r="G916" s="116">
        <v>10928</v>
      </c>
      <c r="H916" s="117">
        <v>10927.65</v>
      </c>
      <c r="I916" s="554">
        <f t="shared" si="77"/>
        <v>99.9967972181552</v>
      </c>
      <c r="J916" s="287">
        <f t="shared" si="78"/>
        <v>85.80133935406671</v>
      </c>
      <c r="K916" s="467"/>
      <c r="L916" s="459"/>
      <c r="M916" s="459"/>
      <c r="N916" s="459"/>
    </row>
    <row r="917" spans="1:14" s="76" customFormat="1" ht="12.75" customHeight="1">
      <c r="A917" s="161"/>
      <c r="B917" s="112"/>
      <c r="C917" s="113">
        <v>4360</v>
      </c>
      <c r="D917" s="114" t="s">
        <v>419</v>
      </c>
      <c r="E917" s="117">
        <v>678.95</v>
      </c>
      <c r="F917" s="116">
        <v>800</v>
      </c>
      <c r="G917" s="116">
        <v>799</v>
      </c>
      <c r="H917" s="117">
        <v>798.62</v>
      </c>
      <c r="I917" s="554">
        <f t="shared" si="77"/>
        <v>99.95244055068837</v>
      </c>
      <c r="J917" s="287">
        <f t="shared" si="78"/>
        <v>117.62574563664481</v>
      </c>
      <c r="K917" s="459"/>
      <c r="L917" s="459"/>
      <c r="M917" s="459"/>
      <c r="N917" s="459"/>
    </row>
    <row r="918" spans="1:14" s="76" customFormat="1" ht="12.75" customHeight="1">
      <c r="A918" s="161"/>
      <c r="B918" s="112"/>
      <c r="C918" s="113">
        <v>4410</v>
      </c>
      <c r="D918" s="114" t="s">
        <v>16</v>
      </c>
      <c r="E918" s="117">
        <v>288.4</v>
      </c>
      <c r="F918" s="116">
        <v>300</v>
      </c>
      <c r="G918" s="116">
        <v>0</v>
      </c>
      <c r="H918" s="117">
        <v>0</v>
      </c>
      <c r="I918" s="554">
        <v>0</v>
      </c>
      <c r="J918" s="287">
        <f t="shared" si="78"/>
        <v>0</v>
      </c>
      <c r="K918" s="459"/>
      <c r="L918" s="459"/>
      <c r="M918" s="459"/>
      <c r="N918" s="459"/>
    </row>
    <row r="919" spans="1:14" s="76" customFormat="1" ht="12.75" customHeight="1">
      <c r="A919" s="161"/>
      <c r="B919" s="112"/>
      <c r="C919" s="113">
        <v>4440</v>
      </c>
      <c r="D919" s="114" t="s">
        <v>17</v>
      </c>
      <c r="E919" s="117">
        <v>1093.93</v>
      </c>
      <c r="F919" s="116">
        <v>1094</v>
      </c>
      <c r="G919" s="116">
        <v>2006</v>
      </c>
      <c r="H919" s="117">
        <v>2005.54</v>
      </c>
      <c r="I919" s="554">
        <f t="shared" si="77"/>
        <v>99.97706879361914</v>
      </c>
      <c r="J919" s="287">
        <f t="shared" si="78"/>
        <v>183.3334856892123</v>
      </c>
      <c r="K919" s="459"/>
      <c r="L919" s="459"/>
      <c r="M919" s="459"/>
      <c r="N919" s="459"/>
    </row>
    <row r="920" spans="1:14" s="76" customFormat="1" ht="12.75" customHeight="1">
      <c r="A920" s="161"/>
      <c r="B920" s="230"/>
      <c r="C920" s="113">
        <v>4700</v>
      </c>
      <c r="D920" s="114" t="s">
        <v>142</v>
      </c>
      <c r="E920" s="117">
        <v>0</v>
      </c>
      <c r="F920" s="116">
        <v>0</v>
      </c>
      <c r="G920" s="116">
        <v>1744</v>
      </c>
      <c r="H920" s="117">
        <v>1744.3</v>
      </c>
      <c r="I920" s="554">
        <f t="shared" si="77"/>
        <v>100.01720183486238</v>
      </c>
      <c r="J920" s="287">
        <v>0</v>
      </c>
      <c r="K920" s="459"/>
      <c r="L920" s="459"/>
      <c r="M920" s="459"/>
      <c r="N920" s="459"/>
    </row>
    <row r="921" spans="1:14" s="76" customFormat="1" ht="12.75" customHeight="1">
      <c r="A921" s="497"/>
      <c r="B921" s="106">
        <v>85333</v>
      </c>
      <c r="C921" s="107"/>
      <c r="D921" s="108" t="s">
        <v>81</v>
      </c>
      <c r="E921" s="111">
        <f>E922</f>
        <v>2058910</v>
      </c>
      <c r="F921" s="110">
        <f>F922</f>
        <v>2086840</v>
      </c>
      <c r="G921" s="110">
        <f>G922</f>
        <v>2276240</v>
      </c>
      <c r="H921" s="111">
        <f>H922</f>
        <v>2276240</v>
      </c>
      <c r="I921" s="553">
        <f>H921/G921*100</f>
        <v>100</v>
      </c>
      <c r="J921" s="272">
        <f>H921/E921*100</f>
        <v>110.55558523684863</v>
      </c>
      <c r="K921" s="459"/>
      <c r="L921" s="459"/>
      <c r="M921" s="459"/>
      <c r="N921" s="459"/>
    </row>
    <row r="922" spans="1:14" s="76" customFormat="1" ht="12.75" customHeight="1">
      <c r="A922" s="497"/>
      <c r="B922" s="106"/>
      <c r="C922" s="107"/>
      <c r="D922" s="152" t="s">
        <v>132</v>
      </c>
      <c r="E922" s="237">
        <f>SUM(E923:E940)</f>
        <v>2058910</v>
      </c>
      <c r="F922" s="273">
        <f>SUM(F923:F940)</f>
        <v>2086840</v>
      </c>
      <c r="G922" s="273">
        <f>SUM(G923:G940)</f>
        <v>2276240</v>
      </c>
      <c r="H922" s="237">
        <f>SUM(H923:H940)</f>
        <v>2276240</v>
      </c>
      <c r="I922" s="621">
        <f>H922/G922*100</f>
        <v>100</v>
      </c>
      <c r="J922" s="302">
        <f>H922/E922*100</f>
        <v>110.55558523684863</v>
      </c>
      <c r="K922" s="459"/>
      <c r="L922" s="459"/>
      <c r="M922" s="459"/>
      <c r="N922" s="459"/>
    </row>
    <row r="923" spans="1:14" s="76" customFormat="1" ht="12.75" customHeight="1">
      <c r="A923" s="497"/>
      <c r="B923" s="106"/>
      <c r="C923" s="113">
        <v>3020</v>
      </c>
      <c r="D923" s="114" t="s">
        <v>166</v>
      </c>
      <c r="E923" s="117">
        <v>20243.5</v>
      </c>
      <c r="F923" s="116">
        <v>1000</v>
      </c>
      <c r="G923" s="116">
        <v>1589</v>
      </c>
      <c r="H923" s="117">
        <v>1589.5</v>
      </c>
      <c r="I923" s="554">
        <f aca="true" t="shared" si="79" ref="I923:I940">H923/G923*100</f>
        <v>100.0314663310258</v>
      </c>
      <c r="J923" s="287">
        <v>100</v>
      </c>
      <c r="K923" s="459"/>
      <c r="L923" s="459"/>
      <c r="M923" s="459"/>
      <c r="N923" s="459"/>
    </row>
    <row r="924" spans="1:14" s="76" customFormat="1" ht="12.75" customHeight="1">
      <c r="A924" s="161"/>
      <c r="B924" s="112"/>
      <c r="C924" s="113">
        <v>4010</v>
      </c>
      <c r="D924" s="114" t="s">
        <v>11</v>
      </c>
      <c r="E924" s="117">
        <v>1403693.01</v>
      </c>
      <c r="F924" s="116">
        <v>1430810</v>
      </c>
      <c r="G924" s="116">
        <v>1601879</v>
      </c>
      <c r="H924" s="117">
        <v>1601879.16</v>
      </c>
      <c r="I924" s="554">
        <f t="shared" si="79"/>
        <v>100.00000998827001</v>
      </c>
      <c r="J924" s="287">
        <f aca="true" t="shared" si="80" ref="J924:J930">H924/E924*100</f>
        <v>114.11890980350468</v>
      </c>
      <c r="K924" s="480"/>
      <c r="L924" s="459"/>
      <c r="M924" s="459"/>
      <c r="N924" s="459"/>
    </row>
    <row r="925" spans="1:14" s="76" customFormat="1" ht="12.75" customHeight="1">
      <c r="A925" s="161"/>
      <c r="B925" s="112"/>
      <c r="C925" s="113">
        <v>4040</v>
      </c>
      <c r="D925" s="114" t="s">
        <v>12</v>
      </c>
      <c r="E925" s="117">
        <v>106440.16</v>
      </c>
      <c r="F925" s="116">
        <v>113590</v>
      </c>
      <c r="G925" s="116">
        <v>108877</v>
      </c>
      <c r="H925" s="117">
        <v>108876.52</v>
      </c>
      <c r="I925" s="554">
        <f t="shared" si="79"/>
        <v>99.99955913553828</v>
      </c>
      <c r="J925" s="287">
        <f t="shared" si="80"/>
        <v>102.28894808125052</v>
      </c>
      <c r="K925" s="467"/>
      <c r="L925" s="459"/>
      <c r="M925" s="459"/>
      <c r="N925" s="459"/>
    </row>
    <row r="926" spans="1:14" s="76" customFormat="1" ht="12.75" customHeight="1">
      <c r="A926" s="161"/>
      <c r="B926" s="112"/>
      <c r="C926" s="113">
        <v>4110</v>
      </c>
      <c r="D926" s="114" t="s">
        <v>13</v>
      </c>
      <c r="E926" s="117">
        <v>260257.81</v>
      </c>
      <c r="F926" s="116">
        <v>255975</v>
      </c>
      <c r="G926" s="116">
        <v>287410</v>
      </c>
      <c r="H926" s="117">
        <v>287410.11</v>
      </c>
      <c r="I926" s="554">
        <f t="shared" si="79"/>
        <v>100.00003827285062</v>
      </c>
      <c r="J926" s="287">
        <f t="shared" si="80"/>
        <v>110.43284733703092</v>
      </c>
      <c r="K926" s="459"/>
      <c r="L926" s="459"/>
      <c r="M926" s="459"/>
      <c r="N926" s="459"/>
    </row>
    <row r="927" spans="1:14" s="76" customFormat="1" ht="12.75" customHeight="1">
      <c r="A927" s="161"/>
      <c r="B927" s="112"/>
      <c r="C927" s="113">
        <v>4120</v>
      </c>
      <c r="D927" s="114" t="s">
        <v>14</v>
      </c>
      <c r="E927" s="117">
        <v>25845.52</v>
      </c>
      <c r="F927" s="116">
        <v>36675</v>
      </c>
      <c r="G927" s="116">
        <v>29434</v>
      </c>
      <c r="H927" s="117">
        <v>29434.21</v>
      </c>
      <c r="I927" s="554">
        <f t="shared" si="79"/>
        <v>100.00071346062376</v>
      </c>
      <c r="J927" s="287">
        <f t="shared" si="80"/>
        <v>113.88515301684778</v>
      </c>
      <c r="K927" s="459"/>
      <c r="L927" s="459"/>
      <c r="M927" s="459"/>
      <c r="N927" s="459"/>
    </row>
    <row r="928" spans="1:14" s="76" customFormat="1" ht="12.75" customHeight="1">
      <c r="A928" s="161"/>
      <c r="B928" s="112"/>
      <c r="C928" s="113">
        <v>4170</v>
      </c>
      <c r="D928" s="114" t="s">
        <v>111</v>
      </c>
      <c r="E928" s="117">
        <v>1750</v>
      </c>
      <c r="F928" s="116">
        <v>4000</v>
      </c>
      <c r="G928" s="116">
        <v>1850</v>
      </c>
      <c r="H928" s="117">
        <v>1850</v>
      </c>
      <c r="I928" s="554">
        <f t="shared" si="79"/>
        <v>100</v>
      </c>
      <c r="J928" s="287">
        <f t="shared" si="80"/>
        <v>105.71428571428572</v>
      </c>
      <c r="K928" s="480"/>
      <c r="L928" s="459"/>
      <c r="M928" s="459"/>
      <c r="N928" s="459"/>
    </row>
    <row r="929" spans="1:14" s="76" customFormat="1" ht="12.75" customHeight="1">
      <c r="A929" s="161"/>
      <c r="B929" s="112"/>
      <c r="C929" s="113">
        <v>4210</v>
      </c>
      <c r="D929" s="114" t="s">
        <v>7</v>
      </c>
      <c r="E929" s="117">
        <v>8051.05</v>
      </c>
      <c r="F929" s="116">
        <v>6390</v>
      </c>
      <c r="G929" s="116">
        <v>13042</v>
      </c>
      <c r="H929" s="117">
        <v>13042.13</v>
      </c>
      <c r="I929" s="554">
        <f t="shared" si="79"/>
        <v>100.00099677963502</v>
      </c>
      <c r="J929" s="287">
        <f t="shared" si="80"/>
        <v>161.99290775737325</v>
      </c>
      <c r="K929" s="467"/>
      <c r="L929" s="459"/>
      <c r="M929" s="459"/>
      <c r="N929" s="459"/>
    </row>
    <row r="930" spans="1:14" s="76" customFormat="1" ht="12.75" customHeight="1">
      <c r="A930" s="161"/>
      <c r="B930" s="112"/>
      <c r="C930" s="113">
        <v>4260</v>
      </c>
      <c r="D930" s="114" t="s">
        <v>15</v>
      </c>
      <c r="E930" s="117">
        <v>71276.01</v>
      </c>
      <c r="F930" s="116">
        <v>72300</v>
      </c>
      <c r="G930" s="116">
        <v>73765</v>
      </c>
      <c r="H930" s="117">
        <v>73765.02</v>
      </c>
      <c r="I930" s="554">
        <f t="shared" si="79"/>
        <v>100.00002711312955</v>
      </c>
      <c r="J930" s="287">
        <f t="shared" si="80"/>
        <v>103.49207257813676</v>
      </c>
      <c r="K930" s="459"/>
      <c r="L930" s="459"/>
      <c r="M930" s="459"/>
      <c r="N930" s="459"/>
    </row>
    <row r="931" spans="1:14" s="76" customFormat="1" ht="12.75" customHeight="1">
      <c r="A931" s="161"/>
      <c r="B931" s="112"/>
      <c r="C931" s="113">
        <v>4270</v>
      </c>
      <c r="D931" s="114" t="s">
        <v>27</v>
      </c>
      <c r="E931" s="117">
        <v>45</v>
      </c>
      <c r="F931" s="116">
        <v>200</v>
      </c>
      <c r="G931" s="116">
        <v>0</v>
      </c>
      <c r="H931" s="117">
        <v>0</v>
      </c>
      <c r="I931" s="554">
        <v>0</v>
      </c>
      <c r="J931" s="287">
        <v>0</v>
      </c>
      <c r="K931" s="459"/>
      <c r="L931" s="459"/>
      <c r="M931" s="459"/>
      <c r="N931" s="459"/>
    </row>
    <row r="932" spans="1:14" s="76" customFormat="1" ht="12.75" customHeight="1">
      <c r="A932" s="161"/>
      <c r="B932" s="112"/>
      <c r="C932" s="113">
        <v>4280</v>
      </c>
      <c r="D932" s="114" t="s">
        <v>91</v>
      </c>
      <c r="E932" s="117">
        <v>680</v>
      </c>
      <c r="F932" s="116">
        <v>1200</v>
      </c>
      <c r="G932" s="116">
        <v>1620</v>
      </c>
      <c r="H932" s="117">
        <v>1620</v>
      </c>
      <c r="I932" s="554">
        <f t="shared" si="79"/>
        <v>100</v>
      </c>
      <c r="J932" s="287">
        <f aca="true" t="shared" si="81" ref="J932:J938">H932/E932*100</f>
        <v>238.23529411764704</v>
      </c>
      <c r="K932" s="459"/>
      <c r="L932" s="459"/>
      <c r="M932" s="459"/>
      <c r="N932" s="459"/>
    </row>
    <row r="933" spans="1:14" s="76" customFormat="1" ht="12.75" customHeight="1">
      <c r="A933" s="161"/>
      <c r="B933" s="112"/>
      <c r="C933" s="113">
        <v>4300</v>
      </c>
      <c r="D933" s="114" t="s">
        <v>10</v>
      </c>
      <c r="E933" s="117">
        <v>9302.88</v>
      </c>
      <c r="F933" s="116">
        <v>8000</v>
      </c>
      <c r="G933" s="116">
        <v>6545</v>
      </c>
      <c r="H933" s="117">
        <v>6544.53</v>
      </c>
      <c r="I933" s="554">
        <f t="shared" si="79"/>
        <v>99.99281894576012</v>
      </c>
      <c r="J933" s="287">
        <f t="shared" si="81"/>
        <v>70.3495046695217</v>
      </c>
      <c r="K933" s="480"/>
      <c r="L933" s="459"/>
      <c r="M933" s="459"/>
      <c r="N933" s="459"/>
    </row>
    <row r="934" spans="1:14" s="76" customFormat="1" ht="12.75" customHeight="1">
      <c r="A934" s="161"/>
      <c r="B934" s="112"/>
      <c r="C934" s="113">
        <v>4360</v>
      </c>
      <c r="D934" s="114" t="s">
        <v>419</v>
      </c>
      <c r="E934" s="117">
        <v>0</v>
      </c>
      <c r="F934" s="116">
        <v>300</v>
      </c>
      <c r="G934" s="116">
        <v>0</v>
      </c>
      <c r="H934" s="117">
        <v>0</v>
      </c>
      <c r="I934" s="554">
        <v>0</v>
      </c>
      <c r="J934" s="287">
        <v>0</v>
      </c>
      <c r="K934" s="467"/>
      <c r="L934" s="459"/>
      <c r="M934" s="459"/>
      <c r="N934" s="459"/>
    </row>
    <row r="935" spans="1:14" s="76" customFormat="1" ht="12.75" customHeight="1">
      <c r="A935" s="161"/>
      <c r="B935" s="112"/>
      <c r="C935" s="113">
        <v>4400</v>
      </c>
      <c r="D935" s="114" t="s">
        <v>153</v>
      </c>
      <c r="E935" s="117">
        <v>81799.2</v>
      </c>
      <c r="F935" s="116">
        <v>85500</v>
      </c>
      <c r="G935" s="116">
        <v>81799</v>
      </c>
      <c r="H935" s="117">
        <v>81799.2</v>
      </c>
      <c r="I935" s="554">
        <f t="shared" si="79"/>
        <v>100.00024450176652</v>
      </c>
      <c r="J935" s="287">
        <f t="shared" si="81"/>
        <v>100</v>
      </c>
      <c r="K935" s="459"/>
      <c r="L935" s="459"/>
      <c r="M935" s="459"/>
      <c r="N935" s="459"/>
    </row>
    <row r="936" spans="1:14" s="76" customFormat="1" ht="12.75" customHeight="1">
      <c r="A936" s="161"/>
      <c r="B936" s="112"/>
      <c r="C936" s="113">
        <v>4410</v>
      </c>
      <c r="D936" s="114" t="s">
        <v>16</v>
      </c>
      <c r="E936" s="117">
        <v>1065.5</v>
      </c>
      <c r="F936" s="116">
        <v>1300</v>
      </c>
      <c r="G936" s="116">
        <v>651</v>
      </c>
      <c r="H936" s="117">
        <v>650.85</v>
      </c>
      <c r="I936" s="554">
        <f t="shared" si="79"/>
        <v>99.97695852534562</v>
      </c>
      <c r="J936" s="287">
        <f t="shared" si="81"/>
        <v>61.08399812294698</v>
      </c>
      <c r="K936" s="459"/>
      <c r="L936" s="459"/>
      <c r="M936" s="459"/>
      <c r="N936" s="459"/>
    </row>
    <row r="937" spans="1:14" s="76" customFormat="1" ht="12.75" customHeight="1">
      <c r="A937" s="161"/>
      <c r="B937" s="112"/>
      <c r="C937" s="113">
        <v>4430</v>
      </c>
      <c r="D937" s="114" t="s">
        <v>28</v>
      </c>
      <c r="E937" s="117">
        <v>24686.36</v>
      </c>
      <c r="F937" s="116">
        <v>25500</v>
      </c>
      <c r="G937" s="116">
        <v>24157</v>
      </c>
      <c r="H937" s="117">
        <v>24156.77</v>
      </c>
      <c r="I937" s="554">
        <f t="shared" si="79"/>
        <v>99.99904789502008</v>
      </c>
      <c r="J937" s="287">
        <f t="shared" si="81"/>
        <v>97.85472625368827</v>
      </c>
      <c r="K937" s="459"/>
      <c r="L937" s="459"/>
      <c r="M937" s="459"/>
      <c r="N937" s="459"/>
    </row>
    <row r="938" spans="1:14" s="76" customFormat="1" ht="12.75" customHeight="1">
      <c r="A938" s="161"/>
      <c r="B938" s="112"/>
      <c r="C938" s="259">
        <v>4440</v>
      </c>
      <c r="D938" s="114" t="s">
        <v>17</v>
      </c>
      <c r="E938" s="117">
        <v>42844</v>
      </c>
      <c r="F938" s="116">
        <v>44000</v>
      </c>
      <c r="G938" s="116">
        <v>41892</v>
      </c>
      <c r="H938" s="117">
        <v>41892</v>
      </c>
      <c r="I938" s="554">
        <f t="shared" si="79"/>
        <v>100</v>
      </c>
      <c r="J938" s="287">
        <f t="shared" si="81"/>
        <v>97.77798524880964</v>
      </c>
      <c r="K938" s="459"/>
      <c r="L938" s="459"/>
      <c r="M938" s="459"/>
      <c r="N938" s="459"/>
    </row>
    <row r="939" spans="1:14" s="76" customFormat="1" ht="12.75" customHeight="1">
      <c r="A939" s="161"/>
      <c r="B939" s="112"/>
      <c r="C939" s="259">
        <v>4520</v>
      </c>
      <c r="D939" s="114" t="s">
        <v>77</v>
      </c>
      <c r="E939" s="117">
        <v>90</v>
      </c>
      <c r="F939" s="116">
        <v>0</v>
      </c>
      <c r="G939" s="116">
        <v>540</v>
      </c>
      <c r="H939" s="117">
        <v>540</v>
      </c>
      <c r="I939" s="554">
        <f t="shared" si="79"/>
        <v>100</v>
      </c>
      <c r="J939" s="554">
        <f>H939/E939*100</f>
        <v>600</v>
      </c>
      <c r="K939" s="459"/>
      <c r="L939" s="459"/>
      <c r="M939" s="459"/>
      <c r="N939" s="459"/>
    </row>
    <row r="940" spans="1:14" s="76" customFormat="1" ht="12.75" customHeight="1">
      <c r="A940" s="161"/>
      <c r="B940" s="112"/>
      <c r="C940" s="113">
        <v>4700</v>
      </c>
      <c r="D940" s="114" t="s">
        <v>142</v>
      </c>
      <c r="E940" s="117">
        <v>840</v>
      </c>
      <c r="F940" s="116">
        <v>100</v>
      </c>
      <c r="G940" s="116">
        <v>1190</v>
      </c>
      <c r="H940" s="117">
        <v>1190</v>
      </c>
      <c r="I940" s="554">
        <f t="shared" si="79"/>
        <v>100</v>
      </c>
      <c r="J940" s="287">
        <f>H940/E940*100</f>
        <v>141.66666666666669</v>
      </c>
      <c r="K940" s="459"/>
      <c r="L940" s="459"/>
      <c r="M940" s="459"/>
      <c r="N940" s="459"/>
    </row>
    <row r="941" spans="1:14" s="76" customFormat="1" ht="12.75" customHeight="1">
      <c r="A941" s="161"/>
      <c r="B941" s="119">
        <v>85395</v>
      </c>
      <c r="C941" s="107"/>
      <c r="D941" s="108" t="s">
        <v>38</v>
      </c>
      <c r="E941" s="111">
        <f>E943+E946</f>
        <v>323847.13</v>
      </c>
      <c r="F941" s="110">
        <f>F943+F946</f>
        <v>148100</v>
      </c>
      <c r="G941" s="110">
        <f>G943+G946</f>
        <v>0</v>
      </c>
      <c r="H941" s="111">
        <f>H943+H946</f>
        <v>0</v>
      </c>
      <c r="I941" s="553">
        <v>0</v>
      </c>
      <c r="J941" s="272">
        <f>H941/E941*100</f>
        <v>0</v>
      </c>
      <c r="K941" s="459"/>
      <c r="L941" s="459"/>
      <c r="M941" s="459"/>
      <c r="N941" s="459"/>
    </row>
    <row r="942" spans="1:14" s="76" customFormat="1" ht="12.75" customHeight="1">
      <c r="A942" s="161"/>
      <c r="B942" s="106"/>
      <c r="C942" s="107"/>
      <c r="D942" s="153" t="s">
        <v>198</v>
      </c>
      <c r="E942" s="155">
        <v>0</v>
      </c>
      <c r="F942" s="154">
        <v>0</v>
      </c>
      <c r="G942" s="154">
        <v>0</v>
      </c>
      <c r="H942" s="155">
        <v>0</v>
      </c>
      <c r="I942" s="620">
        <v>0</v>
      </c>
      <c r="J942" s="155">
        <v>0</v>
      </c>
      <c r="K942" s="459"/>
      <c r="L942" s="459"/>
      <c r="M942" s="459"/>
      <c r="N942" s="459"/>
    </row>
    <row r="943" spans="1:14" s="76" customFormat="1" ht="12.75" customHeight="1">
      <c r="A943" s="161"/>
      <c r="B943" s="106"/>
      <c r="C943" s="107"/>
      <c r="D943" s="152" t="s">
        <v>154</v>
      </c>
      <c r="E943" s="237">
        <v>0</v>
      </c>
      <c r="F943" s="273">
        <f>F945</f>
        <v>148100</v>
      </c>
      <c r="G943" s="273">
        <v>0</v>
      </c>
      <c r="H943" s="237">
        <v>0</v>
      </c>
      <c r="I943" s="621">
        <v>0</v>
      </c>
      <c r="J943" s="302">
        <v>0</v>
      </c>
      <c r="K943" s="459"/>
      <c r="L943" s="459"/>
      <c r="M943" s="459"/>
      <c r="N943" s="459"/>
    </row>
    <row r="944" spans="1:14" s="76" customFormat="1" ht="12.75" customHeight="1">
      <c r="A944" s="161"/>
      <c r="B944" s="106"/>
      <c r="C944" s="113">
        <v>4010</v>
      </c>
      <c r="D944" s="114" t="s">
        <v>11</v>
      </c>
      <c r="E944" s="117">
        <v>0</v>
      </c>
      <c r="F944" s="116">
        <v>0</v>
      </c>
      <c r="G944" s="116">
        <v>0</v>
      </c>
      <c r="H944" s="117">
        <v>0</v>
      </c>
      <c r="I944" s="554">
        <v>0</v>
      </c>
      <c r="J944" s="287">
        <v>0</v>
      </c>
      <c r="K944" s="459"/>
      <c r="L944" s="459"/>
      <c r="M944" s="459"/>
      <c r="N944" s="459"/>
    </row>
    <row r="945" spans="1:14" s="76" customFormat="1" ht="12.75" customHeight="1">
      <c r="A945" s="161"/>
      <c r="B945" s="106"/>
      <c r="C945" s="113">
        <v>4300</v>
      </c>
      <c r="D945" s="114" t="s">
        <v>189</v>
      </c>
      <c r="E945" s="117">
        <v>0</v>
      </c>
      <c r="F945" s="116">
        <v>148100</v>
      </c>
      <c r="G945" s="116">
        <v>0</v>
      </c>
      <c r="H945" s="117">
        <v>0</v>
      </c>
      <c r="I945" s="554">
        <v>0</v>
      </c>
      <c r="J945" s="287">
        <v>0</v>
      </c>
      <c r="K945" s="459"/>
      <c r="L945" s="459"/>
      <c r="M945" s="459"/>
      <c r="N945" s="459"/>
    </row>
    <row r="946" spans="1:14" s="76" customFormat="1" ht="12.75" customHeight="1">
      <c r="A946" s="161"/>
      <c r="B946" s="106"/>
      <c r="C946" s="230"/>
      <c r="D946" s="498" t="s">
        <v>154</v>
      </c>
      <c r="E946" s="356">
        <f>E947</f>
        <v>323847.13</v>
      </c>
      <c r="F946" s="357">
        <f>F947</f>
        <v>0</v>
      </c>
      <c r="G946" s="357">
        <f>G947</f>
        <v>0</v>
      </c>
      <c r="H946" s="356">
        <f>H947</f>
        <v>0</v>
      </c>
      <c r="I946" s="640">
        <v>0</v>
      </c>
      <c r="J946" s="641">
        <f>H946/E946*100</f>
        <v>0</v>
      </c>
      <c r="K946" s="459"/>
      <c r="L946" s="459"/>
      <c r="M946" s="459"/>
      <c r="N946" s="459"/>
    </row>
    <row r="947" spans="1:14" s="76" customFormat="1" ht="12.75" customHeight="1">
      <c r="A947" s="161"/>
      <c r="B947" s="106"/>
      <c r="C947" s="113"/>
      <c r="D947" s="153" t="s">
        <v>367</v>
      </c>
      <c r="E947" s="155">
        <f>SUM(E948:E958)</f>
        <v>323847.13</v>
      </c>
      <c r="F947" s="154"/>
      <c r="G947" s="154"/>
      <c r="H947" s="155">
        <v>0</v>
      </c>
      <c r="I947" s="620">
        <v>0</v>
      </c>
      <c r="J947" s="155">
        <f aca="true" t="shared" si="82" ref="J947:J957">H947/E947*100</f>
        <v>0</v>
      </c>
      <c r="K947" s="459"/>
      <c r="L947" s="459"/>
      <c r="M947" s="459"/>
      <c r="N947" s="459"/>
    </row>
    <row r="948" spans="1:14" s="76" customFormat="1" ht="12.75" customHeight="1">
      <c r="A948" s="161"/>
      <c r="B948" s="106"/>
      <c r="C948" s="113">
        <v>3247</v>
      </c>
      <c r="D948" s="114" t="s">
        <v>335</v>
      </c>
      <c r="E948" s="117">
        <v>34868.16</v>
      </c>
      <c r="F948" s="116">
        <v>0</v>
      </c>
      <c r="G948" s="116">
        <v>0</v>
      </c>
      <c r="H948" s="117">
        <v>0</v>
      </c>
      <c r="I948" s="202">
        <v>0</v>
      </c>
      <c r="J948" s="287">
        <f t="shared" si="82"/>
        <v>0</v>
      </c>
      <c r="K948" s="459"/>
      <c r="L948" s="459"/>
      <c r="M948" s="459"/>
      <c r="N948" s="459"/>
    </row>
    <row r="949" spans="1:14" s="76" customFormat="1" ht="12.75" customHeight="1">
      <c r="A949" s="161"/>
      <c r="B949" s="106"/>
      <c r="C949" s="113">
        <v>4017</v>
      </c>
      <c r="D949" s="114" t="s">
        <v>283</v>
      </c>
      <c r="E949" s="117">
        <v>24560.62</v>
      </c>
      <c r="F949" s="116">
        <v>0</v>
      </c>
      <c r="G949" s="116">
        <v>0</v>
      </c>
      <c r="H949" s="117">
        <v>0</v>
      </c>
      <c r="I949" s="202">
        <v>0</v>
      </c>
      <c r="J949" s="287">
        <f t="shared" si="82"/>
        <v>0</v>
      </c>
      <c r="K949" s="459"/>
      <c r="L949" s="459"/>
      <c r="M949" s="459"/>
      <c r="N949" s="459"/>
    </row>
    <row r="950" spans="1:14" s="76" customFormat="1" ht="12.75" customHeight="1">
      <c r="A950" s="161"/>
      <c r="B950" s="106"/>
      <c r="C950" s="113">
        <v>4047</v>
      </c>
      <c r="D950" s="114" t="s">
        <v>12</v>
      </c>
      <c r="E950" s="117">
        <v>2557.5</v>
      </c>
      <c r="F950" s="116">
        <v>0</v>
      </c>
      <c r="G950" s="116">
        <v>0</v>
      </c>
      <c r="H950" s="117">
        <v>0</v>
      </c>
      <c r="I950" s="202">
        <v>0</v>
      </c>
      <c r="J950" s="287">
        <v>0</v>
      </c>
      <c r="K950" s="459"/>
      <c r="L950" s="459"/>
      <c r="M950" s="459"/>
      <c r="N950" s="459"/>
    </row>
    <row r="951" spans="1:14" s="76" customFormat="1" ht="12.75" customHeight="1">
      <c r="A951" s="161"/>
      <c r="B951" s="106"/>
      <c r="C951" s="113">
        <v>4117</v>
      </c>
      <c r="D951" s="114" t="s">
        <v>336</v>
      </c>
      <c r="E951" s="117">
        <v>11793.44</v>
      </c>
      <c r="F951" s="116">
        <v>0</v>
      </c>
      <c r="G951" s="116">
        <v>0</v>
      </c>
      <c r="H951" s="117">
        <v>0</v>
      </c>
      <c r="I951" s="202">
        <v>0</v>
      </c>
      <c r="J951" s="287">
        <f t="shared" si="82"/>
        <v>0</v>
      </c>
      <c r="K951" s="459"/>
      <c r="L951" s="459"/>
      <c r="M951" s="459"/>
      <c r="N951" s="459"/>
    </row>
    <row r="952" spans="1:14" s="76" customFormat="1" ht="12.75" customHeight="1">
      <c r="A952" s="161"/>
      <c r="B952" s="106"/>
      <c r="C952" s="113">
        <v>4127</v>
      </c>
      <c r="D952" s="114" t="s">
        <v>334</v>
      </c>
      <c r="E952" s="117">
        <v>664.41</v>
      </c>
      <c r="F952" s="116">
        <v>0</v>
      </c>
      <c r="G952" s="116">
        <v>0</v>
      </c>
      <c r="H952" s="117">
        <v>0</v>
      </c>
      <c r="I952" s="202">
        <v>0</v>
      </c>
      <c r="J952" s="287">
        <f t="shared" si="82"/>
        <v>0</v>
      </c>
      <c r="K952" s="459"/>
      <c r="L952" s="459"/>
      <c r="M952" s="459"/>
      <c r="N952" s="459"/>
    </row>
    <row r="953" spans="1:14" s="76" customFormat="1" ht="12.75" customHeight="1">
      <c r="A953" s="161"/>
      <c r="B953" s="106"/>
      <c r="C953" s="113">
        <v>4177</v>
      </c>
      <c r="D953" s="114" t="s">
        <v>111</v>
      </c>
      <c r="E953" s="117">
        <v>94090</v>
      </c>
      <c r="F953" s="116">
        <v>0</v>
      </c>
      <c r="G953" s="116">
        <v>0</v>
      </c>
      <c r="H953" s="117">
        <v>0</v>
      </c>
      <c r="I953" s="202">
        <v>0</v>
      </c>
      <c r="J953" s="287">
        <f t="shared" si="82"/>
        <v>0</v>
      </c>
      <c r="K953" s="459"/>
      <c r="L953" s="459"/>
      <c r="M953" s="459"/>
      <c r="N953" s="459"/>
    </row>
    <row r="954" spans="1:14" s="76" customFormat="1" ht="12.75" customHeight="1">
      <c r="A954" s="161"/>
      <c r="B954" s="106"/>
      <c r="C954" s="113">
        <v>4217</v>
      </c>
      <c r="D954" s="114" t="s">
        <v>272</v>
      </c>
      <c r="E954" s="117">
        <v>5298</v>
      </c>
      <c r="F954" s="116">
        <v>0</v>
      </c>
      <c r="G954" s="116">
        <v>0</v>
      </c>
      <c r="H954" s="117">
        <v>0</v>
      </c>
      <c r="I954" s="202">
        <v>0</v>
      </c>
      <c r="J954" s="287">
        <f t="shared" si="82"/>
        <v>0</v>
      </c>
      <c r="K954" s="459"/>
      <c r="L954" s="459"/>
      <c r="M954" s="459"/>
      <c r="N954" s="459"/>
    </row>
    <row r="955" spans="1:14" s="76" customFormat="1" ht="12.75" customHeight="1">
      <c r="A955" s="161"/>
      <c r="B955" s="106"/>
      <c r="C955" s="113">
        <v>4240</v>
      </c>
      <c r="D955" s="114" t="s">
        <v>337</v>
      </c>
      <c r="E955" s="117">
        <v>0</v>
      </c>
      <c r="F955" s="116">
        <v>0</v>
      </c>
      <c r="G955" s="116">
        <v>0</v>
      </c>
      <c r="H955" s="117">
        <v>0</v>
      </c>
      <c r="I955" s="202">
        <v>0</v>
      </c>
      <c r="J955" s="287">
        <v>0</v>
      </c>
      <c r="K955" s="459"/>
      <c r="L955" s="459"/>
      <c r="M955" s="459"/>
      <c r="N955" s="459"/>
    </row>
    <row r="956" spans="1:14" s="76" customFormat="1" ht="12.75" customHeight="1">
      <c r="A956" s="161"/>
      <c r="B956" s="106"/>
      <c r="C956" s="113">
        <v>4247</v>
      </c>
      <c r="D956" s="114" t="s">
        <v>337</v>
      </c>
      <c r="E956" s="117">
        <v>0</v>
      </c>
      <c r="F956" s="116">
        <v>0</v>
      </c>
      <c r="G956" s="116">
        <v>0</v>
      </c>
      <c r="H956" s="117">
        <v>0</v>
      </c>
      <c r="I956" s="202">
        <v>0</v>
      </c>
      <c r="J956" s="287">
        <v>0</v>
      </c>
      <c r="K956" s="459"/>
      <c r="L956" s="459"/>
      <c r="M956" s="459"/>
      <c r="N956" s="459"/>
    </row>
    <row r="957" spans="1:14" s="76" customFormat="1" ht="12.75" customHeight="1">
      <c r="A957" s="161"/>
      <c r="B957" s="106"/>
      <c r="C957" s="113">
        <v>4307</v>
      </c>
      <c r="D957" s="114" t="s">
        <v>10</v>
      </c>
      <c r="E957" s="117">
        <v>149398.5</v>
      </c>
      <c r="F957" s="116">
        <v>0</v>
      </c>
      <c r="G957" s="116">
        <v>0</v>
      </c>
      <c r="H957" s="117">
        <v>0</v>
      </c>
      <c r="I957" s="202">
        <v>0</v>
      </c>
      <c r="J957" s="287">
        <f t="shared" si="82"/>
        <v>0</v>
      </c>
      <c r="K957" s="459"/>
      <c r="L957" s="459"/>
      <c r="M957" s="459"/>
      <c r="N957" s="459"/>
    </row>
    <row r="958" spans="1:14" s="76" customFormat="1" ht="12.75" customHeight="1">
      <c r="A958" s="389"/>
      <c r="B958" s="385"/>
      <c r="C958" s="113">
        <v>4417</v>
      </c>
      <c r="D958" s="114" t="s">
        <v>368</v>
      </c>
      <c r="E958" s="117">
        <v>616.5</v>
      </c>
      <c r="F958" s="116">
        <v>0</v>
      </c>
      <c r="G958" s="116">
        <v>0</v>
      </c>
      <c r="H958" s="117">
        <v>0</v>
      </c>
      <c r="I958" s="202">
        <v>0</v>
      </c>
      <c r="J958" s="287">
        <f>H958/E958*100</f>
        <v>0</v>
      </c>
      <c r="K958" s="459"/>
      <c r="L958" s="459"/>
      <c r="M958" s="459"/>
      <c r="N958" s="459"/>
    </row>
    <row r="959" spans="1:14" s="76" customFormat="1" ht="12.75" customHeight="1">
      <c r="A959" s="458"/>
      <c r="B959" s="193"/>
      <c r="C959" s="156"/>
      <c r="D959" s="156"/>
      <c r="E959" s="159"/>
      <c r="F959" s="158"/>
      <c r="G959" s="158"/>
      <c r="H959" s="159"/>
      <c r="I959" s="343"/>
      <c r="J959" s="367"/>
      <c r="K959" s="459"/>
      <c r="L959" s="459"/>
      <c r="M959" s="459"/>
      <c r="N959" s="459"/>
    </row>
    <row r="960" spans="1:14" s="76" customFormat="1" ht="12.75" customHeight="1">
      <c r="A960" s="458"/>
      <c r="B960" s="193"/>
      <c r="C960" s="156"/>
      <c r="D960" s="156"/>
      <c r="E960" s="159" t="s">
        <v>546</v>
      </c>
      <c r="F960" s="158"/>
      <c r="G960" s="158"/>
      <c r="H960" s="159"/>
      <c r="I960" s="343"/>
      <c r="J960" s="367"/>
      <c r="K960" s="459"/>
      <c r="L960" s="459"/>
      <c r="M960" s="459"/>
      <c r="N960" s="459"/>
    </row>
    <row r="961" spans="1:14" s="76" customFormat="1" ht="12.75" customHeight="1">
      <c r="A961" s="458"/>
      <c r="B961" s="193"/>
      <c r="C961" s="156"/>
      <c r="D961" s="156"/>
      <c r="E961" s="159"/>
      <c r="F961" s="158"/>
      <c r="G961" s="158"/>
      <c r="H961" s="159"/>
      <c r="I961" s="343"/>
      <c r="J961" s="367"/>
      <c r="K961" s="459"/>
      <c r="L961" s="459"/>
      <c r="M961" s="459"/>
      <c r="N961" s="459"/>
    </row>
    <row r="962" spans="1:14" s="76" customFormat="1" ht="12.75" customHeight="1">
      <c r="A962" s="419"/>
      <c r="B962" s="420"/>
      <c r="C962" s="419"/>
      <c r="D962" s="421"/>
      <c r="E962" s="82" t="s">
        <v>3</v>
      </c>
      <c r="F962" s="422" t="s">
        <v>101</v>
      </c>
      <c r="G962" s="423" t="s">
        <v>102</v>
      </c>
      <c r="H962" s="82" t="s">
        <v>3</v>
      </c>
      <c r="I962" s="424" t="s">
        <v>319</v>
      </c>
      <c r="J962" s="425"/>
      <c r="K962" s="459"/>
      <c r="L962" s="459"/>
      <c r="M962" s="459"/>
      <c r="N962" s="459"/>
    </row>
    <row r="963" spans="1:14" s="76" customFormat="1" ht="12.75" customHeight="1">
      <c r="A963" s="426" t="s">
        <v>98</v>
      </c>
      <c r="B963" s="249" t="s">
        <v>99</v>
      </c>
      <c r="C963" s="426" t="s">
        <v>4</v>
      </c>
      <c r="D963" s="427" t="s">
        <v>100</v>
      </c>
      <c r="E963" s="86" t="s">
        <v>378</v>
      </c>
      <c r="F963" s="428" t="s">
        <v>103</v>
      </c>
      <c r="G963" s="429" t="s">
        <v>104</v>
      </c>
      <c r="H963" s="86" t="s">
        <v>479</v>
      </c>
      <c r="I963" s="430"/>
      <c r="J963" s="431"/>
      <c r="K963" s="459"/>
      <c r="L963" s="459"/>
      <c r="M963" s="459"/>
      <c r="N963" s="459"/>
    </row>
    <row r="964" spans="1:14" s="76" customFormat="1" ht="12.75" customHeight="1">
      <c r="A964" s="432"/>
      <c r="B964" s="433"/>
      <c r="C964" s="432"/>
      <c r="D964" s="434"/>
      <c r="E964" s="90"/>
      <c r="F964" s="435" t="s">
        <v>479</v>
      </c>
      <c r="G964" s="436" t="s">
        <v>105</v>
      </c>
      <c r="H964" s="90"/>
      <c r="I964" s="437" t="s">
        <v>106</v>
      </c>
      <c r="J964" s="438" t="s">
        <v>107</v>
      </c>
      <c r="K964" s="459"/>
      <c r="L964" s="459"/>
      <c r="M964" s="459"/>
      <c r="N964" s="459"/>
    </row>
    <row r="965" spans="1:14" s="76" customFormat="1" ht="12.75" customHeight="1">
      <c r="A965" s="92">
        <v>1</v>
      </c>
      <c r="B965" s="92">
        <v>2</v>
      </c>
      <c r="C965" s="92">
        <v>3</v>
      </c>
      <c r="D965" s="92">
        <v>4</v>
      </c>
      <c r="E965" s="439">
        <v>5</v>
      </c>
      <c r="F965" s="439">
        <v>6</v>
      </c>
      <c r="G965" s="439">
        <v>7</v>
      </c>
      <c r="H965" s="440">
        <v>8</v>
      </c>
      <c r="I965" s="441">
        <v>9</v>
      </c>
      <c r="J965" s="442">
        <v>10</v>
      </c>
      <c r="K965" s="459"/>
      <c r="L965" s="459"/>
      <c r="M965" s="459"/>
      <c r="N965" s="459"/>
    </row>
    <row r="966" spans="1:14" s="76" customFormat="1" ht="24" customHeight="1">
      <c r="A966" s="224">
        <v>854</v>
      </c>
      <c r="B966" s="147"/>
      <c r="C966" s="461"/>
      <c r="D966" s="661" t="s">
        <v>82</v>
      </c>
      <c r="E966" s="317">
        <f>E968+E1004+E1048+E1093+E1116+E1138+E1142+E1158+E1123+E991</f>
        <v>10019487.33</v>
      </c>
      <c r="F966" s="227">
        <f>F968+F1004+F1048+F1093+F1116+F1138+F1142+F1158+F1123+F991</f>
        <v>9913023</v>
      </c>
      <c r="G966" s="227">
        <f>G968+G1004+G1048+G1093+G1116+G1138+G1142+G1158+G1123+G991</f>
        <v>10360632</v>
      </c>
      <c r="H966" s="294">
        <f>H968+H1004+H1048+H1093+H1116+H1138+H1142+H1158+H1123+H991</f>
        <v>10292761.68</v>
      </c>
      <c r="I966" s="366">
        <f aca="true" t="shared" si="83" ref="I966:I971">H966/G966*100</f>
        <v>99.3449210434267</v>
      </c>
      <c r="J966" s="294">
        <f>H966/E966*100</f>
        <v>102.7274284701351</v>
      </c>
      <c r="K966" s="459"/>
      <c r="L966" s="459"/>
      <c r="M966" s="459"/>
      <c r="N966" s="459"/>
    </row>
    <row r="967" spans="1:14" s="76" customFormat="1" ht="12.75" customHeight="1">
      <c r="A967" s="224"/>
      <c r="B967" s="147"/>
      <c r="C967" s="148"/>
      <c r="D967" s="499" t="s">
        <v>198</v>
      </c>
      <c r="E967" s="150">
        <f>E969+E1049</f>
        <v>80912.5</v>
      </c>
      <c r="F967" s="149">
        <f>F969</f>
        <v>115000</v>
      </c>
      <c r="G967" s="149">
        <f>G969+G1049</f>
        <v>24178</v>
      </c>
      <c r="H967" s="150">
        <f>H969+H1049</f>
        <v>24178.46</v>
      </c>
      <c r="I967" s="623">
        <f t="shared" si="83"/>
        <v>100.0019025560427</v>
      </c>
      <c r="J967" s="150">
        <f>H967/E967*100</f>
        <v>29.882230804881814</v>
      </c>
      <c r="K967" s="459"/>
      <c r="L967" s="459"/>
      <c r="M967" s="459"/>
      <c r="N967" s="459"/>
    </row>
    <row r="968" spans="1:14" s="76" customFormat="1" ht="12.75" customHeight="1">
      <c r="A968" s="75"/>
      <c r="B968" s="119">
        <v>85403</v>
      </c>
      <c r="C968" s="107"/>
      <c r="D968" s="108" t="s">
        <v>83</v>
      </c>
      <c r="E968" s="111">
        <f>E970</f>
        <v>1405878.89</v>
      </c>
      <c r="F968" s="110">
        <f>F970</f>
        <v>1468207</v>
      </c>
      <c r="G968" s="110">
        <f>G970</f>
        <v>1481242</v>
      </c>
      <c r="H968" s="111">
        <f>H970</f>
        <v>1465963.6099999999</v>
      </c>
      <c r="I968" s="553">
        <f t="shared" si="83"/>
        <v>98.96854193980455</v>
      </c>
      <c r="J968" s="272">
        <f>H968/E968*100</f>
        <v>104.27381906275014</v>
      </c>
      <c r="K968" s="459"/>
      <c r="L968" s="459"/>
      <c r="M968" s="459"/>
      <c r="N968" s="459"/>
    </row>
    <row r="969" spans="1:14" s="76" customFormat="1" ht="12.75" customHeight="1">
      <c r="A969" s="105"/>
      <c r="B969" s="106"/>
      <c r="C969" s="385"/>
      <c r="D969" s="108" t="s">
        <v>198</v>
      </c>
      <c r="E969" s="155">
        <f>E989+E990</f>
        <v>21484.92</v>
      </c>
      <c r="F969" s="154">
        <f>F989+F990</f>
        <v>115000</v>
      </c>
      <c r="G969" s="154">
        <f>G989+G990</f>
        <v>24178</v>
      </c>
      <c r="H969" s="155">
        <f>H989+H990</f>
        <v>24178.46</v>
      </c>
      <c r="I969" s="620">
        <f t="shared" si="83"/>
        <v>100.0019025560427</v>
      </c>
      <c r="J969" s="155">
        <f>H969/E969*100</f>
        <v>112.5368863370215</v>
      </c>
      <c r="K969" s="459"/>
      <c r="L969" s="459"/>
      <c r="M969" s="459"/>
      <c r="N969" s="459"/>
    </row>
    <row r="970" spans="1:14" s="76" customFormat="1" ht="12.75" customHeight="1">
      <c r="A970" s="105"/>
      <c r="B970" s="122"/>
      <c r="C970" s="251"/>
      <c r="D970" s="152" t="s">
        <v>325</v>
      </c>
      <c r="E970" s="237">
        <f>SUM(E971:E990)</f>
        <v>1405878.89</v>
      </c>
      <c r="F970" s="273">
        <f>SUM(F971:F990)</f>
        <v>1468207</v>
      </c>
      <c r="G970" s="273">
        <f>SUM(G971:G990)</f>
        <v>1481242</v>
      </c>
      <c r="H970" s="237">
        <f>SUM(H971:H990)</f>
        <v>1465963.6099999999</v>
      </c>
      <c r="I970" s="621">
        <f t="shared" si="83"/>
        <v>98.96854193980455</v>
      </c>
      <c r="J970" s="302">
        <f>H970/E970*100</f>
        <v>104.27381906275014</v>
      </c>
      <c r="K970" s="480"/>
      <c r="L970" s="459"/>
      <c r="M970" s="459"/>
      <c r="N970" s="459"/>
    </row>
    <row r="971" spans="1:14" s="76" customFormat="1" ht="12.75" customHeight="1">
      <c r="A971" s="105"/>
      <c r="B971" s="112"/>
      <c r="C971" s="113">
        <v>3020</v>
      </c>
      <c r="D971" s="114" t="s">
        <v>166</v>
      </c>
      <c r="E971" s="117">
        <v>29319.81</v>
      </c>
      <c r="F971" s="116">
        <v>24272</v>
      </c>
      <c r="G971" s="116">
        <v>24415</v>
      </c>
      <c r="H971" s="117">
        <v>24414.96</v>
      </c>
      <c r="I971" s="554">
        <f t="shared" si="83"/>
        <v>99.99983616629122</v>
      </c>
      <c r="J971" s="287">
        <f aca="true" t="shared" si="84" ref="J971:J1013">H971/E971*100</f>
        <v>83.27120810128032</v>
      </c>
      <c r="K971" s="467"/>
      <c r="L971" s="459"/>
      <c r="M971" s="459"/>
      <c r="N971" s="459"/>
    </row>
    <row r="972" spans="1:14" s="76" customFormat="1" ht="12.75" customHeight="1">
      <c r="A972" s="105"/>
      <c r="B972" s="112"/>
      <c r="C972" s="113">
        <v>4010</v>
      </c>
      <c r="D972" s="114" t="s">
        <v>11</v>
      </c>
      <c r="E972" s="117">
        <v>812055.96</v>
      </c>
      <c r="F972" s="116">
        <v>874716</v>
      </c>
      <c r="G972" s="116">
        <v>829083</v>
      </c>
      <c r="H972" s="117">
        <v>829083.35</v>
      </c>
      <c r="I972" s="554">
        <f aca="true" t="shared" si="85" ref="I972:I989">H972/G972*100</f>
        <v>100.000042215315</v>
      </c>
      <c r="J972" s="287">
        <f t="shared" si="84"/>
        <v>102.09682470651407</v>
      </c>
      <c r="K972" s="459"/>
      <c r="L972" s="459"/>
      <c r="M972" s="459"/>
      <c r="N972" s="459"/>
    </row>
    <row r="973" spans="1:14" s="76" customFormat="1" ht="12.75" customHeight="1">
      <c r="A973" s="105"/>
      <c r="B973" s="112"/>
      <c r="C973" s="113">
        <v>4040</v>
      </c>
      <c r="D973" s="114" t="s">
        <v>12</v>
      </c>
      <c r="E973" s="117">
        <v>60199.25</v>
      </c>
      <c r="F973" s="116">
        <v>64600</v>
      </c>
      <c r="G973" s="116">
        <v>64578</v>
      </c>
      <c r="H973" s="117">
        <v>64577.96</v>
      </c>
      <c r="I973" s="554">
        <f t="shared" si="85"/>
        <v>99.99993805940103</v>
      </c>
      <c r="J973" s="287">
        <f t="shared" si="84"/>
        <v>107.27369527028992</v>
      </c>
      <c r="K973" s="459"/>
      <c r="L973" s="459"/>
      <c r="M973" s="459"/>
      <c r="N973" s="459"/>
    </row>
    <row r="974" spans="1:14" s="76" customFormat="1" ht="12.75" customHeight="1">
      <c r="A974" s="105"/>
      <c r="B974" s="112"/>
      <c r="C974" s="113">
        <v>4110</v>
      </c>
      <c r="D974" s="114" t="s">
        <v>13</v>
      </c>
      <c r="E974" s="117">
        <v>155479.4</v>
      </c>
      <c r="F974" s="116">
        <v>162386</v>
      </c>
      <c r="G974" s="116">
        <v>151269</v>
      </c>
      <c r="H974" s="117">
        <v>151269.41</v>
      </c>
      <c r="I974" s="554">
        <f t="shared" si="85"/>
        <v>100.00027104033214</v>
      </c>
      <c r="J974" s="287">
        <f t="shared" si="84"/>
        <v>97.29225222119459</v>
      </c>
      <c r="K974" s="480"/>
      <c r="L974" s="459"/>
      <c r="M974" s="459"/>
      <c r="N974" s="459"/>
    </row>
    <row r="975" spans="1:14" s="76" customFormat="1" ht="12.75" customHeight="1">
      <c r="A975" s="105"/>
      <c r="B975" s="112"/>
      <c r="C975" s="113">
        <v>4120</v>
      </c>
      <c r="D975" s="114" t="s">
        <v>14</v>
      </c>
      <c r="E975" s="117">
        <v>13459.51</v>
      </c>
      <c r="F975" s="116">
        <v>22303</v>
      </c>
      <c r="G975" s="116">
        <v>12669</v>
      </c>
      <c r="H975" s="117">
        <v>12668.71</v>
      </c>
      <c r="I975" s="554">
        <f t="shared" si="85"/>
        <v>99.99771094798326</v>
      </c>
      <c r="J975" s="287">
        <f t="shared" si="84"/>
        <v>94.12460037549657</v>
      </c>
      <c r="K975" s="467"/>
      <c r="L975" s="459"/>
      <c r="M975" s="459"/>
      <c r="N975" s="459"/>
    </row>
    <row r="976" spans="1:14" s="76" customFormat="1" ht="12.75" customHeight="1">
      <c r="A976" s="105"/>
      <c r="B976" s="112"/>
      <c r="C976" s="113">
        <v>4170</v>
      </c>
      <c r="D976" s="114" t="s">
        <v>111</v>
      </c>
      <c r="E976" s="117">
        <v>1911</v>
      </c>
      <c r="F976" s="116">
        <v>2000</v>
      </c>
      <c r="G976" s="116">
        <v>0</v>
      </c>
      <c r="H976" s="117">
        <v>0</v>
      </c>
      <c r="I976" s="554">
        <v>0</v>
      </c>
      <c r="J976" s="287">
        <f t="shared" si="84"/>
        <v>0</v>
      </c>
      <c r="K976" s="459"/>
      <c r="L976" s="459"/>
      <c r="M976" s="459"/>
      <c r="N976" s="459"/>
    </row>
    <row r="977" spans="1:14" s="76" customFormat="1" ht="12.75" customHeight="1">
      <c r="A977" s="105"/>
      <c r="B977" s="112"/>
      <c r="C977" s="113">
        <v>4210</v>
      </c>
      <c r="D977" s="114" t="s">
        <v>7</v>
      </c>
      <c r="E977" s="117">
        <v>79862.49</v>
      </c>
      <c r="F977" s="116">
        <v>55000</v>
      </c>
      <c r="G977" s="116">
        <v>176837</v>
      </c>
      <c r="H977" s="117">
        <v>165124.9</v>
      </c>
      <c r="I977" s="554">
        <f t="shared" si="85"/>
        <v>93.37689510679326</v>
      </c>
      <c r="J977" s="287">
        <f t="shared" si="84"/>
        <v>206.76152221149127</v>
      </c>
      <c r="K977" s="459"/>
      <c r="L977" s="459"/>
      <c r="M977" s="459"/>
      <c r="N977" s="459"/>
    </row>
    <row r="978" spans="1:14" s="76" customFormat="1" ht="12.75" customHeight="1">
      <c r="A978" s="105"/>
      <c r="B978" s="112"/>
      <c r="C978" s="113">
        <v>4220</v>
      </c>
      <c r="D978" s="114" t="s">
        <v>50</v>
      </c>
      <c r="E978" s="117">
        <v>68006.62</v>
      </c>
      <c r="F978" s="116">
        <v>50000</v>
      </c>
      <c r="G978" s="116">
        <v>73398</v>
      </c>
      <c r="H978" s="117">
        <v>70831.51</v>
      </c>
      <c r="I978" s="554">
        <f t="shared" si="85"/>
        <v>96.5033243412627</v>
      </c>
      <c r="J978" s="287">
        <f t="shared" si="84"/>
        <v>104.15384561091258</v>
      </c>
      <c r="K978" s="480"/>
      <c r="L978" s="459"/>
      <c r="M978" s="459"/>
      <c r="N978" s="459"/>
    </row>
    <row r="979" spans="1:14" s="76" customFormat="1" ht="12.75" customHeight="1">
      <c r="A979" s="105"/>
      <c r="B979" s="112"/>
      <c r="C979" s="113">
        <v>4260</v>
      </c>
      <c r="D979" s="114" t="s">
        <v>15</v>
      </c>
      <c r="E979" s="117">
        <v>40379.54</v>
      </c>
      <c r="F979" s="116">
        <v>10000</v>
      </c>
      <c r="G979" s="116">
        <v>27414</v>
      </c>
      <c r="H979" s="117">
        <v>27414</v>
      </c>
      <c r="I979" s="554">
        <f t="shared" si="85"/>
        <v>100</v>
      </c>
      <c r="J979" s="287">
        <f t="shared" si="84"/>
        <v>67.89081797365697</v>
      </c>
      <c r="K979" s="459"/>
      <c r="L979" s="459"/>
      <c r="M979" s="459"/>
      <c r="N979" s="459"/>
    </row>
    <row r="980" spans="1:14" s="76" customFormat="1" ht="12.75" customHeight="1">
      <c r="A980" s="105"/>
      <c r="B980" s="112"/>
      <c r="C980" s="113">
        <v>4270</v>
      </c>
      <c r="D980" s="114" t="s">
        <v>27</v>
      </c>
      <c r="E980" s="117">
        <v>7589.13</v>
      </c>
      <c r="F980" s="116">
        <v>0</v>
      </c>
      <c r="G980" s="116">
        <v>0</v>
      </c>
      <c r="H980" s="117">
        <v>0</v>
      </c>
      <c r="I980" s="554">
        <v>0</v>
      </c>
      <c r="J980" s="287">
        <f t="shared" si="84"/>
        <v>0</v>
      </c>
      <c r="K980" s="459"/>
      <c r="L980" s="459"/>
      <c r="M980" s="459"/>
      <c r="N980" s="459"/>
    </row>
    <row r="981" spans="1:14" s="76" customFormat="1" ht="12.75" customHeight="1">
      <c r="A981" s="105"/>
      <c r="B981" s="112"/>
      <c r="C981" s="113">
        <v>4280</v>
      </c>
      <c r="D981" s="114" t="s">
        <v>91</v>
      </c>
      <c r="E981" s="117">
        <v>653</v>
      </c>
      <c r="F981" s="116">
        <v>1500</v>
      </c>
      <c r="G981" s="116">
        <v>1370</v>
      </c>
      <c r="H981" s="117">
        <v>1370</v>
      </c>
      <c r="I981" s="554">
        <f t="shared" si="85"/>
        <v>100</v>
      </c>
      <c r="J981" s="287">
        <f>H981/E981*100</f>
        <v>209.80091883614088</v>
      </c>
      <c r="K981" s="467"/>
      <c r="L981" s="459"/>
      <c r="M981" s="459"/>
      <c r="N981" s="459"/>
    </row>
    <row r="982" spans="1:14" s="76" customFormat="1" ht="12.75" customHeight="1">
      <c r="A982" s="105"/>
      <c r="B982" s="112"/>
      <c r="C982" s="113">
        <v>4300</v>
      </c>
      <c r="D982" s="114" t="s">
        <v>10</v>
      </c>
      <c r="E982" s="117">
        <v>54435.89</v>
      </c>
      <c r="F982" s="116">
        <v>29000</v>
      </c>
      <c r="G982" s="116">
        <v>49101</v>
      </c>
      <c r="H982" s="117">
        <v>48100.5</v>
      </c>
      <c r="I982" s="554">
        <f t="shared" si="85"/>
        <v>97.96236329198999</v>
      </c>
      <c r="J982" s="287">
        <f t="shared" si="84"/>
        <v>88.36174075596081</v>
      </c>
      <c r="K982" s="459"/>
      <c r="L982" s="459"/>
      <c r="M982" s="459"/>
      <c r="N982" s="459"/>
    </row>
    <row r="983" spans="1:14" s="76" customFormat="1" ht="12.75" customHeight="1">
      <c r="A983" s="83"/>
      <c r="B983" s="465"/>
      <c r="C983" s="478">
        <v>4360</v>
      </c>
      <c r="D983" s="114" t="s">
        <v>151</v>
      </c>
      <c r="E983" s="175">
        <v>4400</v>
      </c>
      <c r="F983" s="312">
        <v>1500</v>
      </c>
      <c r="G983" s="312">
        <v>1928</v>
      </c>
      <c r="H983" s="175">
        <v>1927.96</v>
      </c>
      <c r="I983" s="554">
        <f t="shared" si="85"/>
        <v>99.99792531120332</v>
      </c>
      <c r="J983" s="287">
        <f t="shared" si="84"/>
        <v>43.81727272727273</v>
      </c>
      <c r="K983" s="459"/>
      <c r="L983" s="459"/>
      <c r="M983" s="459"/>
      <c r="N983" s="459"/>
    </row>
    <row r="984" spans="1:14" s="76" customFormat="1" ht="12.75" customHeight="1">
      <c r="A984" s="105"/>
      <c r="B984" s="112"/>
      <c r="C984" s="113">
        <v>4410</v>
      </c>
      <c r="D984" s="114" t="s">
        <v>16</v>
      </c>
      <c r="E984" s="117">
        <v>6412.86</v>
      </c>
      <c r="F984" s="116">
        <v>7392</v>
      </c>
      <c r="G984" s="116">
        <v>2061</v>
      </c>
      <c r="H984" s="117">
        <v>2061.25</v>
      </c>
      <c r="I984" s="554">
        <f>H984/G984*100</f>
        <v>100.0121300339641</v>
      </c>
      <c r="J984" s="287">
        <f t="shared" si="84"/>
        <v>32.14244502452884</v>
      </c>
      <c r="K984" s="459"/>
      <c r="L984" s="459"/>
      <c r="M984" s="459"/>
      <c r="N984" s="459"/>
    </row>
    <row r="985" spans="1:14" s="76" customFormat="1" ht="12.75" customHeight="1">
      <c r="A985" s="105"/>
      <c r="B985" s="112"/>
      <c r="C985" s="113">
        <v>4430</v>
      </c>
      <c r="D985" s="114" t="s">
        <v>28</v>
      </c>
      <c r="E985" s="117">
        <v>5339.71</v>
      </c>
      <c r="F985" s="116">
        <v>6000</v>
      </c>
      <c r="G985" s="116">
        <v>3425</v>
      </c>
      <c r="H985" s="117">
        <v>3424.81</v>
      </c>
      <c r="I985" s="554">
        <f t="shared" si="85"/>
        <v>99.99445255474453</v>
      </c>
      <c r="J985" s="287">
        <f t="shared" si="84"/>
        <v>64.13850190366144</v>
      </c>
      <c r="K985" s="459"/>
      <c r="L985" s="459"/>
      <c r="M985" s="459"/>
      <c r="N985" s="459"/>
    </row>
    <row r="986" spans="1:14" s="76" customFormat="1" ht="12.75" customHeight="1">
      <c r="A986" s="105"/>
      <c r="B986" s="112"/>
      <c r="C986" s="113">
        <v>4440</v>
      </c>
      <c r="D986" s="114" t="s">
        <v>17</v>
      </c>
      <c r="E986" s="117">
        <v>34891</v>
      </c>
      <c r="F986" s="116">
        <v>35238</v>
      </c>
      <c r="G986" s="116">
        <v>34836</v>
      </c>
      <c r="H986" s="117">
        <v>34836</v>
      </c>
      <c r="I986" s="554">
        <f t="shared" si="85"/>
        <v>100</v>
      </c>
      <c r="J986" s="287">
        <f t="shared" si="84"/>
        <v>99.84236622624746</v>
      </c>
      <c r="K986" s="459"/>
      <c r="L986" s="459"/>
      <c r="M986" s="459"/>
      <c r="N986" s="459"/>
    </row>
    <row r="987" spans="1:14" s="76" customFormat="1" ht="12.75" customHeight="1">
      <c r="A987" s="105"/>
      <c r="B987" s="112"/>
      <c r="C987" s="113">
        <v>4610</v>
      </c>
      <c r="D987" s="114" t="s">
        <v>118</v>
      </c>
      <c r="E987" s="117">
        <v>403.8</v>
      </c>
      <c r="F987" s="116">
        <v>300</v>
      </c>
      <c r="G987" s="116">
        <v>149</v>
      </c>
      <c r="H987" s="117">
        <v>148.71</v>
      </c>
      <c r="I987" s="554">
        <f>H987/G987*100</f>
        <v>99.80536912751678</v>
      </c>
      <c r="J987" s="287">
        <f t="shared" si="84"/>
        <v>36.82763744427935</v>
      </c>
      <c r="K987" s="459"/>
      <c r="L987" s="459"/>
      <c r="M987" s="459"/>
      <c r="N987" s="459"/>
    </row>
    <row r="988" spans="1:14" s="76" customFormat="1" ht="12.75" customHeight="1">
      <c r="A988" s="105"/>
      <c r="B988" s="112"/>
      <c r="C988" s="113">
        <v>4700</v>
      </c>
      <c r="D988" s="114" t="s">
        <v>142</v>
      </c>
      <c r="E988" s="117">
        <v>9595</v>
      </c>
      <c r="F988" s="116">
        <v>7000</v>
      </c>
      <c r="G988" s="116">
        <v>4531</v>
      </c>
      <c r="H988" s="117">
        <v>4531.12</v>
      </c>
      <c r="I988" s="554">
        <f t="shared" si="85"/>
        <v>100.0026484219819</v>
      </c>
      <c r="J988" s="287">
        <f t="shared" si="84"/>
        <v>47.22376237623762</v>
      </c>
      <c r="K988" s="459"/>
      <c r="L988" s="459"/>
      <c r="M988" s="459"/>
      <c r="N988" s="459"/>
    </row>
    <row r="989" spans="1:14" s="76" customFormat="1" ht="12.75" customHeight="1">
      <c r="A989" s="105"/>
      <c r="B989" s="112"/>
      <c r="C989" s="113">
        <v>6050</v>
      </c>
      <c r="D989" s="239" t="s">
        <v>62</v>
      </c>
      <c r="E989" s="117">
        <v>11484.92</v>
      </c>
      <c r="F989" s="116">
        <v>100000</v>
      </c>
      <c r="G989" s="116">
        <v>24178</v>
      </c>
      <c r="H989" s="117">
        <v>24178.46</v>
      </c>
      <c r="I989" s="554">
        <f t="shared" si="85"/>
        <v>100.0019025560427</v>
      </c>
      <c r="J989" s="287">
        <f t="shared" si="84"/>
        <v>210.52353869247673</v>
      </c>
      <c r="K989" s="459"/>
      <c r="L989" s="459"/>
      <c r="M989" s="459"/>
      <c r="N989" s="459"/>
    </row>
    <row r="990" spans="1:14" s="76" customFormat="1" ht="12.75" customHeight="1">
      <c r="A990" s="105"/>
      <c r="B990" s="230"/>
      <c r="C990" s="113">
        <v>6060</v>
      </c>
      <c r="D990" s="490" t="s">
        <v>279</v>
      </c>
      <c r="E990" s="117">
        <v>10000</v>
      </c>
      <c r="F990" s="116">
        <v>15000</v>
      </c>
      <c r="G990" s="116">
        <v>0</v>
      </c>
      <c r="H990" s="117">
        <v>0</v>
      </c>
      <c r="I990" s="554">
        <v>0</v>
      </c>
      <c r="J990" s="287">
        <f t="shared" si="84"/>
        <v>0</v>
      </c>
      <c r="K990" s="459"/>
      <c r="L990" s="459"/>
      <c r="M990" s="459"/>
      <c r="N990" s="459"/>
    </row>
    <row r="991" spans="1:14" s="76" customFormat="1" ht="12.75" customHeight="1">
      <c r="A991" s="105"/>
      <c r="B991" s="106">
        <v>85404</v>
      </c>
      <c r="C991" s="107"/>
      <c r="D991" s="108" t="s">
        <v>387</v>
      </c>
      <c r="E991" s="111">
        <f>E992+E1000</f>
        <v>93127.13999999998</v>
      </c>
      <c r="F991" s="110">
        <f>F992+F1000</f>
        <v>77787</v>
      </c>
      <c r="G991" s="110">
        <f>G992+G1000</f>
        <v>90500</v>
      </c>
      <c r="H991" s="111">
        <f>H992+H1000</f>
        <v>90497.62</v>
      </c>
      <c r="I991" s="553">
        <f aca="true" t="shared" si="86" ref="I991:I997">H991/G991*100</f>
        <v>99.99737016574585</v>
      </c>
      <c r="J991" s="272">
        <f t="shared" si="84"/>
        <v>97.1764192479228</v>
      </c>
      <c r="K991" s="459"/>
      <c r="L991" s="459"/>
      <c r="M991" s="459"/>
      <c r="N991" s="459"/>
    </row>
    <row r="992" spans="1:14" s="76" customFormat="1" ht="12.75" customHeight="1">
      <c r="A992" s="105"/>
      <c r="B992" s="112"/>
      <c r="C992" s="113"/>
      <c r="D992" s="152" t="s">
        <v>325</v>
      </c>
      <c r="E992" s="237">
        <f>SUM(E993:E999)</f>
        <v>69576.13999999998</v>
      </c>
      <c r="F992" s="273">
        <f>SUM(F993:F999)</f>
        <v>54236</v>
      </c>
      <c r="G992" s="273">
        <f>SUM(G993:G999)</f>
        <v>66949</v>
      </c>
      <c r="H992" s="237">
        <f>SUM(H993:H999)</f>
        <v>66949.18</v>
      </c>
      <c r="I992" s="621">
        <f t="shared" si="86"/>
        <v>100.00026886137208</v>
      </c>
      <c r="J992" s="302">
        <f t="shared" si="84"/>
        <v>96.22433782615708</v>
      </c>
      <c r="K992" s="459"/>
      <c r="L992" s="459"/>
      <c r="M992" s="459"/>
      <c r="N992" s="459"/>
    </row>
    <row r="993" spans="1:14" s="76" customFormat="1" ht="12.75" customHeight="1">
      <c r="A993" s="105"/>
      <c r="B993" s="112"/>
      <c r="C993" s="113">
        <v>3020</v>
      </c>
      <c r="D993" s="114" t="s">
        <v>166</v>
      </c>
      <c r="E993" s="117">
        <v>736.76</v>
      </c>
      <c r="F993" s="116">
        <v>1033</v>
      </c>
      <c r="G993" s="116">
        <v>901</v>
      </c>
      <c r="H993" s="117">
        <v>901.46</v>
      </c>
      <c r="I993" s="554">
        <f t="shared" si="86"/>
        <v>100.05105438401776</v>
      </c>
      <c r="J993" s="287">
        <f t="shared" si="84"/>
        <v>122.35463380205222</v>
      </c>
      <c r="K993" s="480"/>
      <c r="L993" s="459"/>
      <c r="M993" s="459"/>
      <c r="N993" s="459"/>
    </row>
    <row r="994" spans="1:14" s="76" customFormat="1" ht="12.75" customHeight="1">
      <c r="A994" s="105"/>
      <c r="B994" s="112"/>
      <c r="C994" s="113">
        <v>4010</v>
      </c>
      <c r="D994" s="114" t="s">
        <v>11</v>
      </c>
      <c r="E994" s="117">
        <v>56051.09</v>
      </c>
      <c r="F994" s="116">
        <v>38075</v>
      </c>
      <c r="G994" s="116">
        <v>49952</v>
      </c>
      <c r="H994" s="117">
        <v>49951.52</v>
      </c>
      <c r="I994" s="554">
        <f t="shared" si="86"/>
        <v>99.99903907751441</v>
      </c>
      <c r="J994" s="287">
        <f t="shared" si="84"/>
        <v>89.11783874318947</v>
      </c>
      <c r="K994" s="467"/>
      <c r="L994" s="459"/>
      <c r="M994" s="459"/>
      <c r="N994" s="459"/>
    </row>
    <row r="995" spans="1:14" s="76" customFormat="1" ht="12.75" customHeight="1">
      <c r="A995" s="105"/>
      <c r="B995" s="112"/>
      <c r="C995" s="113">
        <v>4040</v>
      </c>
      <c r="D995" s="114" t="s">
        <v>12</v>
      </c>
      <c r="E995" s="117">
        <v>0</v>
      </c>
      <c r="F995" s="116">
        <v>4956</v>
      </c>
      <c r="G995" s="116">
        <v>4538</v>
      </c>
      <c r="H995" s="117">
        <v>4538.16</v>
      </c>
      <c r="I995" s="554">
        <f t="shared" si="86"/>
        <v>100.00352578228294</v>
      </c>
      <c r="J995" s="287">
        <v>0</v>
      </c>
      <c r="K995" s="459"/>
      <c r="L995" s="459"/>
      <c r="M995" s="459"/>
      <c r="N995" s="459"/>
    </row>
    <row r="996" spans="1:14" s="76" customFormat="1" ht="12.75" customHeight="1">
      <c r="A996" s="105"/>
      <c r="B996" s="112"/>
      <c r="C996" s="113">
        <v>4110</v>
      </c>
      <c r="D996" s="114" t="s">
        <v>13</v>
      </c>
      <c r="E996" s="117">
        <v>9715.64</v>
      </c>
      <c r="F996" s="116">
        <v>8040</v>
      </c>
      <c r="G996" s="116">
        <v>9486</v>
      </c>
      <c r="H996" s="117">
        <v>9486.11</v>
      </c>
      <c r="I996" s="554">
        <f t="shared" si="86"/>
        <v>100.0011596036264</v>
      </c>
      <c r="J996" s="287">
        <f t="shared" si="84"/>
        <v>97.63752053390205</v>
      </c>
      <c r="K996" s="480"/>
      <c r="L996" s="459"/>
      <c r="M996" s="459"/>
      <c r="N996" s="459"/>
    </row>
    <row r="997" spans="1:14" s="76" customFormat="1" ht="12.75" customHeight="1">
      <c r="A997" s="105"/>
      <c r="B997" s="112"/>
      <c r="C997" s="113">
        <v>4120</v>
      </c>
      <c r="D997" s="114" t="s">
        <v>14</v>
      </c>
      <c r="E997" s="117">
        <v>1149.65</v>
      </c>
      <c r="F997" s="116">
        <v>634</v>
      </c>
      <c r="G997" s="116">
        <v>1064</v>
      </c>
      <c r="H997" s="117">
        <v>1063.93</v>
      </c>
      <c r="I997" s="554">
        <f t="shared" si="86"/>
        <v>99.99342105263158</v>
      </c>
      <c r="J997" s="287">
        <f t="shared" si="84"/>
        <v>92.54381768364284</v>
      </c>
      <c r="K997" s="459"/>
      <c r="L997" s="459"/>
      <c r="M997" s="459"/>
      <c r="N997" s="459"/>
    </row>
    <row r="998" spans="1:14" s="76" customFormat="1" ht="12.75" customHeight="1">
      <c r="A998" s="105"/>
      <c r="B998" s="112"/>
      <c r="C998" s="113">
        <v>4410</v>
      </c>
      <c r="D998" s="114" t="s">
        <v>16</v>
      </c>
      <c r="E998" s="117">
        <v>800</v>
      </c>
      <c r="F998" s="116">
        <v>0</v>
      </c>
      <c r="G998" s="116">
        <v>0</v>
      </c>
      <c r="H998" s="117">
        <v>0</v>
      </c>
      <c r="I998" s="554">
        <v>0</v>
      </c>
      <c r="J998" s="287">
        <f t="shared" si="84"/>
        <v>0</v>
      </c>
      <c r="K998" s="467"/>
      <c r="L998" s="459"/>
      <c r="M998" s="459"/>
      <c r="N998" s="459"/>
    </row>
    <row r="999" spans="1:14" s="76" customFormat="1" ht="12.75" customHeight="1">
      <c r="A999" s="105"/>
      <c r="B999" s="112"/>
      <c r="C999" s="113">
        <v>4440</v>
      </c>
      <c r="D999" s="114" t="s">
        <v>17</v>
      </c>
      <c r="E999" s="117">
        <v>1123</v>
      </c>
      <c r="F999" s="116">
        <v>1498</v>
      </c>
      <c r="G999" s="116">
        <v>1008</v>
      </c>
      <c r="H999" s="117">
        <v>1008</v>
      </c>
      <c r="I999" s="554">
        <f>H999/G999*100</f>
        <v>100</v>
      </c>
      <c r="J999" s="287">
        <f t="shared" si="84"/>
        <v>89.75957257346393</v>
      </c>
      <c r="K999" s="459"/>
      <c r="L999" s="459"/>
      <c r="M999" s="459"/>
      <c r="N999" s="459"/>
    </row>
    <row r="1000" spans="1:14" s="76" customFormat="1" ht="12.75" customHeight="1">
      <c r="A1000" s="105"/>
      <c r="B1000" s="112"/>
      <c r="C1000" s="113"/>
      <c r="D1000" s="152" t="s">
        <v>388</v>
      </c>
      <c r="E1000" s="237">
        <f>E1001+E1002+E1003</f>
        <v>23551</v>
      </c>
      <c r="F1000" s="273">
        <f>SUM(F1001:F1003)</f>
        <v>23551</v>
      </c>
      <c r="G1000" s="273">
        <f>G1001+G1002+G1003</f>
        <v>23551</v>
      </c>
      <c r="H1000" s="237">
        <f>SUM(H1001:H1003)</f>
        <v>23548.44</v>
      </c>
      <c r="I1000" s="621">
        <f>H1000/G1000*100</f>
        <v>99.98912997324953</v>
      </c>
      <c r="J1000" s="302">
        <f t="shared" si="84"/>
        <v>99.98912997324953</v>
      </c>
      <c r="K1000" s="459"/>
      <c r="L1000" s="459"/>
      <c r="M1000" s="459"/>
      <c r="N1000" s="459"/>
    </row>
    <row r="1001" spans="1:14" s="76" customFormat="1" ht="12.75" customHeight="1">
      <c r="A1001" s="105"/>
      <c r="B1001" s="112"/>
      <c r="C1001" s="113">
        <v>4010</v>
      </c>
      <c r="D1001" s="114" t="s">
        <v>11</v>
      </c>
      <c r="E1001" s="117">
        <v>15000</v>
      </c>
      <c r="F1001" s="116">
        <v>15476</v>
      </c>
      <c r="G1001" s="116">
        <v>15476</v>
      </c>
      <c r="H1001" s="117">
        <v>15476</v>
      </c>
      <c r="I1001" s="554">
        <f>H1001/G1001*100</f>
        <v>100</v>
      </c>
      <c r="J1001" s="287">
        <f t="shared" si="84"/>
        <v>103.17333333333335</v>
      </c>
      <c r="K1001" s="480"/>
      <c r="L1001" s="459"/>
      <c r="M1001" s="459"/>
      <c r="N1001" s="459"/>
    </row>
    <row r="1002" spans="1:14" s="76" customFormat="1" ht="12.75" customHeight="1">
      <c r="A1002" s="105"/>
      <c r="B1002" s="112"/>
      <c r="C1002" s="113">
        <v>4110</v>
      </c>
      <c r="D1002" s="114" t="s">
        <v>13</v>
      </c>
      <c r="E1002" s="117">
        <v>2800</v>
      </c>
      <c r="F1002" s="116">
        <v>2324</v>
      </c>
      <c r="G1002" s="116">
        <v>2324</v>
      </c>
      <c r="H1002" s="117">
        <v>2324</v>
      </c>
      <c r="I1002" s="554">
        <f>H1002/G1002*100</f>
        <v>100</v>
      </c>
      <c r="J1002" s="287">
        <f t="shared" si="84"/>
        <v>83</v>
      </c>
      <c r="K1002" s="467"/>
      <c r="L1002" s="459"/>
      <c r="M1002" s="459"/>
      <c r="N1002" s="459"/>
    </row>
    <row r="1003" spans="1:14" s="76" customFormat="1" ht="12.75" customHeight="1">
      <c r="A1003" s="105"/>
      <c r="B1003" s="112"/>
      <c r="C1003" s="113">
        <v>4240</v>
      </c>
      <c r="D1003" s="114" t="s">
        <v>60</v>
      </c>
      <c r="E1003" s="117">
        <v>5751</v>
      </c>
      <c r="F1003" s="116">
        <v>5751</v>
      </c>
      <c r="G1003" s="116">
        <v>5751</v>
      </c>
      <c r="H1003" s="117">
        <v>5748.44</v>
      </c>
      <c r="I1003" s="554">
        <f>H1003/G1003*100</f>
        <v>99.95548600243436</v>
      </c>
      <c r="J1003" s="287">
        <f t="shared" si="84"/>
        <v>99.95548600243436</v>
      </c>
      <c r="K1003" s="459"/>
      <c r="L1003" s="459"/>
      <c r="M1003" s="459"/>
      <c r="N1003" s="459"/>
    </row>
    <row r="1004" spans="1:14" s="76" customFormat="1" ht="12.75" customHeight="1">
      <c r="A1004" s="121"/>
      <c r="B1004" s="119">
        <v>85406</v>
      </c>
      <c r="C1004" s="107"/>
      <c r="D1004" s="108" t="s">
        <v>84</v>
      </c>
      <c r="E1004" s="111">
        <f>E1005+E1030</f>
        <v>1030099</v>
      </c>
      <c r="F1004" s="110">
        <f>F1030+F1005</f>
        <v>1039170</v>
      </c>
      <c r="G1004" s="110">
        <f>G1005+G1030</f>
        <v>1043089</v>
      </c>
      <c r="H1004" s="111">
        <f>H1005+H1030</f>
        <v>1014910.5700000001</v>
      </c>
      <c r="I1004" s="553">
        <f aca="true" t="shared" si="87" ref="I1004:I1056">H1004/G1004*100</f>
        <v>97.2985593750869</v>
      </c>
      <c r="J1004" s="272">
        <f t="shared" si="84"/>
        <v>98.52553686587406</v>
      </c>
      <c r="K1004" s="459"/>
      <c r="L1004" s="459"/>
      <c r="M1004" s="459"/>
      <c r="N1004" s="459"/>
    </row>
    <row r="1005" spans="1:14" s="76" customFormat="1" ht="12.75" customHeight="1">
      <c r="A1005" s="475"/>
      <c r="B1005" s="483"/>
      <c r="C1005" s="500"/>
      <c r="D1005" s="152" t="s">
        <v>112</v>
      </c>
      <c r="E1005" s="237">
        <f>SUM(E1006:E1013)+SUM(E1014:E1021)</f>
        <v>459837.99999999994</v>
      </c>
      <c r="F1005" s="273">
        <f>SUM(F1006:F1013)+SUM(F1014:F1021)</f>
        <v>465050</v>
      </c>
      <c r="G1005" s="273">
        <f>SUM(G1006:G1013)+SUM(G1014:G1021)</f>
        <v>467082</v>
      </c>
      <c r="H1005" s="237">
        <f>SUM(H1006:H1013)+SUM(H1014:H1021)</f>
        <v>450952.42</v>
      </c>
      <c r="I1005" s="621">
        <f t="shared" si="87"/>
        <v>96.54673483456865</v>
      </c>
      <c r="J1005" s="302">
        <f t="shared" si="84"/>
        <v>98.06767165827966</v>
      </c>
      <c r="K1005" s="459"/>
      <c r="L1005" s="459"/>
      <c r="M1005" s="459"/>
      <c r="N1005" s="459"/>
    </row>
    <row r="1006" spans="1:14" s="76" customFormat="1" ht="12.75" customHeight="1">
      <c r="A1006" s="105"/>
      <c r="B1006" s="112"/>
      <c r="C1006" s="113">
        <v>4010</v>
      </c>
      <c r="D1006" s="114" t="s">
        <v>11</v>
      </c>
      <c r="E1006" s="117">
        <v>302106.41</v>
      </c>
      <c r="F1006" s="116">
        <v>303050</v>
      </c>
      <c r="G1006" s="116">
        <v>307465</v>
      </c>
      <c r="H1006" s="117">
        <v>307329.48</v>
      </c>
      <c r="I1006" s="554">
        <f t="shared" si="87"/>
        <v>99.95592343844014</v>
      </c>
      <c r="J1006" s="287">
        <f t="shared" si="84"/>
        <v>101.72888420341695</v>
      </c>
      <c r="K1006" s="480"/>
      <c r="L1006" s="459"/>
      <c r="M1006" s="459"/>
      <c r="N1006" s="459"/>
    </row>
    <row r="1007" spans="1:14" s="76" customFormat="1" ht="12.75" customHeight="1">
      <c r="A1007" s="105"/>
      <c r="B1007" s="112"/>
      <c r="C1007" s="113">
        <v>4040</v>
      </c>
      <c r="D1007" s="114" t="s">
        <v>12</v>
      </c>
      <c r="E1007" s="117">
        <v>24733.93</v>
      </c>
      <c r="F1007" s="116">
        <v>25425</v>
      </c>
      <c r="G1007" s="116">
        <v>25042</v>
      </c>
      <c r="H1007" s="117">
        <v>25041.71</v>
      </c>
      <c r="I1007" s="554">
        <f t="shared" si="87"/>
        <v>99.9988419455315</v>
      </c>
      <c r="J1007" s="287">
        <f t="shared" si="84"/>
        <v>101.24436351198536</v>
      </c>
      <c r="K1007" s="467"/>
      <c r="L1007" s="459"/>
      <c r="M1007" s="459"/>
      <c r="N1007" s="459"/>
    </row>
    <row r="1008" spans="1:14" s="76" customFormat="1" ht="12.75" customHeight="1">
      <c r="A1008" s="105"/>
      <c r="B1008" s="112"/>
      <c r="C1008" s="113">
        <v>4110</v>
      </c>
      <c r="D1008" s="114" t="s">
        <v>13</v>
      </c>
      <c r="E1008" s="117">
        <v>58303.92</v>
      </c>
      <c r="F1008" s="116">
        <v>58700</v>
      </c>
      <c r="G1008" s="116">
        <v>59100</v>
      </c>
      <c r="H1008" s="117">
        <v>59081.58</v>
      </c>
      <c r="I1008" s="554">
        <f t="shared" si="87"/>
        <v>99.96883248730964</v>
      </c>
      <c r="J1008" s="287">
        <f t="shared" si="84"/>
        <v>101.33380397064211</v>
      </c>
      <c r="K1008" s="459"/>
      <c r="L1008" s="459"/>
      <c r="M1008" s="459"/>
      <c r="N1008" s="459"/>
    </row>
    <row r="1009" spans="1:14" s="76" customFormat="1" ht="12.75" customHeight="1">
      <c r="A1009" s="105"/>
      <c r="B1009" s="112"/>
      <c r="C1009" s="113">
        <v>4120</v>
      </c>
      <c r="D1009" s="114" t="s">
        <v>14</v>
      </c>
      <c r="E1009" s="117">
        <v>6156.12</v>
      </c>
      <c r="F1009" s="116">
        <v>8350</v>
      </c>
      <c r="G1009" s="116">
        <v>6350</v>
      </c>
      <c r="H1009" s="117">
        <v>6112.55</v>
      </c>
      <c r="I1009" s="554">
        <f t="shared" si="87"/>
        <v>96.26062992125985</v>
      </c>
      <c r="J1009" s="287">
        <f t="shared" si="84"/>
        <v>99.29224901398933</v>
      </c>
      <c r="K1009" s="480"/>
      <c r="L1009" s="459"/>
      <c r="M1009" s="459"/>
      <c r="N1009" s="459"/>
    </row>
    <row r="1010" spans="1:14" s="76" customFormat="1" ht="12.75" customHeight="1">
      <c r="A1010" s="105"/>
      <c r="B1010" s="112"/>
      <c r="C1010" s="113">
        <v>4170</v>
      </c>
      <c r="D1010" s="114" t="s">
        <v>111</v>
      </c>
      <c r="E1010" s="117">
        <v>1440</v>
      </c>
      <c r="F1010" s="116">
        <v>2000</v>
      </c>
      <c r="G1010" s="116">
        <v>1600</v>
      </c>
      <c r="H1010" s="117">
        <v>1000</v>
      </c>
      <c r="I1010" s="554">
        <f t="shared" si="87"/>
        <v>62.5</v>
      </c>
      <c r="J1010" s="287">
        <f t="shared" si="84"/>
        <v>69.44444444444444</v>
      </c>
      <c r="K1010" s="467"/>
      <c r="L1010" s="459"/>
      <c r="M1010" s="459"/>
      <c r="N1010" s="459"/>
    </row>
    <row r="1011" spans="1:14" s="76" customFormat="1" ht="12.75" customHeight="1">
      <c r="A1011" s="105"/>
      <c r="B1011" s="112"/>
      <c r="C1011" s="113">
        <v>4210</v>
      </c>
      <c r="D1011" s="114" t="s">
        <v>7</v>
      </c>
      <c r="E1011" s="117">
        <v>29565.58</v>
      </c>
      <c r="F1011" s="116">
        <v>27341</v>
      </c>
      <c r="G1011" s="116">
        <v>25406</v>
      </c>
      <c r="H1011" s="117">
        <v>16940.87</v>
      </c>
      <c r="I1011" s="554">
        <f t="shared" si="87"/>
        <v>66.68058726285129</v>
      </c>
      <c r="J1011" s="287">
        <f t="shared" si="84"/>
        <v>57.29929871154227</v>
      </c>
      <c r="K1011" s="459"/>
      <c r="L1011" s="459"/>
      <c r="M1011" s="459"/>
      <c r="N1011" s="459"/>
    </row>
    <row r="1012" spans="1:14" s="76" customFormat="1" ht="12.75" customHeight="1">
      <c r="A1012" s="105"/>
      <c r="B1012" s="112"/>
      <c r="C1012" s="113">
        <v>4240</v>
      </c>
      <c r="D1012" s="114" t="s">
        <v>60</v>
      </c>
      <c r="E1012" s="117">
        <v>4616.97</v>
      </c>
      <c r="F1012" s="116">
        <v>4000</v>
      </c>
      <c r="G1012" s="116">
        <v>2523</v>
      </c>
      <c r="H1012" s="117">
        <v>338.56</v>
      </c>
      <c r="I1012" s="554">
        <f t="shared" si="87"/>
        <v>13.418945699564011</v>
      </c>
      <c r="J1012" s="287">
        <f t="shared" si="84"/>
        <v>7.332947799097676</v>
      </c>
      <c r="K1012" s="459"/>
      <c r="L1012" s="459"/>
      <c r="M1012" s="459"/>
      <c r="N1012" s="459"/>
    </row>
    <row r="1013" spans="1:14" s="76" customFormat="1" ht="12.75" customHeight="1">
      <c r="A1013" s="105"/>
      <c r="B1013" s="112"/>
      <c r="C1013" s="113">
        <v>4260</v>
      </c>
      <c r="D1013" s="114" t="s">
        <v>15</v>
      </c>
      <c r="E1013" s="117">
        <v>3896.45</v>
      </c>
      <c r="F1013" s="116">
        <v>3500</v>
      </c>
      <c r="G1013" s="116">
        <v>3500</v>
      </c>
      <c r="H1013" s="117">
        <v>3466.19</v>
      </c>
      <c r="I1013" s="554">
        <f t="shared" si="87"/>
        <v>99.034</v>
      </c>
      <c r="J1013" s="287">
        <f t="shared" si="84"/>
        <v>88.95764092956409</v>
      </c>
      <c r="K1013" s="480"/>
      <c r="L1013" s="459"/>
      <c r="M1013" s="459"/>
      <c r="N1013" s="459"/>
    </row>
    <row r="1014" spans="1:14" s="76" customFormat="1" ht="12.75" customHeight="1">
      <c r="A1014" s="105"/>
      <c r="B1014" s="112"/>
      <c r="C1014" s="230">
        <v>4270</v>
      </c>
      <c r="D1014" s="157" t="s">
        <v>27</v>
      </c>
      <c r="E1014" s="299">
        <v>627.3</v>
      </c>
      <c r="F1014" s="300">
        <v>2000</v>
      </c>
      <c r="G1014" s="300">
        <v>2000</v>
      </c>
      <c r="H1014" s="299">
        <v>410.82</v>
      </c>
      <c r="I1014" s="626">
        <f>H1014/G1014*100</f>
        <v>20.541</v>
      </c>
      <c r="J1014" s="554">
        <f>H1014/E1014*100</f>
        <v>65.49019607843137</v>
      </c>
      <c r="K1014" s="459"/>
      <c r="L1014" s="459"/>
      <c r="M1014" s="459"/>
      <c r="N1014" s="459"/>
    </row>
    <row r="1015" spans="1:14" s="76" customFormat="1" ht="12.75" customHeight="1">
      <c r="A1015" s="105"/>
      <c r="B1015" s="112"/>
      <c r="C1015" s="113">
        <v>4280</v>
      </c>
      <c r="D1015" s="114" t="s">
        <v>91</v>
      </c>
      <c r="E1015" s="117">
        <v>95</v>
      </c>
      <c r="F1015" s="116">
        <v>250</v>
      </c>
      <c r="G1015" s="116">
        <v>250</v>
      </c>
      <c r="H1015" s="117">
        <v>95</v>
      </c>
      <c r="I1015" s="554">
        <f t="shared" si="87"/>
        <v>38</v>
      </c>
      <c r="J1015" s="287">
        <f aca="true" t="shared" si="88" ref="J1015:J1021">H1015/E1015*100</f>
        <v>100</v>
      </c>
      <c r="K1015" s="459"/>
      <c r="L1015" s="459"/>
      <c r="M1015" s="459"/>
      <c r="N1015" s="459"/>
    </row>
    <row r="1016" spans="1:14" s="76" customFormat="1" ht="12.75" customHeight="1">
      <c r="A1016" s="105"/>
      <c r="B1016" s="112"/>
      <c r="C1016" s="113">
        <v>4300</v>
      </c>
      <c r="D1016" s="114" t="s">
        <v>10</v>
      </c>
      <c r="E1016" s="117">
        <v>7652.91</v>
      </c>
      <c r="F1016" s="116">
        <v>8000</v>
      </c>
      <c r="G1016" s="116">
        <v>9935</v>
      </c>
      <c r="H1016" s="117">
        <v>9934.16</v>
      </c>
      <c r="I1016" s="554">
        <f t="shared" si="87"/>
        <v>99.99154504277806</v>
      </c>
      <c r="J1016" s="287">
        <f t="shared" si="88"/>
        <v>129.80892235763912</v>
      </c>
      <c r="K1016" s="459"/>
      <c r="L1016" s="459"/>
      <c r="M1016" s="459"/>
      <c r="N1016" s="459"/>
    </row>
    <row r="1017" spans="1:14" s="76" customFormat="1" ht="12.75" customHeight="1">
      <c r="A1017" s="105"/>
      <c r="B1017" s="112"/>
      <c r="C1017" s="113">
        <v>4360</v>
      </c>
      <c r="D1017" s="114" t="s">
        <v>420</v>
      </c>
      <c r="E1017" s="117">
        <v>1546</v>
      </c>
      <c r="F1017" s="116">
        <v>1300</v>
      </c>
      <c r="G1017" s="116">
        <v>1500</v>
      </c>
      <c r="H1017" s="117">
        <v>1499.97</v>
      </c>
      <c r="I1017" s="554">
        <v>100</v>
      </c>
      <c r="J1017" s="287">
        <f t="shared" si="88"/>
        <v>97.02263906856405</v>
      </c>
      <c r="K1017" s="459"/>
      <c r="L1017" s="459"/>
      <c r="M1017" s="459"/>
      <c r="N1017" s="459"/>
    </row>
    <row r="1018" spans="1:14" s="76" customFormat="1" ht="12.75" customHeight="1">
      <c r="A1018" s="105"/>
      <c r="B1018" s="112"/>
      <c r="C1018" s="113">
        <v>4410</v>
      </c>
      <c r="D1018" s="114" t="s">
        <v>16</v>
      </c>
      <c r="E1018" s="117">
        <v>1384.85</v>
      </c>
      <c r="F1018" s="116">
        <v>2700</v>
      </c>
      <c r="G1018" s="116">
        <v>2700</v>
      </c>
      <c r="H1018" s="117">
        <v>964.57</v>
      </c>
      <c r="I1018" s="554">
        <f t="shared" si="87"/>
        <v>35.72481481481481</v>
      </c>
      <c r="J1018" s="287">
        <f t="shared" si="88"/>
        <v>69.65158681445645</v>
      </c>
      <c r="K1018" s="459"/>
      <c r="L1018" s="459"/>
      <c r="M1018" s="459"/>
      <c r="N1018" s="459"/>
    </row>
    <row r="1019" spans="1:14" s="76" customFormat="1" ht="12.75" customHeight="1">
      <c r="A1019" s="105"/>
      <c r="B1019" s="112"/>
      <c r="C1019" s="113">
        <v>4430</v>
      </c>
      <c r="D1019" s="114" t="s">
        <v>28</v>
      </c>
      <c r="E1019" s="117">
        <v>164.56</v>
      </c>
      <c r="F1019" s="116">
        <v>800</v>
      </c>
      <c r="G1019" s="116">
        <v>800</v>
      </c>
      <c r="H1019" s="117">
        <v>164.36</v>
      </c>
      <c r="I1019" s="554">
        <f t="shared" si="87"/>
        <v>20.545</v>
      </c>
      <c r="J1019" s="287">
        <f t="shared" si="88"/>
        <v>99.8784637822071</v>
      </c>
      <c r="K1019" s="459"/>
      <c r="L1019" s="459"/>
      <c r="M1019" s="459"/>
      <c r="N1019" s="459"/>
    </row>
    <row r="1020" spans="1:14" s="76" customFormat="1" ht="12.75" customHeight="1">
      <c r="A1020" s="105"/>
      <c r="B1020" s="112"/>
      <c r="C1020" s="113">
        <v>4440</v>
      </c>
      <c r="D1020" s="114" t="s">
        <v>17</v>
      </c>
      <c r="E1020" s="117">
        <v>16948</v>
      </c>
      <c r="F1020" s="116">
        <v>17134</v>
      </c>
      <c r="G1020" s="116">
        <v>17911</v>
      </c>
      <c r="H1020" s="117">
        <v>17911</v>
      </c>
      <c r="I1020" s="554">
        <f t="shared" si="87"/>
        <v>100</v>
      </c>
      <c r="J1020" s="287">
        <f t="shared" si="88"/>
        <v>105.68208638187397</v>
      </c>
      <c r="K1020" s="459"/>
      <c r="L1020" s="459"/>
      <c r="M1020" s="459"/>
      <c r="N1020" s="459"/>
    </row>
    <row r="1021" spans="1:14" s="76" customFormat="1" ht="12.75" customHeight="1">
      <c r="A1021" s="157"/>
      <c r="B1021" s="230"/>
      <c r="C1021" s="113">
        <v>4700</v>
      </c>
      <c r="D1021" s="114" t="s">
        <v>142</v>
      </c>
      <c r="E1021" s="117">
        <v>600</v>
      </c>
      <c r="F1021" s="116">
        <v>500</v>
      </c>
      <c r="G1021" s="116">
        <v>1000</v>
      </c>
      <c r="H1021" s="117">
        <v>661.6</v>
      </c>
      <c r="I1021" s="554">
        <f>H1021/G1021*100</f>
        <v>66.16000000000001</v>
      </c>
      <c r="J1021" s="287">
        <f t="shared" si="88"/>
        <v>110.26666666666667</v>
      </c>
      <c r="K1021" s="459"/>
      <c r="L1021" s="459"/>
      <c r="M1021" s="459"/>
      <c r="N1021" s="459"/>
    </row>
    <row r="1022" spans="1:14" s="76" customFormat="1" ht="12.75" customHeight="1">
      <c r="A1022" s="156"/>
      <c r="B1022" s="156"/>
      <c r="C1022" s="156"/>
      <c r="D1022" s="156"/>
      <c r="E1022" s="159"/>
      <c r="F1022" s="158"/>
      <c r="G1022" s="158"/>
      <c r="H1022" s="159"/>
      <c r="I1022" s="367"/>
      <c r="J1022" s="367"/>
      <c r="K1022" s="459"/>
      <c r="L1022" s="459"/>
      <c r="M1022" s="459"/>
      <c r="N1022" s="459"/>
    </row>
    <row r="1023" spans="1:14" s="76" customFormat="1" ht="12.75" customHeight="1">
      <c r="A1023" s="156"/>
      <c r="B1023" s="156"/>
      <c r="C1023" s="156"/>
      <c r="D1023" s="156"/>
      <c r="E1023" s="159"/>
      <c r="F1023" s="158"/>
      <c r="G1023" s="158"/>
      <c r="H1023" s="159"/>
      <c r="I1023" s="367"/>
      <c r="J1023" s="367"/>
      <c r="K1023" s="459"/>
      <c r="L1023" s="459"/>
      <c r="M1023" s="459"/>
      <c r="N1023" s="459"/>
    </row>
    <row r="1024" spans="1:14" s="76" customFormat="1" ht="12.75" customHeight="1">
      <c r="A1024" s="156"/>
      <c r="B1024" s="156"/>
      <c r="C1024" s="156"/>
      <c r="D1024" s="156"/>
      <c r="E1024" s="159" t="s">
        <v>547</v>
      </c>
      <c r="F1024" s="158"/>
      <c r="G1024" s="158"/>
      <c r="H1024" s="159"/>
      <c r="I1024" s="367"/>
      <c r="J1024" s="367"/>
      <c r="K1024" s="459"/>
      <c r="L1024" s="459"/>
      <c r="M1024" s="459"/>
      <c r="N1024" s="459"/>
    </row>
    <row r="1025" spans="1:14" s="76" customFormat="1" ht="12.75" customHeight="1">
      <c r="A1025" s="156"/>
      <c r="B1025" s="156"/>
      <c r="C1025" s="156"/>
      <c r="D1025" s="156"/>
      <c r="E1025" s="159"/>
      <c r="F1025" s="158"/>
      <c r="G1025" s="158"/>
      <c r="H1025" s="159"/>
      <c r="I1025" s="367"/>
      <c r="J1025" s="367"/>
      <c r="K1025" s="459"/>
      <c r="L1025" s="459"/>
      <c r="M1025" s="459"/>
      <c r="N1025" s="459"/>
    </row>
    <row r="1026" spans="1:14" s="76" customFormat="1" ht="12.75" customHeight="1">
      <c r="A1026" s="419"/>
      <c r="B1026" s="420"/>
      <c r="C1026" s="419"/>
      <c r="D1026" s="421"/>
      <c r="E1026" s="82" t="s">
        <v>3</v>
      </c>
      <c r="F1026" s="422" t="s">
        <v>101</v>
      </c>
      <c r="G1026" s="423" t="s">
        <v>102</v>
      </c>
      <c r="H1026" s="82" t="s">
        <v>3</v>
      </c>
      <c r="I1026" s="424" t="s">
        <v>319</v>
      </c>
      <c r="J1026" s="425"/>
      <c r="K1026" s="459"/>
      <c r="L1026" s="459"/>
      <c r="M1026" s="459"/>
      <c r="N1026" s="459"/>
    </row>
    <row r="1027" spans="1:14" s="76" customFormat="1" ht="12.75" customHeight="1">
      <c r="A1027" s="426" t="s">
        <v>98</v>
      </c>
      <c r="B1027" s="249" t="s">
        <v>99</v>
      </c>
      <c r="C1027" s="426" t="s">
        <v>4</v>
      </c>
      <c r="D1027" s="427" t="s">
        <v>100</v>
      </c>
      <c r="E1027" s="86" t="s">
        <v>378</v>
      </c>
      <c r="F1027" s="428" t="s">
        <v>103</v>
      </c>
      <c r="G1027" s="429" t="s">
        <v>104</v>
      </c>
      <c r="H1027" s="86" t="s">
        <v>479</v>
      </c>
      <c r="I1027" s="430"/>
      <c r="J1027" s="431"/>
      <c r="K1027" s="459"/>
      <c r="L1027" s="459"/>
      <c r="M1027" s="459"/>
      <c r="N1027" s="459"/>
    </row>
    <row r="1028" spans="1:14" s="76" customFormat="1" ht="12.75" customHeight="1">
      <c r="A1028" s="432"/>
      <c r="B1028" s="433"/>
      <c r="C1028" s="432"/>
      <c r="D1028" s="434"/>
      <c r="E1028" s="90"/>
      <c r="F1028" s="435" t="s">
        <v>479</v>
      </c>
      <c r="G1028" s="436" t="s">
        <v>105</v>
      </c>
      <c r="H1028" s="90"/>
      <c r="I1028" s="437" t="s">
        <v>106</v>
      </c>
      <c r="J1028" s="438" t="s">
        <v>107</v>
      </c>
      <c r="K1028" s="459"/>
      <c r="L1028" s="459"/>
      <c r="M1028" s="459"/>
      <c r="N1028" s="459"/>
    </row>
    <row r="1029" spans="1:14" s="76" customFormat="1" ht="12.75" customHeight="1">
      <c r="A1029" s="91">
        <v>1</v>
      </c>
      <c r="B1029" s="92">
        <v>2</v>
      </c>
      <c r="C1029" s="92">
        <v>3</v>
      </c>
      <c r="D1029" s="92">
        <v>4</v>
      </c>
      <c r="E1029" s="439">
        <v>5</v>
      </c>
      <c r="F1029" s="439">
        <v>6</v>
      </c>
      <c r="G1029" s="439">
        <v>7</v>
      </c>
      <c r="H1029" s="440">
        <v>8</v>
      </c>
      <c r="I1029" s="441">
        <v>9</v>
      </c>
      <c r="J1029" s="442">
        <v>10</v>
      </c>
      <c r="K1029" s="459"/>
      <c r="L1029" s="459"/>
      <c r="M1029" s="459"/>
      <c r="N1029" s="459"/>
    </row>
    <row r="1030" spans="1:14" s="76" customFormat="1" ht="12.75" customHeight="1">
      <c r="A1030" s="501"/>
      <c r="B1030" s="666"/>
      <c r="C1030" s="473"/>
      <c r="D1030" s="152" t="s">
        <v>113</v>
      </c>
      <c r="E1030" s="237">
        <f>SUM(E1031:E1040)+SUM(E1041:E1047)</f>
        <v>570261</v>
      </c>
      <c r="F1030" s="273">
        <f>SUM(F1031:F1040)+SUM(F1041:F1047)</f>
        <v>574120</v>
      </c>
      <c r="G1030" s="273">
        <f>SUM(G1031:G1047)</f>
        <v>576007</v>
      </c>
      <c r="H1030" s="237">
        <f>SUM(H1031:H1047)</f>
        <v>563958.15</v>
      </c>
      <c r="I1030" s="621">
        <f t="shared" si="87"/>
        <v>97.90821118493352</v>
      </c>
      <c r="J1030" s="302">
        <f aca="true" t="shared" si="89" ref="J1030:J1035">H1030/E1030*100</f>
        <v>98.89474293349888</v>
      </c>
      <c r="K1030" s="459"/>
      <c r="L1030" s="459"/>
      <c r="M1030" s="459"/>
      <c r="N1030" s="459"/>
    </row>
    <row r="1031" spans="1:14" s="76" customFormat="1" ht="12.75" customHeight="1">
      <c r="A1031" s="475"/>
      <c r="B1031" s="483"/>
      <c r="C1031" s="113">
        <v>3020</v>
      </c>
      <c r="D1031" s="114" t="s">
        <v>166</v>
      </c>
      <c r="E1031" s="117">
        <v>270</v>
      </c>
      <c r="F1031" s="116">
        <v>270</v>
      </c>
      <c r="G1031" s="116">
        <v>0</v>
      </c>
      <c r="H1031" s="117">
        <v>0</v>
      </c>
      <c r="I1031" s="554">
        <v>0</v>
      </c>
      <c r="J1031" s="287">
        <f t="shared" si="89"/>
        <v>0</v>
      </c>
      <c r="K1031" s="459"/>
      <c r="L1031" s="459"/>
      <c r="M1031" s="459"/>
      <c r="N1031" s="459"/>
    </row>
    <row r="1032" spans="1:14" s="76" customFormat="1" ht="12.75" customHeight="1">
      <c r="A1032" s="105"/>
      <c r="B1032" s="112"/>
      <c r="C1032" s="113">
        <v>4010</v>
      </c>
      <c r="D1032" s="114" t="s">
        <v>11</v>
      </c>
      <c r="E1032" s="117">
        <v>371079.95</v>
      </c>
      <c r="F1032" s="116">
        <v>372000</v>
      </c>
      <c r="G1032" s="116">
        <v>374921</v>
      </c>
      <c r="H1032" s="117">
        <v>365314.76</v>
      </c>
      <c r="I1032" s="554">
        <f t="shared" si="87"/>
        <v>97.43779622907226</v>
      </c>
      <c r="J1032" s="287">
        <f t="shared" si="89"/>
        <v>98.4463752353098</v>
      </c>
      <c r="K1032" s="480"/>
      <c r="L1032" s="459"/>
      <c r="M1032" s="459"/>
      <c r="N1032" s="459"/>
    </row>
    <row r="1033" spans="1:14" s="76" customFormat="1" ht="12.75" customHeight="1">
      <c r="A1033" s="105"/>
      <c r="B1033" s="112"/>
      <c r="C1033" s="113">
        <v>4040</v>
      </c>
      <c r="D1033" s="114" t="s">
        <v>12</v>
      </c>
      <c r="E1033" s="117">
        <v>29385.54</v>
      </c>
      <c r="F1033" s="116">
        <v>29800</v>
      </c>
      <c r="G1033" s="116">
        <v>28766</v>
      </c>
      <c r="H1033" s="117">
        <v>28766.04</v>
      </c>
      <c r="I1033" s="554">
        <f t="shared" si="87"/>
        <v>100.00013905304874</v>
      </c>
      <c r="J1033" s="287">
        <f t="shared" si="89"/>
        <v>97.89182026261896</v>
      </c>
      <c r="K1033" s="467"/>
      <c r="L1033" s="459"/>
      <c r="M1033" s="459"/>
      <c r="N1033" s="459"/>
    </row>
    <row r="1034" spans="1:14" s="76" customFormat="1" ht="12.75" customHeight="1">
      <c r="A1034" s="105"/>
      <c r="B1034" s="112"/>
      <c r="C1034" s="113">
        <v>4110</v>
      </c>
      <c r="D1034" s="114" t="s">
        <v>13</v>
      </c>
      <c r="E1034" s="117">
        <v>70057.58</v>
      </c>
      <c r="F1034" s="116">
        <v>73100</v>
      </c>
      <c r="G1034" s="116">
        <v>73100</v>
      </c>
      <c r="H1034" s="117">
        <v>71377.02</v>
      </c>
      <c r="I1034" s="554">
        <f t="shared" si="87"/>
        <v>97.64298221614227</v>
      </c>
      <c r="J1034" s="287">
        <f t="shared" si="89"/>
        <v>101.88336508340711</v>
      </c>
      <c r="K1034" s="459"/>
      <c r="L1034" s="459"/>
      <c r="M1034" s="459"/>
      <c r="N1034" s="459"/>
    </row>
    <row r="1035" spans="1:14" s="76" customFormat="1" ht="12.75" customHeight="1">
      <c r="A1035" s="105"/>
      <c r="B1035" s="112"/>
      <c r="C1035" s="113">
        <v>4120</v>
      </c>
      <c r="D1035" s="114" t="s">
        <v>14</v>
      </c>
      <c r="E1035" s="117">
        <v>5533.11</v>
      </c>
      <c r="F1035" s="116">
        <v>6000</v>
      </c>
      <c r="G1035" s="116">
        <v>5181</v>
      </c>
      <c r="H1035" s="117">
        <v>4464.78</v>
      </c>
      <c r="I1035" s="554">
        <f t="shared" si="87"/>
        <v>86.17602779386219</v>
      </c>
      <c r="J1035" s="287">
        <f t="shared" si="89"/>
        <v>80.69205202860597</v>
      </c>
      <c r="K1035" s="480"/>
      <c r="L1035" s="459"/>
      <c r="M1035" s="459"/>
      <c r="N1035" s="459"/>
    </row>
    <row r="1036" spans="1:14" s="76" customFormat="1" ht="12.75" customHeight="1">
      <c r="A1036" s="105"/>
      <c r="B1036" s="112"/>
      <c r="C1036" s="113">
        <v>4170</v>
      </c>
      <c r="D1036" s="114" t="s">
        <v>111</v>
      </c>
      <c r="E1036" s="117">
        <v>5189</v>
      </c>
      <c r="F1036" s="116">
        <v>7800</v>
      </c>
      <c r="G1036" s="116">
        <v>6060</v>
      </c>
      <c r="H1036" s="117">
        <v>6060</v>
      </c>
      <c r="I1036" s="554">
        <f t="shared" si="87"/>
        <v>100</v>
      </c>
      <c r="J1036" s="287">
        <f aca="true" t="shared" si="90" ref="J1036:J1047">H1036/E1036*100</f>
        <v>116.78550780497206</v>
      </c>
      <c r="K1036" s="467"/>
      <c r="L1036" s="459"/>
      <c r="M1036" s="459"/>
      <c r="N1036" s="459"/>
    </row>
    <row r="1037" spans="1:14" s="76" customFormat="1" ht="12.75" customHeight="1">
      <c r="A1037" s="105"/>
      <c r="B1037" s="112"/>
      <c r="C1037" s="113">
        <v>4210</v>
      </c>
      <c r="D1037" s="114" t="s">
        <v>7</v>
      </c>
      <c r="E1037" s="117">
        <v>11342.22</v>
      </c>
      <c r="F1037" s="116">
        <v>6640</v>
      </c>
      <c r="G1037" s="116">
        <v>12121</v>
      </c>
      <c r="H1037" s="117">
        <v>12121</v>
      </c>
      <c r="I1037" s="554">
        <f t="shared" si="87"/>
        <v>100</v>
      </c>
      <c r="J1037" s="287">
        <f t="shared" si="90"/>
        <v>106.86620432331591</v>
      </c>
      <c r="K1037" s="459"/>
      <c r="L1037" s="459"/>
      <c r="M1037" s="459"/>
      <c r="N1037" s="459"/>
    </row>
    <row r="1038" spans="1:14" s="76" customFormat="1" ht="12.75" customHeight="1">
      <c r="A1038" s="105"/>
      <c r="B1038" s="112"/>
      <c r="C1038" s="113">
        <v>4240</v>
      </c>
      <c r="D1038" s="114" t="s">
        <v>60</v>
      </c>
      <c r="E1038" s="117">
        <v>3808.06</v>
      </c>
      <c r="F1038" s="116">
        <v>3000</v>
      </c>
      <c r="G1038" s="116">
        <v>2054</v>
      </c>
      <c r="H1038" s="117">
        <v>2053.77</v>
      </c>
      <c r="I1038" s="554">
        <f t="shared" si="87"/>
        <v>99.9888023369036</v>
      </c>
      <c r="J1038" s="287">
        <f t="shared" si="90"/>
        <v>53.932185942448385</v>
      </c>
      <c r="K1038" s="459"/>
      <c r="L1038" s="459"/>
      <c r="M1038" s="459"/>
      <c r="N1038" s="459"/>
    </row>
    <row r="1039" spans="1:14" s="76" customFormat="1" ht="12.75" customHeight="1">
      <c r="A1039" s="105"/>
      <c r="B1039" s="112"/>
      <c r="C1039" s="113">
        <v>4270</v>
      </c>
      <c r="D1039" s="114" t="s">
        <v>27</v>
      </c>
      <c r="E1039" s="117">
        <v>300</v>
      </c>
      <c r="F1039" s="116">
        <v>300</v>
      </c>
      <c r="G1039" s="116">
        <v>0</v>
      </c>
      <c r="H1039" s="117">
        <v>0</v>
      </c>
      <c r="I1039" s="554">
        <v>0</v>
      </c>
      <c r="J1039" s="287">
        <f t="shared" si="90"/>
        <v>0</v>
      </c>
      <c r="K1039" s="480"/>
      <c r="L1039" s="459"/>
      <c r="M1039" s="459"/>
      <c r="N1039" s="459"/>
    </row>
    <row r="1040" spans="1:14" s="76" customFormat="1" ht="12.75" customHeight="1">
      <c r="A1040" s="105"/>
      <c r="B1040" s="112"/>
      <c r="C1040" s="113">
        <v>4280</v>
      </c>
      <c r="D1040" s="114" t="s">
        <v>91</v>
      </c>
      <c r="E1040" s="117">
        <v>300</v>
      </c>
      <c r="F1040" s="116">
        <v>140</v>
      </c>
      <c r="G1040" s="116">
        <v>45</v>
      </c>
      <c r="H1040" s="117">
        <v>45</v>
      </c>
      <c r="I1040" s="554">
        <f>H1040/G1040*100</f>
        <v>100</v>
      </c>
      <c r="J1040" s="287">
        <f t="shared" si="90"/>
        <v>15</v>
      </c>
      <c r="K1040" s="467"/>
      <c r="L1040" s="459"/>
      <c r="M1040" s="459"/>
      <c r="N1040" s="459"/>
    </row>
    <row r="1041" spans="1:14" s="76" customFormat="1" ht="12.75" customHeight="1">
      <c r="A1041" s="105"/>
      <c r="B1041" s="112"/>
      <c r="C1041" s="113">
        <v>4300</v>
      </c>
      <c r="D1041" s="114" t="s">
        <v>10</v>
      </c>
      <c r="E1041" s="117">
        <v>1605.41</v>
      </c>
      <c r="F1041" s="116">
        <v>2000</v>
      </c>
      <c r="G1041" s="116">
        <v>2386</v>
      </c>
      <c r="H1041" s="117">
        <v>2385.2</v>
      </c>
      <c r="I1041" s="554">
        <f t="shared" si="87"/>
        <v>99.96647108130762</v>
      </c>
      <c r="J1041" s="287">
        <f t="shared" si="90"/>
        <v>148.57263876517524</v>
      </c>
      <c r="K1041" s="459"/>
      <c r="L1041" s="459"/>
      <c r="M1041" s="459"/>
      <c r="N1041" s="459"/>
    </row>
    <row r="1042" spans="1:14" s="76" customFormat="1" ht="12.75" customHeight="1">
      <c r="A1042" s="105"/>
      <c r="B1042" s="112"/>
      <c r="C1042" s="113">
        <v>4360</v>
      </c>
      <c r="D1042" s="114" t="s">
        <v>395</v>
      </c>
      <c r="E1042" s="117">
        <v>1767.08</v>
      </c>
      <c r="F1042" s="116">
        <v>1700</v>
      </c>
      <c r="G1042" s="116">
        <v>1668</v>
      </c>
      <c r="H1042" s="117">
        <v>1667.69</v>
      </c>
      <c r="I1042" s="554">
        <f>H1042/G1042*100</f>
        <v>99.98141486810552</v>
      </c>
      <c r="J1042" s="287">
        <f t="shared" si="90"/>
        <v>94.37546687190166</v>
      </c>
      <c r="K1042" s="459"/>
      <c r="L1042" s="459"/>
      <c r="M1042" s="459"/>
      <c r="N1042" s="459"/>
    </row>
    <row r="1043" spans="1:14" s="76" customFormat="1" ht="12.75" customHeight="1">
      <c r="A1043" s="105"/>
      <c r="B1043" s="112"/>
      <c r="C1043" s="113">
        <v>4400</v>
      </c>
      <c r="D1043" s="114" t="s">
        <v>153</v>
      </c>
      <c r="E1043" s="117">
        <v>49642.8</v>
      </c>
      <c r="F1043" s="116">
        <v>50500</v>
      </c>
      <c r="G1043" s="116">
        <v>49234</v>
      </c>
      <c r="H1043" s="117">
        <v>49233.27</v>
      </c>
      <c r="I1043" s="554">
        <f t="shared" si="87"/>
        <v>99.99851728480319</v>
      </c>
      <c r="J1043" s="287">
        <f t="shared" si="90"/>
        <v>99.17504653242764</v>
      </c>
      <c r="K1043" s="459"/>
      <c r="L1043" s="459"/>
      <c r="M1043" s="459"/>
      <c r="N1043" s="459"/>
    </row>
    <row r="1044" spans="1:14" s="76" customFormat="1" ht="12.75" customHeight="1">
      <c r="A1044" s="105"/>
      <c r="B1044" s="112"/>
      <c r="C1044" s="113">
        <v>4410</v>
      </c>
      <c r="D1044" s="114" t="s">
        <v>16</v>
      </c>
      <c r="E1044" s="117">
        <v>676.95</v>
      </c>
      <c r="F1044" s="116">
        <v>1500</v>
      </c>
      <c r="G1044" s="116">
        <v>1212</v>
      </c>
      <c r="H1044" s="117">
        <v>1211.32</v>
      </c>
      <c r="I1044" s="554">
        <f>H1044/G1044*100</f>
        <v>99.94389438943894</v>
      </c>
      <c r="J1044" s="287">
        <f t="shared" si="90"/>
        <v>178.9378831523746</v>
      </c>
      <c r="K1044" s="459"/>
      <c r="L1044" s="459"/>
      <c r="M1044" s="459"/>
      <c r="N1044" s="459"/>
    </row>
    <row r="1045" spans="1:14" s="76" customFormat="1" ht="12.75" customHeight="1">
      <c r="A1045" s="105"/>
      <c r="B1045" s="112"/>
      <c r="C1045" s="113">
        <v>4430</v>
      </c>
      <c r="D1045" s="114" t="s">
        <v>28</v>
      </c>
      <c r="E1045" s="117">
        <v>113.3</v>
      </c>
      <c r="F1045" s="116">
        <v>150</v>
      </c>
      <c r="G1045" s="116">
        <v>114</v>
      </c>
      <c r="H1045" s="117">
        <v>113.3</v>
      </c>
      <c r="I1045" s="554">
        <f>H1045/G1045*100</f>
        <v>99.3859649122807</v>
      </c>
      <c r="J1045" s="287">
        <f t="shared" si="90"/>
        <v>100</v>
      </c>
      <c r="K1045" s="459"/>
      <c r="L1045" s="459"/>
      <c r="M1045" s="459"/>
      <c r="N1045" s="459"/>
    </row>
    <row r="1046" spans="1:14" s="76" customFormat="1" ht="12.75" customHeight="1">
      <c r="A1046" s="105"/>
      <c r="B1046" s="112"/>
      <c r="C1046" s="113">
        <v>4440</v>
      </c>
      <c r="D1046" s="114" t="s">
        <v>17</v>
      </c>
      <c r="E1046" s="117">
        <v>18920</v>
      </c>
      <c r="F1046" s="116">
        <v>18920</v>
      </c>
      <c r="G1046" s="116">
        <v>18920</v>
      </c>
      <c r="H1046" s="117">
        <v>18920</v>
      </c>
      <c r="I1046" s="554">
        <f>H1046/G1046*100</f>
        <v>100</v>
      </c>
      <c r="J1046" s="287">
        <f t="shared" si="90"/>
        <v>100</v>
      </c>
      <c r="K1046" s="459"/>
      <c r="L1046" s="459"/>
      <c r="M1046" s="459"/>
      <c r="N1046" s="459"/>
    </row>
    <row r="1047" spans="1:14" s="76" customFormat="1" ht="12.75" customHeight="1">
      <c r="A1047" s="105"/>
      <c r="B1047" s="112"/>
      <c r="C1047" s="113">
        <v>4700</v>
      </c>
      <c r="D1047" s="114" t="s">
        <v>142</v>
      </c>
      <c r="E1047" s="117">
        <v>270</v>
      </c>
      <c r="F1047" s="116">
        <v>300</v>
      </c>
      <c r="G1047" s="116">
        <v>225</v>
      </c>
      <c r="H1047" s="117">
        <v>225</v>
      </c>
      <c r="I1047" s="554">
        <v>225</v>
      </c>
      <c r="J1047" s="287">
        <f t="shared" si="90"/>
        <v>83.33333333333334</v>
      </c>
      <c r="K1047" s="459"/>
      <c r="L1047" s="459"/>
      <c r="M1047" s="459"/>
      <c r="N1047" s="459"/>
    </row>
    <row r="1048" spans="1:14" s="76" customFormat="1" ht="12.75" customHeight="1">
      <c r="A1048" s="169"/>
      <c r="B1048" s="151">
        <v>85410</v>
      </c>
      <c r="C1048" s="107"/>
      <c r="D1048" s="108" t="s">
        <v>85</v>
      </c>
      <c r="E1048" s="111">
        <f>E1050+E1070</f>
        <v>2510031.9999999995</v>
      </c>
      <c r="F1048" s="110">
        <f>F1050+F1070</f>
        <v>2216495</v>
      </c>
      <c r="G1048" s="110">
        <f>G1050+G1070</f>
        <v>2432077</v>
      </c>
      <c r="H1048" s="111">
        <f>H1050+H1070</f>
        <v>2410545</v>
      </c>
      <c r="I1048" s="553">
        <f t="shared" si="87"/>
        <v>99.11466618861162</v>
      </c>
      <c r="J1048" s="272">
        <f>H1048/E1048*100</f>
        <v>96.03642503362508</v>
      </c>
      <c r="K1048" s="459"/>
      <c r="L1048" s="459"/>
      <c r="M1048" s="459"/>
      <c r="N1048" s="459"/>
    </row>
    <row r="1049" spans="1:14" s="76" customFormat="1" ht="12.75" customHeight="1">
      <c r="A1049" s="169"/>
      <c r="B1049" s="118"/>
      <c r="C1049" s="107"/>
      <c r="D1049" s="153" t="s">
        <v>198</v>
      </c>
      <c r="E1049" s="155">
        <f>E1069</f>
        <v>59427.58</v>
      </c>
      <c r="F1049" s="154">
        <f>F1069</f>
        <v>0</v>
      </c>
      <c r="G1049" s="154">
        <f>G1069</f>
        <v>0</v>
      </c>
      <c r="H1049" s="155">
        <f>H1069</f>
        <v>0</v>
      </c>
      <c r="I1049" s="620">
        <v>0</v>
      </c>
      <c r="J1049" s="155">
        <v>0</v>
      </c>
      <c r="K1049" s="459"/>
      <c r="L1049" s="459"/>
      <c r="M1049" s="459"/>
      <c r="N1049" s="459"/>
    </row>
    <row r="1050" spans="1:14" s="76" customFormat="1" ht="12.75" customHeight="1">
      <c r="A1050" s="474"/>
      <c r="B1050" s="475"/>
      <c r="C1050" s="473"/>
      <c r="D1050" s="152" t="s">
        <v>130</v>
      </c>
      <c r="E1050" s="237">
        <f>SUM(E1051:E1062)+SUM(E1063:E1069)</f>
        <v>2274473.9999999995</v>
      </c>
      <c r="F1050" s="273">
        <f>SUM(F1051:F1069)</f>
        <v>2021310</v>
      </c>
      <c r="G1050" s="273">
        <f>SUM(G1051:G1069)</f>
        <v>2235510</v>
      </c>
      <c r="H1050" s="237">
        <f>SUM(H1051:H1069)</f>
        <v>2217106</v>
      </c>
      <c r="I1050" s="621">
        <f t="shared" si="87"/>
        <v>99.17674266722135</v>
      </c>
      <c r="J1050" s="302">
        <f aca="true" t="shared" si="91" ref="J1050:J1056">H1050/E1050*100</f>
        <v>97.47774650314756</v>
      </c>
      <c r="K1050" s="459"/>
      <c r="L1050" s="459"/>
      <c r="M1050" s="459"/>
      <c r="N1050" s="459"/>
    </row>
    <row r="1051" spans="1:14" s="76" customFormat="1" ht="12.75" customHeight="1">
      <c r="A1051" s="474"/>
      <c r="B1051" s="475"/>
      <c r="C1051" s="113">
        <v>3020</v>
      </c>
      <c r="D1051" s="114" t="s">
        <v>166</v>
      </c>
      <c r="E1051" s="117">
        <v>2347.12</v>
      </c>
      <c r="F1051" s="116">
        <v>2653</v>
      </c>
      <c r="G1051" s="116">
        <v>2470</v>
      </c>
      <c r="H1051" s="117">
        <v>2470.04</v>
      </c>
      <c r="I1051" s="554">
        <v>100</v>
      </c>
      <c r="J1051" s="287">
        <f t="shared" si="91"/>
        <v>105.2370564777259</v>
      </c>
      <c r="K1051" s="459"/>
      <c r="L1051" s="459"/>
      <c r="M1051" s="459"/>
      <c r="N1051" s="459"/>
    </row>
    <row r="1052" spans="1:14" s="76" customFormat="1" ht="12.75" customHeight="1">
      <c r="A1052" s="169"/>
      <c r="B1052" s="105"/>
      <c r="C1052" s="113">
        <v>4010</v>
      </c>
      <c r="D1052" s="114" t="s">
        <v>11</v>
      </c>
      <c r="E1052" s="117">
        <v>902865.09</v>
      </c>
      <c r="F1052" s="116">
        <v>900000</v>
      </c>
      <c r="G1052" s="116">
        <v>958881</v>
      </c>
      <c r="H1052" s="117">
        <v>953641.54</v>
      </c>
      <c r="I1052" s="554">
        <f t="shared" si="87"/>
        <v>99.45358600285125</v>
      </c>
      <c r="J1052" s="287">
        <f t="shared" si="91"/>
        <v>105.6239243894124</v>
      </c>
      <c r="K1052" s="459"/>
      <c r="L1052" s="459"/>
      <c r="M1052" s="459"/>
      <c r="N1052" s="459"/>
    </row>
    <row r="1053" spans="1:14" s="76" customFormat="1" ht="12.75" customHeight="1">
      <c r="A1053" s="169"/>
      <c r="B1053" s="105"/>
      <c r="C1053" s="113">
        <v>4040</v>
      </c>
      <c r="D1053" s="114" t="s">
        <v>12</v>
      </c>
      <c r="E1053" s="117">
        <v>62719.55</v>
      </c>
      <c r="F1053" s="116">
        <v>72500</v>
      </c>
      <c r="G1053" s="116">
        <v>69789</v>
      </c>
      <c r="H1053" s="117">
        <v>69788.64</v>
      </c>
      <c r="I1053" s="554">
        <f t="shared" si="87"/>
        <v>99.99948415939474</v>
      </c>
      <c r="J1053" s="287">
        <f t="shared" si="91"/>
        <v>111.27095140191534</v>
      </c>
      <c r="K1053" s="480"/>
      <c r="L1053" s="459"/>
      <c r="M1053" s="459"/>
      <c r="N1053" s="459"/>
    </row>
    <row r="1054" spans="1:14" s="76" customFormat="1" ht="12.75" customHeight="1">
      <c r="A1054" s="169"/>
      <c r="B1054" s="105"/>
      <c r="C1054" s="113">
        <v>4110</v>
      </c>
      <c r="D1054" s="114" t="s">
        <v>13</v>
      </c>
      <c r="E1054" s="117">
        <v>170589.6</v>
      </c>
      <c r="F1054" s="116">
        <v>171275</v>
      </c>
      <c r="G1054" s="116">
        <v>166508</v>
      </c>
      <c r="H1054" s="117">
        <v>166508.31</v>
      </c>
      <c r="I1054" s="554">
        <f t="shared" si="87"/>
        <v>100.00018617724074</v>
      </c>
      <c r="J1054" s="287">
        <f t="shared" si="91"/>
        <v>97.60753879486205</v>
      </c>
      <c r="K1054" s="467"/>
      <c r="L1054" s="459"/>
      <c r="M1054" s="459"/>
      <c r="N1054" s="459"/>
    </row>
    <row r="1055" spans="1:14" s="76" customFormat="1" ht="12.75" customHeight="1">
      <c r="A1055" s="169"/>
      <c r="B1055" s="105"/>
      <c r="C1055" s="113">
        <v>4120</v>
      </c>
      <c r="D1055" s="114" t="s">
        <v>14</v>
      </c>
      <c r="E1055" s="117">
        <v>17017.16</v>
      </c>
      <c r="F1055" s="116">
        <v>24684</v>
      </c>
      <c r="G1055" s="116">
        <v>15466</v>
      </c>
      <c r="H1055" s="117">
        <v>15466.48</v>
      </c>
      <c r="I1055" s="554">
        <f t="shared" si="87"/>
        <v>100.00310358205095</v>
      </c>
      <c r="J1055" s="287">
        <f t="shared" si="91"/>
        <v>90.88755115424665</v>
      </c>
      <c r="K1055" s="459"/>
      <c r="L1055" s="459"/>
      <c r="M1055" s="459"/>
      <c r="N1055" s="459"/>
    </row>
    <row r="1056" spans="1:14" s="76" customFormat="1" ht="12.75" customHeight="1">
      <c r="A1056" s="169"/>
      <c r="B1056" s="105"/>
      <c r="C1056" s="113">
        <v>4140</v>
      </c>
      <c r="D1056" s="114" t="s">
        <v>64</v>
      </c>
      <c r="E1056" s="117">
        <v>3244.5</v>
      </c>
      <c r="F1056" s="116">
        <v>8000</v>
      </c>
      <c r="G1056" s="116">
        <v>4740</v>
      </c>
      <c r="H1056" s="117">
        <v>4740.13</v>
      </c>
      <c r="I1056" s="554">
        <f t="shared" si="87"/>
        <v>100.00274261603377</v>
      </c>
      <c r="J1056" s="287">
        <f t="shared" si="91"/>
        <v>146.09739559254123</v>
      </c>
      <c r="K1056" s="459"/>
      <c r="L1056" s="459"/>
      <c r="M1056" s="459"/>
      <c r="N1056" s="459"/>
    </row>
    <row r="1057" spans="1:14" s="76" customFormat="1" ht="12.75" customHeight="1">
      <c r="A1057" s="169"/>
      <c r="B1057" s="105"/>
      <c r="C1057" s="113">
        <v>4170</v>
      </c>
      <c r="D1057" s="114" t="s">
        <v>111</v>
      </c>
      <c r="E1057" s="117">
        <v>84424.98</v>
      </c>
      <c r="F1057" s="116">
        <v>35000</v>
      </c>
      <c r="G1057" s="116">
        <v>55192</v>
      </c>
      <c r="H1057" s="117">
        <v>55191.61</v>
      </c>
      <c r="I1057" s="554">
        <f>H1057/G1057*100</f>
        <v>99.99929337585158</v>
      </c>
      <c r="J1057" s="287">
        <f aca="true" t="shared" si="92" ref="J1057:J1062">H1057/E1057*100</f>
        <v>65.37355413054289</v>
      </c>
      <c r="K1057" s="480"/>
      <c r="L1057" s="459"/>
      <c r="M1057" s="459"/>
      <c r="N1057" s="459"/>
    </row>
    <row r="1058" spans="1:14" s="76" customFormat="1" ht="12.75" customHeight="1">
      <c r="A1058" s="169"/>
      <c r="B1058" s="105"/>
      <c r="C1058" s="113">
        <v>4210</v>
      </c>
      <c r="D1058" s="114" t="s">
        <v>7</v>
      </c>
      <c r="E1058" s="117">
        <v>116832.41</v>
      </c>
      <c r="F1058" s="116">
        <v>130000</v>
      </c>
      <c r="G1058" s="116">
        <v>99984</v>
      </c>
      <c r="H1058" s="117">
        <v>99984.22</v>
      </c>
      <c r="I1058" s="554">
        <f>H1058/G1058*100</f>
        <v>100.00022003520563</v>
      </c>
      <c r="J1058" s="287">
        <f t="shared" si="92"/>
        <v>85.5791813247711</v>
      </c>
      <c r="K1058" s="467"/>
      <c r="L1058" s="459"/>
      <c r="M1058" s="459"/>
      <c r="N1058" s="459"/>
    </row>
    <row r="1059" spans="1:14" s="76" customFormat="1" ht="12.75" customHeight="1">
      <c r="A1059" s="169"/>
      <c r="B1059" s="105"/>
      <c r="C1059" s="113">
        <v>4220</v>
      </c>
      <c r="D1059" s="114" t="s">
        <v>263</v>
      </c>
      <c r="E1059" s="117">
        <v>494202.45</v>
      </c>
      <c r="F1059" s="116">
        <v>270000</v>
      </c>
      <c r="G1059" s="116">
        <v>512000</v>
      </c>
      <c r="H1059" s="117">
        <v>500332.56</v>
      </c>
      <c r="I1059" s="554">
        <f aca="true" t="shared" si="93" ref="I1059:I1094">H1059/G1059*100</f>
        <v>97.721203125</v>
      </c>
      <c r="J1059" s="287">
        <f t="shared" si="92"/>
        <v>101.24040461555785</v>
      </c>
      <c r="K1059" s="459"/>
      <c r="L1059" s="459"/>
      <c r="M1059" s="459"/>
      <c r="N1059" s="459"/>
    </row>
    <row r="1060" spans="1:14" s="76" customFormat="1" ht="12.75" customHeight="1">
      <c r="A1060" s="169"/>
      <c r="B1060" s="105"/>
      <c r="C1060" s="113">
        <v>4260</v>
      </c>
      <c r="D1060" s="114" t="s">
        <v>15</v>
      </c>
      <c r="E1060" s="117">
        <v>198198.18</v>
      </c>
      <c r="F1060" s="116">
        <v>200000</v>
      </c>
      <c r="G1060" s="116">
        <v>159535</v>
      </c>
      <c r="H1060" s="117">
        <v>159035.44</v>
      </c>
      <c r="I1060" s="554">
        <f t="shared" si="93"/>
        <v>99.68686495126461</v>
      </c>
      <c r="J1060" s="287">
        <f t="shared" si="92"/>
        <v>80.24061573118382</v>
      </c>
      <c r="K1060" s="459"/>
      <c r="L1060" s="459"/>
      <c r="M1060" s="459"/>
      <c r="N1060" s="459"/>
    </row>
    <row r="1061" spans="1:14" s="76" customFormat="1" ht="12.75" customHeight="1">
      <c r="A1061" s="169"/>
      <c r="B1061" s="105"/>
      <c r="C1061" s="113">
        <v>4270</v>
      </c>
      <c r="D1061" s="114" t="s">
        <v>27</v>
      </c>
      <c r="E1061" s="117">
        <v>23972.41</v>
      </c>
      <c r="F1061" s="116">
        <v>60000</v>
      </c>
      <c r="G1061" s="116">
        <v>47699</v>
      </c>
      <c r="H1061" s="117">
        <v>47199.46</v>
      </c>
      <c r="I1061" s="554">
        <f t="shared" si="93"/>
        <v>98.95272437577307</v>
      </c>
      <c r="J1061" s="287">
        <f t="shared" si="92"/>
        <v>196.89075900170238</v>
      </c>
      <c r="K1061" s="459"/>
      <c r="L1061" s="459"/>
      <c r="M1061" s="459"/>
      <c r="N1061" s="459"/>
    </row>
    <row r="1062" spans="1:14" s="76" customFormat="1" ht="12.75" customHeight="1">
      <c r="A1062" s="169"/>
      <c r="B1062" s="105"/>
      <c r="C1062" s="113">
        <v>4280</v>
      </c>
      <c r="D1062" s="114" t="s">
        <v>91</v>
      </c>
      <c r="E1062" s="117">
        <v>285</v>
      </c>
      <c r="F1062" s="116">
        <v>3000</v>
      </c>
      <c r="G1062" s="116">
        <v>366</v>
      </c>
      <c r="H1062" s="117">
        <v>366.37</v>
      </c>
      <c r="I1062" s="554">
        <f t="shared" si="93"/>
        <v>100.10109289617486</v>
      </c>
      <c r="J1062" s="287">
        <f t="shared" si="92"/>
        <v>128.55087719298245</v>
      </c>
      <c r="K1062" s="480"/>
      <c r="L1062" s="459"/>
      <c r="M1062" s="459"/>
      <c r="N1062" s="459"/>
    </row>
    <row r="1063" spans="1:14" s="76" customFormat="1" ht="12.75" customHeight="1">
      <c r="A1063" s="169"/>
      <c r="B1063" s="105"/>
      <c r="C1063" s="113">
        <v>4300</v>
      </c>
      <c r="D1063" s="114" t="s">
        <v>10</v>
      </c>
      <c r="E1063" s="117">
        <v>84068.91</v>
      </c>
      <c r="F1063" s="116">
        <v>80000</v>
      </c>
      <c r="G1063" s="116">
        <v>74584</v>
      </c>
      <c r="H1063" s="117">
        <v>74083.86</v>
      </c>
      <c r="I1063" s="554">
        <f>H1063/G1063*100</f>
        <v>99.32942722299688</v>
      </c>
      <c r="J1063" s="287">
        <f aca="true" t="shared" si="94" ref="J1063:J1068">H1063/E1063*100</f>
        <v>88.122779277143</v>
      </c>
      <c r="K1063" s="467"/>
      <c r="L1063" s="459"/>
      <c r="M1063" s="459"/>
      <c r="N1063" s="459"/>
    </row>
    <row r="1064" spans="1:14" s="76" customFormat="1" ht="12.75" customHeight="1">
      <c r="A1064" s="169"/>
      <c r="B1064" s="105"/>
      <c r="C1064" s="113">
        <v>4360</v>
      </c>
      <c r="D1064" s="114" t="s">
        <v>395</v>
      </c>
      <c r="E1064" s="117">
        <v>2224.06</v>
      </c>
      <c r="F1064" s="116">
        <v>4000</v>
      </c>
      <c r="G1064" s="116">
        <v>2612</v>
      </c>
      <c r="H1064" s="117">
        <v>2612.46</v>
      </c>
      <c r="I1064" s="554">
        <f>H1064/G1064*100</f>
        <v>100.01761102603368</v>
      </c>
      <c r="J1064" s="287">
        <f t="shared" si="94"/>
        <v>117.46355763783352</v>
      </c>
      <c r="K1064" s="459"/>
      <c r="L1064" s="459"/>
      <c r="M1064" s="459"/>
      <c r="N1064" s="459"/>
    </row>
    <row r="1065" spans="1:14" s="76" customFormat="1" ht="12.75" customHeight="1">
      <c r="A1065" s="169"/>
      <c r="B1065" s="105"/>
      <c r="C1065" s="113">
        <v>4430</v>
      </c>
      <c r="D1065" s="114" t="s">
        <v>28</v>
      </c>
      <c r="E1065" s="117">
        <v>4732</v>
      </c>
      <c r="F1065" s="116">
        <v>7000</v>
      </c>
      <c r="G1065" s="116">
        <v>15590</v>
      </c>
      <c r="H1065" s="117">
        <v>15590.4</v>
      </c>
      <c r="I1065" s="554">
        <f t="shared" si="93"/>
        <v>100.00256574727389</v>
      </c>
      <c r="J1065" s="287">
        <f t="shared" si="94"/>
        <v>329.4674556213017</v>
      </c>
      <c r="K1065" s="459"/>
      <c r="L1065" s="459"/>
      <c r="M1065" s="459"/>
      <c r="N1065" s="459"/>
    </row>
    <row r="1066" spans="1:14" s="76" customFormat="1" ht="12.75" customHeight="1">
      <c r="A1066" s="169"/>
      <c r="B1066" s="105"/>
      <c r="C1066" s="113">
        <v>4440</v>
      </c>
      <c r="D1066" s="114" t="s">
        <v>17</v>
      </c>
      <c r="E1066" s="117">
        <v>46316</v>
      </c>
      <c r="F1066" s="116">
        <v>47598</v>
      </c>
      <c r="G1066" s="116">
        <v>48423</v>
      </c>
      <c r="H1066" s="117">
        <v>48423.06</v>
      </c>
      <c r="I1066" s="554">
        <f t="shared" si="93"/>
        <v>100.00012390806022</v>
      </c>
      <c r="J1066" s="287">
        <f t="shared" si="94"/>
        <v>104.54931341221176</v>
      </c>
      <c r="K1066" s="459"/>
      <c r="L1066" s="459"/>
      <c r="M1066" s="459"/>
      <c r="N1066" s="459"/>
    </row>
    <row r="1067" spans="1:14" s="76" customFormat="1" ht="12.75" customHeight="1">
      <c r="A1067" s="169"/>
      <c r="B1067" s="105"/>
      <c r="C1067" s="113">
        <v>4480</v>
      </c>
      <c r="D1067" s="114" t="s">
        <v>365</v>
      </c>
      <c r="E1067" s="117">
        <v>267</v>
      </c>
      <c r="F1067" s="116">
        <v>600</v>
      </c>
      <c r="G1067" s="116">
        <v>247</v>
      </c>
      <c r="H1067" s="117">
        <v>247.25</v>
      </c>
      <c r="I1067" s="554">
        <f t="shared" si="93"/>
        <v>100.10121457489878</v>
      </c>
      <c r="J1067" s="287">
        <f t="shared" si="94"/>
        <v>92.60299625468164</v>
      </c>
      <c r="K1067" s="459"/>
      <c r="L1067" s="459"/>
      <c r="M1067" s="459"/>
      <c r="N1067" s="459"/>
    </row>
    <row r="1068" spans="1:14" s="76" customFormat="1" ht="12.75" customHeight="1">
      <c r="A1068" s="169"/>
      <c r="B1068" s="105"/>
      <c r="C1068" s="113">
        <v>4700</v>
      </c>
      <c r="D1068" s="114" t="s">
        <v>142</v>
      </c>
      <c r="E1068" s="117">
        <v>740</v>
      </c>
      <c r="F1068" s="116">
        <v>5000</v>
      </c>
      <c r="G1068" s="116">
        <v>1424</v>
      </c>
      <c r="H1068" s="117">
        <v>1424.17</v>
      </c>
      <c r="I1068" s="554">
        <f>H1068/G1068*100</f>
        <v>100.01193820224718</v>
      </c>
      <c r="J1068" s="287">
        <f t="shared" si="94"/>
        <v>192.45540540540543</v>
      </c>
      <c r="K1068" s="459"/>
      <c r="L1068" s="459"/>
      <c r="M1068" s="459"/>
      <c r="N1068" s="459"/>
    </row>
    <row r="1069" spans="1:14" s="76" customFormat="1" ht="12.75" customHeight="1">
      <c r="A1069" s="169"/>
      <c r="B1069" s="105"/>
      <c r="C1069" s="113">
        <v>6050</v>
      </c>
      <c r="D1069" s="114" t="s">
        <v>165</v>
      </c>
      <c r="E1069" s="117">
        <v>59427.58</v>
      </c>
      <c r="F1069" s="116">
        <v>0</v>
      </c>
      <c r="G1069" s="116">
        <v>0</v>
      </c>
      <c r="H1069" s="117">
        <v>0</v>
      </c>
      <c r="I1069" s="554">
        <v>0</v>
      </c>
      <c r="J1069" s="287">
        <v>0</v>
      </c>
      <c r="K1069" s="459"/>
      <c r="L1069" s="459"/>
      <c r="M1069" s="459"/>
      <c r="N1069" s="459"/>
    </row>
    <row r="1070" spans="1:14" s="76" customFormat="1" ht="12.75" customHeight="1">
      <c r="A1070" s="474"/>
      <c r="B1070" s="475"/>
      <c r="C1070" s="502"/>
      <c r="D1070" s="498" t="s">
        <v>327</v>
      </c>
      <c r="E1070" s="356">
        <f>SUM(E1071:E1085)</f>
        <v>235558</v>
      </c>
      <c r="F1070" s="357">
        <f>SUM(F1071:F1085)</f>
        <v>195185</v>
      </c>
      <c r="G1070" s="357">
        <f>SUM(G1071:G1085)</f>
        <v>196567</v>
      </c>
      <c r="H1070" s="356">
        <f>SUM(H1071:H1085)</f>
        <v>193439</v>
      </c>
      <c r="I1070" s="640">
        <f t="shared" si="93"/>
        <v>98.4086850793877</v>
      </c>
      <c r="J1070" s="641">
        <f>H1070/E1070*100</f>
        <v>82.11947800541692</v>
      </c>
      <c r="K1070" s="459"/>
      <c r="L1070" s="459"/>
      <c r="M1070" s="459"/>
      <c r="N1070" s="459"/>
    </row>
    <row r="1071" spans="1:14" s="76" customFormat="1" ht="12.75" customHeight="1">
      <c r="A1071" s="169"/>
      <c r="B1071" s="105"/>
      <c r="C1071" s="113">
        <v>3020</v>
      </c>
      <c r="D1071" s="114" t="s">
        <v>166</v>
      </c>
      <c r="E1071" s="117">
        <v>5910.1</v>
      </c>
      <c r="F1071" s="116">
        <v>4500</v>
      </c>
      <c r="G1071" s="116">
        <v>2581</v>
      </c>
      <c r="H1071" s="117">
        <v>2581.07</v>
      </c>
      <c r="I1071" s="554">
        <f t="shared" si="93"/>
        <v>100.00271212708253</v>
      </c>
      <c r="J1071" s="287">
        <f>H1071/E1071*100</f>
        <v>43.67218828784623</v>
      </c>
      <c r="K1071" s="459"/>
      <c r="L1071" s="459"/>
      <c r="M1071" s="459"/>
      <c r="N1071" s="459"/>
    </row>
    <row r="1072" spans="1:14" s="76" customFormat="1" ht="12.75" customHeight="1">
      <c r="A1072" s="169"/>
      <c r="B1072" s="105"/>
      <c r="C1072" s="113">
        <v>4010</v>
      </c>
      <c r="D1072" s="114" t="s">
        <v>11</v>
      </c>
      <c r="E1072" s="117">
        <v>44701.95</v>
      </c>
      <c r="F1072" s="116">
        <v>48489</v>
      </c>
      <c r="G1072" s="116">
        <v>46208</v>
      </c>
      <c r="H1072" s="117">
        <v>46207.62</v>
      </c>
      <c r="I1072" s="554">
        <f t="shared" si="93"/>
        <v>99.99917763157895</v>
      </c>
      <c r="J1072" s="287">
        <f>H1072/E1072*100</f>
        <v>103.36824232499926</v>
      </c>
      <c r="K1072" s="459"/>
      <c r="L1072" s="459"/>
      <c r="M1072" s="459"/>
      <c r="N1072" s="459"/>
    </row>
    <row r="1073" spans="1:14" s="76" customFormat="1" ht="12.75" customHeight="1">
      <c r="A1073" s="169"/>
      <c r="B1073" s="105"/>
      <c r="C1073" s="113">
        <v>4040</v>
      </c>
      <c r="D1073" s="114" t="s">
        <v>12</v>
      </c>
      <c r="E1073" s="117">
        <v>2903.46</v>
      </c>
      <c r="F1073" s="116">
        <v>3352</v>
      </c>
      <c r="G1073" s="116">
        <v>2782</v>
      </c>
      <c r="H1073" s="117">
        <v>2781.84</v>
      </c>
      <c r="I1073" s="554">
        <f t="shared" si="93"/>
        <v>99.9942487419123</v>
      </c>
      <c r="J1073" s="287">
        <f aca="true" t="shared" si="95" ref="J1073:J1115">H1073/E1073*100</f>
        <v>95.81120456283193</v>
      </c>
      <c r="K1073" s="480"/>
      <c r="L1073" s="459"/>
      <c r="M1073" s="459"/>
      <c r="N1073" s="459"/>
    </row>
    <row r="1074" spans="1:14" s="76" customFormat="1" ht="12.75" customHeight="1">
      <c r="A1074" s="169"/>
      <c r="B1074" s="105"/>
      <c r="C1074" s="113">
        <v>4110</v>
      </c>
      <c r="D1074" s="114" t="s">
        <v>13</v>
      </c>
      <c r="E1074" s="117">
        <v>8170.51</v>
      </c>
      <c r="F1074" s="116">
        <v>8911</v>
      </c>
      <c r="G1074" s="116">
        <v>8421</v>
      </c>
      <c r="H1074" s="117">
        <v>7821.69</v>
      </c>
      <c r="I1074" s="554">
        <f t="shared" si="93"/>
        <v>92.88314926968293</v>
      </c>
      <c r="J1074" s="287">
        <f t="shared" si="95"/>
        <v>95.73074385809453</v>
      </c>
      <c r="K1074" s="467"/>
      <c r="L1074" s="459"/>
      <c r="M1074" s="459"/>
      <c r="N1074" s="459"/>
    </row>
    <row r="1075" spans="1:14" s="76" customFormat="1" ht="12.75" customHeight="1">
      <c r="A1075" s="169"/>
      <c r="B1075" s="105"/>
      <c r="C1075" s="113">
        <v>4120</v>
      </c>
      <c r="D1075" s="114" t="s">
        <v>14</v>
      </c>
      <c r="E1075" s="117">
        <v>703.33</v>
      </c>
      <c r="F1075" s="116">
        <v>1270</v>
      </c>
      <c r="G1075" s="116">
        <v>1200</v>
      </c>
      <c r="H1075" s="117">
        <v>1200.23</v>
      </c>
      <c r="I1075" s="554">
        <f t="shared" si="93"/>
        <v>100.01916666666666</v>
      </c>
      <c r="J1075" s="287">
        <f t="shared" si="95"/>
        <v>170.64962393186698</v>
      </c>
      <c r="K1075" s="459"/>
      <c r="L1075" s="459"/>
      <c r="M1075" s="459"/>
      <c r="N1075" s="459"/>
    </row>
    <row r="1076" spans="1:14" s="76" customFormat="1" ht="12.75" customHeight="1">
      <c r="A1076" s="169"/>
      <c r="B1076" s="105"/>
      <c r="C1076" s="113">
        <v>4210</v>
      </c>
      <c r="D1076" s="114" t="s">
        <v>7</v>
      </c>
      <c r="E1076" s="117">
        <v>19300</v>
      </c>
      <c r="F1076" s="116">
        <v>8000</v>
      </c>
      <c r="G1076" s="116">
        <v>12344</v>
      </c>
      <c r="H1076" s="117">
        <v>12344.24</v>
      </c>
      <c r="I1076" s="554">
        <f t="shared" si="93"/>
        <v>100.00194426441995</v>
      </c>
      <c r="J1076" s="287">
        <f t="shared" si="95"/>
        <v>63.95979274611398</v>
      </c>
      <c r="K1076" s="459"/>
      <c r="L1076" s="459"/>
      <c r="M1076" s="459"/>
      <c r="N1076" s="459"/>
    </row>
    <row r="1077" spans="1:14" s="76" customFormat="1" ht="12.75" customHeight="1">
      <c r="A1077" s="169"/>
      <c r="B1077" s="105"/>
      <c r="C1077" s="113">
        <v>4220</v>
      </c>
      <c r="D1077" s="114" t="s">
        <v>263</v>
      </c>
      <c r="E1077" s="117">
        <v>38650</v>
      </c>
      <c r="F1077" s="116">
        <v>45000</v>
      </c>
      <c r="G1077" s="116">
        <v>32110</v>
      </c>
      <c r="H1077" s="117">
        <v>32110</v>
      </c>
      <c r="I1077" s="554">
        <f t="shared" si="93"/>
        <v>100</v>
      </c>
      <c r="J1077" s="287">
        <f t="shared" si="95"/>
        <v>83.07891332470892</v>
      </c>
      <c r="K1077" s="480"/>
      <c r="L1077" s="459"/>
      <c r="M1077" s="459"/>
      <c r="N1077" s="459"/>
    </row>
    <row r="1078" spans="1:14" s="76" customFormat="1" ht="12.75" customHeight="1">
      <c r="A1078" s="169"/>
      <c r="B1078" s="105"/>
      <c r="C1078" s="113">
        <v>4260</v>
      </c>
      <c r="D1078" s="114" t="s">
        <v>15</v>
      </c>
      <c r="E1078" s="117">
        <v>58730.97</v>
      </c>
      <c r="F1078" s="116">
        <v>39401</v>
      </c>
      <c r="G1078" s="116">
        <v>40260</v>
      </c>
      <c r="H1078" s="117">
        <v>40260.48</v>
      </c>
      <c r="I1078" s="554">
        <f t="shared" si="93"/>
        <v>100.00119225037258</v>
      </c>
      <c r="J1078" s="287">
        <f t="shared" si="95"/>
        <v>68.55068118234723</v>
      </c>
      <c r="K1078" s="467"/>
      <c r="L1078" s="459"/>
      <c r="M1078" s="459"/>
      <c r="N1078" s="459"/>
    </row>
    <row r="1079" spans="1:14" s="76" customFormat="1" ht="12.75" customHeight="1">
      <c r="A1079" s="169"/>
      <c r="B1079" s="105"/>
      <c r="C1079" s="113">
        <v>4270</v>
      </c>
      <c r="D1079" s="114" t="s">
        <v>27</v>
      </c>
      <c r="E1079" s="117">
        <v>12653.99</v>
      </c>
      <c r="F1079" s="116">
        <v>12000</v>
      </c>
      <c r="G1079" s="116">
        <v>13212</v>
      </c>
      <c r="H1079" s="117">
        <v>11056.04</v>
      </c>
      <c r="I1079" s="554">
        <f t="shared" si="93"/>
        <v>83.68180442022405</v>
      </c>
      <c r="J1079" s="287">
        <f t="shared" si="95"/>
        <v>87.37196726091929</v>
      </c>
      <c r="K1079" s="459"/>
      <c r="L1079" s="459"/>
      <c r="M1079" s="459"/>
      <c r="N1079" s="459"/>
    </row>
    <row r="1080" spans="1:14" s="76" customFormat="1" ht="12.75" customHeight="1">
      <c r="A1080" s="169"/>
      <c r="B1080" s="105"/>
      <c r="C1080" s="113">
        <v>4300</v>
      </c>
      <c r="D1080" s="114" t="s">
        <v>10</v>
      </c>
      <c r="E1080" s="117">
        <v>29218</v>
      </c>
      <c r="F1080" s="116">
        <v>15000</v>
      </c>
      <c r="G1080" s="116">
        <v>21382</v>
      </c>
      <c r="H1080" s="117">
        <v>21009.17</v>
      </c>
      <c r="I1080" s="554">
        <f t="shared" si="93"/>
        <v>98.25633710597698</v>
      </c>
      <c r="J1080" s="287">
        <f t="shared" si="95"/>
        <v>71.9048873981792</v>
      </c>
      <c r="K1080" s="459"/>
      <c r="L1080" s="459"/>
      <c r="M1080" s="459"/>
      <c r="N1080" s="459"/>
    </row>
    <row r="1081" spans="1:14" s="76" customFormat="1" ht="12.75" customHeight="1">
      <c r="A1081" s="169"/>
      <c r="B1081" s="105"/>
      <c r="C1081" s="113">
        <v>4360</v>
      </c>
      <c r="D1081" s="75" t="s">
        <v>417</v>
      </c>
      <c r="E1081" s="117">
        <v>2113.15</v>
      </c>
      <c r="F1081" s="116">
        <v>3000</v>
      </c>
      <c r="G1081" s="116">
        <v>2203</v>
      </c>
      <c r="H1081" s="117">
        <v>2202.62</v>
      </c>
      <c r="I1081" s="554">
        <f>H1081/G1081*100</f>
        <v>99.98275079437131</v>
      </c>
      <c r="J1081" s="287">
        <f t="shared" si="95"/>
        <v>104.23396351418496</v>
      </c>
      <c r="K1081" s="480"/>
      <c r="L1081" s="459"/>
      <c r="M1081" s="459"/>
      <c r="N1081" s="459"/>
    </row>
    <row r="1082" spans="1:14" s="76" customFormat="1" ht="12.75" customHeight="1">
      <c r="A1082" s="169"/>
      <c r="B1082" s="105"/>
      <c r="C1082" s="113">
        <v>4430</v>
      </c>
      <c r="D1082" s="114" t="s">
        <v>28</v>
      </c>
      <c r="E1082" s="117">
        <v>7595.54</v>
      </c>
      <c r="F1082" s="116">
        <v>1500</v>
      </c>
      <c r="G1082" s="116">
        <v>0</v>
      </c>
      <c r="H1082" s="117">
        <v>0</v>
      </c>
      <c r="I1082" s="554">
        <v>0</v>
      </c>
      <c r="J1082" s="287">
        <f t="shared" si="95"/>
        <v>0</v>
      </c>
      <c r="K1082" s="467"/>
      <c r="L1082" s="459"/>
      <c r="M1082" s="459"/>
      <c r="N1082" s="459"/>
    </row>
    <row r="1083" spans="1:14" s="76" customFormat="1" ht="12.75" customHeight="1">
      <c r="A1083" s="169"/>
      <c r="B1083" s="105"/>
      <c r="C1083" s="113">
        <v>4440</v>
      </c>
      <c r="D1083" s="114" t="s">
        <v>17</v>
      </c>
      <c r="E1083" s="117">
        <v>3153</v>
      </c>
      <c r="F1083" s="116">
        <v>3062</v>
      </c>
      <c r="G1083" s="116">
        <v>2880</v>
      </c>
      <c r="H1083" s="117">
        <v>2880</v>
      </c>
      <c r="I1083" s="554">
        <f t="shared" si="93"/>
        <v>100</v>
      </c>
      <c r="J1083" s="287">
        <f t="shared" si="95"/>
        <v>91.34157944814463</v>
      </c>
      <c r="K1083" s="459"/>
      <c r="L1083" s="459"/>
      <c r="M1083" s="459"/>
      <c r="N1083" s="459"/>
    </row>
    <row r="1084" spans="1:14" s="76" customFormat="1" ht="12.75" customHeight="1">
      <c r="A1084" s="169"/>
      <c r="B1084" s="105"/>
      <c r="C1084" s="113">
        <v>4530</v>
      </c>
      <c r="D1084" s="114" t="s">
        <v>43</v>
      </c>
      <c r="E1084" s="117">
        <v>0</v>
      </c>
      <c r="F1084" s="116">
        <v>0</v>
      </c>
      <c r="G1084" s="116">
        <v>7646</v>
      </c>
      <c r="H1084" s="117">
        <v>7646</v>
      </c>
      <c r="I1084" s="554">
        <f t="shared" si="93"/>
        <v>100</v>
      </c>
      <c r="J1084" s="287">
        <v>0</v>
      </c>
      <c r="K1084" s="459"/>
      <c r="L1084" s="459"/>
      <c r="M1084" s="459"/>
      <c r="N1084" s="459"/>
    </row>
    <row r="1085" spans="1:14" s="76" customFormat="1" ht="12.75" customHeight="1">
      <c r="A1085" s="470"/>
      <c r="B1085" s="157"/>
      <c r="C1085" s="113">
        <v>4700</v>
      </c>
      <c r="D1085" s="114" t="s">
        <v>142</v>
      </c>
      <c r="E1085" s="117">
        <v>1754</v>
      </c>
      <c r="F1085" s="116">
        <v>1700</v>
      </c>
      <c r="G1085" s="116">
        <v>3338</v>
      </c>
      <c r="H1085" s="117">
        <v>3338</v>
      </c>
      <c r="I1085" s="554">
        <f t="shared" si="93"/>
        <v>100</v>
      </c>
      <c r="J1085" s="287">
        <f t="shared" si="95"/>
        <v>190.3078677309008</v>
      </c>
      <c r="K1085" s="459"/>
      <c r="L1085" s="459"/>
      <c r="M1085" s="459"/>
      <c r="N1085" s="459"/>
    </row>
    <row r="1086" spans="1:14" s="76" customFormat="1" ht="12.75" customHeight="1">
      <c r="A1086" s="156"/>
      <c r="B1086" s="156"/>
      <c r="C1086" s="156"/>
      <c r="D1086" s="156"/>
      <c r="E1086" s="159"/>
      <c r="F1086" s="158"/>
      <c r="G1086" s="158"/>
      <c r="H1086" s="159"/>
      <c r="I1086" s="367"/>
      <c r="J1086" s="367"/>
      <c r="K1086" s="459"/>
      <c r="L1086" s="459"/>
      <c r="M1086" s="459"/>
      <c r="N1086" s="459"/>
    </row>
    <row r="1087" spans="1:14" s="76" customFormat="1" ht="12.75" customHeight="1">
      <c r="A1087" s="156"/>
      <c r="B1087" s="156"/>
      <c r="C1087" s="156"/>
      <c r="D1087" s="156"/>
      <c r="E1087" s="159"/>
      <c r="F1087" s="158"/>
      <c r="G1087" s="158"/>
      <c r="H1087" s="159"/>
      <c r="I1087" s="367"/>
      <c r="J1087" s="367"/>
      <c r="K1087" s="459"/>
      <c r="L1087" s="459"/>
      <c r="M1087" s="459"/>
      <c r="N1087" s="459"/>
    </row>
    <row r="1088" spans="1:14" s="76" customFormat="1" ht="12.75" customHeight="1">
      <c r="A1088" s="156"/>
      <c r="B1088" s="156"/>
      <c r="C1088" s="156"/>
      <c r="D1088" s="156"/>
      <c r="E1088" s="159" t="s">
        <v>548</v>
      </c>
      <c r="F1088" s="158"/>
      <c r="G1088" s="158"/>
      <c r="H1088" s="159"/>
      <c r="I1088" s="367"/>
      <c r="J1088" s="367"/>
      <c r="K1088" s="459"/>
      <c r="L1088" s="459"/>
      <c r="M1088" s="459"/>
      <c r="N1088" s="459"/>
    </row>
    <row r="1089" spans="1:14" s="76" customFormat="1" ht="12.75" customHeight="1">
      <c r="A1089" s="419"/>
      <c r="B1089" s="420"/>
      <c r="C1089" s="419"/>
      <c r="D1089" s="421"/>
      <c r="E1089" s="82" t="s">
        <v>3</v>
      </c>
      <c r="F1089" s="422" t="s">
        <v>101</v>
      </c>
      <c r="G1089" s="423" t="s">
        <v>102</v>
      </c>
      <c r="H1089" s="82" t="s">
        <v>3</v>
      </c>
      <c r="I1089" s="424" t="s">
        <v>319</v>
      </c>
      <c r="J1089" s="425"/>
      <c r="K1089" s="459"/>
      <c r="L1089" s="459"/>
      <c r="M1089" s="459"/>
      <c r="N1089" s="459"/>
    </row>
    <row r="1090" spans="1:14" s="76" customFormat="1" ht="12.75" customHeight="1">
      <c r="A1090" s="426" t="s">
        <v>98</v>
      </c>
      <c r="B1090" s="249" t="s">
        <v>99</v>
      </c>
      <c r="C1090" s="426" t="s">
        <v>4</v>
      </c>
      <c r="D1090" s="427" t="s">
        <v>100</v>
      </c>
      <c r="E1090" s="86" t="s">
        <v>378</v>
      </c>
      <c r="F1090" s="428" t="s">
        <v>103</v>
      </c>
      <c r="G1090" s="429" t="s">
        <v>104</v>
      </c>
      <c r="H1090" s="86" t="s">
        <v>479</v>
      </c>
      <c r="I1090" s="430"/>
      <c r="J1090" s="431"/>
      <c r="K1090" s="459"/>
      <c r="L1090" s="459"/>
      <c r="M1090" s="459"/>
      <c r="N1090" s="459"/>
    </row>
    <row r="1091" spans="1:14" s="76" customFormat="1" ht="12.75" customHeight="1">
      <c r="A1091" s="432"/>
      <c r="B1091" s="433"/>
      <c r="C1091" s="432"/>
      <c r="D1091" s="434"/>
      <c r="E1091" s="90"/>
      <c r="F1091" s="435" t="s">
        <v>479</v>
      </c>
      <c r="G1091" s="436" t="s">
        <v>105</v>
      </c>
      <c r="H1091" s="90"/>
      <c r="I1091" s="437" t="s">
        <v>106</v>
      </c>
      <c r="J1091" s="438" t="s">
        <v>107</v>
      </c>
      <c r="K1091" s="459"/>
      <c r="L1091" s="459"/>
      <c r="M1091" s="459"/>
      <c r="N1091" s="459"/>
    </row>
    <row r="1092" spans="1:14" s="76" customFormat="1" ht="12.75" customHeight="1">
      <c r="A1092" s="91">
        <v>1</v>
      </c>
      <c r="B1092" s="92">
        <v>2</v>
      </c>
      <c r="C1092" s="92">
        <v>3</v>
      </c>
      <c r="D1092" s="92">
        <v>4</v>
      </c>
      <c r="E1092" s="439">
        <v>5</v>
      </c>
      <c r="F1092" s="439">
        <v>6</v>
      </c>
      <c r="G1092" s="439">
        <v>7</v>
      </c>
      <c r="H1092" s="440">
        <v>8</v>
      </c>
      <c r="I1092" s="441">
        <v>9</v>
      </c>
      <c r="J1092" s="442">
        <v>10</v>
      </c>
      <c r="K1092" s="459"/>
      <c r="L1092" s="459"/>
      <c r="M1092" s="459"/>
      <c r="N1092" s="459"/>
    </row>
    <row r="1093" spans="1:14" s="504" customFormat="1" ht="12.75" customHeight="1">
      <c r="A1093" s="75"/>
      <c r="B1093" s="119">
        <v>85411</v>
      </c>
      <c r="C1093" s="107"/>
      <c r="D1093" s="108" t="s">
        <v>86</v>
      </c>
      <c r="E1093" s="111">
        <f>E1094</f>
        <v>1250965</v>
      </c>
      <c r="F1093" s="110">
        <f>F1094</f>
        <v>1311184</v>
      </c>
      <c r="G1093" s="110">
        <f>G1094</f>
        <v>1269379</v>
      </c>
      <c r="H1093" s="111">
        <f>H1094</f>
        <v>1267893</v>
      </c>
      <c r="I1093" s="553">
        <f t="shared" si="93"/>
        <v>99.88293488390781</v>
      </c>
      <c r="J1093" s="272">
        <f t="shared" si="95"/>
        <v>101.35319533320278</v>
      </c>
      <c r="K1093" s="503"/>
      <c r="L1093" s="503"/>
      <c r="M1093" s="503"/>
      <c r="N1093" s="503"/>
    </row>
    <row r="1094" spans="1:14" s="504" customFormat="1" ht="12.75" customHeight="1">
      <c r="A1094" s="105"/>
      <c r="B1094" s="122"/>
      <c r="C1094" s="447"/>
      <c r="D1094" s="152" t="s">
        <v>327</v>
      </c>
      <c r="E1094" s="237">
        <f>SUM(E1095:E1100)+SUM(E1101:E1115)</f>
        <v>1250965</v>
      </c>
      <c r="F1094" s="273">
        <f>SUM(F1095:F1100)+SUM(F1101:F1115)</f>
        <v>1311184</v>
      </c>
      <c r="G1094" s="273">
        <f>SUM(G1095:G1115)</f>
        <v>1269379</v>
      </c>
      <c r="H1094" s="237">
        <f>SUM(H1095:H1115)</f>
        <v>1267893</v>
      </c>
      <c r="I1094" s="621">
        <f t="shared" si="93"/>
        <v>99.88293488390781</v>
      </c>
      <c r="J1094" s="302">
        <f t="shared" si="95"/>
        <v>101.35319533320278</v>
      </c>
      <c r="K1094" s="503"/>
      <c r="L1094" s="503"/>
      <c r="M1094" s="503"/>
      <c r="N1094" s="503"/>
    </row>
    <row r="1095" spans="1:14" s="76" customFormat="1" ht="12.75" customHeight="1">
      <c r="A1095" s="105"/>
      <c r="B1095" s="112"/>
      <c r="C1095" s="113">
        <v>3020</v>
      </c>
      <c r="D1095" s="114" t="s">
        <v>166</v>
      </c>
      <c r="E1095" s="117">
        <v>7851.95</v>
      </c>
      <c r="F1095" s="116">
        <v>8000</v>
      </c>
      <c r="G1095" s="116">
        <v>5767</v>
      </c>
      <c r="H1095" s="117">
        <v>5766.8</v>
      </c>
      <c r="I1095" s="554">
        <f>H1095/G1095*100</f>
        <v>99.99653199237038</v>
      </c>
      <c r="J1095" s="287">
        <f t="shared" si="95"/>
        <v>73.44417628741905</v>
      </c>
      <c r="K1095" s="459"/>
      <c r="L1095" s="459"/>
      <c r="M1095" s="459"/>
      <c r="N1095" s="459"/>
    </row>
    <row r="1096" spans="1:14" s="76" customFormat="1" ht="12.75" customHeight="1">
      <c r="A1096" s="105"/>
      <c r="B1096" s="112"/>
      <c r="C1096" s="113">
        <v>4010</v>
      </c>
      <c r="D1096" s="114" t="s">
        <v>11</v>
      </c>
      <c r="E1096" s="117">
        <v>753594.71</v>
      </c>
      <c r="F1096" s="116">
        <v>793039</v>
      </c>
      <c r="G1096" s="116">
        <v>751574</v>
      </c>
      <c r="H1096" s="117">
        <v>751574.45</v>
      </c>
      <c r="I1096" s="554">
        <f aca="true" t="shared" si="96" ref="I1096:I1115">H1096/G1096*100</f>
        <v>100.0000598743437</v>
      </c>
      <c r="J1096" s="287">
        <f t="shared" si="95"/>
        <v>99.73191690796237</v>
      </c>
      <c r="K1096" s="459"/>
      <c r="L1096" s="459"/>
      <c r="M1096" s="459"/>
      <c r="N1096" s="459"/>
    </row>
    <row r="1097" spans="1:14" s="76" customFormat="1" ht="12.75" customHeight="1">
      <c r="A1097" s="105"/>
      <c r="B1097" s="112"/>
      <c r="C1097" s="113">
        <v>4040</v>
      </c>
      <c r="D1097" s="114" t="s">
        <v>12</v>
      </c>
      <c r="E1097" s="117">
        <v>52538</v>
      </c>
      <c r="F1097" s="116">
        <v>59200</v>
      </c>
      <c r="G1097" s="116">
        <v>55833</v>
      </c>
      <c r="H1097" s="117">
        <v>55833.09</v>
      </c>
      <c r="I1097" s="554">
        <f t="shared" si="96"/>
        <v>100.0001611949922</v>
      </c>
      <c r="J1097" s="287">
        <f t="shared" si="95"/>
        <v>106.27182230004948</v>
      </c>
      <c r="K1097" s="480"/>
      <c r="L1097" s="459"/>
      <c r="M1097" s="459"/>
      <c r="N1097" s="459"/>
    </row>
    <row r="1098" spans="1:14" s="76" customFormat="1" ht="12.75" customHeight="1">
      <c r="A1098" s="105"/>
      <c r="B1098" s="112"/>
      <c r="C1098" s="113">
        <v>4110</v>
      </c>
      <c r="D1098" s="114" t="s">
        <v>13</v>
      </c>
      <c r="E1098" s="117">
        <v>127123.92</v>
      </c>
      <c r="F1098" s="116">
        <v>146000</v>
      </c>
      <c r="G1098" s="116">
        <v>133740</v>
      </c>
      <c r="H1098" s="117">
        <v>132708.09</v>
      </c>
      <c r="I1098" s="554">
        <f t="shared" si="96"/>
        <v>99.22842081650964</v>
      </c>
      <c r="J1098" s="287">
        <f t="shared" si="95"/>
        <v>104.39269808545866</v>
      </c>
      <c r="K1098" s="651"/>
      <c r="L1098" s="459"/>
      <c r="M1098" s="459"/>
      <c r="N1098" s="459"/>
    </row>
    <row r="1099" spans="1:14" s="76" customFormat="1" ht="12.75" customHeight="1">
      <c r="A1099" s="105"/>
      <c r="B1099" s="112"/>
      <c r="C1099" s="113">
        <v>4120</v>
      </c>
      <c r="D1099" s="114" t="s">
        <v>14</v>
      </c>
      <c r="E1099" s="117">
        <v>11770.43</v>
      </c>
      <c r="F1099" s="116">
        <v>12000</v>
      </c>
      <c r="G1099" s="116">
        <v>13123</v>
      </c>
      <c r="H1099" s="117">
        <v>13122.71</v>
      </c>
      <c r="I1099" s="554">
        <f t="shared" si="96"/>
        <v>99.99779013944982</v>
      </c>
      <c r="J1099" s="287">
        <f t="shared" si="95"/>
        <v>111.48879012916264</v>
      </c>
      <c r="K1099" s="459"/>
      <c r="L1099" s="459"/>
      <c r="M1099" s="459"/>
      <c r="N1099" s="459"/>
    </row>
    <row r="1100" spans="1:14" s="76" customFormat="1" ht="12.75" customHeight="1">
      <c r="A1100" s="105"/>
      <c r="B1100" s="112"/>
      <c r="C1100" s="113">
        <v>4170</v>
      </c>
      <c r="D1100" s="114" t="s">
        <v>111</v>
      </c>
      <c r="E1100" s="117">
        <v>5109</v>
      </c>
      <c r="F1100" s="116">
        <v>4000</v>
      </c>
      <c r="G1100" s="116">
        <v>4914</v>
      </c>
      <c r="H1100" s="117">
        <v>4914</v>
      </c>
      <c r="I1100" s="554">
        <f t="shared" si="96"/>
        <v>100</v>
      </c>
      <c r="J1100" s="287">
        <f t="shared" si="95"/>
        <v>96.18320610687023</v>
      </c>
      <c r="K1100" s="459"/>
      <c r="L1100" s="459"/>
      <c r="M1100" s="459"/>
      <c r="N1100" s="459"/>
    </row>
    <row r="1101" spans="1:14" s="76" customFormat="1" ht="12.75" customHeight="1">
      <c r="A1101" s="105"/>
      <c r="B1101" s="112"/>
      <c r="C1101" s="113">
        <v>4210</v>
      </c>
      <c r="D1101" s="114" t="s">
        <v>7</v>
      </c>
      <c r="E1101" s="117">
        <v>29603.63</v>
      </c>
      <c r="F1101" s="116">
        <v>19000</v>
      </c>
      <c r="G1101" s="116">
        <v>28189</v>
      </c>
      <c r="H1101" s="117">
        <v>28021.82</v>
      </c>
      <c r="I1101" s="554">
        <f t="shared" si="96"/>
        <v>99.40693178190074</v>
      </c>
      <c r="J1101" s="287">
        <f t="shared" si="95"/>
        <v>94.65670257329928</v>
      </c>
      <c r="K1101" s="480"/>
      <c r="L1101" s="459"/>
      <c r="M1101" s="459"/>
      <c r="N1101" s="459"/>
    </row>
    <row r="1102" spans="1:14" s="76" customFormat="1" ht="12.75" customHeight="1">
      <c r="A1102" s="105"/>
      <c r="B1102" s="112"/>
      <c r="C1102" s="113">
        <v>4220</v>
      </c>
      <c r="D1102" s="114" t="s">
        <v>263</v>
      </c>
      <c r="E1102" s="117">
        <v>98099.15</v>
      </c>
      <c r="F1102" s="116">
        <v>100000</v>
      </c>
      <c r="G1102" s="116">
        <v>64592</v>
      </c>
      <c r="H1102" s="117">
        <v>64591.95</v>
      </c>
      <c r="I1102" s="554">
        <f t="shared" si="96"/>
        <v>99.99992259103294</v>
      </c>
      <c r="J1102" s="287">
        <f t="shared" si="95"/>
        <v>65.8435368706049</v>
      </c>
      <c r="K1102" s="467"/>
      <c r="L1102" s="459"/>
      <c r="M1102" s="459"/>
      <c r="N1102" s="459"/>
    </row>
    <row r="1103" spans="1:14" s="76" customFormat="1" ht="12.75" customHeight="1">
      <c r="A1103" s="105"/>
      <c r="B1103" s="112"/>
      <c r="C1103" s="113">
        <v>4230</v>
      </c>
      <c r="D1103" s="114" t="s">
        <v>125</v>
      </c>
      <c r="E1103" s="117">
        <v>94.9</v>
      </c>
      <c r="F1103" s="116">
        <v>500</v>
      </c>
      <c r="G1103" s="116">
        <v>419</v>
      </c>
      <c r="H1103" s="117">
        <v>419</v>
      </c>
      <c r="I1103" s="554">
        <f t="shared" si="96"/>
        <v>100</v>
      </c>
      <c r="J1103" s="287">
        <f t="shared" si="95"/>
        <v>441.51738672286615</v>
      </c>
      <c r="K1103" s="459"/>
      <c r="L1103" s="459"/>
      <c r="M1103" s="459"/>
      <c r="N1103" s="459"/>
    </row>
    <row r="1104" spans="1:14" s="76" customFormat="1" ht="12.75" customHeight="1">
      <c r="A1104" s="105"/>
      <c r="B1104" s="112"/>
      <c r="C1104" s="113">
        <v>4260</v>
      </c>
      <c r="D1104" s="114" t="s">
        <v>15</v>
      </c>
      <c r="E1104" s="117">
        <v>55369.13</v>
      </c>
      <c r="F1104" s="116">
        <v>60000</v>
      </c>
      <c r="G1104" s="116">
        <v>71230</v>
      </c>
      <c r="H1104" s="117">
        <v>71229.5</v>
      </c>
      <c r="I1104" s="554">
        <f t="shared" si="96"/>
        <v>99.99929804857504</v>
      </c>
      <c r="J1104" s="287">
        <f t="shared" si="95"/>
        <v>128.6447881698701</v>
      </c>
      <c r="K1104" s="459"/>
      <c r="L1104" s="459"/>
      <c r="M1104" s="459"/>
      <c r="N1104" s="459"/>
    </row>
    <row r="1105" spans="1:14" s="76" customFormat="1" ht="12.75" customHeight="1">
      <c r="A1105" s="105"/>
      <c r="B1105" s="112"/>
      <c r="C1105" s="113">
        <v>4270</v>
      </c>
      <c r="D1105" s="114" t="s">
        <v>27</v>
      </c>
      <c r="E1105" s="117">
        <v>22259.31</v>
      </c>
      <c r="F1105" s="116">
        <v>23800</v>
      </c>
      <c r="G1105" s="116">
        <v>24239</v>
      </c>
      <c r="H1105" s="117">
        <v>23966.29</v>
      </c>
      <c r="I1105" s="554">
        <f t="shared" si="96"/>
        <v>98.8749123313668</v>
      </c>
      <c r="J1105" s="287">
        <f t="shared" si="95"/>
        <v>107.66861147088566</v>
      </c>
      <c r="K1105" s="480"/>
      <c r="L1105" s="459"/>
      <c r="M1105" s="459"/>
      <c r="N1105" s="459"/>
    </row>
    <row r="1106" spans="1:14" s="76" customFormat="1" ht="12.75" customHeight="1">
      <c r="A1106" s="83"/>
      <c r="B1106" s="465"/>
      <c r="C1106" s="478">
        <v>4280</v>
      </c>
      <c r="D1106" s="114" t="s">
        <v>91</v>
      </c>
      <c r="E1106" s="175">
        <v>9630</v>
      </c>
      <c r="F1106" s="174">
        <v>9600</v>
      </c>
      <c r="G1106" s="174">
        <v>13135</v>
      </c>
      <c r="H1106" s="175">
        <v>13135</v>
      </c>
      <c r="I1106" s="554">
        <f t="shared" si="96"/>
        <v>100</v>
      </c>
      <c r="J1106" s="287">
        <f t="shared" si="95"/>
        <v>136.39667705088266</v>
      </c>
      <c r="K1106" s="467"/>
      <c r="L1106" s="459"/>
      <c r="M1106" s="459"/>
      <c r="N1106" s="459"/>
    </row>
    <row r="1107" spans="1:14" s="76" customFormat="1" ht="12.75" customHeight="1">
      <c r="A1107" s="105"/>
      <c r="B1107" s="112"/>
      <c r="C1107" s="113">
        <v>4300</v>
      </c>
      <c r="D1107" s="114" t="s">
        <v>10</v>
      </c>
      <c r="E1107" s="117">
        <v>46175.27</v>
      </c>
      <c r="F1107" s="116">
        <v>35569</v>
      </c>
      <c r="G1107" s="116">
        <v>43578</v>
      </c>
      <c r="H1107" s="117">
        <v>43565.5</v>
      </c>
      <c r="I1107" s="554">
        <f t="shared" si="96"/>
        <v>99.97131580155124</v>
      </c>
      <c r="J1107" s="287">
        <f t="shared" si="95"/>
        <v>94.34812184097679</v>
      </c>
      <c r="K1107" s="459"/>
      <c r="L1107" s="459"/>
      <c r="M1107" s="459"/>
      <c r="N1107" s="459"/>
    </row>
    <row r="1108" spans="1:14" s="76" customFormat="1" ht="12.75" customHeight="1">
      <c r="A1108" s="105"/>
      <c r="B1108" s="112"/>
      <c r="C1108" s="113">
        <v>4360</v>
      </c>
      <c r="D1108" s="75" t="s">
        <v>417</v>
      </c>
      <c r="E1108" s="117">
        <v>3902.1</v>
      </c>
      <c r="F1108" s="116">
        <v>4200</v>
      </c>
      <c r="G1108" s="116">
        <v>3266</v>
      </c>
      <c r="H1108" s="117">
        <v>3265.5</v>
      </c>
      <c r="I1108" s="554">
        <f t="shared" si="96"/>
        <v>99.98469075321495</v>
      </c>
      <c r="J1108" s="287">
        <f t="shared" si="95"/>
        <v>83.68570769585608</v>
      </c>
      <c r="K1108" s="459"/>
      <c r="L1108" s="459"/>
      <c r="M1108" s="459"/>
      <c r="N1108" s="459"/>
    </row>
    <row r="1109" spans="1:14" s="76" customFormat="1" ht="12.75" customHeight="1">
      <c r="A1109" s="105"/>
      <c r="B1109" s="112"/>
      <c r="C1109" s="113">
        <v>4410</v>
      </c>
      <c r="D1109" s="114" t="s">
        <v>16</v>
      </c>
      <c r="E1109" s="117">
        <v>262.5</v>
      </c>
      <c r="F1109" s="116">
        <v>500</v>
      </c>
      <c r="G1109" s="116">
        <v>379</v>
      </c>
      <c r="H1109" s="117">
        <v>378.8</v>
      </c>
      <c r="I1109" s="554">
        <f t="shared" si="96"/>
        <v>99.94722955145119</v>
      </c>
      <c r="J1109" s="287">
        <f t="shared" si="95"/>
        <v>144.3047619047619</v>
      </c>
      <c r="K1109" s="459"/>
      <c r="L1109" s="459"/>
      <c r="M1109" s="459"/>
      <c r="N1109" s="459"/>
    </row>
    <row r="1110" spans="1:14" s="76" customFormat="1" ht="12.75" customHeight="1">
      <c r="A1110" s="83"/>
      <c r="B1110" s="465"/>
      <c r="C1110" s="113">
        <v>4430</v>
      </c>
      <c r="D1110" s="114" t="s">
        <v>28</v>
      </c>
      <c r="E1110" s="117">
        <v>0</v>
      </c>
      <c r="F1110" s="116">
        <v>8200</v>
      </c>
      <c r="G1110" s="116">
        <v>3161</v>
      </c>
      <c r="H1110" s="117">
        <v>3160.5</v>
      </c>
      <c r="I1110" s="554">
        <f t="shared" si="96"/>
        <v>99.9841822208162</v>
      </c>
      <c r="J1110" s="287">
        <v>0</v>
      </c>
      <c r="K1110" s="459"/>
      <c r="L1110" s="459"/>
      <c r="M1110" s="459"/>
      <c r="N1110" s="459"/>
    </row>
    <row r="1111" spans="1:14" s="76" customFormat="1" ht="12.75" customHeight="1">
      <c r="A1111" s="105"/>
      <c r="B1111" s="112"/>
      <c r="C1111" s="113">
        <v>4440</v>
      </c>
      <c r="D1111" s="114" t="s">
        <v>17</v>
      </c>
      <c r="E1111" s="117">
        <v>24538</v>
      </c>
      <c r="F1111" s="116">
        <v>24576</v>
      </c>
      <c r="G1111" s="116">
        <v>27109</v>
      </c>
      <c r="H1111" s="117">
        <v>27109</v>
      </c>
      <c r="I1111" s="554">
        <f t="shared" si="96"/>
        <v>100</v>
      </c>
      <c r="J1111" s="287">
        <f t="shared" si="95"/>
        <v>110.47762653843019</v>
      </c>
      <c r="K1111" s="459"/>
      <c r="L1111" s="459"/>
      <c r="M1111" s="459"/>
      <c r="N1111" s="459"/>
    </row>
    <row r="1112" spans="1:14" s="76" customFormat="1" ht="12.75" customHeight="1">
      <c r="A1112" s="105"/>
      <c r="B1112" s="112"/>
      <c r="C1112" s="113">
        <v>4510</v>
      </c>
      <c r="D1112" s="114" t="s">
        <v>486</v>
      </c>
      <c r="E1112" s="117">
        <v>0</v>
      </c>
      <c r="F1112" s="116">
        <v>0</v>
      </c>
      <c r="G1112" s="116">
        <v>240</v>
      </c>
      <c r="H1112" s="117">
        <v>240</v>
      </c>
      <c r="I1112" s="554">
        <f t="shared" si="96"/>
        <v>100</v>
      </c>
      <c r="J1112" s="287">
        <v>0</v>
      </c>
      <c r="K1112" s="459"/>
      <c r="L1112" s="459"/>
      <c r="M1112" s="459"/>
      <c r="N1112" s="459"/>
    </row>
    <row r="1113" spans="1:14" s="76" customFormat="1" ht="12.75" customHeight="1">
      <c r="A1113" s="105"/>
      <c r="B1113" s="112"/>
      <c r="C1113" s="113">
        <v>4530</v>
      </c>
      <c r="D1113" s="114" t="s">
        <v>43</v>
      </c>
      <c r="E1113" s="117">
        <v>0</v>
      </c>
      <c r="F1113" s="116">
        <v>0</v>
      </c>
      <c r="G1113" s="116">
        <v>16897</v>
      </c>
      <c r="H1113" s="117">
        <v>16897</v>
      </c>
      <c r="I1113" s="554">
        <f t="shared" si="96"/>
        <v>100</v>
      </c>
      <c r="J1113" s="287">
        <v>0</v>
      </c>
      <c r="K1113" s="459"/>
      <c r="L1113" s="459"/>
      <c r="M1113" s="459"/>
      <c r="N1113" s="459"/>
    </row>
    <row r="1114" spans="1:14" s="76" customFormat="1" ht="12.75" customHeight="1">
      <c r="A1114" s="105"/>
      <c r="B1114" s="112"/>
      <c r="C1114" s="113">
        <v>4610</v>
      </c>
      <c r="D1114" s="114" t="s">
        <v>421</v>
      </c>
      <c r="E1114" s="117">
        <v>77</v>
      </c>
      <c r="F1114" s="116">
        <v>0</v>
      </c>
      <c r="G1114" s="116">
        <v>2417</v>
      </c>
      <c r="H1114" s="117">
        <v>2417</v>
      </c>
      <c r="I1114" s="554">
        <f t="shared" si="96"/>
        <v>100</v>
      </c>
      <c r="J1114" s="682">
        <f>H1114/E1114*100</f>
        <v>3138.961038961039</v>
      </c>
      <c r="K1114" s="459"/>
      <c r="L1114" s="459"/>
      <c r="M1114" s="459"/>
      <c r="N1114" s="459"/>
    </row>
    <row r="1115" spans="1:14" s="76" customFormat="1" ht="12.75" customHeight="1">
      <c r="A1115" s="105"/>
      <c r="B1115" s="112"/>
      <c r="C1115" s="113">
        <v>4700</v>
      </c>
      <c r="D1115" s="114" t="s">
        <v>142</v>
      </c>
      <c r="E1115" s="117">
        <v>2966</v>
      </c>
      <c r="F1115" s="116">
        <v>3000</v>
      </c>
      <c r="G1115" s="116">
        <v>5577</v>
      </c>
      <c r="H1115" s="117">
        <v>5577</v>
      </c>
      <c r="I1115" s="554">
        <f t="shared" si="96"/>
        <v>100</v>
      </c>
      <c r="J1115" s="287">
        <f t="shared" si="95"/>
        <v>188.0310182063385</v>
      </c>
      <c r="K1115" s="459"/>
      <c r="L1115" s="459"/>
      <c r="M1115" s="459"/>
      <c r="N1115" s="459"/>
    </row>
    <row r="1116" spans="1:14" s="76" customFormat="1" ht="12.75" customHeight="1">
      <c r="A1116" s="121"/>
      <c r="B1116" s="151">
        <v>85415</v>
      </c>
      <c r="C1116" s="107"/>
      <c r="D1116" s="108" t="s">
        <v>87</v>
      </c>
      <c r="E1116" s="111">
        <f>E1117+E1119+E1121</f>
        <v>58100</v>
      </c>
      <c r="F1116" s="110">
        <f>F1117+F1119+F1121</f>
        <v>0</v>
      </c>
      <c r="G1116" s="110">
        <f>G1117+G1119+G1121</f>
        <v>88200</v>
      </c>
      <c r="H1116" s="111">
        <f>H1117+H1119+H1121</f>
        <v>88200</v>
      </c>
      <c r="I1116" s="553">
        <f>H1116/G1116*100</f>
        <v>100</v>
      </c>
      <c r="J1116" s="272">
        <f aca="true" t="shared" si="97" ref="J1116:J1121">H1116/E1116*100</f>
        <v>151.80722891566265</v>
      </c>
      <c r="K1116" s="459"/>
      <c r="L1116" s="459"/>
      <c r="M1116" s="459"/>
      <c r="N1116" s="459"/>
    </row>
    <row r="1117" spans="1:14" s="76" customFormat="1" ht="12.75" customHeight="1">
      <c r="A1117" s="105"/>
      <c r="B1117" s="105"/>
      <c r="C1117" s="495"/>
      <c r="D1117" s="152" t="s">
        <v>264</v>
      </c>
      <c r="E1117" s="237">
        <f>E1118</f>
        <v>16800</v>
      </c>
      <c r="F1117" s="273">
        <v>0</v>
      </c>
      <c r="G1117" s="273">
        <f>G1118</f>
        <v>28000</v>
      </c>
      <c r="H1117" s="237">
        <f>H1118</f>
        <v>28000</v>
      </c>
      <c r="I1117" s="621">
        <f>H1117/G1117*100</f>
        <v>100</v>
      </c>
      <c r="J1117" s="302">
        <f t="shared" si="97"/>
        <v>166.66666666666669</v>
      </c>
      <c r="K1117" s="459"/>
      <c r="L1117" s="459"/>
      <c r="M1117" s="459"/>
      <c r="N1117" s="459"/>
    </row>
    <row r="1118" spans="1:14" s="76" customFormat="1" ht="12.75" customHeight="1">
      <c r="A1118" s="105"/>
      <c r="B1118" s="105"/>
      <c r="C1118" s="113">
        <v>3240</v>
      </c>
      <c r="D1118" s="114" t="s">
        <v>126</v>
      </c>
      <c r="E1118" s="117">
        <v>16800</v>
      </c>
      <c r="F1118" s="116">
        <v>0</v>
      </c>
      <c r="G1118" s="116">
        <v>28000</v>
      </c>
      <c r="H1118" s="117">
        <v>28000</v>
      </c>
      <c r="I1118" s="554">
        <f>H1118/G1118*100</f>
        <v>100</v>
      </c>
      <c r="J1118" s="287">
        <f t="shared" si="97"/>
        <v>166.66666666666669</v>
      </c>
      <c r="K1118" s="459"/>
      <c r="L1118" s="459"/>
      <c r="M1118" s="459"/>
      <c r="N1118" s="459"/>
    </row>
    <row r="1119" spans="1:14" s="76" customFormat="1" ht="12.75" customHeight="1">
      <c r="A1119" s="475"/>
      <c r="B1119" s="475"/>
      <c r="C1119" s="473"/>
      <c r="D1119" s="152" t="s">
        <v>129</v>
      </c>
      <c r="E1119" s="237">
        <f>E1120</f>
        <v>7000</v>
      </c>
      <c r="F1119" s="273">
        <v>0</v>
      </c>
      <c r="G1119" s="273">
        <f>G1120</f>
        <v>24500</v>
      </c>
      <c r="H1119" s="237">
        <f>H1120</f>
        <v>24500</v>
      </c>
      <c r="I1119" s="621">
        <f>H1119/G1119*100</f>
        <v>100</v>
      </c>
      <c r="J1119" s="302">
        <f t="shared" si="97"/>
        <v>350</v>
      </c>
      <c r="K1119" s="459"/>
      <c r="L1119" s="459"/>
      <c r="M1119" s="459"/>
      <c r="N1119" s="459"/>
    </row>
    <row r="1120" spans="1:14" s="76" customFormat="1" ht="12.75" customHeight="1">
      <c r="A1120" s="105"/>
      <c r="B1120" s="105"/>
      <c r="C1120" s="113">
        <v>3240</v>
      </c>
      <c r="D1120" s="114" t="s">
        <v>126</v>
      </c>
      <c r="E1120" s="117">
        <v>7000</v>
      </c>
      <c r="F1120" s="116">
        <v>0</v>
      </c>
      <c r="G1120" s="116">
        <v>24500</v>
      </c>
      <c r="H1120" s="117">
        <v>24500</v>
      </c>
      <c r="I1120" s="554">
        <v>100</v>
      </c>
      <c r="J1120" s="287">
        <f t="shared" si="97"/>
        <v>350</v>
      </c>
      <c r="K1120" s="459"/>
      <c r="L1120" s="459"/>
      <c r="M1120" s="459"/>
      <c r="N1120" s="459"/>
    </row>
    <row r="1121" spans="1:14" s="76" customFormat="1" ht="12.75" customHeight="1">
      <c r="A1121" s="475"/>
      <c r="B1121" s="475"/>
      <c r="C1121" s="473"/>
      <c r="D1121" s="152" t="s">
        <v>274</v>
      </c>
      <c r="E1121" s="237">
        <f>E1122</f>
        <v>34300</v>
      </c>
      <c r="F1121" s="273">
        <v>0</v>
      </c>
      <c r="G1121" s="273">
        <f>G1122</f>
        <v>35700</v>
      </c>
      <c r="H1121" s="237">
        <f>H1122</f>
        <v>35700</v>
      </c>
      <c r="I1121" s="621">
        <f aca="true" t="shared" si="98" ref="I1121:I1129">H1121/G1121*100</f>
        <v>100</v>
      </c>
      <c r="J1121" s="302">
        <f t="shared" si="97"/>
        <v>104.08163265306123</v>
      </c>
      <c r="K1121" s="459"/>
      <c r="L1121" s="459"/>
      <c r="M1121" s="459"/>
      <c r="N1121" s="459"/>
    </row>
    <row r="1122" spans="1:14" s="76" customFormat="1" ht="12.75" customHeight="1">
      <c r="A1122" s="105"/>
      <c r="B1122" s="157"/>
      <c r="C1122" s="113">
        <v>3240</v>
      </c>
      <c r="D1122" s="114" t="s">
        <v>126</v>
      </c>
      <c r="E1122" s="117">
        <v>34300</v>
      </c>
      <c r="F1122" s="116">
        <v>0</v>
      </c>
      <c r="G1122" s="116">
        <v>35700</v>
      </c>
      <c r="H1122" s="117">
        <v>35700</v>
      </c>
      <c r="I1122" s="554">
        <f t="shared" si="98"/>
        <v>100</v>
      </c>
      <c r="J1122" s="287">
        <f aca="true" t="shared" si="99" ref="J1122:J1129">H1122/E1122*100</f>
        <v>104.08163265306123</v>
      </c>
      <c r="K1122" s="459"/>
      <c r="L1122" s="459"/>
      <c r="M1122" s="459"/>
      <c r="N1122" s="459"/>
    </row>
    <row r="1123" spans="1:14" s="76" customFormat="1" ht="12.75" customHeight="1">
      <c r="A1123" s="477"/>
      <c r="B1123" s="665">
        <v>85419</v>
      </c>
      <c r="C1123" s="268"/>
      <c r="D1123" s="264" t="s">
        <v>302</v>
      </c>
      <c r="E1123" s="359">
        <f>E1124</f>
        <v>650129.3</v>
      </c>
      <c r="F1123" s="270">
        <f>F1124</f>
        <v>650464</v>
      </c>
      <c r="G1123" s="270">
        <f>G1124</f>
        <v>614918</v>
      </c>
      <c r="H1123" s="359">
        <f>H1124</f>
        <v>614917.9400000002</v>
      </c>
      <c r="I1123" s="553">
        <f t="shared" si="98"/>
        <v>99.99999024260148</v>
      </c>
      <c r="J1123" s="272">
        <f t="shared" si="99"/>
        <v>94.58394507061905</v>
      </c>
      <c r="K1123" s="459"/>
      <c r="L1123" s="459"/>
      <c r="M1123" s="459"/>
      <c r="N1123" s="459"/>
    </row>
    <row r="1124" spans="1:14" s="76" customFormat="1" ht="12.75" customHeight="1">
      <c r="A1124" s="477"/>
      <c r="B1124" s="506"/>
      <c r="C1124" s="170"/>
      <c r="D1124" s="152" t="s">
        <v>325</v>
      </c>
      <c r="E1124" s="173">
        <f>SUM(E1125:E1129)+SUM(E1130:E1137)</f>
        <v>650129.3</v>
      </c>
      <c r="F1124" s="172">
        <f>SUM(F1125:F1129)+SUM(F1130:F1137)</f>
        <v>650464</v>
      </c>
      <c r="G1124" s="172">
        <f>SUM(G1125:G1129)+SUM(G1130:G1137)</f>
        <v>614918</v>
      </c>
      <c r="H1124" s="173">
        <f>SUM(H1125:H1129)+SUM(H1130:H1137)</f>
        <v>614917.9400000002</v>
      </c>
      <c r="I1124" s="621">
        <f t="shared" si="98"/>
        <v>99.99999024260148</v>
      </c>
      <c r="J1124" s="302">
        <f t="shared" si="99"/>
        <v>94.58394507061905</v>
      </c>
      <c r="K1124" s="459"/>
      <c r="L1124" s="459"/>
      <c r="M1124" s="459"/>
      <c r="N1124" s="459"/>
    </row>
    <row r="1125" spans="1:14" s="76" customFormat="1" ht="12.75" customHeight="1">
      <c r="A1125" s="477"/>
      <c r="B1125" s="506"/>
      <c r="C1125" s="170">
        <v>3020</v>
      </c>
      <c r="D1125" s="114" t="s">
        <v>166</v>
      </c>
      <c r="E1125" s="175">
        <v>4380.87</v>
      </c>
      <c r="F1125" s="174">
        <v>4654</v>
      </c>
      <c r="G1125" s="174">
        <v>4492</v>
      </c>
      <c r="H1125" s="175">
        <v>4492.38</v>
      </c>
      <c r="I1125" s="554">
        <f t="shared" si="98"/>
        <v>100.00845948352628</v>
      </c>
      <c r="J1125" s="287">
        <f t="shared" si="99"/>
        <v>102.54538482082327</v>
      </c>
      <c r="K1125" s="459"/>
      <c r="L1125" s="459"/>
      <c r="M1125" s="459"/>
      <c r="N1125" s="459"/>
    </row>
    <row r="1126" spans="1:14" s="76" customFormat="1" ht="12.75" customHeight="1">
      <c r="A1126" s="477"/>
      <c r="B1126" s="506"/>
      <c r="C1126" s="170">
        <v>4010</v>
      </c>
      <c r="D1126" s="114" t="s">
        <v>11</v>
      </c>
      <c r="E1126" s="175">
        <v>459778.73</v>
      </c>
      <c r="F1126" s="174">
        <v>442795</v>
      </c>
      <c r="G1126" s="174">
        <v>409771</v>
      </c>
      <c r="H1126" s="175">
        <v>409770.71</v>
      </c>
      <c r="I1126" s="554">
        <f t="shared" si="98"/>
        <v>99.99992922876436</v>
      </c>
      <c r="J1126" s="287">
        <f t="shared" si="99"/>
        <v>89.12345945189767</v>
      </c>
      <c r="K1126" s="568"/>
      <c r="L1126" s="459"/>
      <c r="M1126" s="459"/>
      <c r="N1126" s="459"/>
    </row>
    <row r="1127" spans="1:14" s="76" customFormat="1" ht="12.75" customHeight="1">
      <c r="A1127" s="477"/>
      <c r="B1127" s="506"/>
      <c r="C1127" s="170">
        <v>4040</v>
      </c>
      <c r="D1127" s="114" t="s">
        <v>12</v>
      </c>
      <c r="E1127" s="175">
        <v>33800.71</v>
      </c>
      <c r="F1127" s="174">
        <v>38956</v>
      </c>
      <c r="G1127" s="174">
        <v>36796</v>
      </c>
      <c r="H1127" s="175">
        <v>36795.97</v>
      </c>
      <c r="I1127" s="554">
        <f t="shared" si="98"/>
        <v>99.99991846939885</v>
      </c>
      <c r="J1127" s="287">
        <f t="shared" si="99"/>
        <v>108.86152983176981</v>
      </c>
      <c r="K1127" s="467"/>
      <c r="L1127" s="459"/>
      <c r="M1127" s="459"/>
      <c r="N1127" s="459"/>
    </row>
    <row r="1128" spans="1:14" s="76" customFormat="1" ht="12.75" customHeight="1">
      <c r="A1128" s="477"/>
      <c r="B1128" s="506"/>
      <c r="C1128" s="170">
        <v>4110</v>
      </c>
      <c r="D1128" s="114" t="s">
        <v>13</v>
      </c>
      <c r="E1128" s="175">
        <v>84878.75</v>
      </c>
      <c r="F1128" s="174">
        <v>83247</v>
      </c>
      <c r="G1128" s="174">
        <v>75457</v>
      </c>
      <c r="H1128" s="175">
        <v>75456.52</v>
      </c>
      <c r="I1128" s="554">
        <f t="shared" si="98"/>
        <v>99.99936387611487</v>
      </c>
      <c r="J1128" s="287">
        <f t="shared" si="99"/>
        <v>88.89918854837047</v>
      </c>
      <c r="K1128" s="459"/>
      <c r="L1128" s="459"/>
      <c r="M1128" s="459"/>
      <c r="N1128" s="459"/>
    </row>
    <row r="1129" spans="1:14" s="76" customFormat="1" ht="12.75" customHeight="1">
      <c r="A1129" s="477"/>
      <c r="B1129" s="506"/>
      <c r="C1129" s="170">
        <v>4120</v>
      </c>
      <c r="D1129" s="114" t="s">
        <v>14</v>
      </c>
      <c r="E1129" s="175">
        <v>9619.57</v>
      </c>
      <c r="F1129" s="174">
        <v>11803</v>
      </c>
      <c r="G1129" s="174">
        <v>6707</v>
      </c>
      <c r="H1129" s="175">
        <v>6707.18</v>
      </c>
      <c r="I1129" s="554">
        <f t="shared" si="98"/>
        <v>100.00268376323245</v>
      </c>
      <c r="J1129" s="287">
        <f t="shared" si="99"/>
        <v>69.72432239694706</v>
      </c>
      <c r="K1129" s="568"/>
      <c r="L1129" s="459"/>
      <c r="M1129" s="459"/>
      <c r="N1129" s="459"/>
    </row>
    <row r="1130" spans="1:14" s="76" customFormat="1" ht="12.75" customHeight="1">
      <c r="A1130" s="477"/>
      <c r="B1130" s="506"/>
      <c r="C1130" s="507">
        <v>4210</v>
      </c>
      <c r="D1130" s="157" t="s">
        <v>272</v>
      </c>
      <c r="E1130" s="175">
        <v>5267.16</v>
      </c>
      <c r="F1130" s="358">
        <v>3900</v>
      </c>
      <c r="G1130" s="358">
        <v>5520</v>
      </c>
      <c r="H1130" s="175">
        <v>5519.64</v>
      </c>
      <c r="I1130" s="626">
        <f>H1130/G1130*100</f>
        <v>99.99347826086958</v>
      </c>
      <c r="J1130" s="634">
        <f aca="true" t="shared" si="100" ref="J1130:J1137">H1130/E1130*100</f>
        <v>104.79347504157839</v>
      </c>
      <c r="K1130" s="459"/>
      <c r="L1130" s="459"/>
      <c r="M1130" s="459"/>
      <c r="N1130" s="459"/>
    </row>
    <row r="1131" spans="1:14" s="76" customFormat="1" ht="12.75" customHeight="1">
      <c r="A1131" s="477"/>
      <c r="B1131" s="506"/>
      <c r="C1131" s="170">
        <v>4260</v>
      </c>
      <c r="D1131" s="114" t="s">
        <v>15</v>
      </c>
      <c r="E1131" s="175">
        <v>0</v>
      </c>
      <c r="F1131" s="174">
        <v>3000</v>
      </c>
      <c r="G1131" s="174">
        <v>3000</v>
      </c>
      <c r="H1131" s="175">
        <v>3000</v>
      </c>
      <c r="I1131" s="626">
        <f>H1131/G1131*100</f>
        <v>100</v>
      </c>
      <c r="J1131" s="287">
        <v>0</v>
      </c>
      <c r="K1131" s="459"/>
      <c r="L1131" s="459"/>
      <c r="M1131" s="459"/>
      <c r="N1131" s="459"/>
    </row>
    <row r="1132" spans="1:14" s="76" customFormat="1" ht="12.75" customHeight="1">
      <c r="A1132" s="477"/>
      <c r="B1132" s="506"/>
      <c r="C1132" s="170">
        <v>4270</v>
      </c>
      <c r="D1132" s="114" t="s">
        <v>27</v>
      </c>
      <c r="E1132" s="175">
        <v>270</v>
      </c>
      <c r="F1132" s="174">
        <v>2400</v>
      </c>
      <c r="G1132" s="174">
        <v>1841</v>
      </c>
      <c r="H1132" s="175">
        <v>1841.19</v>
      </c>
      <c r="I1132" s="554">
        <f aca="true" t="shared" si="101" ref="I1132:I1137">H1132/G1132*100</f>
        <v>100.01032047800109</v>
      </c>
      <c r="J1132" s="287">
        <f t="shared" si="100"/>
        <v>681.9222222222222</v>
      </c>
      <c r="K1132" s="459"/>
      <c r="L1132" s="459"/>
      <c r="M1132" s="459"/>
      <c r="N1132" s="459"/>
    </row>
    <row r="1133" spans="1:14" s="76" customFormat="1" ht="12.75" customHeight="1">
      <c r="A1133" s="477"/>
      <c r="B1133" s="506"/>
      <c r="C1133" s="170">
        <v>4280</v>
      </c>
      <c r="D1133" s="114" t="s">
        <v>91</v>
      </c>
      <c r="E1133" s="175">
        <v>245</v>
      </c>
      <c r="F1133" s="174">
        <v>597</v>
      </c>
      <c r="G1133" s="174">
        <v>40</v>
      </c>
      <c r="H1133" s="175">
        <v>40</v>
      </c>
      <c r="I1133" s="554">
        <f t="shared" si="101"/>
        <v>100</v>
      </c>
      <c r="J1133" s="287">
        <f t="shared" si="100"/>
        <v>16.3265306122449</v>
      </c>
      <c r="K1133" s="459"/>
      <c r="L1133" s="459"/>
      <c r="M1133" s="459"/>
      <c r="N1133" s="459"/>
    </row>
    <row r="1134" spans="1:14" s="76" customFormat="1" ht="12.75" customHeight="1">
      <c r="A1134" s="477"/>
      <c r="B1134" s="506"/>
      <c r="C1134" s="170">
        <v>4300</v>
      </c>
      <c r="D1134" s="114" t="s">
        <v>10</v>
      </c>
      <c r="E1134" s="175">
        <v>21915.27</v>
      </c>
      <c r="F1134" s="174">
        <v>30000</v>
      </c>
      <c r="G1134" s="174">
        <v>45090</v>
      </c>
      <c r="H1134" s="175">
        <v>45090.12</v>
      </c>
      <c r="I1134" s="554">
        <f t="shared" si="101"/>
        <v>100.00026613439788</v>
      </c>
      <c r="J1134" s="287">
        <f t="shared" si="100"/>
        <v>205.74749934634616</v>
      </c>
      <c r="K1134" s="459"/>
      <c r="L1134" s="459"/>
      <c r="M1134" s="459"/>
      <c r="N1134" s="459"/>
    </row>
    <row r="1135" spans="1:14" s="76" customFormat="1" ht="12.75" customHeight="1">
      <c r="A1135" s="477"/>
      <c r="B1135" s="506"/>
      <c r="C1135" s="170">
        <v>4360</v>
      </c>
      <c r="D1135" s="114" t="s">
        <v>404</v>
      </c>
      <c r="E1135" s="175">
        <v>1573.72</v>
      </c>
      <c r="F1135" s="174">
        <v>1500</v>
      </c>
      <c r="G1135" s="174">
        <v>2000</v>
      </c>
      <c r="H1135" s="175">
        <v>2000</v>
      </c>
      <c r="I1135" s="554">
        <f t="shared" si="101"/>
        <v>100</v>
      </c>
      <c r="J1135" s="287">
        <f>H1135/E1135*100</f>
        <v>127.08741072109397</v>
      </c>
      <c r="K1135" s="459"/>
      <c r="L1135" s="459"/>
      <c r="M1135" s="459"/>
      <c r="N1135" s="459"/>
    </row>
    <row r="1136" spans="1:14" s="76" customFormat="1" ht="12.75" customHeight="1">
      <c r="A1136" s="477"/>
      <c r="B1136" s="506"/>
      <c r="C1136" s="170">
        <v>4410</v>
      </c>
      <c r="D1136" s="114" t="s">
        <v>16</v>
      </c>
      <c r="E1136" s="175">
        <v>2986.52</v>
      </c>
      <c r="F1136" s="174">
        <v>2500</v>
      </c>
      <c r="G1136" s="174">
        <v>1540</v>
      </c>
      <c r="H1136" s="175">
        <v>1540.23</v>
      </c>
      <c r="I1136" s="554">
        <f t="shared" si="101"/>
        <v>100.01493506493506</v>
      </c>
      <c r="J1136" s="287">
        <f t="shared" si="100"/>
        <v>51.572733482447795</v>
      </c>
      <c r="K1136" s="459"/>
      <c r="L1136" s="459"/>
      <c r="M1136" s="459"/>
      <c r="N1136" s="459"/>
    </row>
    <row r="1137" spans="1:14" s="76" customFormat="1" ht="12.75" customHeight="1">
      <c r="A1137" s="477"/>
      <c r="B1137" s="507"/>
      <c r="C1137" s="170">
        <v>4440</v>
      </c>
      <c r="D1137" s="114" t="s">
        <v>17</v>
      </c>
      <c r="E1137" s="175">
        <v>25413</v>
      </c>
      <c r="F1137" s="174">
        <v>25112</v>
      </c>
      <c r="G1137" s="174">
        <v>22664</v>
      </c>
      <c r="H1137" s="175">
        <v>22664</v>
      </c>
      <c r="I1137" s="554">
        <f t="shared" si="101"/>
        <v>100</v>
      </c>
      <c r="J1137" s="287">
        <f t="shared" si="100"/>
        <v>89.18270176681227</v>
      </c>
      <c r="K1137" s="459"/>
      <c r="L1137" s="459"/>
      <c r="M1137" s="459"/>
      <c r="N1137" s="459"/>
    </row>
    <row r="1138" spans="1:14" s="76" customFormat="1" ht="12.75" customHeight="1">
      <c r="A1138" s="105"/>
      <c r="B1138" s="106">
        <v>85420</v>
      </c>
      <c r="C1138" s="107"/>
      <c r="D1138" s="108" t="s">
        <v>182</v>
      </c>
      <c r="E1138" s="111">
        <f>E1139</f>
        <v>3002138</v>
      </c>
      <c r="F1138" s="110">
        <f>F1139</f>
        <v>2738794</v>
      </c>
      <c r="G1138" s="110">
        <f>G1139</f>
        <v>3320348</v>
      </c>
      <c r="H1138" s="111">
        <f>H1139</f>
        <v>3320341.8</v>
      </c>
      <c r="I1138" s="553">
        <f>H1138/G1138*100</f>
        <v>99.99981327258467</v>
      </c>
      <c r="J1138" s="272">
        <f>H1138/E1138*100</f>
        <v>110.59923960857228</v>
      </c>
      <c r="K1138" s="459"/>
      <c r="L1138" s="459"/>
      <c r="M1138" s="459"/>
      <c r="N1138" s="459"/>
    </row>
    <row r="1139" spans="1:14" s="76" customFormat="1" ht="12.75" customHeight="1">
      <c r="A1139" s="105"/>
      <c r="B1139" s="112"/>
      <c r="C1139" s="113"/>
      <c r="D1139" s="152" t="s">
        <v>183</v>
      </c>
      <c r="E1139" s="237">
        <f>E1141</f>
        <v>3002138</v>
      </c>
      <c r="F1139" s="273">
        <f>F1141</f>
        <v>2738794</v>
      </c>
      <c r="G1139" s="273">
        <f>G1141</f>
        <v>3320348</v>
      </c>
      <c r="H1139" s="237">
        <f>H1141</f>
        <v>3320341.8</v>
      </c>
      <c r="I1139" s="621">
        <f>H1139/G1139*100</f>
        <v>99.99981327258467</v>
      </c>
      <c r="J1139" s="302">
        <f>H1139/E1139*100</f>
        <v>110.59923960857228</v>
      </c>
      <c r="K1139" s="459"/>
      <c r="L1139" s="459"/>
      <c r="M1139" s="459"/>
      <c r="N1139" s="459"/>
    </row>
    <row r="1140" spans="1:14" s="76" customFormat="1" ht="12.75" customHeight="1">
      <c r="A1140" s="105"/>
      <c r="B1140" s="112"/>
      <c r="C1140" s="113">
        <v>2540</v>
      </c>
      <c r="D1140" s="114" t="s">
        <v>184</v>
      </c>
      <c r="E1140" s="117"/>
      <c r="F1140" s="116"/>
      <c r="G1140" s="116"/>
      <c r="H1140" s="117"/>
      <c r="I1140" s="554"/>
      <c r="J1140" s="287"/>
      <c r="K1140" s="459"/>
      <c r="L1140" s="459"/>
      <c r="M1140" s="459"/>
      <c r="N1140" s="459"/>
    </row>
    <row r="1141" spans="1:14" s="76" customFormat="1" ht="12.75" customHeight="1">
      <c r="A1141" s="105"/>
      <c r="B1141" s="112"/>
      <c r="C1141" s="113"/>
      <c r="D1141" s="114" t="s">
        <v>185</v>
      </c>
      <c r="E1141" s="117">
        <v>3002138</v>
      </c>
      <c r="F1141" s="116">
        <v>2738794</v>
      </c>
      <c r="G1141" s="116">
        <v>3320348</v>
      </c>
      <c r="H1141" s="117">
        <v>3320341.8</v>
      </c>
      <c r="I1141" s="554">
        <f>H1141/G1141*100</f>
        <v>99.99981327258467</v>
      </c>
      <c r="J1141" s="287">
        <f aca="true" t="shared" si="102" ref="J1141:J1147">H1141/E1141*100</f>
        <v>110.59923960857228</v>
      </c>
      <c r="K1141" s="459"/>
      <c r="L1141" s="459"/>
      <c r="M1141" s="459"/>
      <c r="N1141" s="459"/>
    </row>
    <row r="1142" spans="1:14" s="76" customFormat="1" ht="12.75" customHeight="1">
      <c r="A1142" s="121"/>
      <c r="B1142" s="119">
        <v>85446</v>
      </c>
      <c r="C1142" s="107"/>
      <c r="D1142" s="108" t="s">
        <v>88</v>
      </c>
      <c r="E1142" s="111">
        <f>E1143+E1145+E1148+E1150</f>
        <v>4105</v>
      </c>
      <c r="F1142" s="110">
        <f>F1143+F1145+F1148+F1150</f>
        <v>5534</v>
      </c>
      <c r="G1142" s="110">
        <f>G1143+G1145+G1148+G1150</f>
        <v>5534</v>
      </c>
      <c r="H1142" s="111">
        <f>H1143+H1148+H1150+H1145</f>
        <v>4504.14</v>
      </c>
      <c r="I1142" s="553">
        <f>H1142/G1142*100</f>
        <v>81.3903144199494</v>
      </c>
      <c r="J1142" s="272">
        <f t="shared" si="102"/>
        <v>109.72326431181487</v>
      </c>
      <c r="K1142" s="459"/>
      <c r="L1142" s="459"/>
      <c r="M1142" s="459"/>
      <c r="N1142" s="459"/>
    </row>
    <row r="1143" spans="1:14" s="76" customFormat="1" ht="12.75" customHeight="1">
      <c r="A1143" s="475"/>
      <c r="B1143" s="483"/>
      <c r="C1143" s="473"/>
      <c r="D1143" s="152" t="s">
        <v>139</v>
      </c>
      <c r="E1143" s="237">
        <f>E1144</f>
        <v>1992</v>
      </c>
      <c r="F1143" s="273">
        <f>F1144</f>
        <v>2119</v>
      </c>
      <c r="G1143" s="273">
        <f>G1144</f>
        <v>2119</v>
      </c>
      <c r="H1143" s="237">
        <f>H1144</f>
        <v>1924.94</v>
      </c>
      <c r="I1143" s="621">
        <f>H1143/G1143*100</f>
        <v>90.84190655969797</v>
      </c>
      <c r="J1143" s="302">
        <f t="shared" si="102"/>
        <v>96.63353413654619</v>
      </c>
      <c r="K1143" s="459"/>
      <c r="L1143" s="459"/>
      <c r="M1143" s="459"/>
      <c r="N1143" s="459"/>
    </row>
    <row r="1144" spans="1:14" s="76" customFormat="1" ht="12.75" customHeight="1">
      <c r="A1144" s="105"/>
      <c r="B1144" s="112"/>
      <c r="C1144" s="113">
        <v>4700</v>
      </c>
      <c r="D1144" s="114" t="s">
        <v>142</v>
      </c>
      <c r="E1144" s="117">
        <v>1992</v>
      </c>
      <c r="F1144" s="116">
        <v>2119</v>
      </c>
      <c r="G1144" s="116">
        <v>2119</v>
      </c>
      <c r="H1144" s="117">
        <v>1924.94</v>
      </c>
      <c r="I1144" s="554">
        <f>H1144/G1144*100</f>
        <v>90.84190655969797</v>
      </c>
      <c r="J1144" s="287">
        <f t="shared" si="102"/>
        <v>96.63353413654619</v>
      </c>
      <c r="K1144" s="459"/>
      <c r="L1144" s="459"/>
      <c r="M1144" s="459"/>
      <c r="N1144" s="459"/>
    </row>
    <row r="1145" spans="1:14" s="76" customFormat="1" ht="12.75" customHeight="1">
      <c r="A1145" s="475"/>
      <c r="B1145" s="483"/>
      <c r="C1145" s="473"/>
      <c r="D1145" s="152" t="s">
        <v>113</v>
      </c>
      <c r="E1145" s="237">
        <f>E1146+E1147</f>
        <v>2113</v>
      </c>
      <c r="F1145" s="273">
        <f>F1146+F1147</f>
        <v>1794</v>
      </c>
      <c r="G1145" s="273">
        <f>G1146+G1147</f>
        <v>1794</v>
      </c>
      <c r="H1145" s="237">
        <f>H1147</f>
        <v>1788.2</v>
      </c>
      <c r="I1145" s="621">
        <f aca="true" t="shared" si="103" ref="I1145:I1151">H1145/G1145*100</f>
        <v>99.67670011148272</v>
      </c>
      <c r="J1145" s="302">
        <f t="shared" si="102"/>
        <v>84.62849029815428</v>
      </c>
      <c r="K1145" s="459"/>
      <c r="L1145" s="459"/>
      <c r="M1145" s="459"/>
      <c r="N1145" s="459"/>
    </row>
    <row r="1146" spans="1:14" s="76" customFormat="1" ht="12.75" customHeight="1">
      <c r="A1146" s="475"/>
      <c r="B1146" s="483"/>
      <c r="C1146" s="113">
        <v>4410</v>
      </c>
      <c r="D1146" s="114" t="s">
        <v>16</v>
      </c>
      <c r="E1146" s="117">
        <v>313</v>
      </c>
      <c r="F1146" s="116">
        <v>0</v>
      </c>
      <c r="G1146" s="116">
        <v>0</v>
      </c>
      <c r="H1146" s="117">
        <v>0</v>
      </c>
      <c r="I1146" s="554">
        <v>0</v>
      </c>
      <c r="J1146" s="287">
        <f t="shared" si="102"/>
        <v>0</v>
      </c>
      <c r="K1146" s="459"/>
      <c r="L1146" s="459"/>
      <c r="M1146" s="459"/>
      <c r="N1146" s="459"/>
    </row>
    <row r="1147" spans="1:14" s="76" customFormat="1" ht="12.75" customHeight="1">
      <c r="A1147" s="105"/>
      <c r="B1147" s="112"/>
      <c r="C1147" s="113">
        <v>4700</v>
      </c>
      <c r="D1147" s="114" t="s">
        <v>142</v>
      </c>
      <c r="E1147" s="117">
        <v>1800</v>
      </c>
      <c r="F1147" s="116">
        <v>1794</v>
      </c>
      <c r="G1147" s="116">
        <v>1794</v>
      </c>
      <c r="H1147" s="117">
        <v>1788.2</v>
      </c>
      <c r="I1147" s="554">
        <f t="shared" si="103"/>
        <v>99.67670011148272</v>
      </c>
      <c r="J1147" s="287">
        <f t="shared" si="102"/>
        <v>99.34444444444445</v>
      </c>
      <c r="K1147" s="459"/>
      <c r="L1147" s="459"/>
      <c r="M1147" s="459"/>
      <c r="N1147" s="459"/>
    </row>
    <row r="1148" spans="1:14" s="76" customFormat="1" ht="12.75" customHeight="1">
      <c r="A1148" s="105"/>
      <c r="B1148" s="112"/>
      <c r="C1148" s="113"/>
      <c r="D1148" s="152" t="s">
        <v>327</v>
      </c>
      <c r="E1148" s="237">
        <f>E1149</f>
        <v>0</v>
      </c>
      <c r="F1148" s="273">
        <f>F1149</f>
        <v>791</v>
      </c>
      <c r="G1148" s="273">
        <f>G1149</f>
        <v>791</v>
      </c>
      <c r="H1148" s="237">
        <f>H1149</f>
        <v>791</v>
      </c>
      <c r="I1148" s="621">
        <f t="shared" si="103"/>
        <v>100</v>
      </c>
      <c r="J1148" s="302">
        <v>0</v>
      </c>
      <c r="K1148" s="459"/>
      <c r="L1148" s="459"/>
      <c r="M1148" s="459"/>
      <c r="N1148" s="459"/>
    </row>
    <row r="1149" spans="1:14" s="76" customFormat="1" ht="12.75" customHeight="1">
      <c r="A1149" s="105"/>
      <c r="B1149" s="112"/>
      <c r="C1149" s="113">
        <v>4700</v>
      </c>
      <c r="D1149" s="114" t="s">
        <v>142</v>
      </c>
      <c r="E1149" s="117">
        <v>0</v>
      </c>
      <c r="F1149" s="116">
        <v>791</v>
      </c>
      <c r="G1149" s="116">
        <v>791</v>
      </c>
      <c r="H1149" s="117">
        <v>791</v>
      </c>
      <c r="I1149" s="554">
        <f t="shared" si="103"/>
        <v>100</v>
      </c>
      <c r="J1149" s="287">
        <v>0</v>
      </c>
      <c r="K1149" s="459"/>
      <c r="L1149" s="459"/>
      <c r="M1149" s="459"/>
      <c r="N1149" s="459"/>
    </row>
    <row r="1150" spans="1:14" s="76" customFormat="1" ht="12.75" customHeight="1">
      <c r="A1150" s="105"/>
      <c r="B1150" s="112"/>
      <c r="C1150" s="113"/>
      <c r="D1150" s="152" t="s">
        <v>122</v>
      </c>
      <c r="E1150" s="237">
        <f>E1151</f>
        <v>0</v>
      </c>
      <c r="F1150" s="273">
        <f>F1151</f>
        <v>830</v>
      </c>
      <c r="G1150" s="273">
        <f>G1151</f>
        <v>830</v>
      </c>
      <c r="H1150" s="237">
        <v>0</v>
      </c>
      <c r="I1150" s="621">
        <f t="shared" si="103"/>
        <v>0</v>
      </c>
      <c r="J1150" s="302">
        <v>0</v>
      </c>
      <c r="K1150" s="459"/>
      <c r="L1150" s="459"/>
      <c r="M1150" s="459"/>
      <c r="N1150" s="459"/>
    </row>
    <row r="1151" spans="1:14" s="76" customFormat="1" ht="12.75" customHeight="1">
      <c r="A1151" s="157"/>
      <c r="B1151" s="230"/>
      <c r="C1151" s="113">
        <v>4300</v>
      </c>
      <c r="D1151" s="114" t="s">
        <v>10</v>
      </c>
      <c r="E1151" s="117">
        <v>0</v>
      </c>
      <c r="F1151" s="116">
        <v>830</v>
      </c>
      <c r="G1151" s="116">
        <v>830</v>
      </c>
      <c r="H1151" s="117">
        <v>0</v>
      </c>
      <c r="I1151" s="554">
        <f t="shared" si="103"/>
        <v>0</v>
      </c>
      <c r="J1151" s="302">
        <v>0</v>
      </c>
      <c r="K1151" s="459"/>
      <c r="L1151" s="459"/>
      <c r="M1151" s="459"/>
      <c r="N1151" s="459"/>
    </row>
    <row r="1152" spans="1:14" s="76" customFormat="1" ht="12.75" customHeight="1">
      <c r="A1152" s="156"/>
      <c r="B1152" s="156"/>
      <c r="C1152" s="156"/>
      <c r="D1152" s="156"/>
      <c r="E1152" s="159" t="s">
        <v>549</v>
      </c>
      <c r="F1152" s="158"/>
      <c r="G1152" s="158"/>
      <c r="H1152" s="159"/>
      <c r="I1152" s="367"/>
      <c r="J1152" s="662"/>
      <c r="K1152" s="459"/>
      <c r="L1152" s="459"/>
      <c r="M1152" s="459"/>
      <c r="N1152" s="459"/>
    </row>
    <row r="1153" spans="1:14" s="76" customFormat="1" ht="12.75" customHeight="1">
      <c r="A1153" s="156"/>
      <c r="B1153" s="156"/>
      <c r="C1153" s="156"/>
      <c r="D1153" s="156"/>
      <c r="E1153" s="159"/>
      <c r="F1153" s="158"/>
      <c r="G1153" s="158"/>
      <c r="H1153" s="159"/>
      <c r="I1153" s="367"/>
      <c r="J1153" s="662"/>
      <c r="K1153" s="459"/>
      <c r="L1153" s="459"/>
      <c r="M1153" s="459"/>
      <c r="N1153" s="459"/>
    </row>
    <row r="1154" spans="1:14" s="76" customFormat="1" ht="12.75" customHeight="1">
      <c r="A1154" s="419"/>
      <c r="B1154" s="420"/>
      <c r="C1154" s="419"/>
      <c r="D1154" s="421"/>
      <c r="E1154" s="82" t="s">
        <v>3</v>
      </c>
      <c r="F1154" s="422" t="s">
        <v>101</v>
      </c>
      <c r="G1154" s="423" t="s">
        <v>102</v>
      </c>
      <c r="H1154" s="82" t="s">
        <v>3</v>
      </c>
      <c r="I1154" s="424" t="s">
        <v>319</v>
      </c>
      <c r="J1154" s="425"/>
      <c r="K1154" s="459"/>
      <c r="L1154" s="459"/>
      <c r="M1154" s="459"/>
      <c r="N1154" s="459"/>
    </row>
    <row r="1155" spans="1:14" s="76" customFormat="1" ht="12.75" customHeight="1">
      <c r="A1155" s="426" t="s">
        <v>98</v>
      </c>
      <c r="B1155" s="249" t="s">
        <v>99</v>
      </c>
      <c r="C1155" s="426" t="s">
        <v>4</v>
      </c>
      <c r="D1155" s="427" t="s">
        <v>100</v>
      </c>
      <c r="E1155" s="86" t="s">
        <v>378</v>
      </c>
      <c r="F1155" s="428" t="s">
        <v>103</v>
      </c>
      <c r="G1155" s="429" t="s">
        <v>104</v>
      </c>
      <c r="H1155" s="86" t="s">
        <v>479</v>
      </c>
      <c r="I1155" s="430"/>
      <c r="J1155" s="431"/>
      <c r="K1155" s="459"/>
      <c r="L1155" s="459"/>
      <c r="M1155" s="459"/>
      <c r="N1155" s="459"/>
    </row>
    <row r="1156" spans="1:14" s="76" customFormat="1" ht="12.75" customHeight="1">
      <c r="A1156" s="432"/>
      <c r="B1156" s="433"/>
      <c r="C1156" s="432"/>
      <c r="D1156" s="434"/>
      <c r="E1156" s="90"/>
      <c r="F1156" s="435" t="s">
        <v>479</v>
      </c>
      <c r="G1156" s="436" t="s">
        <v>105</v>
      </c>
      <c r="H1156" s="90"/>
      <c r="I1156" s="437" t="s">
        <v>106</v>
      </c>
      <c r="J1156" s="438" t="s">
        <v>107</v>
      </c>
      <c r="K1156" s="459"/>
      <c r="L1156" s="459"/>
      <c r="M1156" s="459"/>
      <c r="N1156" s="459"/>
    </row>
    <row r="1157" spans="1:14" s="76" customFormat="1" ht="12.75" customHeight="1">
      <c r="A1157" s="92">
        <v>1</v>
      </c>
      <c r="B1157" s="92">
        <v>2</v>
      </c>
      <c r="C1157" s="92">
        <v>3</v>
      </c>
      <c r="D1157" s="92">
        <v>4</v>
      </c>
      <c r="E1157" s="439">
        <v>5</v>
      </c>
      <c r="F1157" s="439">
        <v>6</v>
      </c>
      <c r="G1157" s="439">
        <v>7</v>
      </c>
      <c r="H1157" s="440">
        <v>8</v>
      </c>
      <c r="I1157" s="441">
        <v>9</v>
      </c>
      <c r="J1157" s="442">
        <v>10</v>
      </c>
      <c r="K1157" s="459"/>
      <c r="L1157" s="459"/>
      <c r="M1157" s="459"/>
      <c r="N1157" s="459"/>
    </row>
    <row r="1158" spans="1:14" s="76" customFormat="1" ht="12.75" customHeight="1">
      <c r="A1158" s="105"/>
      <c r="B1158" s="106">
        <v>85495</v>
      </c>
      <c r="C1158" s="385"/>
      <c r="D1158" s="206" t="s">
        <v>38</v>
      </c>
      <c r="E1158" s="361">
        <f>E1159+E1161+E1163+E1165+E1167</f>
        <v>14913</v>
      </c>
      <c r="F1158" s="362">
        <f>F1159+F1161+F1163+F1165+F1167</f>
        <v>405388</v>
      </c>
      <c r="G1158" s="362">
        <f>G1159+G1161+G1163+G1165+G1167</f>
        <v>15345</v>
      </c>
      <c r="H1158" s="361">
        <f>H1159+H1161+H1163+H1165+H1167</f>
        <v>14988</v>
      </c>
      <c r="I1158" s="631">
        <f aca="true" t="shared" si="104" ref="I1158:I1166">H1158/G1158*100</f>
        <v>97.67350928641251</v>
      </c>
      <c r="J1158" s="632">
        <f>H1158/E1158*100</f>
        <v>100.50291691812512</v>
      </c>
      <c r="K1158" s="459"/>
      <c r="L1158" s="459"/>
      <c r="M1158" s="459"/>
      <c r="N1158" s="459"/>
    </row>
    <row r="1159" spans="1:14" s="76" customFormat="1" ht="12.75" customHeight="1">
      <c r="A1159" s="105"/>
      <c r="B1159" s="483"/>
      <c r="C1159" s="473"/>
      <c r="D1159" s="152" t="s">
        <v>139</v>
      </c>
      <c r="E1159" s="237">
        <f>E1160</f>
        <v>2877</v>
      </c>
      <c r="F1159" s="273">
        <f>F1160</f>
        <v>2877</v>
      </c>
      <c r="G1159" s="273">
        <f>G1160</f>
        <v>2877</v>
      </c>
      <c r="H1159" s="237">
        <f>H1160</f>
        <v>2877</v>
      </c>
      <c r="I1159" s="621">
        <f t="shared" si="104"/>
        <v>100</v>
      </c>
      <c r="J1159" s="302">
        <f aca="true" t="shared" si="105" ref="J1159:J1166">H1159/E1159*100</f>
        <v>100</v>
      </c>
      <c r="K1159" s="459"/>
      <c r="L1159" s="459"/>
      <c r="M1159" s="459"/>
      <c r="N1159" s="459"/>
    </row>
    <row r="1160" spans="1:14" s="76" customFormat="1" ht="12.75" customHeight="1">
      <c r="A1160" s="105"/>
      <c r="B1160" s="112"/>
      <c r="C1160" s="113">
        <v>4440</v>
      </c>
      <c r="D1160" s="114" t="s">
        <v>17</v>
      </c>
      <c r="E1160" s="117">
        <v>2877</v>
      </c>
      <c r="F1160" s="116">
        <v>2877</v>
      </c>
      <c r="G1160" s="116">
        <v>2877</v>
      </c>
      <c r="H1160" s="117">
        <v>2877</v>
      </c>
      <c r="I1160" s="554">
        <f t="shared" si="104"/>
        <v>100</v>
      </c>
      <c r="J1160" s="287">
        <f t="shared" si="105"/>
        <v>100</v>
      </c>
      <c r="K1160" s="459"/>
      <c r="L1160" s="459"/>
      <c r="M1160" s="459"/>
      <c r="N1160" s="459"/>
    </row>
    <row r="1161" spans="1:14" s="76" customFormat="1" ht="12.75" customHeight="1">
      <c r="A1161" s="105"/>
      <c r="B1161" s="112"/>
      <c r="C1161" s="113"/>
      <c r="D1161" s="152" t="s">
        <v>113</v>
      </c>
      <c r="E1161" s="237">
        <f>E1162</f>
        <v>938</v>
      </c>
      <c r="F1161" s="273">
        <f>F1162</f>
        <v>950</v>
      </c>
      <c r="G1161" s="273">
        <f>G1162</f>
        <v>950</v>
      </c>
      <c r="H1161" s="237">
        <f>H1162</f>
        <v>950</v>
      </c>
      <c r="I1161" s="621">
        <f t="shared" si="104"/>
        <v>100</v>
      </c>
      <c r="J1161" s="302">
        <f t="shared" si="105"/>
        <v>101.27931769722815</v>
      </c>
      <c r="K1161" s="459"/>
      <c r="L1161" s="459"/>
      <c r="M1161" s="459"/>
      <c r="N1161" s="459"/>
    </row>
    <row r="1162" spans="1:14" s="76" customFormat="1" ht="12.75" customHeight="1">
      <c r="A1162" s="105"/>
      <c r="B1162" s="112"/>
      <c r="C1162" s="113">
        <v>4440</v>
      </c>
      <c r="D1162" s="114" t="s">
        <v>17</v>
      </c>
      <c r="E1162" s="117">
        <v>938</v>
      </c>
      <c r="F1162" s="116">
        <v>950</v>
      </c>
      <c r="G1162" s="116">
        <v>950</v>
      </c>
      <c r="H1162" s="117">
        <v>950</v>
      </c>
      <c r="I1162" s="554">
        <f t="shared" si="104"/>
        <v>100</v>
      </c>
      <c r="J1162" s="287">
        <f t="shared" si="105"/>
        <v>101.27931769722815</v>
      </c>
      <c r="K1162" s="459"/>
      <c r="L1162" s="459"/>
      <c r="M1162" s="459"/>
      <c r="N1162" s="459"/>
    </row>
    <row r="1163" spans="1:14" s="76" customFormat="1" ht="12.75" customHeight="1">
      <c r="A1163" s="475"/>
      <c r="B1163" s="483"/>
      <c r="C1163" s="473"/>
      <c r="D1163" s="152" t="s">
        <v>325</v>
      </c>
      <c r="E1163" s="237">
        <f>E1164</f>
        <v>9434</v>
      </c>
      <c r="F1163" s="273">
        <f>F1164</f>
        <v>11340</v>
      </c>
      <c r="G1163" s="273">
        <f>G1164</f>
        <v>10280</v>
      </c>
      <c r="H1163" s="237">
        <f>H1164</f>
        <v>10280</v>
      </c>
      <c r="I1163" s="621">
        <f t="shared" si="104"/>
        <v>100</v>
      </c>
      <c r="J1163" s="302">
        <f t="shared" si="105"/>
        <v>108.9675641297435</v>
      </c>
      <c r="K1163" s="459"/>
      <c r="L1163" s="459"/>
      <c r="M1163" s="459"/>
      <c r="N1163" s="459"/>
    </row>
    <row r="1164" spans="1:14" s="76" customFormat="1" ht="12.75" customHeight="1">
      <c r="A1164" s="105"/>
      <c r="B1164" s="112"/>
      <c r="C1164" s="113">
        <v>4440</v>
      </c>
      <c r="D1164" s="114" t="s">
        <v>17</v>
      </c>
      <c r="E1164" s="117">
        <v>9434</v>
      </c>
      <c r="F1164" s="116">
        <v>11340</v>
      </c>
      <c r="G1164" s="116">
        <v>10280</v>
      </c>
      <c r="H1164" s="117">
        <v>10280</v>
      </c>
      <c r="I1164" s="554">
        <f t="shared" si="104"/>
        <v>100</v>
      </c>
      <c r="J1164" s="287">
        <f t="shared" si="105"/>
        <v>108.9675641297435</v>
      </c>
      <c r="K1164" s="459"/>
      <c r="L1164" s="459"/>
      <c r="M1164" s="459"/>
      <c r="N1164" s="459"/>
    </row>
    <row r="1165" spans="1:14" s="76" customFormat="1" ht="12.75" customHeight="1">
      <c r="A1165" s="105"/>
      <c r="B1165" s="112"/>
      <c r="C1165" s="113"/>
      <c r="D1165" s="152" t="s">
        <v>327</v>
      </c>
      <c r="E1165" s="237">
        <f>E1166</f>
        <v>1664</v>
      </c>
      <c r="F1165" s="273">
        <f>F1166</f>
        <v>1664</v>
      </c>
      <c r="G1165" s="273">
        <f>G1166</f>
        <v>881</v>
      </c>
      <c r="H1165" s="237">
        <f>H1166</f>
        <v>881</v>
      </c>
      <c r="I1165" s="621">
        <f t="shared" si="104"/>
        <v>100</v>
      </c>
      <c r="J1165" s="302">
        <f t="shared" si="105"/>
        <v>52.94471153846154</v>
      </c>
      <c r="K1165" s="459"/>
      <c r="L1165" s="459"/>
      <c r="M1165" s="459"/>
      <c r="N1165" s="459"/>
    </row>
    <row r="1166" spans="1:14" s="76" customFormat="1" ht="12.75" customHeight="1">
      <c r="A1166" s="105"/>
      <c r="B1166" s="112"/>
      <c r="C1166" s="113">
        <v>4440</v>
      </c>
      <c r="D1166" s="114" t="s">
        <v>17</v>
      </c>
      <c r="E1166" s="117">
        <v>1664</v>
      </c>
      <c r="F1166" s="116">
        <v>1664</v>
      </c>
      <c r="G1166" s="116">
        <v>881</v>
      </c>
      <c r="H1166" s="117">
        <v>881</v>
      </c>
      <c r="I1166" s="554">
        <f t="shared" si="104"/>
        <v>100</v>
      </c>
      <c r="J1166" s="287">
        <f t="shared" si="105"/>
        <v>52.94471153846154</v>
      </c>
      <c r="K1166" s="459"/>
      <c r="L1166" s="459"/>
      <c r="M1166" s="459"/>
      <c r="N1166" s="459"/>
    </row>
    <row r="1167" spans="1:14" s="76" customFormat="1" ht="12.75" customHeight="1">
      <c r="A1167" s="105"/>
      <c r="B1167" s="112"/>
      <c r="C1167" s="113"/>
      <c r="D1167" s="152" t="s">
        <v>122</v>
      </c>
      <c r="E1167" s="237">
        <v>0</v>
      </c>
      <c r="F1167" s="273">
        <f>F1168+F1169</f>
        <v>388557</v>
      </c>
      <c r="G1167" s="273">
        <f>G1168+G1169</f>
        <v>357</v>
      </c>
      <c r="H1167" s="237">
        <v>0</v>
      </c>
      <c r="I1167" s="621">
        <v>0</v>
      </c>
      <c r="J1167" s="302">
        <v>0</v>
      </c>
      <c r="K1167" s="459"/>
      <c r="L1167" s="459"/>
      <c r="M1167" s="459"/>
      <c r="N1167" s="459"/>
    </row>
    <row r="1168" spans="1:14" s="76" customFormat="1" ht="12.75" customHeight="1">
      <c r="A1168" s="105"/>
      <c r="B1168" s="112"/>
      <c r="C1168" s="113">
        <v>3240</v>
      </c>
      <c r="D1168" s="114" t="s">
        <v>148</v>
      </c>
      <c r="E1168" s="117">
        <v>0</v>
      </c>
      <c r="F1168" s="116">
        <v>63000</v>
      </c>
      <c r="G1168" s="116">
        <v>0</v>
      </c>
      <c r="H1168" s="117">
        <v>0</v>
      </c>
      <c r="I1168" s="554">
        <v>0</v>
      </c>
      <c r="J1168" s="287">
        <v>0</v>
      </c>
      <c r="K1168" s="459"/>
      <c r="L1168" s="459"/>
      <c r="M1168" s="459"/>
      <c r="N1168" s="459"/>
    </row>
    <row r="1169" spans="1:14" s="76" customFormat="1" ht="12.75" customHeight="1">
      <c r="A1169" s="157"/>
      <c r="B1169" s="230"/>
      <c r="C1169" s="113">
        <v>4300</v>
      </c>
      <c r="D1169" s="114" t="s">
        <v>189</v>
      </c>
      <c r="E1169" s="117">
        <v>0</v>
      </c>
      <c r="F1169" s="116">
        <v>325557</v>
      </c>
      <c r="G1169" s="116">
        <v>357</v>
      </c>
      <c r="H1169" s="117">
        <v>0</v>
      </c>
      <c r="I1169" s="554">
        <v>0</v>
      </c>
      <c r="J1169" s="287">
        <v>0</v>
      </c>
      <c r="K1169" s="459"/>
      <c r="L1169" s="459"/>
      <c r="M1169" s="459"/>
      <c r="N1169" s="459"/>
    </row>
    <row r="1170" spans="1:14" s="76" customFormat="1" ht="12.75" customHeight="1">
      <c r="A1170" s="224">
        <v>900</v>
      </c>
      <c r="B1170" s="147"/>
      <c r="C1170" s="143"/>
      <c r="D1170" s="468" t="s">
        <v>204</v>
      </c>
      <c r="E1170" s="164"/>
      <c r="F1170" s="291"/>
      <c r="G1170" s="290"/>
      <c r="H1170" s="316"/>
      <c r="I1170" s="395"/>
      <c r="J1170" s="395"/>
      <c r="K1170" s="459"/>
      <c r="L1170" s="459"/>
      <c r="M1170" s="459"/>
      <c r="N1170" s="459"/>
    </row>
    <row r="1171" spans="1:14" s="76" customFormat="1" ht="12.75" customHeight="1">
      <c r="A1171" s="224"/>
      <c r="B1171" s="147"/>
      <c r="C1171" s="461"/>
      <c r="D1171" s="226" t="s">
        <v>205</v>
      </c>
      <c r="E1171" s="317">
        <f>E1175+E1183</f>
        <v>51605.35</v>
      </c>
      <c r="F1171" s="293">
        <f>F1175+F1183</f>
        <v>757534</v>
      </c>
      <c r="G1171" s="227">
        <f>G1175+G1183</f>
        <v>519243</v>
      </c>
      <c r="H1171" s="318">
        <f>H1175+H1183</f>
        <v>439520.04</v>
      </c>
      <c r="I1171" s="294">
        <f>H1171/G1171*100</f>
        <v>84.64631010913965</v>
      </c>
      <c r="J1171" s="294">
        <f>H1171/E1171*100</f>
        <v>851.6947176988433</v>
      </c>
      <c r="K1171" s="459"/>
      <c r="L1171" s="459"/>
      <c r="M1171" s="459"/>
      <c r="N1171" s="459"/>
    </row>
    <row r="1172" spans="1:14" s="76" customFormat="1" ht="12.75" customHeight="1">
      <c r="A1172" s="224"/>
      <c r="B1172" s="147"/>
      <c r="C1172" s="148"/>
      <c r="D1172" s="508" t="s">
        <v>198</v>
      </c>
      <c r="E1172" s="317">
        <f>E1176+E1184</f>
        <v>0</v>
      </c>
      <c r="F1172" s="319">
        <f>F1176+F1184</f>
        <v>617534</v>
      </c>
      <c r="G1172" s="320">
        <f>G1184</f>
        <v>379243</v>
      </c>
      <c r="H1172" s="321">
        <f>H1176+H1184</f>
        <v>379045.20999999996</v>
      </c>
      <c r="I1172" s="642">
        <v>0</v>
      </c>
      <c r="J1172" s="294">
        <v>0</v>
      </c>
      <c r="K1172" s="459"/>
      <c r="L1172" s="459"/>
      <c r="M1172" s="459"/>
      <c r="N1172" s="459"/>
    </row>
    <row r="1173" spans="1:14" s="76" customFormat="1" ht="12.75" customHeight="1">
      <c r="A1173" s="75"/>
      <c r="B1173" s="119">
        <v>90019</v>
      </c>
      <c r="C1173" s="108"/>
      <c r="D1173" s="108" t="s">
        <v>275</v>
      </c>
      <c r="E1173" s="111"/>
      <c r="F1173" s="110"/>
      <c r="G1173" s="110"/>
      <c r="H1173" s="111"/>
      <c r="I1173" s="553"/>
      <c r="J1173" s="272"/>
      <c r="K1173" s="459"/>
      <c r="L1173" s="459"/>
      <c r="M1173" s="459"/>
      <c r="N1173" s="459"/>
    </row>
    <row r="1174" spans="1:14" s="76" customFormat="1" ht="12.75" customHeight="1">
      <c r="A1174" s="105"/>
      <c r="B1174" s="106"/>
      <c r="C1174" s="108"/>
      <c r="D1174" s="108" t="s">
        <v>206</v>
      </c>
      <c r="E1174" s="111"/>
      <c r="F1174" s="110"/>
      <c r="G1174" s="110"/>
      <c r="H1174" s="111"/>
      <c r="I1174" s="553"/>
      <c r="J1174" s="272"/>
      <c r="K1174" s="459"/>
      <c r="L1174" s="459"/>
      <c r="M1174" s="459"/>
      <c r="N1174" s="459"/>
    </row>
    <row r="1175" spans="1:14" s="76" customFormat="1" ht="12.75" customHeight="1">
      <c r="A1175" s="105"/>
      <c r="B1175" s="112"/>
      <c r="C1175" s="114"/>
      <c r="D1175" s="108" t="s">
        <v>207</v>
      </c>
      <c r="E1175" s="111">
        <f>SUM(E1178:E1182)</f>
        <v>51605.35</v>
      </c>
      <c r="F1175" s="110">
        <f>SUM(F1179:F1182)+F1178</f>
        <v>140000</v>
      </c>
      <c r="G1175" s="110">
        <f>SUM(G1178:G1182)</f>
        <v>140000</v>
      </c>
      <c r="H1175" s="111">
        <f>SUM(H1178:H1182)</f>
        <v>60474.83</v>
      </c>
      <c r="I1175" s="553">
        <f>H1175/G1175*100</f>
        <v>43.196307142857144</v>
      </c>
      <c r="J1175" s="272">
        <f>H1175/E1175*100</f>
        <v>117.18713272945539</v>
      </c>
      <c r="K1175" s="459"/>
      <c r="L1175" s="459"/>
      <c r="M1175" s="459"/>
      <c r="N1175" s="459"/>
    </row>
    <row r="1176" spans="1:14" s="76" customFormat="1" ht="12.75" customHeight="1">
      <c r="A1176" s="105"/>
      <c r="B1176" s="112"/>
      <c r="C1176" s="114"/>
      <c r="D1176" s="108" t="s">
        <v>198</v>
      </c>
      <c r="E1176" s="155">
        <v>0</v>
      </c>
      <c r="F1176" s="154">
        <v>0</v>
      </c>
      <c r="G1176" s="154">
        <v>0</v>
      </c>
      <c r="H1176" s="155">
        <v>0</v>
      </c>
      <c r="I1176" s="553">
        <v>0</v>
      </c>
      <c r="J1176" s="155">
        <v>0</v>
      </c>
      <c r="K1176" s="459"/>
      <c r="L1176" s="459"/>
      <c r="M1176" s="459"/>
      <c r="N1176" s="459"/>
    </row>
    <row r="1177" spans="1:14" s="76" customFormat="1" ht="12.75" customHeight="1">
      <c r="A1177" s="105"/>
      <c r="B1177" s="112"/>
      <c r="C1177" s="114">
        <v>2800</v>
      </c>
      <c r="D1177" s="114" t="s">
        <v>190</v>
      </c>
      <c r="E1177" s="258"/>
      <c r="F1177" s="286"/>
      <c r="G1177" s="258"/>
      <c r="H1177" s="258"/>
      <c r="I1177" s="554"/>
      <c r="J1177" s="258"/>
      <c r="K1177" s="459"/>
      <c r="L1177" s="459"/>
      <c r="M1177" s="459"/>
      <c r="N1177" s="459"/>
    </row>
    <row r="1178" spans="1:14" s="76" customFormat="1" ht="12.75" customHeight="1">
      <c r="A1178" s="105"/>
      <c r="B1178" s="112"/>
      <c r="C1178" s="114"/>
      <c r="D1178" s="114" t="s">
        <v>338</v>
      </c>
      <c r="E1178" s="117">
        <v>0</v>
      </c>
      <c r="F1178" s="116">
        <v>20000</v>
      </c>
      <c r="G1178" s="117">
        <v>20000</v>
      </c>
      <c r="H1178" s="117">
        <v>0</v>
      </c>
      <c r="I1178" s="627">
        <f aca="true" t="shared" si="106" ref="I1178:I1186">H1178/G1178*100</f>
        <v>0</v>
      </c>
      <c r="J1178" s="117">
        <v>0</v>
      </c>
      <c r="K1178" s="459"/>
      <c r="L1178" s="459"/>
      <c r="M1178" s="459"/>
      <c r="N1178" s="459"/>
    </row>
    <row r="1179" spans="1:14" s="76" customFormat="1" ht="12.75" customHeight="1">
      <c r="A1179" s="105"/>
      <c r="B1179" s="112"/>
      <c r="C1179" s="114">
        <v>2830</v>
      </c>
      <c r="D1179" s="114" t="s">
        <v>212</v>
      </c>
      <c r="E1179" s="117">
        <v>41500</v>
      </c>
      <c r="F1179" s="116">
        <v>60000</v>
      </c>
      <c r="G1179" s="117">
        <v>60000</v>
      </c>
      <c r="H1179" s="117">
        <v>38679</v>
      </c>
      <c r="I1179" s="627">
        <f t="shared" si="106"/>
        <v>64.46499999999999</v>
      </c>
      <c r="J1179" s="287">
        <f>H1179/E1179*100</f>
        <v>93.20240963855422</v>
      </c>
      <c r="K1179" s="459"/>
      <c r="L1179" s="459"/>
      <c r="M1179" s="459"/>
      <c r="N1179" s="459"/>
    </row>
    <row r="1180" spans="1:14" s="76" customFormat="1" ht="12.75" customHeight="1">
      <c r="A1180" s="105"/>
      <c r="B1180" s="112"/>
      <c r="C1180" s="114">
        <v>4210</v>
      </c>
      <c r="D1180" s="114" t="s">
        <v>7</v>
      </c>
      <c r="E1180" s="117">
        <v>232.52</v>
      </c>
      <c r="F1180" s="116">
        <v>25000</v>
      </c>
      <c r="G1180" s="117">
        <v>25000</v>
      </c>
      <c r="H1180" s="117">
        <v>4535.8</v>
      </c>
      <c r="I1180" s="627">
        <f t="shared" si="106"/>
        <v>18.1432</v>
      </c>
      <c r="J1180" s="648">
        <f>H1180/E1180*100</f>
        <v>1950.7139170824014</v>
      </c>
      <c r="K1180" s="459"/>
      <c r="L1180" s="459"/>
      <c r="M1180" s="459"/>
      <c r="N1180" s="459"/>
    </row>
    <row r="1181" spans="1:14" s="76" customFormat="1" ht="12.75" customHeight="1">
      <c r="A1181" s="105"/>
      <c r="B1181" s="112"/>
      <c r="C1181" s="114">
        <v>4300</v>
      </c>
      <c r="D1181" s="114" t="s">
        <v>10</v>
      </c>
      <c r="E1181" s="117">
        <v>9412.83</v>
      </c>
      <c r="F1181" s="116">
        <v>25000</v>
      </c>
      <c r="G1181" s="117">
        <v>25000</v>
      </c>
      <c r="H1181" s="117">
        <v>16241.03</v>
      </c>
      <c r="I1181" s="627">
        <f t="shared" si="106"/>
        <v>64.96412000000001</v>
      </c>
      <c r="J1181" s="287">
        <f>H1181/E1181*100</f>
        <v>172.5414142186781</v>
      </c>
      <c r="K1181" s="459"/>
      <c r="L1181" s="459"/>
      <c r="M1181" s="459"/>
      <c r="N1181" s="459"/>
    </row>
    <row r="1182" spans="1:14" s="76" customFormat="1" ht="12.75" customHeight="1">
      <c r="A1182" s="105"/>
      <c r="B1182" s="230"/>
      <c r="C1182" s="114">
        <v>4700</v>
      </c>
      <c r="D1182" s="114" t="s">
        <v>142</v>
      </c>
      <c r="E1182" s="117">
        <v>460</v>
      </c>
      <c r="F1182" s="116">
        <v>10000</v>
      </c>
      <c r="G1182" s="117">
        <v>10000</v>
      </c>
      <c r="H1182" s="117">
        <v>1019</v>
      </c>
      <c r="I1182" s="627">
        <f t="shared" si="106"/>
        <v>10.190000000000001</v>
      </c>
      <c r="J1182" s="287">
        <f>H1182/E1182*100</f>
        <v>221.5217391304348</v>
      </c>
      <c r="K1182" s="459"/>
      <c r="L1182" s="459"/>
      <c r="M1182" s="459"/>
      <c r="N1182" s="459"/>
    </row>
    <row r="1183" spans="1:14" s="76" customFormat="1" ht="12.75" customHeight="1">
      <c r="A1183" s="477"/>
      <c r="B1183" s="665">
        <v>90095</v>
      </c>
      <c r="C1183" s="509"/>
      <c r="D1183" s="510" t="s">
        <v>169</v>
      </c>
      <c r="E1183" s="360">
        <f>E1185</f>
        <v>0</v>
      </c>
      <c r="F1183" s="360">
        <f>F1185</f>
        <v>617534</v>
      </c>
      <c r="G1183" s="360">
        <f>G1184</f>
        <v>379243</v>
      </c>
      <c r="H1183" s="315">
        <f>H1185</f>
        <v>379045.20999999996</v>
      </c>
      <c r="I1183" s="627">
        <f t="shared" si="106"/>
        <v>99.94784610394917</v>
      </c>
      <c r="J1183" s="632">
        <v>0</v>
      </c>
      <c r="K1183" s="459"/>
      <c r="L1183" s="459"/>
      <c r="M1183" s="459"/>
      <c r="N1183" s="459"/>
    </row>
    <row r="1184" spans="1:14" s="76" customFormat="1" ht="12.75" customHeight="1">
      <c r="A1184" s="477"/>
      <c r="B1184" s="506"/>
      <c r="C1184" s="170"/>
      <c r="D1184" s="153" t="s">
        <v>198</v>
      </c>
      <c r="E1184" s="322">
        <f>E1185</f>
        <v>0</v>
      </c>
      <c r="F1184" s="323">
        <f>F1185</f>
        <v>617534</v>
      </c>
      <c r="G1184" s="323">
        <f>G1185</f>
        <v>379243</v>
      </c>
      <c r="H1184" s="322">
        <f>H1185</f>
        <v>379045.20999999996</v>
      </c>
      <c r="I1184" s="627">
        <f t="shared" si="106"/>
        <v>99.94784610394917</v>
      </c>
      <c r="J1184" s="272">
        <v>0</v>
      </c>
      <c r="K1184" s="459"/>
      <c r="L1184" s="459"/>
      <c r="M1184" s="459"/>
      <c r="N1184" s="459"/>
    </row>
    <row r="1185" spans="1:14" s="76" customFormat="1" ht="12.75" customHeight="1">
      <c r="A1185" s="477"/>
      <c r="B1185" s="506"/>
      <c r="C1185" s="170"/>
      <c r="D1185" s="171" t="s">
        <v>285</v>
      </c>
      <c r="E1185" s="173">
        <f>SUM(E1186:E1188)</f>
        <v>0</v>
      </c>
      <c r="F1185" s="172">
        <f>F1186+F1188</f>
        <v>617534</v>
      </c>
      <c r="G1185" s="172">
        <f>G1186+G1187+G1188</f>
        <v>379243</v>
      </c>
      <c r="H1185" s="173">
        <f>SUM(H1186:H1188)</f>
        <v>379045.20999999996</v>
      </c>
      <c r="I1185" s="643">
        <f t="shared" si="106"/>
        <v>99.94784610394917</v>
      </c>
      <c r="J1185" s="302">
        <v>0</v>
      </c>
      <c r="K1185" s="459"/>
      <c r="L1185" s="459"/>
      <c r="M1185" s="459"/>
      <c r="N1185" s="459"/>
    </row>
    <row r="1186" spans="1:14" s="76" customFormat="1" ht="12.75" customHeight="1">
      <c r="A1186" s="477"/>
      <c r="B1186" s="506"/>
      <c r="C1186" s="170">
        <v>6050</v>
      </c>
      <c r="D1186" s="239" t="s">
        <v>62</v>
      </c>
      <c r="E1186" s="175">
        <f>E1203</f>
        <v>0</v>
      </c>
      <c r="F1186" s="174">
        <f>F1191+F1197+F1200+F1194+F1203</f>
        <v>242602</v>
      </c>
      <c r="G1186" s="174">
        <f>G1191+G1197+G1200+G1203</f>
        <v>92283</v>
      </c>
      <c r="H1186" s="175">
        <f>H1191+H1194+H1197+H1200+H1203</f>
        <v>92253.28</v>
      </c>
      <c r="I1186" s="627">
        <f t="shared" si="106"/>
        <v>99.9677947184205</v>
      </c>
      <c r="J1186" s="287">
        <v>0</v>
      </c>
      <c r="K1186" s="459"/>
      <c r="L1186" s="459"/>
      <c r="M1186" s="459"/>
      <c r="N1186" s="459"/>
    </row>
    <row r="1187" spans="1:14" s="76" customFormat="1" ht="12.75" customHeight="1">
      <c r="A1187" s="477"/>
      <c r="B1187" s="506"/>
      <c r="C1187" s="170">
        <v>6056</v>
      </c>
      <c r="D1187" s="239" t="s">
        <v>62</v>
      </c>
      <c r="E1187" s="175">
        <v>0</v>
      </c>
      <c r="F1187" s="174">
        <v>0</v>
      </c>
      <c r="G1187" s="174">
        <v>0</v>
      </c>
      <c r="H1187" s="175">
        <v>0</v>
      </c>
      <c r="I1187" s="627">
        <v>0</v>
      </c>
      <c r="J1187" s="287">
        <v>0</v>
      </c>
      <c r="K1187" s="459"/>
      <c r="L1187" s="459"/>
      <c r="M1187" s="459"/>
      <c r="N1187" s="459"/>
    </row>
    <row r="1188" spans="1:14" s="76" customFormat="1" ht="12.75" customHeight="1">
      <c r="A1188" s="477"/>
      <c r="B1188" s="506"/>
      <c r="C1188" s="170">
        <v>6057</v>
      </c>
      <c r="D1188" s="239" t="s">
        <v>62</v>
      </c>
      <c r="E1188" s="175">
        <v>0</v>
      </c>
      <c r="F1188" s="174">
        <f>F1192+F1198+F1201+F1195</f>
        <v>374932</v>
      </c>
      <c r="G1188" s="174">
        <f>G1198+G1201+G1192</f>
        <v>286960</v>
      </c>
      <c r="H1188" s="175">
        <f>H1192+H1195+H1198+H1201+H1204</f>
        <v>286791.93</v>
      </c>
      <c r="I1188" s="627">
        <f>H1188/G1188*100</f>
        <v>99.9414308614441</v>
      </c>
      <c r="J1188" s="287">
        <v>0</v>
      </c>
      <c r="K1188" s="467"/>
      <c r="L1188" s="459"/>
      <c r="M1188" s="459"/>
      <c r="N1188" s="459"/>
    </row>
    <row r="1189" spans="1:14" s="76" customFormat="1" ht="12.75" customHeight="1">
      <c r="A1189" s="477"/>
      <c r="B1189" s="506"/>
      <c r="C1189" s="176"/>
      <c r="D1189" s="177" t="s">
        <v>277</v>
      </c>
      <c r="E1189" s="180"/>
      <c r="F1189" s="178"/>
      <c r="G1189" s="179"/>
      <c r="H1189" s="180"/>
      <c r="I1189" s="628"/>
      <c r="J1189" s="287"/>
      <c r="K1189" s="459"/>
      <c r="L1189" s="459"/>
      <c r="M1189" s="459"/>
      <c r="N1189" s="459"/>
    </row>
    <row r="1190" spans="1:14" s="76" customFormat="1" ht="12.75" customHeight="1">
      <c r="A1190" s="477"/>
      <c r="B1190" s="506"/>
      <c r="C1190" s="176"/>
      <c r="D1190" s="384" t="s">
        <v>477</v>
      </c>
      <c r="E1190" s="180">
        <v>0</v>
      </c>
      <c r="F1190" s="178">
        <f>F1191+F1192</f>
        <v>67572</v>
      </c>
      <c r="G1190" s="178">
        <f>G1191+G1192</f>
        <v>65100</v>
      </c>
      <c r="H1190" s="180">
        <f>H1191+H1192</f>
        <v>65093.9</v>
      </c>
      <c r="I1190" s="643">
        <v>0</v>
      </c>
      <c r="J1190" s="302">
        <v>0</v>
      </c>
      <c r="K1190" s="459"/>
      <c r="L1190" s="459"/>
      <c r="M1190" s="459"/>
      <c r="N1190" s="459"/>
    </row>
    <row r="1191" spans="1:14" s="76" customFormat="1" ht="12.75" customHeight="1">
      <c r="A1191" s="477"/>
      <c r="B1191" s="506"/>
      <c r="C1191" s="176">
        <v>6050</v>
      </c>
      <c r="D1191" s="139" t="s">
        <v>158</v>
      </c>
      <c r="E1191" s="271">
        <v>0</v>
      </c>
      <c r="F1191" s="179">
        <v>10136</v>
      </c>
      <c r="G1191" s="179">
        <v>9765</v>
      </c>
      <c r="H1191" s="271">
        <v>9764.08</v>
      </c>
      <c r="I1191" s="627">
        <v>0</v>
      </c>
      <c r="J1191" s="287">
        <v>0</v>
      </c>
      <c r="K1191" s="459"/>
      <c r="L1191" s="459"/>
      <c r="M1191" s="459"/>
      <c r="N1191" s="459"/>
    </row>
    <row r="1192" spans="1:14" s="76" customFormat="1" ht="12.75" customHeight="1">
      <c r="A1192" s="477"/>
      <c r="B1192" s="506"/>
      <c r="C1192" s="176">
        <v>6057</v>
      </c>
      <c r="D1192" s="139" t="s">
        <v>159</v>
      </c>
      <c r="E1192" s="271">
        <v>0</v>
      </c>
      <c r="F1192" s="179">
        <v>57436</v>
      </c>
      <c r="G1192" s="179">
        <v>55335</v>
      </c>
      <c r="H1192" s="271">
        <v>55329.82</v>
      </c>
      <c r="I1192" s="627">
        <v>0</v>
      </c>
      <c r="J1192" s="287">
        <v>0</v>
      </c>
      <c r="K1192" s="459"/>
      <c r="L1192" s="459"/>
      <c r="M1192" s="459"/>
      <c r="N1192" s="459"/>
    </row>
    <row r="1193" spans="1:14" s="76" customFormat="1" ht="12.75" customHeight="1">
      <c r="A1193" s="477"/>
      <c r="B1193" s="506"/>
      <c r="C1193" s="176"/>
      <c r="D1193" s="384" t="s">
        <v>478</v>
      </c>
      <c r="E1193" s="180">
        <v>0</v>
      </c>
      <c r="F1193" s="178">
        <f>F1194+F1195</f>
        <v>208319</v>
      </c>
      <c r="G1193" s="178">
        <v>0</v>
      </c>
      <c r="H1193" s="180">
        <f>H1194+H1195</f>
        <v>0</v>
      </c>
      <c r="I1193" s="643">
        <v>0</v>
      </c>
      <c r="J1193" s="302">
        <v>0</v>
      </c>
      <c r="K1193" s="459"/>
      <c r="L1193" s="459"/>
      <c r="M1193" s="459"/>
      <c r="N1193" s="459"/>
    </row>
    <row r="1194" spans="1:14" s="76" customFormat="1" ht="12.75" customHeight="1">
      <c r="A1194" s="477"/>
      <c r="B1194" s="506"/>
      <c r="C1194" s="176">
        <v>6050</v>
      </c>
      <c r="D1194" s="139" t="s">
        <v>158</v>
      </c>
      <c r="E1194" s="271">
        <v>0</v>
      </c>
      <c r="F1194" s="179">
        <v>145823</v>
      </c>
      <c r="G1194" s="179">
        <v>0</v>
      </c>
      <c r="H1194" s="271">
        <v>0</v>
      </c>
      <c r="I1194" s="627">
        <v>0</v>
      </c>
      <c r="J1194" s="287">
        <v>0</v>
      </c>
      <c r="K1194" s="459"/>
      <c r="L1194" s="459"/>
      <c r="M1194" s="459"/>
      <c r="N1194" s="459"/>
    </row>
    <row r="1195" spans="1:14" s="76" customFormat="1" ht="12.75" customHeight="1">
      <c r="A1195" s="477"/>
      <c r="B1195" s="506"/>
      <c r="C1195" s="176">
        <v>6057</v>
      </c>
      <c r="D1195" s="139" t="s">
        <v>159</v>
      </c>
      <c r="E1195" s="271">
        <v>0</v>
      </c>
      <c r="F1195" s="179">
        <v>62496</v>
      </c>
      <c r="G1195" s="179">
        <v>0</v>
      </c>
      <c r="H1195" s="271">
        <v>0</v>
      </c>
      <c r="I1195" s="627">
        <v>0</v>
      </c>
      <c r="J1195" s="287">
        <v>0</v>
      </c>
      <c r="K1195" s="459"/>
      <c r="L1195" s="459"/>
      <c r="M1195" s="459"/>
      <c r="N1195" s="459"/>
    </row>
    <row r="1196" spans="1:14" s="76" customFormat="1" ht="12.75" customHeight="1">
      <c r="A1196" s="477"/>
      <c r="B1196" s="506"/>
      <c r="C1196" s="176"/>
      <c r="D1196" s="182" t="s">
        <v>303</v>
      </c>
      <c r="E1196" s="180">
        <v>0</v>
      </c>
      <c r="F1196" s="178">
        <f>F1197+F1198</f>
        <v>200000</v>
      </c>
      <c r="G1196" s="178">
        <f>G1197+G1198</f>
        <v>200000</v>
      </c>
      <c r="H1196" s="180">
        <f>H1197+H1198</f>
        <v>199949.99</v>
      </c>
      <c r="I1196" s="643">
        <v>0</v>
      </c>
      <c r="J1196" s="302">
        <v>0</v>
      </c>
      <c r="K1196" s="459"/>
      <c r="L1196" s="459"/>
      <c r="M1196" s="459"/>
      <c r="N1196" s="459"/>
    </row>
    <row r="1197" spans="1:14" s="76" customFormat="1" ht="12.75" customHeight="1">
      <c r="A1197" s="477"/>
      <c r="B1197" s="506"/>
      <c r="C1197" s="176">
        <v>6050</v>
      </c>
      <c r="D1197" s="139" t="s">
        <v>158</v>
      </c>
      <c r="E1197" s="271">
        <v>0</v>
      </c>
      <c r="F1197" s="179">
        <v>30000</v>
      </c>
      <c r="G1197" s="179">
        <v>30000</v>
      </c>
      <c r="H1197" s="271">
        <v>29992.5</v>
      </c>
      <c r="I1197" s="627">
        <v>0</v>
      </c>
      <c r="J1197" s="287">
        <v>0</v>
      </c>
      <c r="K1197" s="459"/>
      <c r="L1197" s="459"/>
      <c r="M1197" s="459"/>
      <c r="N1197" s="459"/>
    </row>
    <row r="1198" spans="1:14" s="76" customFormat="1" ht="12.75" customHeight="1">
      <c r="A1198" s="477"/>
      <c r="B1198" s="506"/>
      <c r="C1198" s="176">
        <v>6057</v>
      </c>
      <c r="D1198" s="139" t="s">
        <v>159</v>
      </c>
      <c r="E1198" s="271">
        <v>0</v>
      </c>
      <c r="F1198" s="179">
        <v>170000</v>
      </c>
      <c r="G1198" s="179">
        <v>170000</v>
      </c>
      <c r="H1198" s="271">
        <v>169957.49</v>
      </c>
      <c r="I1198" s="627">
        <v>0</v>
      </c>
      <c r="J1198" s="287">
        <v>0</v>
      </c>
      <c r="K1198" s="459"/>
      <c r="L1198" s="459"/>
      <c r="M1198" s="459"/>
      <c r="N1198" s="459"/>
    </row>
    <row r="1199" spans="1:14" s="76" customFormat="1" ht="12.75" customHeight="1">
      <c r="A1199" s="477"/>
      <c r="B1199" s="506"/>
      <c r="C1199" s="176"/>
      <c r="D1199" s="182" t="s">
        <v>304</v>
      </c>
      <c r="E1199" s="180">
        <v>0</v>
      </c>
      <c r="F1199" s="178">
        <f>F1200+F1201</f>
        <v>100000</v>
      </c>
      <c r="G1199" s="178">
        <f>G1200+G1201</f>
        <v>72500</v>
      </c>
      <c r="H1199" s="180">
        <f>H1200+H1201</f>
        <v>72358.37</v>
      </c>
      <c r="I1199" s="643">
        <v>0</v>
      </c>
      <c r="J1199" s="302">
        <v>0</v>
      </c>
      <c r="K1199" s="459"/>
      <c r="L1199" s="459"/>
      <c r="M1199" s="459"/>
      <c r="N1199" s="459"/>
    </row>
    <row r="1200" spans="1:14" s="76" customFormat="1" ht="12.75" customHeight="1">
      <c r="A1200" s="477"/>
      <c r="B1200" s="506"/>
      <c r="C1200" s="176">
        <v>6050</v>
      </c>
      <c r="D1200" s="139" t="s">
        <v>158</v>
      </c>
      <c r="E1200" s="271">
        <v>0</v>
      </c>
      <c r="F1200" s="179">
        <v>15000</v>
      </c>
      <c r="G1200" s="179">
        <v>10875</v>
      </c>
      <c r="H1200" s="271">
        <v>10853.75</v>
      </c>
      <c r="I1200" s="627">
        <v>0</v>
      </c>
      <c r="J1200" s="287">
        <v>0</v>
      </c>
      <c r="K1200" s="459"/>
      <c r="L1200" s="459"/>
      <c r="M1200" s="459"/>
      <c r="N1200" s="459"/>
    </row>
    <row r="1201" spans="1:14" s="76" customFormat="1" ht="12.75" customHeight="1">
      <c r="A1201" s="477"/>
      <c r="B1201" s="506"/>
      <c r="C1201" s="176">
        <v>6057</v>
      </c>
      <c r="D1201" s="139" t="s">
        <v>159</v>
      </c>
      <c r="E1201" s="271">
        <v>0</v>
      </c>
      <c r="F1201" s="179">
        <v>85000</v>
      </c>
      <c r="G1201" s="179">
        <v>61625</v>
      </c>
      <c r="H1201" s="271">
        <v>61504.62</v>
      </c>
      <c r="I1201" s="627">
        <v>0</v>
      </c>
      <c r="J1201" s="287">
        <v>0</v>
      </c>
      <c r="K1201" s="459"/>
      <c r="L1201" s="459"/>
      <c r="M1201" s="459"/>
      <c r="N1201" s="459"/>
    </row>
    <row r="1202" spans="1:14" s="76" customFormat="1" ht="12.75" customHeight="1">
      <c r="A1202" s="477"/>
      <c r="B1202" s="506"/>
      <c r="C1202" s="176"/>
      <c r="D1202" s="182" t="s">
        <v>369</v>
      </c>
      <c r="E1202" s="180">
        <f>E1203</f>
        <v>0</v>
      </c>
      <c r="F1202" s="178">
        <f>F1203</f>
        <v>41643</v>
      </c>
      <c r="G1202" s="178">
        <f>G1203</f>
        <v>41643</v>
      </c>
      <c r="H1202" s="180">
        <f>H1203+H1204</f>
        <v>41642.95</v>
      </c>
      <c r="I1202" s="643">
        <v>0</v>
      </c>
      <c r="J1202" s="302">
        <v>0</v>
      </c>
      <c r="K1202" s="459"/>
      <c r="L1202" s="459"/>
      <c r="M1202" s="459"/>
      <c r="N1202" s="459"/>
    </row>
    <row r="1203" spans="1:14" s="76" customFormat="1" ht="12.75" customHeight="1">
      <c r="A1203" s="477"/>
      <c r="B1203" s="506"/>
      <c r="C1203" s="176">
        <v>6050</v>
      </c>
      <c r="D1203" s="177" t="s">
        <v>158</v>
      </c>
      <c r="E1203" s="271">
        <v>0</v>
      </c>
      <c r="F1203" s="179">
        <v>41643</v>
      </c>
      <c r="G1203" s="179">
        <v>41643</v>
      </c>
      <c r="H1203" s="271">
        <v>41642.95</v>
      </c>
      <c r="I1203" s="627">
        <v>0</v>
      </c>
      <c r="J1203" s="287">
        <v>0</v>
      </c>
      <c r="K1203" s="459"/>
      <c r="L1203" s="459"/>
      <c r="M1203" s="459"/>
      <c r="N1203" s="459"/>
    </row>
    <row r="1204" spans="1:14" s="76" customFormat="1" ht="12.75" customHeight="1">
      <c r="A1204" s="505"/>
      <c r="B1204" s="507"/>
      <c r="C1204" s="176">
        <v>6057</v>
      </c>
      <c r="D1204" s="139" t="s">
        <v>159</v>
      </c>
      <c r="E1204" s="271">
        <v>0</v>
      </c>
      <c r="F1204" s="179">
        <v>0</v>
      </c>
      <c r="G1204" s="179">
        <v>0</v>
      </c>
      <c r="H1204" s="271">
        <v>0</v>
      </c>
      <c r="I1204" s="627">
        <v>0</v>
      </c>
      <c r="J1204" s="287">
        <v>0</v>
      </c>
      <c r="K1204" s="459"/>
      <c r="L1204" s="459"/>
      <c r="M1204" s="459"/>
      <c r="N1204" s="459"/>
    </row>
    <row r="1205" spans="1:14" s="76" customFormat="1" ht="12.75" customHeight="1">
      <c r="A1205" s="225">
        <v>921</v>
      </c>
      <c r="B1205" s="225"/>
      <c r="C1205" s="162"/>
      <c r="D1205" s="162" t="s">
        <v>114</v>
      </c>
      <c r="E1205" s="146">
        <f>E1206+E1210</f>
        <v>80748</v>
      </c>
      <c r="F1205" s="145">
        <f>F1206+F1210</f>
        <v>18000</v>
      </c>
      <c r="G1205" s="145">
        <f>G1206+G1210</f>
        <v>38000</v>
      </c>
      <c r="H1205" s="146">
        <f>H1206+H1210</f>
        <v>38000</v>
      </c>
      <c r="I1205" s="552">
        <f>H1205/G1205*100</f>
        <v>100</v>
      </c>
      <c r="J1205" s="277">
        <f>H1205/E1205*100</f>
        <v>47.05998910189726</v>
      </c>
      <c r="K1205" s="459"/>
      <c r="L1205" s="459"/>
      <c r="M1205" s="459"/>
      <c r="N1205" s="459"/>
    </row>
    <row r="1206" spans="1:14" s="76" customFormat="1" ht="12.75" customHeight="1">
      <c r="A1206" s="451"/>
      <c r="B1206" s="211">
        <v>92116</v>
      </c>
      <c r="C1206" s="212"/>
      <c r="D1206" s="213" t="s">
        <v>119</v>
      </c>
      <c r="E1206" s="120">
        <f>E1209</f>
        <v>17748</v>
      </c>
      <c r="F1206" s="274">
        <f>F1209</f>
        <v>18000</v>
      </c>
      <c r="G1206" s="274">
        <f>G1209</f>
        <v>18000</v>
      </c>
      <c r="H1206" s="120">
        <f>H1209</f>
        <v>18000</v>
      </c>
      <c r="I1206" s="553">
        <f>H1206/G1206*100</f>
        <v>100</v>
      </c>
      <c r="J1206" s="278">
        <f>H1206/E1206*100</f>
        <v>101.41987829614605</v>
      </c>
      <c r="K1206" s="459"/>
      <c r="L1206" s="459"/>
      <c r="M1206" s="459"/>
      <c r="N1206" s="459"/>
    </row>
    <row r="1207" spans="1:14" s="76" customFormat="1" ht="12.75" customHeight="1">
      <c r="A1207" s="169"/>
      <c r="B1207" s="105"/>
      <c r="C1207" s="113">
        <v>2310</v>
      </c>
      <c r="D1207" s="114" t="s">
        <v>115</v>
      </c>
      <c r="E1207" s="117"/>
      <c r="F1207" s="116"/>
      <c r="G1207" s="116"/>
      <c r="H1207" s="117"/>
      <c r="I1207" s="644"/>
      <c r="J1207" s="287"/>
      <c r="K1207" s="459"/>
      <c r="L1207" s="459"/>
      <c r="M1207" s="459"/>
      <c r="N1207" s="459"/>
    </row>
    <row r="1208" spans="1:14" s="76" customFormat="1" ht="12.75" customHeight="1">
      <c r="A1208" s="169"/>
      <c r="B1208" s="105"/>
      <c r="C1208" s="113"/>
      <c r="D1208" s="114" t="s">
        <v>116</v>
      </c>
      <c r="E1208" s="117"/>
      <c r="F1208" s="116"/>
      <c r="G1208" s="116"/>
      <c r="H1208" s="117"/>
      <c r="I1208" s="644"/>
      <c r="J1208" s="287"/>
      <c r="K1208" s="459"/>
      <c r="L1208" s="459"/>
      <c r="M1208" s="459"/>
      <c r="N1208" s="459"/>
    </row>
    <row r="1209" spans="1:14" s="76" customFormat="1" ht="12.75" customHeight="1">
      <c r="A1209" s="169"/>
      <c r="B1209" s="157"/>
      <c r="C1209" s="113"/>
      <c r="D1209" s="114" t="s">
        <v>117</v>
      </c>
      <c r="E1209" s="117">
        <v>17748</v>
      </c>
      <c r="F1209" s="116">
        <v>18000</v>
      </c>
      <c r="G1209" s="116">
        <v>18000</v>
      </c>
      <c r="H1209" s="117">
        <v>18000</v>
      </c>
      <c r="I1209" s="554">
        <f>H1209/G1209*100</f>
        <v>100</v>
      </c>
      <c r="J1209" s="283">
        <f>H1209/E1209*100</f>
        <v>101.41987829614605</v>
      </c>
      <c r="K1209" s="459"/>
      <c r="L1209" s="459"/>
      <c r="M1209" s="459"/>
      <c r="N1209" s="459"/>
    </row>
    <row r="1210" spans="1:14" s="76" customFormat="1" ht="12.75" customHeight="1">
      <c r="A1210" s="169"/>
      <c r="B1210" s="118">
        <v>92120</v>
      </c>
      <c r="C1210" s="107"/>
      <c r="D1210" s="108" t="s">
        <v>278</v>
      </c>
      <c r="E1210" s="111">
        <f>E1215</f>
        <v>63000</v>
      </c>
      <c r="F1210" s="110">
        <f>F1215</f>
        <v>0</v>
      </c>
      <c r="G1210" s="110">
        <f>G1215</f>
        <v>20000</v>
      </c>
      <c r="H1210" s="111">
        <f>H1215</f>
        <v>20000</v>
      </c>
      <c r="I1210" s="553">
        <f>H1210/G1210*100</f>
        <v>100</v>
      </c>
      <c r="J1210" s="278">
        <f>H1210/E1210*100</f>
        <v>31.746031746031743</v>
      </c>
      <c r="K1210" s="459"/>
      <c r="L1210" s="459"/>
      <c r="M1210" s="459"/>
      <c r="N1210" s="459"/>
    </row>
    <row r="1211" spans="1:14" s="76" customFormat="1" ht="12.75" customHeight="1">
      <c r="A1211" s="169"/>
      <c r="B1211" s="105"/>
      <c r="C1211" s="113">
        <v>2720</v>
      </c>
      <c r="D1211" s="128" t="s">
        <v>339</v>
      </c>
      <c r="E1211" s="117"/>
      <c r="F1211" s="116"/>
      <c r="G1211" s="116"/>
      <c r="H1211" s="117"/>
      <c r="I1211" s="554"/>
      <c r="J1211" s="283"/>
      <c r="K1211" s="459"/>
      <c r="L1211" s="459"/>
      <c r="M1211" s="459"/>
      <c r="N1211" s="459"/>
    </row>
    <row r="1212" spans="1:14" s="76" customFormat="1" ht="12.75" customHeight="1">
      <c r="A1212" s="169"/>
      <c r="B1212" s="105"/>
      <c r="C1212" s="113"/>
      <c r="D1212" s="128" t="s">
        <v>340</v>
      </c>
      <c r="E1212" s="117"/>
      <c r="F1212" s="116"/>
      <c r="G1212" s="116"/>
      <c r="H1212" s="117"/>
      <c r="I1212" s="554"/>
      <c r="J1212" s="283"/>
      <c r="K1212" s="459"/>
      <c r="L1212" s="459"/>
      <c r="M1212" s="459"/>
      <c r="N1212" s="459"/>
    </row>
    <row r="1213" spans="1:14" s="76" customFormat="1" ht="12.75" customHeight="1">
      <c r="A1213" s="169"/>
      <c r="B1213" s="105"/>
      <c r="C1213" s="113"/>
      <c r="D1213" s="128" t="s">
        <v>341</v>
      </c>
      <c r="E1213" s="117"/>
      <c r="F1213" s="116"/>
      <c r="G1213" s="116"/>
      <c r="H1213" s="117"/>
      <c r="I1213" s="554"/>
      <c r="J1213" s="283"/>
      <c r="K1213" s="459"/>
      <c r="L1213" s="459"/>
      <c r="M1213" s="459"/>
      <c r="N1213" s="459"/>
    </row>
    <row r="1214" spans="1:14" s="76" customFormat="1" ht="12.75" customHeight="1">
      <c r="A1214" s="169"/>
      <c r="B1214" s="105"/>
      <c r="C1214" s="113"/>
      <c r="D1214" s="128" t="s">
        <v>342</v>
      </c>
      <c r="E1214" s="117"/>
      <c r="F1214" s="116"/>
      <c r="G1214" s="116"/>
      <c r="H1214" s="117"/>
      <c r="I1214" s="554"/>
      <c r="J1214" s="283"/>
      <c r="K1214" s="459"/>
      <c r="L1214" s="459"/>
      <c r="M1214" s="459"/>
      <c r="N1214" s="459"/>
    </row>
    <row r="1215" spans="1:14" s="76" customFormat="1" ht="12.75" customHeight="1">
      <c r="A1215" s="470"/>
      <c r="B1215" s="157"/>
      <c r="C1215" s="113"/>
      <c r="D1215" s="128" t="s">
        <v>343</v>
      </c>
      <c r="E1215" s="117">
        <v>63000</v>
      </c>
      <c r="F1215" s="116">
        <v>0</v>
      </c>
      <c r="G1215" s="116">
        <v>20000</v>
      </c>
      <c r="H1215" s="117">
        <v>20000</v>
      </c>
      <c r="I1215" s="554">
        <v>100</v>
      </c>
      <c r="J1215" s="283">
        <f>H1215/E1215*100</f>
        <v>31.746031746031743</v>
      </c>
      <c r="K1215" s="459"/>
      <c r="L1215" s="459"/>
      <c r="M1215" s="459"/>
      <c r="N1215" s="459"/>
    </row>
    <row r="1216" spans="1:14" s="76" customFormat="1" ht="12.75" customHeight="1">
      <c r="A1216" s="156"/>
      <c r="B1216" s="156"/>
      <c r="C1216" s="156"/>
      <c r="D1216" s="548"/>
      <c r="E1216" s="159" t="s">
        <v>550</v>
      </c>
      <c r="F1216" s="158"/>
      <c r="G1216" s="158"/>
      <c r="H1216" s="159"/>
      <c r="I1216" s="367"/>
      <c r="J1216" s="540"/>
      <c r="K1216" s="459"/>
      <c r="L1216" s="459"/>
      <c r="M1216" s="459"/>
      <c r="N1216" s="459"/>
    </row>
    <row r="1217" spans="1:14" s="76" customFormat="1" ht="12.75" customHeight="1">
      <c r="A1217" s="156"/>
      <c r="B1217" s="156"/>
      <c r="C1217" s="156"/>
      <c r="D1217" s="548"/>
      <c r="E1217" s="159"/>
      <c r="F1217" s="158"/>
      <c r="G1217" s="158"/>
      <c r="H1217" s="159"/>
      <c r="I1217" s="367"/>
      <c r="J1217" s="540"/>
      <c r="K1217" s="459"/>
      <c r="L1217" s="459"/>
      <c r="M1217" s="459"/>
      <c r="N1217" s="459"/>
    </row>
    <row r="1218" spans="1:14" s="76" customFormat="1" ht="12.75" customHeight="1">
      <c r="A1218" s="419"/>
      <c r="B1218" s="420"/>
      <c r="C1218" s="419"/>
      <c r="D1218" s="421"/>
      <c r="E1218" s="82" t="s">
        <v>3</v>
      </c>
      <c r="F1218" s="422" t="s">
        <v>101</v>
      </c>
      <c r="G1218" s="423" t="s">
        <v>102</v>
      </c>
      <c r="H1218" s="82" t="s">
        <v>3</v>
      </c>
      <c r="I1218" s="424" t="s">
        <v>319</v>
      </c>
      <c r="J1218" s="425"/>
      <c r="K1218" s="459"/>
      <c r="L1218" s="459"/>
      <c r="M1218" s="459"/>
      <c r="N1218" s="459"/>
    </row>
    <row r="1219" spans="1:14" s="76" customFormat="1" ht="12.75" customHeight="1">
      <c r="A1219" s="426" t="s">
        <v>98</v>
      </c>
      <c r="B1219" s="249" t="s">
        <v>99</v>
      </c>
      <c r="C1219" s="426" t="s">
        <v>4</v>
      </c>
      <c r="D1219" s="427" t="s">
        <v>100</v>
      </c>
      <c r="E1219" s="86" t="s">
        <v>378</v>
      </c>
      <c r="F1219" s="428" t="s">
        <v>103</v>
      </c>
      <c r="G1219" s="429" t="s">
        <v>104</v>
      </c>
      <c r="H1219" s="86" t="s">
        <v>479</v>
      </c>
      <c r="I1219" s="430"/>
      <c r="J1219" s="431"/>
      <c r="K1219" s="459"/>
      <c r="L1219" s="459"/>
      <c r="M1219" s="459"/>
      <c r="N1219" s="459"/>
    </row>
    <row r="1220" spans="1:14" s="76" customFormat="1" ht="12.75" customHeight="1">
      <c r="A1220" s="432"/>
      <c r="B1220" s="433"/>
      <c r="C1220" s="432"/>
      <c r="D1220" s="434"/>
      <c r="E1220" s="90"/>
      <c r="F1220" s="435" t="s">
        <v>479</v>
      </c>
      <c r="G1220" s="436" t="s">
        <v>105</v>
      </c>
      <c r="H1220" s="90"/>
      <c r="I1220" s="437" t="s">
        <v>106</v>
      </c>
      <c r="J1220" s="438" t="s">
        <v>107</v>
      </c>
      <c r="K1220" s="459"/>
      <c r="L1220" s="459"/>
      <c r="M1220" s="459"/>
      <c r="N1220" s="459"/>
    </row>
    <row r="1221" spans="1:14" s="76" customFormat="1" ht="12.75" customHeight="1">
      <c r="A1221" s="92">
        <v>1</v>
      </c>
      <c r="B1221" s="92">
        <v>2</v>
      </c>
      <c r="C1221" s="92">
        <v>3</v>
      </c>
      <c r="D1221" s="92">
        <v>4</v>
      </c>
      <c r="E1221" s="439">
        <v>5</v>
      </c>
      <c r="F1221" s="439">
        <v>6</v>
      </c>
      <c r="G1221" s="439">
        <v>7</v>
      </c>
      <c r="H1221" s="440">
        <v>8</v>
      </c>
      <c r="I1221" s="441">
        <v>9</v>
      </c>
      <c r="J1221" s="442">
        <v>10</v>
      </c>
      <c r="K1221" s="459"/>
      <c r="L1221" s="459"/>
      <c r="M1221" s="459"/>
      <c r="N1221" s="459"/>
    </row>
    <row r="1222" spans="1:14" s="76" customFormat="1" ht="12.75" customHeight="1">
      <c r="A1222" s="224">
        <v>926</v>
      </c>
      <c r="B1222" s="147"/>
      <c r="C1222" s="461"/>
      <c r="D1222" s="225" t="s">
        <v>89</v>
      </c>
      <c r="E1222" s="294">
        <f>E1224+E1233</f>
        <v>3961899.3300000005</v>
      </c>
      <c r="F1222" s="227">
        <f>F1224+F1233</f>
        <v>105800</v>
      </c>
      <c r="G1222" s="663">
        <f>G1224+G1233</f>
        <v>149100</v>
      </c>
      <c r="H1222" s="228">
        <f>H1224+H1233</f>
        <v>142525.63</v>
      </c>
      <c r="I1222" s="366">
        <f>H1222/G1222*100</f>
        <v>95.59063044936285</v>
      </c>
      <c r="J1222" s="294">
        <f>H1222/E1222*100</f>
        <v>3.597406650915585</v>
      </c>
      <c r="K1222" s="459"/>
      <c r="L1222" s="476"/>
      <c r="M1222" s="459"/>
      <c r="N1222" s="459"/>
    </row>
    <row r="1223" spans="1:14" s="76" customFormat="1" ht="12.75" customHeight="1">
      <c r="A1223" s="224"/>
      <c r="B1223" s="225"/>
      <c r="C1223" s="148"/>
      <c r="D1223" s="253" t="s">
        <v>208</v>
      </c>
      <c r="E1223" s="150">
        <f>E1225+E1234</f>
        <v>3828277.2</v>
      </c>
      <c r="F1223" s="149">
        <f>F1229</f>
        <v>0</v>
      </c>
      <c r="G1223" s="149">
        <f>G1225+G1234</f>
        <v>0</v>
      </c>
      <c r="H1223" s="150">
        <f>H1225+H1234+H1230</f>
        <v>0</v>
      </c>
      <c r="I1223" s="623">
        <v>0</v>
      </c>
      <c r="J1223" s="277">
        <f>H1223/E1223*100</f>
        <v>0</v>
      </c>
      <c r="K1223" s="459"/>
      <c r="L1223" s="476"/>
      <c r="M1223" s="459"/>
      <c r="N1223" s="459"/>
    </row>
    <row r="1224" spans="1:14" s="76" customFormat="1" ht="12.75" customHeight="1">
      <c r="A1224" s="211"/>
      <c r="B1224" s="373">
        <v>92601</v>
      </c>
      <c r="C1224" s="212"/>
      <c r="D1224" s="213" t="s">
        <v>170</v>
      </c>
      <c r="E1224" s="120">
        <f>E1226+E1230</f>
        <v>3860479.1300000004</v>
      </c>
      <c r="F1224" s="274">
        <f>F1229</f>
        <v>0</v>
      </c>
      <c r="G1224" s="214">
        <f>G1226+G1230</f>
        <v>0</v>
      </c>
      <c r="H1224" s="120">
        <f>H1226+H1230</f>
        <v>0</v>
      </c>
      <c r="I1224" s="558">
        <v>0</v>
      </c>
      <c r="J1224" s="278">
        <f>H1224/E1224*100</f>
        <v>0</v>
      </c>
      <c r="K1224" s="459"/>
      <c r="L1224" s="476"/>
      <c r="M1224" s="459"/>
      <c r="N1224" s="459"/>
    </row>
    <row r="1225" spans="1:14" s="76" customFormat="1" ht="12.75" customHeight="1">
      <c r="A1225" s="220"/>
      <c r="B1225" s="221"/>
      <c r="C1225" s="511"/>
      <c r="D1225" s="213" t="s">
        <v>198</v>
      </c>
      <c r="E1225" s="295">
        <f>E1229+E1230</f>
        <v>3828277.2</v>
      </c>
      <c r="F1225" s="296">
        <f>F1229</f>
        <v>0</v>
      </c>
      <c r="G1225" s="325">
        <f>G1229+G1231+G1232</f>
        <v>0</v>
      </c>
      <c r="H1225" s="295">
        <v>0</v>
      </c>
      <c r="I1225" s="558">
        <v>0</v>
      </c>
      <c r="J1225" s="278">
        <f>H1225/E1225*100</f>
        <v>0</v>
      </c>
      <c r="K1225" s="459"/>
      <c r="L1225" s="459"/>
      <c r="M1225" s="459"/>
      <c r="N1225" s="459"/>
    </row>
    <row r="1226" spans="1:14" s="76" customFormat="1" ht="12.75" customHeight="1">
      <c r="A1226" s="220"/>
      <c r="B1226" s="221"/>
      <c r="C1226" s="511"/>
      <c r="D1226" s="231" t="s">
        <v>386</v>
      </c>
      <c r="E1226" s="326">
        <f>E1228+E1229</f>
        <v>3771479.1300000004</v>
      </c>
      <c r="F1226" s="327">
        <f>F1229</f>
        <v>0</v>
      </c>
      <c r="G1226" s="328">
        <f>G1228+G1229</f>
        <v>0</v>
      </c>
      <c r="H1226" s="326">
        <v>0</v>
      </c>
      <c r="I1226" s="645">
        <v>0</v>
      </c>
      <c r="J1226" s="279">
        <f>H1226/E1226*100</f>
        <v>0</v>
      </c>
      <c r="K1226" s="459"/>
      <c r="L1226" s="459"/>
      <c r="M1226" s="459"/>
      <c r="N1226" s="459"/>
    </row>
    <row r="1227" spans="1:14" s="76" customFormat="1" ht="12.75" customHeight="1">
      <c r="A1227" s="220"/>
      <c r="B1227" s="221"/>
      <c r="C1227" s="511"/>
      <c r="D1227" s="512" t="s">
        <v>389</v>
      </c>
      <c r="E1227" s="329"/>
      <c r="F1227" s="296"/>
      <c r="G1227" s="325"/>
      <c r="H1227" s="329"/>
      <c r="I1227" s="558"/>
      <c r="J1227" s="278"/>
      <c r="K1227" s="459"/>
      <c r="L1227" s="459"/>
      <c r="M1227" s="459"/>
      <c r="N1227" s="459"/>
    </row>
    <row r="1228" spans="1:14" s="76" customFormat="1" ht="12.75" customHeight="1">
      <c r="A1228" s="220"/>
      <c r="B1228" s="221"/>
      <c r="C1228" s="217">
        <v>4210</v>
      </c>
      <c r="D1228" s="131" t="s">
        <v>7</v>
      </c>
      <c r="E1228" s="345">
        <v>32201.93</v>
      </c>
      <c r="F1228" s="276">
        <v>0</v>
      </c>
      <c r="G1228" s="218">
        <v>0</v>
      </c>
      <c r="H1228" s="345">
        <v>0</v>
      </c>
      <c r="I1228" s="622">
        <v>0</v>
      </c>
      <c r="J1228" s="219">
        <v>0</v>
      </c>
      <c r="K1228" s="459"/>
      <c r="L1228" s="459"/>
      <c r="M1228" s="459"/>
      <c r="N1228" s="459"/>
    </row>
    <row r="1229" spans="1:14" s="76" customFormat="1" ht="12.75" customHeight="1">
      <c r="A1229" s="514"/>
      <c r="B1229" s="664"/>
      <c r="C1229" s="488">
        <v>6050</v>
      </c>
      <c r="D1229" s="490" t="s">
        <v>279</v>
      </c>
      <c r="E1229" s="330">
        <v>3739277.2</v>
      </c>
      <c r="F1229" s="310">
        <v>0</v>
      </c>
      <c r="G1229" s="310">
        <v>0</v>
      </c>
      <c r="H1229" s="330">
        <v>0</v>
      </c>
      <c r="I1229" s="646">
        <v>0</v>
      </c>
      <c r="J1229" s="283">
        <f>H1229/E1229*100</f>
        <v>0</v>
      </c>
      <c r="K1229" s="459"/>
      <c r="L1229" s="459"/>
      <c r="M1229" s="459"/>
      <c r="N1229" s="459"/>
    </row>
    <row r="1230" spans="1:14" s="76" customFormat="1" ht="12.75" customHeight="1">
      <c r="A1230" s="514"/>
      <c r="B1230" s="664"/>
      <c r="C1230" s="515"/>
      <c r="D1230" s="489" t="s">
        <v>249</v>
      </c>
      <c r="E1230" s="350">
        <f>E1231+E1232</f>
        <v>89000</v>
      </c>
      <c r="F1230" s="308">
        <v>0</v>
      </c>
      <c r="G1230" s="308">
        <f>G1231+G1232</f>
        <v>0</v>
      </c>
      <c r="H1230" s="350">
        <v>0</v>
      </c>
      <c r="I1230" s="645">
        <v>0</v>
      </c>
      <c r="J1230" s="279">
        <v>0</v>
      </c>
      <c r="K1230" s="459"/>
      <c r="L1230" s="459"/>
      <c r="M1230" s="459"/>
      <c r="N1230" s="459"/>
    </row>
    <row r="1231" spans="1:14" s="76" customFormat="1" ht="12.75" customHeight="1">
      <c r="A1231" s="514"/>
      <c r="B1231" s="664"/>
      <c r="C1231" s="515">
        <v>6050</v>
      </c>
      <c r="D1231" s="490" t="s">
        <v>279</v>
      </c>
      <c r="E1231" s="330">
        <v>45400</v>
      </c>
      <c r="F1231" s="310">
        <v>0</v>
      </c>
      <c r="G1231" s="310">
        <v>0</v>
      </c>
      <c r="H1231" s="330">
        <v>0</v>
      </c>
      <c r="I1231" s="646">
        <v>0</v>
      </c>
      <c r="J1231" s="283">
        <v>0</v>
      </c>
      <c r="K1231" s="459"/>
      <c r="L1231" s="459"/>
      <c r="M1231" s="459"/>
      <c r="N1231" s="459"/>
    </row>
    <row r="1232" spans="1:14" s="76" customFormat="1" ht="12.75" customHeight="1">
      <c r="A1232" s="514"/>
      <c r="B1232" s="515"/>
      <c r="C1232" s="515">
        <v>6060</v>
      </c>
      <c r="D1232" s="114" t="s">
        <v>284</v>
      </c>
      <c r="E1232" s="330">
        <v>43600</v>
      </c>
      <c r="F1232" s="310">
        <v>0</v>
      </c>
      <c r="G1232" s="310">
        <v>0</v>
      </c>
      <c r="H1232" s="330">
        <v>0</v>
      </c>
      <c r="I1232" s="646">
        <v>0</v>
      </c>
      <c r="J1232" s="283">
        <v>0</v>
      </c>
      <c r="K1232" s="459"/>
      <c r="L1232" s="459"/>
      <c r="M1232" s="459"/>
      <c r="N1232" s="459"/>
    </row>
    <row r="1233" spans="1:14" s="76" customFormat="1" ht="12.75" customHeight="1">
      <c r="A1233" s="105"/>
      <c r="B1233" s="106">
        <v>92695</v>
      </c>
      <c r="C1233" s="385"/>
      <c r="D1233" s="206" t="s">
        <v>38</v>
      </c>
      <c r="E1233" s="361">
        <f>SUM(E1236:E1243)</f>
        <v>101420.2</v>
      </c>
      <c r="F1233" s="362">
        <f>F1236+F1240+F1242+F1243</f>
        <v>105800</v>
      </c>
      <c r="G1233" s="207">
        <f>SUM(G1236:G1243)</f>
        <v>149100</v>
      </c>
      <c r="H1233" s="361">
        <f>SUM(H1235:H1243)</f>
        <v>142525.63</v>
      </c>
      <c r="I1233" s="631">
        <f>H1233/G1233*100</f>
        <v>95.59063044936285</v>
      </c>
      <c r="J1233" s="647">
        <f>H1233/E1233*100</f>
        <v>140.52982541939377</v>
      </c>
      <c r="K1233" s="459"/>
      <c r="L1233" s="459"/>
      <c r="M1233" s="459"/>
      <c r="N1233" s="459"/>
    </row>
    <row r="1234" spans="1:14" s="76" customFormat="1" ht="12.75" customHeight="1">
      <c r="A1234" s="105"/>
      <c r="B1234" s="106"/>
      <c r="C1234" s="385"/>
      <c r="D1234" s="213" t="s">
        <v>198</v>
      </c>
      <c r="E1234" s="111">
        <v>0</v>
      </c>
      <c r="F1234" s="110">
        <v>0</v>
      </c>
      <c r="G1234" s="109">
        <v>0</v>
      </c>
      <c r="H1234" s="111">
        <v>0</v>
      </c>
      <c r="I1234" s="553">
        <v>0</v>
      </c>
      <c r="J1234" s="278">
        <v>0</v>
      </c>
      <c r="K1234" s="459"/>
      <c r="L1234" s="459"/>
      <c r="M1234" s="459"/>
      <c r="N1234" s="459"/>
    </row>
    <row r="1235" spans="1:14" s="76" customFormat="1" ht="12.75" customHeight="1">
      <c r="A1235" s="105"/>
      <c r="B1235" s="112"/>
      <c r="C1235" s="113">
        <v>2800</v>
      </c>
      <c r="D1235" s="114" t="s">
        <v>190</v>
      </c>
      <c r="E1235" s="117"/>
      <c r="F1235" s="116"/>
      <c r="G1235" s="115"/>
      <c r="H1235" s="117"/>
      <c r="I1235" s="553"/>
      <c r="J1235" s="278"/>
      <c r="K1235" s="459"/>
      <c r="L1235" s="459"/>
      <c r="M1235" s="459"/>
      <c r="N1235" s="459"/>
    </row>
    <row r="1236" spans="1:14" s="76" customFormat="1" ht="12.75" customHeight="1">
      <c r="A1236" s="105"/>
      <c r="B1236" s="112"/>
      <c r="C1236" s="113"/>
      <c r="D1236" s="114" t="s">
        <v>191</v>
      </c>
      <c r="E1236" s="117">
        <v>39149.22</v>
      </c>
      <c r="F1236" s="116">
        <v>41000</v>
      </c>
      <c r="G1236" s="115">
        <v>39972</v>
      </c>
      <c r="H1236" s="117">
        <v>39971.88</v>
      </c>
      <c r="I1236" s="554">
        <f>H1236/G1236*100</f>
        <v>99.9996997898529</v>
      </c>
      <c r="J1236" s="283">
        <f aca="true" t="shared" si="107" ref="J1236:J1243">H1236/E1236*100</f>
        <v>102.1013445478607</v>
      </c>
      <c r="K1236" s="459"/>
      <c r="L1236" s="459"/>
      <c r="M1236" s="459"/>
      <c r="N1236" s="459"/>
    </row>
    <row r="1237" spans="1:14" s="76" customFormat="1" ht="12.75" customHeight="1">
      <c r="A1237" s="105"/>
      <c r="B1237" s="112"/>
      <c r="C1237" s="113">
        <v>2830</v>
      </c>
      <c r="D1237" s="114" t="s">
        <v>187</v>
      </c>
      <c r="E1237" s="117"/>
      <c r="F1237" s="116"/>
      <c r="G1237" s="115"/>
      <c r="H1237" s="117"/>
      <c r="I1237" s="553"/>
      <c r="J1237" s="278"/>
      <c r="K1237" s="459"/>
      <c r="L1237" s="459"/>
      <c r="M1237" s="459"/>
      <c r="N1237" s="459"/>
    </row>
    <row r="1238" spans="1:14" s="76" customFormat="1" ht="12.75" customHeight="1">
      <c r="A1238" s="105"/>
      <c r="B1238" s="112"/>
      <c r="C1238" s="113"/>
      <c r="D1238" s="114" t="s">
        <v>370</v>
      </c>
      <c r="E1238" s="117"/>
      <c r="F1238" s="116"/>
      <c r="G1238" s="115"/>
      <c r="H1238" s="117"/>
      <c r="I1238" s="553"/>
      <c r="J1238" s="278"/>
      <c r="K1238" s="459"/>
      <c r="L1238" s="459"/>
      <c r="M1238" s="459"/>
      <c r="N1238" s="459"/>
    </row>
    <row r="1239" spans="1:14" s="76" customFormat="1" ht="12.75" customHeight="1">
      <c r="A1239" s="105"/>
      <c r="B1239" s="112"/>
      <c r="C1239" s="113"/>
      <c r="D1239" s="114" t="s">
        <v>192</v>
      </c>
      <c r="E1239" s="117"/>
      <c r="F1239" s="116"/>
      <c r="G1239" s="115"/>
      <c r="H1239" s="117"/>
      <c r="I1239" s="553"/>
      <c r="J1239" s="278"/>
      <c r="K1239" s="459"/>
      <c r="L1239" s="459"/>
      <c r="M1239" s="459"/>
      <c r="N1239" s="459"/>
    </row>
    <row r="1240" spans="1:14" s="76" customFormat="1" ht="12.75" customHeight="1">
      <c r="A1240" s="105"/>
      <c r="B1240" s="112"/>
      <c r="C1240" s="113"/>
      <c r="D1240" s="114" t="s">
        <v>193</v>
      </c>
      <c r="E1240" s="117">
        <v>45947.5</v>
      </c>
      <c r="F1240" s="116">
        <v>52000</v>
      </c>
      <c r="G1240" s="115">
        <v>48400</v>
      </c>
      <c r="H1240" s="117">
        <v>48193.92</v>
      </c>
      <c r="I1240" s="554">
        <f aca="true" t="shared" si="108" ref="I1240:I1246">H1240/G1240*100</f>
        <v>99.57421487603305</v>
      </c>
      <c r="J1240" s="283">
        <f t="shared" si="107"/>
        <v>104.88910169214864</v>
      </c>
      <c r="K1240" s="459"/>
      <c r="L1240" s="459"/>
      <c r="M1240" s="459"/>
      <c r="N1240" s="459"/>
    </row>
    <row r="1241" spans="1:14" s="76" customFormat="1" ht="12.75" customHeight="1">
      <c r="A1241" s="105"/>
      <c r="B1241" s="112"/>
      <c r="C1241" s="113">
        <v>4170</v>
      </c>
      <c r="D1241" s="114" t="s">
        <v>111</v>
      </c>
      <c r="E1241" s="117">
        <v>0</v>
      </c>
      <c r="F1241" s="116">
        <v>0</v>
      </c>
      <c r="G1241" s="115">
        <v>1957</v>
      </c>
      <c r="H1241" s="117">
        <v>1930</v>
      </c>
      <c r="I1241" s="554">
        <f t="shared" si="108"/>
        <v>98.62033725089422</v>
      </c>
      <c r="J1241" s="283">
        <v>0</v>
      </c>
      <c r="K1241" s="459"/>
      <c r="L1241" s="459"/>
      <c r="M1241" s="459"/>
      <c r="N1241" s="459"/>
    </row>
    <row r="1242" spans="1:14" s="76" customFormat="1" ht="12.75" customHeight="1">
      <c r="A1242" s="105"/>
      <c r="B1242" s="112"/>
      <c r="C1242" s="113">
        <v>4210</v>
      </c>
      <c r="D1242" s="114" t="s">
        <v>7</v>
      </c>
      <c r="E1242" s="117">
        <v>15933.48</v>
      </c>
      <c r="F1242" s="116">
        <v>9800</v>
      </c>
      <c r="G1242" s="115">
        <v>53641</v>
      </c>
      <c r="H1242" s="117">
        <v>49374.83</v>
      </c>
      <c r="I1242" s="554">
        <f t="shared" si="108"/>
        <v>92.04681120784474</v>
      </c>
      <c r="J1242" s="283">
        <f t="shared" si="107"/>
        <v>309.88101783163506</v>
      </c>
      <c r="K1242" s="459"/>
      <c r="L1242" s="459"/>
      <c r="M1242" s="459"/>
      <c r="N1242" s="459"/>
    </row>
    <row r="1243" spans="1:14" s="76" customFormat="1" ht="12.75" customHeight="1">
      <c r="A1243" s="157"/>
      <c r="B1243" s="112"/>
      <c r="C1243" s="113">
        <v>4300</v>
      </c>
      <c r="D1243" s="114" t="s">
        <v>10</v>
      </c>
      <c r="E1243" s="117">
        <v>390</v>
      </c>
      <c r="F1243" s="116">
        <v>3000</v>
      </c>
      <c r="G1243" s="115">
        <v>5130</v>
      </c>
      <c r="H1243" s="117">
        <v>3055</v>
      </c>
      <c r="I1243" s="554">
        <f t="shared" si="108"/>
        <v>59.551656920077974</v>
      </c>
      <c r="J1243" s="283">
        <f t="shared" si="107"/>
        <v>783.3333333333333</v>
      </c>
      <c r="K1243" s="517"/>
      <c r="L1243" s="459"/>
      <c r="M1243" s="459"/>
      <c r="N1243" s="459"/>
    </row>
    <row r="1244" spans="1:14" s="76" customFormat="1" ht="12.75" customHeight="1">
      <c r="A1244" s="730"/>
      <c r="B1244" s="731"/>
      <c r="C1244" s="732"/>
      <c r="D1244" s="733" t="s">
        <v>90</v>
      </c>
      <c r="E1244" s="734">
        <f>E10+E13+E20+E50+E75+E134+E300+E353+E361+E365+E664+E745+E902+E966+E1171+E1205+E1222</f>
        <v>68682078.08</v>
      </c>
      <c r="F1244" s="735">
        <f>F10+F13+F20+F50+F75+F134+F300+F353+F361+F365+F664+F745+F902+F966+F1171+F1205+F1222</f>
        <v>63778580</v>
      </c>
      <c r="G1244" s="735">
        <f>G10+G13+G20+G50+G75+G134+G300+G353+G361+G365+G664+G745+G902+G966+G1171+G1205+G1222+G349</f>
        <v>64587201</v>
      </c>
      <c r="H1244" s="736">
        <f>H10+H13+H20+H50+H75+H134+H300+H353+H361+H365+H664+H745+H902+H966+H1171+H1205+H1222+H349</f>
        <v>62959249.2</v>
      </c>
      <c r="I1244" s="552">
        <f t="shared" si="108"/>
        <v>97.47945138542232</v>
      </c>
      <c r="J1244" s="277">
        <f>H1244/E1244*100</f>
        <v>91.6676532801845</v>
      </c>
      <c r="K1244" s="518"/>
      <c r="L1244" s="459"/>
      <c r="M1244" s="459"/>
      <c r="N1244" s="459"/>
    </row>
    <row r="1245" spans="1:14" s="76" customFormat="1" ht="12.75" customHeight="1">
      <c r="A1245" s="730"/>
      <c r="B1245" s="737"/>
      <c r="C1245" s="732"/>
      <c r="D1245" s="733" t="s">
        <v>171</v>
      </c>
      <c r="E1245" s="738">
        <f>E21+E51+E135+E366+E665+E746+E967+E1223+E76+E903+E1172+E301</f>
        <v>10343908.579999998</v>
      </c>
      <c r="F1245" s="735">
        <f>F21+F51+F76+F135+F366+F665+F746+F967+F1223+F1172+F301</f>
        <v>6983405</v>
      </c>
      <c r="G1245" s="735">
        <f>G21+G51+G76+G135+G366+G665+G746+G967+G1172+G903+G1223+G301</f>
        <v>5017616</v>
      </c>
      <c r="H1245" s="736">
        <f>H21+H51+H76+H135+H366+H746+H967+H1223+H903+H1172+H301+H665</f>
        <v>4845617.15</v>
      </c>
      <c r="I1245" s="277">
        <f t="shared" si="108"/>
        <v>96.5721001766576</v>
      </c>
      <c r="J1245" s="277">
        <f>H1245/E1245*100</f>
        <v>46.84512737640611</v>
      </c>
      <c r="K1245" s="518"/>
      <c r="L1245" s="459"/>
      <c r="M1245" s="459"/>
      <c r="N1245" s="459"/>
    </row>
    <row r="1246" spans="1:14" s="76" customFormat="1" ht="12.75" customHeight="1">
      <c r="A1246" s="739"/>
      <c r="B1246" s="545"/>
      <c r="C1246" s="740"/>
      <c r="D1246" s="539" t="s">
        <v>292</v>
      </c>
      <c r="E1246" s="741">
        <f>E1244-E1245</f>
        <v>58338169.5</v>
      </c>
      <c r="F1246" s="145">
        <f>F1244-F1245</f>
        <v>56795175</v>
      </c>
      <c r="G1246" s="145">
        <f>G1244-G1245</f>
        <v>59569585</v>
      </c>
      <c r="H1246" s="150">
        <f>H1244-H1245</f>
        <v>58113632.050000004</v>
      </c>
      <c r="I1246" s="150">
        <f t="shared" si="108"/>
        <v>97.5558786417599</v>
      </c>
      <c r="J1246" s="150">
        <f>H1246/E1246*100</f>
        <v>99.61511056667625</v>
      </c>
      <c r="K1246" s="518"/>
      <c r="L1246" s="459"/>
      <c r="M1246" s="459"/>
      <c r="N1246" s="459"/>
    </row>
    <row r="1247" spans="5:14" s="76" customFormat="1" ht="12.75" customHeight="1">
      <c r="E1247" s="331"/>
      <c r="F1247" s="332"/>
      <c r="G1247" s="332"/>
      <c r="H1247" s="242"/>
      <c r="I1247" s="344"/>
      <c r="J1247" s="344"/>
      <c r="K1247" s="459"/>
      <c r="L1247" s="459"/>
      <c r="M1247" s="459"/>
      <c r="N1247" s="459"/>
    </row>
    <row r="1248" spans="4:14" s="76" customFormat="1" ht="12.75" customHeight="1">
      <c r="D1248" s="156"/>
      <c r="E1248" s="335"/>
      <c r="F1248" s="336"/>
      <c r="G1248" s="337"/>
      <c r="H1248" s="245"/>
      <c r="I1248" s="344"/>
      <c r="J1248" s="344"/>
      <c r="K1248" s="459"/>
      <c r="L1248" s="459"/>
      <c r="M1248" s="459"/>
      <c r="N1248" s="459"/>
    </row>
    <row r="1249" spans="4:14" s="76" customFormat="1" ht="12.75" customHeight="1">
      <c r="D1249" s="159"/>
      <c r="E1249" s="338"/>
      <c r="F1249" s="339"/>
      <c r="G1249" s="246"/>
      <c r="H1249" s="340"/>
      <c r="I1249" s="340"/>
      <c r="J1249" s="340"/>
      <c r="K1249" s="467"/>
      <c r="L1249" s="459"/>
      <c r="M1249" s="459"/>
      <c r="N1249" s="459"/>
    </row>
    <row r="1250" spans="4:14" s="76" customFormat="1" ht="12.75" customHeight="1">
      <c r="D1250" s="159"/>
      <c r="E1250" s="343"/>
      <c r="F1250" s="336"/>
      <c r="G1250" s="337"/>
      <c r="H1250" s="245"/>
      <c r="I1250" s="341"/>
      <c r="J1250" s="342"/>
      <c r="K1250" s="467"/>
      <c r="L1250" s="459"/>
      <c r="M1250" s="459"/>
      <c r="N1250" s="459"/>
    </row>
    <row r="1251" spans="4:14" s="76" customFormat="1" ht="12.75" customHeight="1">
      <c r="D1251" s="159"/>
      <c r="E1251" s="343"/>
      <c r="F1251" s="336"/>
      <c r="G1251" s="337"/>
      <c r="H1251" s="245"/>
      <c r="I1251" s="333"/>
      <c r="J1251" s="334"/>
      <c r="K1251" s="459"/>
      <c r="L1251" s="459"/>
      <c r="M1251" s="459"/>
      <c r="N1251" s="459"/>
    </row>
    <row r="1252" spans="4:14" s="76" customFormat="1" ht="12.75" customHeight="1">
      <c r="D1252" s="159"/>
      <c r="E1252" s="343"/>
      <c r="F1252" s="336"/>
      <c r="G1252" s="337"/>
      <c r="H1252" s="245"/>
      <c r="I1252" s="333"/>
      <c r="J1252" s="334"/>
      <c r="K1252" s="459"/>
      <c r="L1252" s="459"/>
      <c r="M1252" s="459"/>
      <c r="N1252" s="459"/>
    </row>
    <row r="1253" spans="4:14" s="76" customFormat="1" ht="12.75" customHeight="1">
      <c r="D1253" s="159"/>
      <c r="E1253" s="343"/>
      <c r="F1253" s="336"/>
      <c r="G1253" s="337"/>
      <c r="H1253" s="245"/>
      <c r="I1253" s="333"/>
      <c r="J1253" s="334"/>
      <c r="K1253" s="459"/>
      <c r="L1253" s="459"/>
      <c r="M1253" s="459"/>
      <c r="N1253" s="459"/>
    </row>
    <row r="1254" spans="4:14" s="76" customFormat="1" ht="12.75" customHeight="1">
      <c r="D1254" s="159"/>
      <c r="E1254" s="343"/>
      <c r="F1254" s="336"/>
      <c r="G1254" s="337"/>
      <c r="H1254" s="245"/>
      <c r="I1254" s="333"/>
      <c r="J1254" s="334"/>
      <c r="K1254" s="459"/>
      <c r="L1254" s="459"/>
      <c r="M1254" s="459"/>
      <c r="N1254" s="459"/>
    </row>
    <row r="1255" spans="4:14" s="76" customFormat="1" ht="12.75" customHeight="1">
      <c r="D1255" s="159"/>
      <c r="E1255" s="338"/>
      <c r="F1255" s="336"/>
      <c r="G1255" s="337"/>
      <c r="H1255" s="245"/>
      <c r="I1255" s="333"/>
      <c r="J1255" s="334"/>
      <c r="K1255" s="459"/>
      <c r="L1255" s="459"/>
      <c r="M1255" s="459"/>
      <c r="N1255" s="459"/>
    </row>
    <row r="1256" spans="4:14" s="76" customFormat="1" ht="12.75" customHeight="1">
      <c r="D1256" s="159"/>
      <c r="E1256" s="343"/>
      <c r="F1256" s="336"/>
      <c r="G1256" s="337"/>
      <c r="H1256" s="245"/>
      <c r="I1256" s="333"/>
      <c r="J1256" s="334"/>
      <c r="K1256" s="459"/>
      <c r="L1256" s="459"/>
      <c r="M1256" s="459"/>
      <c r="N1256" s="459"/>
    </row>
    <row r="1257" spans="4:14" s="76" customFormat="1" ht="12.75" customHeight="1">
      <c r="D1257" s="159"/>
      <c r="E1257" s="343"/>
      <c r="F1257" s="336"/>
      <c r="G1257" s="337"/>
      <c r="H1257" s="245"/>
      <c r="I1257" s="333"/>
      <c r="J1257" s="334"/>
      <c r="K1257" s="459"/>
      <c r="L1257" s="459"/>
      <c r="M1257" s="459"/>
      <c r="N1257" s="459"/>
    </row>
    <row r="1258" spans="4:14" s="76" customFormat="1" ht="12.75" customHeight="1">
      <c r="D1258" s="159"/>
      <c r="E1258" s="343"/>
      <c r="F1258" s="336"/>
      <c r="G1258" s="337"/>
      <c r="H1258" s="340"/>
      <c r="I1258" s="333"/>
      <c r="J1258" s="334"/>
      <c r="K1258" s="459"/>
      <c r="L1258" s="459"/>
      <c r="M1258" s="459"/>
      <c r="N1258" s="459"/>
    </row>
    <row r="1259" spans="4:14" s="76" customFormat="1" ht="12.75" customHeight="1">
      <c r="D1259" s="159"/>
      <c r="E1259" s="343"/>
      <c r="F1259" s="336"/>
      <c r="G1259" s="337"/>
      <c r="H1259" s="340"/>
      <c r="I1259" s="333"/>
      <c r="J1259" s="334"/>
      <c r="K1259" s="459"/>
      <c r="L1259" s="459"/>
      <c r="M1259" s="459"/>
      <c r="N1259" s="459"/>
    </row>
    <row r="1260" spans="4:14" s="76" customFormat="1" ht="12.75" customHeight="1">
      <c r="D1260" s="159"/>
      <c r="E1260" s="343"/>
      <c r="F1260" s="336"/>
      <c r="G1260" s="337"/>
      <c r="H1260" s="340"/>
      <c r="I1260" s="333"/>
      <c r="J1260" s="334"/>
      <c r="K1260" s="459"/>
      <c r="L1260" s="459"/>
      <c r="M1260" s="459"/>
      <c r="N1260" s="459"/>
    </row>
    <row r="1261" spans="4:14" s="76" customFormat="1" ht="12.75" customHeight="1">
      <c r="D1261" s="159"/>
      <c r="E1261" s="343"/>
      <c r="F1261" s="336"/>
      <c r="G1261" s="337"/>
      <c r="H1261" s="340"/>
      <c r="I1261" s="333"/>
      <c r="J1261" s="334"/>
      <c r="K1261" s="459"/>
      <c r="L1261" s="459"/>
      <c r="M1261" s="459"/>
      <c r="N1261" s="459"/>
    </row>
    <row r="1262" spans="4:14" s="76" customFormat="1" ht="12.75" customHeight="1">
      <c r="D1262" s="159"/>
      <c r="E1262" s="343"/>
      <c r="F1262" s="336"/>
      <c r="G1262" s="337"/>
      <c r="H1262" s="340"/>
      <c r="I1262" s="333"/>
      <c r="J1262" s="334"/>
      <c r="K1262" s="459"/>
      <c r="L1262" s="459"/>
      <c r="M1262" s="459"/>
      <c r="N1262" s="459"/>
    </row>
    <row r="1263" spans="4:14" s="76" customFormat="1" ht="12.75" customHeight="1">
      <c r="D1263" s="159"/>
      <c r="E1263" s="343"/>
      <c r="F1263" s="336"/>
      <c r="G1263" s="337"/>
      <c r="H1263" s="340"/>
      <c r="I1263" s="333"/>
      <c r="J1263" s="334"/>
      <c r="K1263" s="459"/>
      <c r="L1263" s="459"/>
      <c r="M1263" s="459"/>
      <c r="N1263" s="459"/>
    </row>
    <row r="1264" spans="4:14" s="76" customFormat="1" ht="12.75" customHeight="1">
      <c r="D1264" s="159"/>
      <c r="E1264" s="338"/>
      <c r="F1264" s="339"/>
      <c r="G1264" s="246"/>
      <c r="H1264" s="340"/>
      <c r="I1264" s="333"/>
      <c r="J1264" s="334"/>
      <c r="K1264" s="459"/>
      <c r="L1264" s="459"/>
      <c r="M1264" s="459"/>
      <c r="N1264" s="459"/>
    </row>
    <row r="1265" spans="4:14" s="76" customFormat="1" ht="12.75" customHeight="1">
      <c r="D1265" s="159"/>
      <c r="E1265" s="338"/>
      <c r="F1265" s="339"/>
      <c r="G1265" s="246"/>
      <c r="H1265" s="340"/>
      <c r="I1265" s="333"/>
      <c r="J1265" s="334"/>
      <c r="K1265" s="459"/>
      <c r="L1265" s="459"/>
      <c r="M1265" s="459"/>
      <c r="N1265" s="459"/>
    </row>
    <row r="1266" spans="4:14" s="76" customFormat="1" ht="12.75" customHeight="1">
      <c r="D1266" s="159"/>
      <c r="E1266" s="338"/>
      <c r="F1266" s="339"/>
      <c r="G1266" s="246"/>
      <c r="H1266" s="340"/>
      <c r="I1266" s="333"/>
      <c r="J1266" s="334"/>
      <c r="K1266" s="459"/>
      <c r="L1266" s="459"/>
      <c r="M1266" s="459"/>
      <c r="N1266" s="459"/>
    </row>
    <row r="1267" spans="4:14" s="76" customFormat="1" ht="12.75" customHeight="1">
      <c r="D1267" s="159"/>
      <c r="E1267" s="338"/>
      <c r="F1267" s="339"/>
      <c r="G1267" s="246"/>
      <c r="H1267" s="340"/>
      <c r="I1267" s="333"/>
      <c r="J1267" s="334"/>
      <c r="K1267" s="459"/>
      <c r="L1267" s="459"/>
      <c r="M1267" s="459"/>
      <c r="N1267" s="459"/>
    </row>
    <row r="1268" spans="4:14" s="76" customFormat="1" ht="12.75" customHeight="1">
      <c r="D1268" s="159"/>
      <c r="E1268" s="338"/>
      <c r="F1268" s="339"/>
      <c r="G1268" s="246"/>
      <c r="H1268" s="340"/>
      <c r="I1268" s="333"/>
      <c r="J1268" s="334"/>
      <c r="K1268" s="459"/>
      <c r="L1268" s="459"/>
      <c r="M1268" s="459"/>
      <c r="N1268" s="459"/>
    </row>
    <row r="1269" spans="4:14" s="76" customFormat="1" ht="12.75" customHeight="1">
      <c r="D1269" s="159"/>
      <c r="E1269" s="338"/>
      <c r="F1269" s="339"/>
      <c r="G1269" s="246"/>
      <c r="H1269" s="340"/>
      <c r="I1269" s="333"/>
      <c r="J1269" s="334"/>
      <c r="K1269" s="459"/>
      <c r="L1269" s="459"/>
      <c r="M1269" s="459"/>
      <c r="N1269" s="459"/>
    </row>
    <row r="1270" spans="4:14" s="76" customFormat="1" ht="12.75" customHeight="1">
      <c r="D1270" s="159"/>
      <c r="E1270" s="338"/>
      <c r="F1270" s="339"/>
      <c r="G1270" s="246"/>
      <c r="H1270" s="340"/>
      <c r="I1270" s="333"/>
      <c r="J1270" s="334"/>
      <c r="K1270" s="459"/>
      <c r="L1270" s="459"/>
      <c r="M1270" s="459"/>
      <c r="N1270" s="459"/>
    </row>
    <row r="1271" spans="4:14" s="76" customFormat="1" ht="12.75" customHeight="1">
      <c r="D1271" s="159"/>
      <c r="E1271" s="338"/>
      <c r="F1271" s="339"/>
      <c r="G1271" s="246"/>
      <c r="H1271" s="340"/>
      <c r="I1271" s="333"/>
      <c r="J1271" s="334"/>
      <c r="K1271" s="459"/>
      <c r="L1271" s="459"/>
      <c r="M1271" s="459"/>
      <c r="N1271" s="459"/>
    </row>
    <row r="1272" spans="4:14" s="76" customFormat="1" ht="12.75" customHeight="1">
      <c r="D1272" s="159"/>
      <c r="E1272" s="338"/>
      <c r="F1272" s="339"/>
      <c r="G1272" s="246"/>
      <c r="H1272" s="340"/>
      <c r="I1272" s="333"/>
      <c r="J1272" s="334"/>
      <c r="K1272" s="459"/>
      <c r="L1272" s="459"/>
      <c r="M1272" s="459"/>
      <c r="N1272" s="459"/>
    </row>
    <row r="1273" spans="4:14" s="76" customFormat="1" ht="12.75" customHeight="1">
      <c r="D1273" s="159"/>
      <c r="E1273" s="338"/>
      <c r="F1273" s="339"/>
      <c r="G1273" s="246"/>
      <c r="H1273" s="340"/>
      <c r="I1273" s="333"/>
      <c r="J1273" s="334"/>
      <c r="K1273" s="459"/>
      <c r="L1273" s="459"/>
      <c r="M1273" s="459"/>
      <c r="N1273" s="459"/>
    </row>
    <row r="1274" spans="4:14" s="76" customFormat="1" ht="12.75" customHeight="1">
      <c r="D1274" s="159"/>
      <c r="E1274" s="338"/>
      <c r="F1274" s="339"/>
      <c r="G1274" s="246"/>
      <c r="H1274" s="340"/>
      <c r="I1274" s="333"/>
      <c r="J1274" s="334"/>
      <c r="K1274" s="459"/>
      <c r="L1274" s="459"/>
      <c r="M1274" s="459"/>
      <c r="N1274" s="459"/>
    </row>
    <row r="1275" spans="4:14" s="76" customFormat="1" ht="12.75" customHeight="1">
      <c r="D1275" s="159"/>
      <c r="E1275" s="338"/>
      <c r="F1275" s="339"/>
      <c r="G1275" s="246"/>
      <c r="H1275" s="340"/>
      <c r="I1275" s="333"/>
      <c r="J1275" s="334"/>
      <c r="K1275" s="459"/>
      <c r="L1275" s="459"/>
      <c r="M1275" s="459"/>
      <c r="N1275" s="459"/>
    </row>
    <row r="1276" spans="4:14" s="76" customFormat="1" ht="12.75" customHeight="1">
      <c r="D1276" s="159"/>
      <c r="E1276" s="338"/>
      <c r="F1276" s="339"/>
      <c r="G1276" s="246"/>
      <c r="H1276" s="340"/>
      <c r="I1276" s="333"/>
      <c r="J1276" s="334"/>
      <c r="K1276" s="459"/>
      <c r="L1276" s="459"/>
      <c r="M1276" s="459"/>
      <c r="N1276" s="459"/>
    </row>
    <row r="1277" spans="4:14" s="76" customFormat="1" ht="12.75" customHeight="1">
      <c r="D1277" s="159"/>
      <c r="E1277" s="338"/>
      <c r="F1277" s="339"/>
      <c r="G1277" s="246"/>
      <c r="H1277" s="340"/>
      <c r="I1277" s="333"/>
      <c r="J1277" s="334"/>
      <c r="K1277" s="459"/>
      <c r="L1277" s="459"/>
      <c r="M1277" s="459"/>
      <c r="N1277" s="459"/>
    </row>
    <row r="1278" spans="4:14" s="76" customFormat="1" ht="12.75" customHeight="1">
      <c r="D1278" s="159"/>
      <c r="E1278" s="338"/>
      <c r="F1278" s="339"/>
      <c r="G1278" s="246"/>
      <c r="H1278" s="340"/>
      <c r="I1278" s="333"/>
      <c r="J1278" s="334"/>
      <c r="K1278" s="459"/>
      <c r="L1278" s="459"/>
      <c r="M1278" s="459"/>
      <c r="N1278" s="459"/>
    </row>
    <row r="1279" spans="4:14" s="76" customFormat="1" ht="12.75" customHeight="1">
      <c r="D1279" s="159"/>
      <c r="E1279" s="338"/>
      <c r="F1279" s="339"/>
      <c r="G1279" s="246"/>
      <c r="H1279" s="340"/>
      <c r="I1279" s="333"/>
      <c r="J1279" s="334"/>
      <c r="K1279" s="459"/>
      <c r="L1279" s="459"/>
      <c r="M1279" s="459"/>
      <c r="N1279" s="459"/>
    </row>
    <row r="1280" spans="4:14" s="76" customFormat="1" ht="12.75" customHeight="1">
      <c r="D1280" s="159"/>
      <c r="E1280" s="159" t="s">
        <v>551</v>
      </c>
      <c r="F1280" s="339"/>
      <c r="G1280" s="246"/>
      <c r="H1280" s="340"/>
      <c r="I1280" s="333"/>
      <c r="J1280" s="334"/>
      <c r="K1280" s="459"/>
      <c r="L1280" s="459"/>
      <c r="M1280" s="459"/>
      <c r="N1280" s="459"/>
    </row>
    <row r="1281" spans="4:14" s="76" customFormat="1" ht="12.75" customHeight="1">
      <c r="D1281" s="159"/>
      <c r="E1281" s="338"/>
      <c r="F1281" s="339"/>
      <c r="G1281" s="246"/>
      <c r="H1281" s="340"/>
      <c r="I1281" s="333"/>
      <c r="J1281" s="334"/>
      <c r="K1281" s="459"/>
      <c r="L1281" s="459"/>
      <c r="M1281" s="459"/>
      <c r="N1281" s="459"/>
    </row>
    <row r="1282" spans="4:14" s="76" customFormat="1" ht="12.75" customHeight="1">
      <c r="D1282" s="159"/>
      <c r="E1282" s="338"/>
      <c r="F1282" s="339"/>
      <c r="G1282" s="246"/>
      <c r="H1282" s="340"/>
      <c r="I1282" s="333"/>
      <c r="J1282" s="334"/>
      <c r="K1282" s="459"/>
      <c r="L1282" s="459"/>
      <c r="M1282" s="459"/>
      <c r="N1282" s="459"/>
    </row>
    <row r="1283" spans="4:14" s="76" customFormat="1" ht="12.75" customHeight="1">
      <c r="D1283" s="159"/>
      <c r="E1283" s="338"/>
      <c r="F1283" s="339"/>
      <c r="G1283" s="246"/>
      <c r="H1283" s="340"/>
      <c r="I1283" s="333"/>
      <c r="J1283" s="334"/>
      <c r="K1283" s="459"/>
      <c r="L1283" s="459"/>
      <c r="M1283" s="459"/>
      <c r="N1283" s="459"/>
    </row>
    <row r="1284" spans="4:14" s="76" customFormat="1" ht="12.75" customHeight="1">
      <c r="D1284" s="159"/>
      <c r="E1284" s="338"/>
      <c r="F1284" s="339"/>
      <c r="G1284" s="246"/>
      <c r="H1284" s="340"/>
      <c r="I1284" s="333"/>
      <c r="J1284" s="334"/>
      <c r="K1284" s="459"/>
      <c r="L1284" s="459"/>
      <c r="M1284" s="459"/>
      <c r="N1284" s="459"/>
    </row>
    <row r="1285" spans="4:14" s="76" customFormat="1" ht="12.75" customHeight="1">
      <c r="D1285" s="159"/>
      <c r="E1285" s="338"/>
      <c r="F1285" s="339"/>
      <c r="G1285" s="246"/>
      <c r="H1285" s="340"/>
      <c r="I1285" s="333"/>
      <c r="J1285" s="334"/>
      <c r="K1285" s="459"/>
      <c r="L1285" s="459"/>
      <c r="M1285" s="459"/>
      <c r="N1285" s="459"/>
    </row>
    <row r="1286" spans="4:14" s="76" customFormat="1" ht="12.75" customHeight="1">
      <c r="D1286" s="159"/>
      <c r="E1286" s="338"/>
      <c r="F1286" s="339"/>
      <c r="G1286" s="246"/>
      <c r="H1286" s="340"/>
      <c r="I1286" s="333"/>
      <c r="J1286" s="334"/>
      <c r="K1286" s="459"/>
      <c r="L1286" s="459"/>
      <c r="M1286" s="459"/>
      <c r="N1286" s="459"/>
    </row>
    <row r="1287" spans="4:14" s="76" customFormat="1" ht="12.75" customHeight="1">
      <c r="D1287" s="159"/>
      <c r="E1287" s="158"/>
      <c r="F1287" s="158"/>
      <c r="G1287" s="332"/>
      <c r="H1287" s="242"/>
      <c r="I1287" s="333"/>
      <c r="J1287" s="334"/>
      <c r="K1287" s="459"/>
      <c r="L1287" s="459"/>
      <c r="M1287" s="459"/>
      <c r="N1287" s="459"/>
    </row>
    <row r="1288" spans="5:14" s="76" customFormat="1" ht="12.75" customHeight="1">
      <c r="E1288" s="332"/>
      <c r="F1288" s="332"/>
      <c r="G1288" s="332"/>
      <c r="H1288" s="242"/>
      <c r="I1288" s="333"/>
      <c r="J1288" s="334"/>
      <c r="K1288" s="459"/>
      <c r="L1288" s="459"/>
      <c r="M1288" s="459"/>
      <c r="N1288" s="459"/>
    </row>
    <row r="1289" spans="5:14" s="76" customFormat="1" ht="12.75" customHeight="1">
      <c r="E1289" s="332"/>
      <c r="F1289" s="332"/>
      <c r="G1289" s="332"/>
      <c r="H1289" s="242"/>
      <c r="I1289" s="333"/>
      <c r="J1289" s="334"/>
      <c r="K1289" s="459"/>
      <c r="L1289" s="459"/>
      <c r="M1289" s="459"/>
      <c r="N1289" s="459"/>
    </row>
    <row r="1290" spans="5:14" s="76" customFormat="1" ht="12.75" customHeight="1">
      <c r="E1290" s="332"/>
      <c r="F1290" s="332"/>
      <c r="G1290" s="332"/>
      <c r="H1290" s="242"/>
      <c r="I1290" s="344"/>
      <c r="J1290" s="334"/>
      <c r="K1290" s="459"/>
      <c r="L1290" s="459"/>
      <c r="M1290" s="459"/>
      <c r="N1290" s="459"/>
    </row>
    <row r="1291" spans="5:14" s="76" customFormat="1" ht="12.75" customHeight="1">
      <c r="E1291" s="332"/>
      <c r="F1291" s="332"/>
      <c r="G1291" s="332"/>
      <c r="H1291" s="242"/>
      <c r="I1291" s="344"/>
      <c r="J1291" s="334"/>
      <c r="K1291" s="459"/>
      <c r="L1291" s="459"/>
      <c r="M1291" s="459"/>
      <c r="N1291" s="459"/>
    </row>
    <row r="1292" spans="1:14" s="76" customFormat="1" ht="12.75" customHeight="1">
      <c r="A1292" s="84"/>
      <c r="B1292" s="84"/>
      <c r="C1292" s="84"/>
      <c r="D1292" s="84"/>
      <c r="E1292" s="519"/>
      <c r="F1292" s="519"/>
      <c r="G1292" s="519"/>
      <c r="H1292" s="520"/>
      <c r="I1292" s="521"/>
      <c r="J1292" s="522"/>
      <c r="K1292" s="459"/>
      <c r="L1292" s="459"/>
      <c r="M1292" s="459"/>
      <c r="N1292" s="459"/>
    </row>
    <row r="1293" spans="1:14" s="76" customFormat="1" ht="12.75" customHeight="1">
      <c r="A1293" s="84"/>
      <c r="B1293" s="84"/>
      <c r="C1293" s="84"/>
      <c r="D1293" s="84"/>
      <c r="E1293" s="519"/>
      <c r="F1293" s="519"/>
      <c r="G1293" s="519"/>
      <c r="H1293" s="520"/>
      <c r="I1293" s="521"/>
      <c r="J1293" s="522"/>
      <c r="K1293" s="459"/>
      <c r="L1293" s="459"/>
      <c r="M1293" s="459"/>
      <c r="N1293" s="459"/>
    </row>
    <row r="1294" spans="1:14" s="76" customFormat="1" ht="12.75" customHeight="1">
      <c r="A1294" s="84"/>
      <c r="B1294" s="84"/>
      <c r="C1294" s="84"/>
      <c r="D1294" s="84"/>
      <c r="E1294" s="519"/>
      <c r="F1294" s="519"/>
      <c r="G1294" s="519"/>
      <c r="H1294" s="520"/>
      <c r="I1294" s="521"/>
      <c r="J1294" s="522"/>
      <c r="K1294" s="459"/>
      <c r="L1294" s="459"/>
      <c r="M1294" s="459"/>
      <c r="N1294" s="459"/>
    </row>
    <row r="1295" spans="1:14" s="76" customFormat="1" ht="12.75" customHeight="1">
      <c r="A1295" s="84"/>
      <c r="B1295" s="84"/>
      <c r="C1295" s="84"/>
      <c r="D1295" s="84"/>
      <c r="E1295" s="519"/>
      <c r="F1295" s="519"/>
      <c r="G1295" s="519"/>
      <c r="H1295" s="523"/>
      <c r="I1295" s="524"/>
      <c r="J1295" s="525"/>
      <c r="K1295" s="459"/>
      <c r="L1295" s="459"/>
      <c r="M1295" s="459"/>
      <c r="N1295" s="459"/>
    </row>
    <row r="1296" spans="5:14" s="76" customFormat="1" ht="12.75" customHeight="1">
      <c r="E1296" s="332"/>
      <c r="F1296" s="332"/>
      <c r="G1296" s="332"/>
      <c r="H1296" s="242"/>
      <c r="I1296" s="344"/>
      <c r="J1296" s="334"/>
      <c r="K1296" s="459"/>
      <c r="L1296" s="459"/>
      <c r="M1296" s="459"/>
      <c r="N1296" s="459"/>
    </row>
    <row r="1297" spans="5:14" s="76" customFormat="1" ht="12.75" customHeight="1">
      <c r="E1297" s="332"/>
      <c r="F1297" s="332"/>
      <c r="G1297" s="332"/>
      <c r="H1297" s="242"/>
      <c r="I1297" s="344"/>
      <c r="J1297" s="334"/>
      <c r="K1297" s="459"/>
      <c r="L1297" s="459"/>
      <c r="M1297" s="459"/>
      <c r="N1297" s="459"/>
    </row>
    <row r="1298" spans="5:14" s="76" customFormat="1" ht="12.75" customHeight="1">
      <c r="E1298" s="332"/>
      <c r="F1298" s="332"/>
      <c r="G1298" s="332"/>
      <c r="H1298" s="242"/>
      <c r="I1298" s="344"/>
      <c r="J1298" s="334"/>
      <c r="K1298" s="459"/>
      <c r="L1298" s="459"/>
      <c r="M1298" s="459"/>
      <c r="N1298" s="459"/>
    </row>
    <row r="1299" spans="1:14" s="76" customFormat="1" ht="12.75" customHeight="1">
      <c r="A1299" s="84"/>
      <c r="B1299" s="84"/>
      <c r="C1299" s="84"/>
      <c r="D1299" s="84"/>
      <c r="E1299" s="519"/>
      <c r="F1299" s="519"/>
      <c r="G1299" s="519"/>
      <c r="H1299" s="520"/>
      <c r="I1299" s="521"/>
      <c r="J1299" s="522"/>
      <c r="K1299" s="459"/>
      <c r="L1299" s="459"/>
      <c r="M1299" s="459"/>
      <c r="N1299" s="459"/>
    </row>
    <row r="1300" spans="1:14" s="76" customFormat="1" ht="12.75" customHeight="1">
      <c r="A1300" s="84"/>
      <c r="B1300" s="84"/>
      <c r="C1300" s="84"/>
      <c r="D1300" s="84"/>
      <c r="E1300" s="519"/>
      <c r="F1300" s="519"/>
      <c r="G1300" s="519"/>
      <c r="H1300" s="520"/>
      <c r="I1300" s="521"/>
      <c r="J1300" s="522"/>
      <c r="K1300" s="459"/>
      <c r="L1300" s="459"/>
      <c r="M1300" s="459"/>
      <c r="N1300" s="459"/>
    </row>
    <row r="1301" spans="1:14" s="76" customFormat="1" ht="12.75" customHeight="1">
      <c r="A1301" s="84"/>
      <c r="B1301" s="84"/>
      <c r="C1301" s="84"/>
      <c r="D1301" s="84"/>
      <c r="E1301" s="519"/>
      <c r="F1301" s="519"/>
      <c r="G1301" s="519"/>
      <c r="H1301" s="523"/>
      <c r="I1301" s="524"/>
      <c r="J1301" s="525"/>
      <c r="K1301" s="459"/>
      <c r="L1301" s="459"/>
      <c r="M1301" s="459"/>
      <c r="N1301" s="459"/>
    </row>
    <row r="1302" spans="1:14" s="76" customFormat="1" ht="12.75" customHeight="1">
      <c r="A1302" s="156"/>
      <c r="B1302" s="193"/>
      <c r="C1302" s="193"/>
      <c r="D1302" s="193"/>
      <c r="E1302" s="526"/>
      <c r="F1302" s="527"/>
      <c r="G1302" s="527"/>
      <c r="H1302" s="526"/>
      <c r="I1302" s="528"/>
      <c r="J1302" s="289"/>
      <c r="K1302" s="459"/>
      <c r="L1302" s="459"/>
      <c r="M1302" s="459"/>
      <c r="N1302" s="459"/>
    </row>
    <row r="1303" spans="1:14" s="76" customFormat="1" ht="12.75" customHeight="1">
      <c r="A1303" s="156"/>
      <c r="B1303" s="193"/>
      <c r="C1303" s="529"/>
      <c r="D1303" s="529"/>
      <c r="E1303" s="530"/>
      <c r="F1303" s="531"/>
      <c r="G1303" s="531"/>
      <c r="H1303" s="530"/>
      <c r="I1303" s="532"/>
      <c r="J1303" s="533"/>
      <c r="K1303" s="459"/>
      <c r="L1303" s="459"/>
      <c r="M1303" s="459"/>
      <c r="N1303" s="459"/>
    </row>
    <row r="1304" spans="1:14" s="76" customFormat="1" ht="12.75" customHeight="1">
      <c r="A1304" s="156"/>
      <c r="B1304" s="248"/>
      <c r="C1304" s="156"/>
      <c r="D1304" s="156"/>
      <c r="E1304" s="394"/>
      <c r="F1304" s="158"/>
      <c r="G1304" s="158"/>
      <c r="H1304" s="394"/>
      <c r="I1304" s="528"/>
      <c r="J1304" s="289"/>
      <c r="K1304" s="459"/>
      <c r="L1304" s="459"/>
      <c r="M1304" s="459"/>
      <c r="N1304" s="459"/>
    </row>
    <row r="1305" spans="1:14" s="76" customFormat="1" ht="12.75" customHeight="1">
      <c r="A1305" s="156"/>
      <c r="B1305" s="248"/>
      <c r="C1305" s="156"/>
      <c r="D1305" s="156"/>
      <c r="E1305" s="394"/>
      <c r="F1305" s="158"/>
      <c r="G1305" s="158"/>
      <c r="H1305" s="394"/>
      <c r="I1305" s="528"/>
      <c r="J1305" s="289"/>
      <c r="K1305" s="459"/>
      <c r="L1305" s="459"/>
      <c r="M1305" s="459"/>
      <c r="N1305" s="459"/>
    </row>
    <row r="1306" spans="1:14" s="76" customFormat="1" ht="12.75" customHeight="1">
      <c r="A1306" s="156"/>
      <c r="B1306" s="248"/>
      <c r="C1306" s="156"/>
      <c r="D1306" s="156"/>
      <c r="E1306" s="394"/>
      <c r="F1306" s="158"/>
      <c r="G1306" s="158"/>
      <c r="H1306" s="394"/>
      <c r="I1306" s="528"/>
      <c r="J1306" s="289"/>
      <c r="K1306" s="459"/>
      <c r="L1306" s="459"/>
      <c r="M1306" s="459"/>
      <c r="N1306" s="459"/>
    </row>
    <row r="1307" spans="1:14" s="76" customFormat="1" ht="12.75" customHeight="1">
      <c r="A1307" s="156"/>
      <c r="B1307" s="156"/>
      <c r="C1307" s="156"/>
      <c r="D1307" s="156"/>
      <c r="E1307" s="394"/>
      <c r="F1307" s="158"/>
      <c r="G1307" s="158"/>
      <c r="H1307" s="394"/>
      <c r="I1307" s="528"/>
      <c r="J1307" s="289"/>
      <c r="K1307" s="459"/>
      <c r="L1307" s="459"/>
      <c r="M1307" s="459"/>
      <c r="N1307" s="459"/>
    </row>
    <row r="1308" spans="1:14" s="76" customFormat="1" ht="12.75" customHeight="1">
      <c r="A1308" s="156"/>
      <c r="B1308" s="156"/>
      <c r="C1308" s="156"/>
      <c r="D1308" s="156"/>
      <c r="E1308" s="394"/>
      <c r="F1308" s="158"/>
      <c r="G1308" s="158"/>
      <c r="H1308" s="394"/>
      <c r="I1308" s="528"/>
      <c r="J1308" s="289"/>
      <c r="K1308" s="459"/>
      <c r="L1308" s="459"/>
      <c r="M1308" s="459"/>
      <c r="N1308" s="459"/>
    </row>
    <row r="1309" spans="1:14" s="76" customFormat="1" ht="12.75" customHeight="1">
      <c r="A1309" s="156"/>
      <c r="B1309" s="156"/>
      <c r="C1309" s="156"/>
      <c r="D1309" s="156"/>
      <c r="E1309" s="394"/>
      <c r="F1309" s="158"/>
      <c r="G1309" s="158"/>
      <c r="H1309" s="394"/>
      <c r="I1309" s="528"/>
      <c r="J1309" s="289"/>
      <c r="K1309" s="459"/>
      <c r="L1309" s="459"/>
      <c r="M1309" s="459"/>
      <c r="N1309" s="459"/>
    </row>
    <row r="1310" spans="1:14" s="76" customFormat="1" ht="12.75" customHeight="1">
      <c r="A1310" s="156"/>
      <c r="B1310" s="156"/>
      <c r="C1310" s="156"/>
      <c r="D1310" s="156"/>
      <c r="E1310" s="394"/>
      <c r="F1310" s="158"/>
      <c r="G1310" s="158"/>
      <c r="H1310" s="394"/>
      <c r="I1310" s="528"/>
      <c r="J1310" s="289"/>
      <c r="K1310" s="459"/>
      <c r="L1310" s="459"/>
      <c r="M1310" s="459"/>
      <c r="N1310" s="459"/>
    </row>
    <row r="1311" spans="1:14" s="76" customFormat="1" ht="12.75" customHeight="1">
      <c r="A1311" s="156"/>
      <c r="B1311" s="156"/>
      <c r="C1311" s="156"/>
      <c r="D1311" s="156"/>
      <c r="E1311" s="394"/>
      <c r="F1311" s="158"/>
      <c r="G1311" s="158"/>
      <c r="H1311" s="394"/>
      <c r="I1311" s="528"/>
      <c r="J1311" s="289"/>
      <c r="K1311" s="459"/>
      <c r="L1311" s="459"/>
      <c r="M1311" s="459"/>
      <c r="N1311" s="459"/>
    </row>
    <row r="1312" spans="1:14" s="76" customFormat="1" ht="12.75" customHeight="1">
      <c r="A1312" s="156"/>
      <c r="B1312" s="156"/>
      <c r="C1312" s="156"/>
      <c r="D1312" s="156"/>
      <c r="E1312" s="394"/>
      <c r="F1312" s="158"/>
      <c r="G1312" s="158"/>
      <c r="H1312" s="394"/>
      <c r="I1312" s="528"/>
      <c r="J1312" s="289"/>
      <c r="K1312" s="459"/>
      <c r="L1312" s="459"/>
      <c r="M1312" s="459"/>
      <c r="N1312" s="459"/>
    </row>
    <row r="1313" spans="1:14" s="76" customFormat="1" ht="12.75" customHeight="1">
      <c r="A1313" s="156"/>
      <c r="B1313" s="156"/>
      <c r="C1313" s="156"/>
      <c r="D1313" s="529"/>
      <c r="E1313" s="530"/>
      <c r="F1313" s="531"/>
      <c r="G1313" s="531"/>
      <c r="H1313" s="530"/>
      <c r="I1313" s="528"/>
      <c r="J1313" s="289"/>
      <c r="K1313" s="459"/>
      <c r="L1313" s="459"/>
      <c r="M1313" s="459"/>
      <c r="N1313" s="459"/>
    </row>
    <row r="1314" spans="1:10" ht="12.75" customHeight="1">
      <c r="A1314" s="34"/>
      <c r="B1314" s="34"/>
      <c r="C1314" s="34"/>
      <c r="D1314" s="34"/>
      <c r="E1314" s="36"/>
      <c r="F1314" s="37"/>
      <c r="G1314" s="37"/>
      <c r="H1314" s="36"/>
      <c r="I1314" s="40"/>
      <c r="J1314" s="19"/>
    </row>
    <row r="1315" spans="1:10" ht="12.75" customHeight="1">
      <c r="A1315" s="34"/>
      <c r="B1315" s="34"/>
      <c r="C1315" s="34"/>
      <c r="D1315" s="34"/>
      <c r="E1315" s="36"/>
      <c r="F1315" s="37"/>
      <c r="G1315" s="37"/>
      <c r="H1315" s="36"/>
      <c r="I1315" s="40"/>
      <c r="J1315" s="19"/>
    </row>
  </sheetData>
  <sheetProtection/>
  <printOptions/>
  <pageMargins left="0.24" right="0.24" top="0.22" bottom="0.31" header="0.18" footer="0.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4"/>
  <sheetViews>
    <sheetView tabSelected="1" zoomScalePageLayoutView="0" workbookViewId="0" topLeftCell="A235">
      <selection activeCell="H269" sqref="H269"/>
    </sheetView>
  </sheetViews>
  <sheetFormatPr defaultColWidth="9.00390625" defaultRowHeight="12.75" customHeight="1"/>
  <cols>
    <col min="1" max="1" width="4.625" style="5" customWidth="1"/>
    <col min="2" max="2" width="6.125" style="5" customWidth="1"/>
    <col min="3" max="3" width="4.75390625" style="5" customWidth="1"/>
    <col min="4" max="4" width="33.375" style="5" customWidth="1"/>
    <col min="5" max="5" width="9.875" style="6" customWidth="1"/>
    <col min="6" max="6" width="9.375" style="6" customWidth="1"/>
    <col min="7" max="7" width="9.875" style="6" customWidth="1"/>
    <col min="8" max="8" width="10.375" style="5" customWidth="1"/>
    <col min="9" max="9" width="6.25390625" style="25" customWidth="1"/>
    <col min="10" max="10" width="6.75390625" style="25" customWidth="1"/>
    <col min="11" max="14" width="9.125" style="5" customWidth="1"/>
  </cols>
  <sheetData>
    <row r="1" spans="1:16" ht="12.75" customHeight="1">
      <c r="A1" s="76"/>
      <c r="B1" s="76"/>
      <c r="C1" s="76"/>
      <c r="D1" s="76"/>
      <c r="E1" s="241"/>
      <c r="F1" s="241"/>
      <c r="G1" s="534" t="s">
        <v>318</v>
      </c>
      <c r="H1" s="242"/>
      <c r="I1" s="344"/>
      <c r="J1" s="535"/>
      <c r="K1" s="23"/>
      <c r="L1" s="23"/>
      <c r="M1" s="23"/>
      <c r="N1" s="23"/>
      <c r="O1" s="1"/>
      <c r="P1" s="1"/>
    </row>
    <row r="2" spans="1:16" ht="12.75" customHeight="1">
      <c r="A2" s="76"/>
      <c r="B2" s="76"/>
      <c r="C2" s="76"/>
      <c r="D2" s="76"/>
      <c r="E2" s="241"/>
      <c r="F2" s="241"/>
      <c r="G2" s="534" t="s">
        <v>1</v>
      </c>
      <c r="H2" s="242"/>
      <c r="I2" s="344"/>
      <c r="J2" s="535"/>
      <c r="K2" s="23"/>
      <c r="L2" s="23"/>
      <c r="M2" s="23"/>
      <c r="N2" s="23"/>
      <c r="O2" s="1"/>
      <c r="P2" s="1"/>
    </row>
    <row r="3" spans="1:16" ht="12.75" customHeight="1">
      <c r="A3" s="76"/>
      <c r="B3" s="76"/>
      <c r="C3" s="76"/>
      <c r="D3" s="76"/>
      <c r="E3" s="241"/>
      <c r="F3" s="241"/>
      <c r="G3" s="534" t="s">
        <v>480</v>
      </c>
      <c r="H3" s="242"/>
      <c r="I3" s="344"/>
      <c r="J3" s="535"/>
      <c r="K3" s="23"/>
      <c r="L3" s="23"/>
      <c r="M3" s="23"/>
      <c r="N3" s="23"/>
      <c r="O3" s="1"/>
      <c r="P3" s="1"/>
    </row>
    <row r="4" spans="1:16" ht="12.75" customHeight="1">
      <c r="A4" s="76"/>
      <c r="B4" s="76"/>
      <c r="C4" s="77" t="s">
        <v>254</v>
      </c>
      <c r="D4" s="77"/>
      <c r="E4" s="536"/>
      <c r="F4" s="536"/>
      <c r="G4" s="536"/>
      <c r="H4" s="537"/>
      <c r="I4" s="344"/>
      <c r="J4" s="535"/>
      <c r="K4" s="23"/>
      <c r="L4" s="23"/>
      <c r="M4" s="23"/>
      <c r="N4" s="23"/>
      <c r="O4" s="1"/>
      <c r="P4" s="1"/>
    </row>
    <row r="5" spans="1:16" ht="12.75" customHeight="1">
      <c r="A5" s="419"/>
      <c r="B5" s="420"/>
      <c r="C5" s="419"/>
      <c r="D5" s="421"/>
      <c r="E5" s="82" t="s">
        <v>3</v>
      </c>
      <c r="F5" s="422" t="s">
        <v>101</v>
      </c>
      <c r="G5" s="423" t="s">
        <v>102</v>
      </c>
      <c r="H5" s="82" t="s">
        <v>3</v>
      </c>
      <c r="I5" s="424" t="s">
        <v>319</v>
      </c>
      <c r="J5" s="425"/>
      <c r="K5" s="7"/>
      <c r="L5" s="7"/>
      <c r="M5" s="7"/>
      <c r="N5" s="23"/>
      <c r="O5" s="1"/>
      <c r="P5" s="1"/>
    </row>
    <row r="6" spans="1:16" ht="12.75" customHeight="1">
      <c r="A6" s="426" t="s">
        <v>98</v>
      </c>
      <c r="B6" s="249" t="s">
        <v>99</v>
      </c>
      <c r="C6" s="426" t="s">
        <v>4</v>
      </c>
      <c r="D6" s="427" t="s">
        <v>100</v>
      </c>
      <c r="E6" s="86" t="s">
        <v>378</v>
      </c>
      <c r="F6" s="428" t="s">
        <v>103</v>
      </c>
      <c r="G6" s="429" t="s">
        <v>104</v>
      </c>
      <c r="H6" s="86" t="s">
        <v>479</v>
      </c>
      <c r="I6" s="430"/>
      <c r="J6" s="431"/>
      <c r="K6" s="7"/>
      <c r="L6" s="7"/>
      <c r="M6" s="7"/>
      <c r="N6" s="23"/>
      <c r="O6" s="1"/>
      <c r="P6" s="1"/>
    </row>
    <row r="7" spans="1:16" ht="12.75" customHeight="1">
      <c r="A7" s="432"/>
      <c r="B7" s="433"/>
      <c r="C7" s="432"/>
      <c r="D7" s="434"/>
      <c r="E7" s="90"/>
      <c r="F7" s="435" t="s">
        <v>479</v>
      </c>
      <c r="G7" s="436" t="s">
        <v>105</v>
      </c>
      <c r="H7" s="90"/>
      <c r="I7" s="437" t="s">
        <v>106</v>
      </c>
      <c r="J7" s="438" t="s">
        <v>107</v>
      </c>
      <c r="K7" s="7"/>
      <c r="L7" s="7"/>
      <c r="M7" s="7"/>
      <c r="N7" s="23"/>
      <c r="O7" s="1"/>
      <c r="P7" s="1"/>
    </row>
    <row r="8" spans="1:16" ht="12.75" customHeight="1">
      <c r="A8" s="92">
        <v>1</v>
      </c>
      <c r="B8" s="92">
        <v>2</v>
      </c>
      <c r="C8" s="92">
        <v>3</v>
      </c>
      <c r="D8" s="92">
        <v>4</v>
      </c>
      <c r="E8" s="439">
        <v>5</v>
      </c>
      <c r="F8" s="439">
        <v>6</v>
      </c>
      <c r="G8" s="439">
        <v>7</v>
      </c>
      <c r="H8" s="440">
        <v>8</v>
      </c>
      <c r="I8" s="441">
        <v>9</v>
      </c>
      <c r="J8" s="442">
        <v>10</v>
      </c>
      <c r="K8" s="7"/>
      <c r="L8" s="7"/>
      <c r="M8" s="7"/>
      <c r="N8" s="23"/>
      <c r="O8" s="1"/>
      <c r="P8" s="1"/>
    </row>
    <row r="9" spans="1:16" ht="12.75" customHeight="1">
      <c r="A9" s="142" t="s">
        <v>5</v>
      </c>
      <c r="B9" s="142"/>
      <c r="C9" s="162"/>
      <c r="D9" s="162" t="s">
        <v>6</v>
      </c>
      <c r="E9" s="146">
        <f aca="true" t="shared" si="0" ref="E9:H10">E10</f>
        <v>6273</v>
      </c>
      <c r="F9" s="145">
        <f t="shared" si="0"/>
        <v>8000</v>
      </c>
      <c r="G9" s="145">
        <f t="shared" si="0"/>
        <v>4000</v>
      </c>
      <c r="H9" s="146">
        <f t="shared" si="0"/>
        <v>4000</v>
      </c>
      <c r="I9" s="188">
        <v>100</v>
      </c>
      <c r="J9" s="146">
        <f>H9/E9*100</f>
        <v>63.7653435357883</v>
      </c>
      <c r="K9" s="7"/>
      <c r="L9" s="7"/>
      <c r="M9" s="7"/>
      <c r="N9" s="23"/>
      <c r="O9" s="1"/>
      <c r="P9" s="1"/>
    </row>
    <row r="10" spans="1:16" ht="12.75" customHeight="1">
      <c r="A10" s="443"/>
      <c r="B10" s="444" t="s">
        <v>8</v>
      </c>
      <c r="C10" s="107"/>
      <c r="D10" s="108" t="s">
        <v>9</v>
      </c>
      <c r="E10" s="111">
        <f t="shared" si="0"/>
        <v>6273</v>
      </c>
      <c r="F10" s="110">
        <f t="shared" si="0"/>
        <v>8000</v>
      </c>
      <c r="G10" s="110">
        <f t="shared" si="0"/>
        <v>4000</v>
      </c>
      <c r="H10" s="111">
        <f t="shared" si="0"/>
        <v>4000</v>
      </c>
      <c r="I10" s="192">
        <v>100</v>
      </c>
      <c r="J10" s="120">
        <f>H10/E10*100</f>
        <v>63.7653435357883</v>
      </c>
      <c r="K10" s="7"/>
      <c r="L10" s="7"/>
      <c r="M10" s="7"/>
      <c r="N10" s="23"/>
      <c r="O10" s="1"/>
      <c r="P10" s="1"/>
    </row>
    <row r="11" spans="1:16" ht="12.75" customHeight="1">
      <c r="A11" s="161"/>
      <c r="B11" s="230"/>
      <c r="C11" s="113">
        <v>4300</v>
      </c>
      <c r="D11" s="114" t="s">
        <v>10</v>
      </c>
      <c r="E11" s="117">
        <v>6273</v>
      </c>
      <c r="F11" s="116">
        <v>8000</v>
      </c>
      <c r="G11" s="116">
        <v>4000</v>
      </c>
      <c r="H11" s="117">
        <v>4000</v>
      </c>
      <c r="I11" s="198">
        <v>100</v>
      </c>
      <c r="J11" s="219">
        <f>H11/E11*100</f>
        <v>63.7653435357883</v>
      </c>
      <c r="K11" s="7"/>
      <c r="L11" s="7"/>
      <c r="M11" s="7"/>
      <c r="N11" s="23"/>
      <c r="O11" s="1"/>
      <c r="P11" s="1"/>
    </row>
    <row r="12" spans="1:16" ht="12.75" customHeight="1">
      <c r="A12" s="142">
        <v>700</v>
      </c>
      <c r="B12" s="142"/>
      <c r="C12" s="148"/>
      <c r="D12" s="162" t="s">
        <v>33</v>
      </c>
      <c r="E12" s="146">
        <f>E14</f>
        <v>147000.00000000003</v>
      </c>
      <c r="F12" s="145">
        <f>F14</f>
        <v>124000</v>
      </c>
      <c r="G12" s="145">
        <f>G14</f>
        <v>124000</v>
      </c>
      <c r="H12" s="146">
        <f>H14</f>
        <v>124000</v>
      </c>
      <c r="I12" s="552">
        <f>H12/G12*100</f>
        <v>100</v>
      </c>
      <c r="J12" s="277">
        <f>H12/E12*100</f>
        <v>84.35374149659862</v>
      </c>
      <c r="K12" s="13"/>
      <c r="L12" s="13"/>
      <c r="M12" s="13"/>
      <c r="N12" s="1"/>
      <c r="O12" s="1"/>
      <c r="P12" s="1"/>
    </row>
    <row r="13" spans="1:16" ht="12.75" customHeight="1">
      <c r="A13" s="225"/>
      <c r="B13" s="147"/>
      <c r="C13" s="148"/>
      <c r="D13" s="253" t="s">
        <v>198</v>
      </c>
      <c r="E13" s="150">
        <v>0</v>
      </c>
      <c r="F13" s="149">
        <v>0</v>
      </c>
      <c r="G13" s="149">
        <v>0</v>
      </c>
      <c r="H13" s="150">
        <v>0</v>
      </c>
      <c r="I13" s="623">
        <v>0</v>
      </c>
      <c r="J13" s="150">
        <v>0</v>
      </c>
      <c r="K13" s="13"/>
      <c r="L13" s="13"/>
      <c r="M13" s="13"/>
      <c r="N13" s="1"/>
      <c r="O13" s="1"/>
      <c r="P13" s="1"/>
    </row>
    <row r="14" spans="1:16" ht="12.75" customHeight="1">
      <c r="A14" s="443"/>
      <c r="B14" s="373">
        <v>70005</v>
      </c>
      <c r="C14" s="107"/>
      <c r="D14" s="108" t="s">
        <v>34</v>
      </c>
      <c r="E14" s="111">
        <f>SUM(E15:E23)</f>
        <v>147000.00000000003</v>
      </c>
      <c r="F14" s="110">
        <f>SUM(F15:F23)</f>
        <v>124000</v>
      </c>
      <c r="G14" s="110">
        <f>SUM(G15:G23)</f>
        <v>124000</v>
      </c>
      <c r="H14" s="111">
        <f>SUM(H15:H23)</f>
        <v>124000</v>
      </c>
      <c r="I14" s="553">
        <f aca="true" t="shared" si="1" ref="I14:I22">H14/G14*100</f>
        <v>100</v>
      </c>
      <c r="J14" s="272">
        <f>H14/E14*100</f>
        <v>84.35374149659862</v>
      </c>
      <c r="K14" s="13"/>
      <c r="L14" s="13"/>
      <c r="M14" s="13"/>
      <c r="N14" s="1"/>
      <c r="O14" s="1"/>
      <c r="P14" s="1"/>
    </row>
    <row r="15" spans="1:16" ht="12.75" customHeight="1">
      <c r="A15" s="497"/>
      <c r="B15" s="221"/>
      <c r="C15" s="113">
        <v>4010</v>
      </c>
      <c r="D15" s="114" t="s">
        <v>11</v>
      </c>
      <c r="E15" s="117">
        <v>97793</v>
      </c>
      <c r="F15" s="116">
        <v>89435</v>
      </c>
      <c r="G15" s="116">
        <v>89435</v>
      </c>
      <c r="H15" s="117">
        <v>89435</v>
      </c>
      <c r="I15" s="554">
        <f t="shared" si="1"/>
        <v>100</v>
      </c>
      <c r="J15" s="287">
        <f>H15/E15*100</f>
        <v>91.45337600850777</v>
      </c>
      <c r="K15" s="13"/>
      <c r="L15" s="13"/>
      <c r="M15" s="13"/>
      <c r="N15" s="1"/>
      <c r="O15" s="1"/>
      <c r="P15" s="1"/>
    </row>
    <row r="16" spans="1:16" ht="12.75" customHeight="1">
      <c r="A16" s="497"/>
      <c r="B16" s="221"/>
      <c r="C16" s="113">
        <v>4110</v>
      </c>
      <c r="D16" s="114" t="s">
        <v>13</v>
      </c>
      <c r="E16" s="117">
        <v>16811</v>
      </c>
      <c r="F16" s="116">
        <v>15374</v>
      </c>
      <c r="G16" s="116">
        <v>15374</v>
      </c>
      <c r="H16" s="117">
        <v>15374</v>
      </c>
      <c r="I16" s="554">
        <f t="shared" si="1"/>
        <v>100</v>
      </c>
      <c r="J16" s="287">
        <f>H16/E16*100</f>
        <v>91.45202545952054</v>
      </c>
      <c r="K16" s="13"/>
      <c r="L16" s="13"/>
      <c r="M16" s="13"/>
      <c r="N16" s="1"/>
      <c r="O16" s="1"/>
      <c r="P16" s="1"/>
    </row>
    <row r="17" spans="1:16" ht="12.75" customHeight="1">
      <c r="A17" s="497"/>
      <c r="B17" s="221"/>
      <c r="C17" s="113">
        <v>4120</v>
      </c>
      <c r="D17" s="114" t="s">
        <v>334</v>
      </c>
      <c r="E17" s="117">
        <v>2396</v>
      </c>
      <c r="F17" s="116">
        <v>2191</v>
      </c>
      <c r="G17" s="116">
        <v>2191</v>
      </c>
      <c r="H17" s="117">
        <v>2191</v>
      </c>
      <c r="I17" s="554">
        <f t="shared" si="1"/>
        <v>100</v>
      </c>
      <c r="J17" s="287">
        <f>H17/E17*100</f>
        <v>91.4440734557596</v>
      </c>
      <c r="K17" s="13"/>
      <c r="L17" s="13"/>
      <c r="M17" s="13"/>
      <c r="N17" s="1"/>
      <c r="O17" s="1"/>
      <c r="P17" s="1"/>
    </row>
    <row r="18" spans="1:16" ht="12.75" customHeight="1">
      <c r="A18" s="161"/>
      <c r="B18" s="460"/>
      <c r="C18" s="113">
        <v>4210</v>
      </c>
      <c r="D18" s="114" t="s">
        <v>7</v>
      </c>
      <c r="E18" s="117">
        <v>10870.13</v>
      </c>
      <c r="F18" s="116">
        <v>3000</v>
      </c>
      <c r="G18" s="116">
        <v>979</v>
      </c>
      <c r="H18" s="117">
        <v>978.75</v>
      </c>
      <c r="I18" s="554">
        <f t="shared" si="1"/>
        <v>99.97446373850867</v>
      </c>
      <c r="J18" s="287">
        <f>H18/E18*100</f>
        <v>9.004032150489461</v>
      </c>
      <c r="K18" s="13"/>
      <c r="L18" s="13"/>
      <c r="M18" s="13"/>
      <c r="N18" s="1"/>
      <c r="O18" s="1"/>
      <c r="P18" s="1"/>
    </row>
    <row r="19" spans="1:16" ht="12.75" customHeight="1">
      <c r="A19" s="161"/>
      <c r="B19" s="460"/>
      <c r="C19" s="113">
        <v>4270</v>
      </c>
      <c r="D19" s="114" t="s">
        <v>162</v>
      </c>
      <c r="E19" s="117">
        <v>0</v>
      </c>
      <c r="F19" s="116">
        <v>4000</v>
      </c>
      <c r="G19" s="116">
        <v>420</v>
      </c>
      <c r="H19" s="117">
        <v>420</v>
      </c>
      <c r="I19" s="554">
        <f t="shared" si="1"/>
        <v>100</v>
      </c>
      <c r="J19" s="287">
        <v>0</v>
      </c>
      <c r="K19" s="13"/>
      <c r="L19" s="13"/>
      <c r="M19" s="13"/>
      <c r="N19" s="1"/>
      <c r="O19" s="1"/>
      <c r="P19" s="1"/>
    </row>
    <row r="20" spans="1:16" ht="12.75" customHeight="1">
      <c r="A20" s="161"/>
      <c r="B20" s="460"/>
      <c r="C20" s="113">
        <v>4300</v>
      </c>
      <c r="D20" s="114" t="s">
        <v>10</v>
      </c>
      <c r="E20" s="117">
        <v>13335.2</v>
      </c>
      <c r="F20" s="116">
        <v>3000</v>
      </c>
      <c r="G20" s="116">
        <v>10328</v>
      </c>
      <c r="H20" s="117">
        <v>10328.25</v>
      </c>
      <c r="I20" s="554">
        <f t="shared" si="1"/>
        <v>100.0024206041828</v>
      </c>
      <c r="J20" s="287">
        <f>H20/E20*100</f>
        <v>77.45103185554022</v>
      </c>
      <c r="K20" s="13"/>
      <c r="L20" s="13"/>
      <c r="M20" s="13"/>
      <c r="N20" s="1"/>
      <c r="O20" s="1"/>
      <c r="P20" s="1"/>
    </row>
    <row r="21" spans="1:16" ht="12.75" customHeight="1">
      <c r="A21" s="161"/>
      <c r="B21" s="460"/>
      <c r="C21" s="113">
        <v>4410</v>
      </c>
      <c r="D21" s="114" t="s">
        <v>16</v>
      </c>
      <c r="E21" s="117">
        <v>170.5</v>
      </c>
      <c r="F21" s="116">
        <v>1000</v>
      </c>
      <c r="G21" s="116">
        <v>176</v>
      </c>
      <c r="H21" s="117">
        <v>176</v>
      </c>
      <c r="I21" s="554">
        <f t="shared" si="1"/>
        <v>100</v>
      </c>
      <c r="J21" s="287">
        <f>H21/E21*100</f>
        <v>103.2258064516129</v>
      </c>
      <c r="K21" s="13"/>
      <c r="L21" s="13"/>
      <c r="M21" s="13"/>
      <c r="N21" s="1"/>
      <c r="O21" s="1"/>
      <c r="P21" s="1"/>
    </row>
    <row r="22" spans="1:16" ht="12.75" customHeight="1">
      <c r="A22" s="161"/>
      <c r="B22" s="460"/>
      <c r="C22" s="113">
        <v>4480</v>
      </c>
      <c r="D22" s="114" t="s">
        <v>29</v>
      </c>
      <c r="E22" s="117">
        <v>5029</v>
      </c>
      <c r="F22" s="116">
        <v>5000</v>
      </c>
      <c r="G22" s="116">
        <v>5097</v>
      </c>
      <c r="H22" s="117">
        <v>5097</v>
      </c>
      <c r="I22" s="554">
        <f t="shared" si="1"/>
        <v>100</v>
      </c>
      <c r="J22" s="287">
        <f>H22/E22*100</f>
        <v>101.35215748657784</v>
      </c>
      <c r="K22" s="13"/>
      <c r="L22" s="13"/>
      <c r="M22" s="13"/>
      <c r="N22" s="1"/>
      <c r="O22" s="1"/>
      <c r="P22" s="1"/>
    </row>
    <row r="23" spans="1:16" ht="12.75" customHeight="1">
      <c r="A23" s="161"/>
      <c r="B23" s="460"/>
      <c r="C23" s="113">
        <v>4610</v>
      </c>
      <c r="D23" s="114" t="s">
        <v>118</v>
      </c>
      <c r="E23" s="117">
        <v>595.17</v>
      </c>
      <c r="F23" s="116">
        <v>1000</v>
      </c>
      <c r="G23" s="116">
        <v>0</v>
      </c>
      <c r="H23" s="117">
        <v>0</v>
      </c>
      <c r="I23" s="554">
        <v>0</v>
      </c>
      <c r="J23" s="287">
        <f>H23/E23*100</f>
        <v>0</v>
      </c>
      <c r="K23" s="13"/>
      <c r="L23" s="13"/>
      <c r="M23" s="13"/>
      <c r="N23" s="1"/>
      <c r="O23" s="1"/>
      <c r="P23" s="1"/>
    </row>
    <row r="24" spans="1:16" ht="12.75" customHeight="1">
      <c r="A24" s="142">
        <v>710</v>
      </c>
      <c r="B24" s="143"/>
      <c r="C24" s="148"/>
      <c r="D24" s="162" t="s">
        <v>35</v>
      </c>
      <c r="E24" s="146">
        <f>E27+E32</f>
        <v>429000</v>
      </c>
      <c r="F24" s="145">
        <f>F27+F32</f>
        <v>596000</v>
      </c>
      <c r="G24" s="145">
        <f>G27+G32</f>
        <v>598500</v>
      </c>
      <c r="H24" s="146">
        <f>H27+H32</f>
        <v>598400</v>
      </c>
      <c r="I24" s="552">
        <f>H24/G24*100</f>
        <v>99.98329156223893</v>
      </c>
      <c r="J24" s="277">
        <f>H24/E24*100</f>
        <v>139.48717948717947</v>
      </c>
      <c r="K24" s="13"/>
      <c r="L24" s="13"/>
      <c r="M24" s="13"/>
      <c r="N24" s="1"/>
      <c r="O24" s="1"/>
      <c r="P24" s="1"/>
    </row>
    <row r="25" spans="1:16" ht="12.75" customHeight="1">
      <c r="A25" s="224"/>
      <c r="B25" s="162"/>
      <c r="C25" s="148"/>
      <c r="D25" s="253" t="s">
        <v>199</v>
      </c>
      <c r="E25" s="150">
        <v>0</v>
      </c>
      <c r="F25" s="149">
        <v>0</v>
      </c>
      <c r="G25" s="149">
        <f>G51</f>
        <v>60000</v>
      </c>
      <c r="H25" s="150">
        <f>H51</f>
        <v>59900</v>
      </c>
      <c r="I25" s="623">
        <f>H25/G25*100</f>
        <v>99.83333333333333</v>
      </c>
      <c r="J25" s="150">
        <v>0</v>
      </c>
      <c r="K25" s="13"/>
      <c r="L25" s="13"/>
      <c r="M25" s="13"/>
      <c r="N25" s="1"/>
      <c r="O25" s="1"/>
      <c r="P25" s="1"/>
    </row>
    <row r="26" spans="1:16" ht="12.75" customHeight="1">
      <c r="A26" s="445"/>
      <c r="B26" s="151">
        <v>71012</v>
      </c>
      <c r="C26" s="107"/>
      <c r="D26" s="108" t="s">
        <v>504</v>
      </c>
      <c r="E26" s="111"/>
      <c r="F26" s="110"/>
      <c r="G26" s="110"/>
      <c r="H26" s="111"/>
      <c r="I26" s="553"/>
      <c r="J26" s="272"/>
      <c r="K26" s="13"/>
      <c r="L26" s="13"/>
      <c r="M26" s="13"/>
      <c r="N26" s="1"/>
      <c r="O26" s="1"/>
      <c r="P26" s="1"/>
    </row>
    <row r="27" spans="1:16" ht="12.75" customHeight="1">
      <c r="A27" s="449"/>
      <c r="B27" s="118"/>
      <c r="C27" s="107"/>
      <c r="D27" s="108" t="s">
        <v>503</v>
      </c>
      <c r="E27" s="111">
        <v>139000</v>
      </c>
      <c r="F27" s="110">
        <f>SUM(F28:F31)</f>
        <v>191000</v>
      </c>
      <c r="G27" s="110">
        <f>SUM(G28:G30)+G31</f>
        <v>193500</v>
      </c>
      <c r="H27" s="111">
        <f>SUM(H28:H31)</f>
        <v>193500</v>
      </c>
      <c r="I27" s="553">
        <f aca="true" t="shared" si="2" ref="I27:I33">H27/G27*100</f>
        <v>100</v>
      </c>
      <c r="J27" s="272">
        <f aca="true" t="shared" si="3" ref="J27:J49">H27/E27*100</f>
        <v>139.20863309352518</v>
      </c>
      <c r="K27" s="13"/>
      <c r="L27" s="13"/>
      <c r="M27" s="13"/>
      <c r="N27" s="1"/>
      <c r="O27" s="1"/>
      <c r="P27" s="1"/>
    </row>
    <row r="28" spans="1:16" ht="12.75" customHeight="1">
      <c r="A28" s="169"/>
      <c r="B28" s="105"/>
      <c r="C28" s="113">
        <v>4010</v>
      </c>
      <c r="D28" s="114" t="s">
        <v>11</v>
      </c>
      <c r="E28" s="117">
        <v>0</v>
      </c>
      <c r="F28" s="116">
        <v>27582</v>
      </c>
      <c r="G28" s="116">
        <v>27582</v>
      </c>
      <c r="H28" s="117">
        <v>27582</v>
      </c>
      <c r="I28" s="554">
        <f t="shared" si="2"/>
        <v>100</v>
      </c>
      <c r="J28" s="287">
        <v>0</v>
      </c>
      <c r="K28" s="13"/>
      <c r="L28" s="13"/>
      <c r="M28" s="13"/>
      <c r="N28" s="1"/>
      <c r="O28" s="1"/>
      <c r="P28" s="1"/>
    </row>
    <row r="29" spans="1:16" ht="12.75" customHeight="1">
      <c r="A29" s="169"/>
      <c r="B29" s="105"/>
      <c r="C29" s="113">
        <v>4110</v>
      </c>
      <c r="D29" s="114" t="s">
        <v>13</v>
      </c>
      <c r="E29" s="117">
        <v>0</v>
      </c>
      <c r="F29" s="116">
        <v>4741</v>
      </c>
      <c r="G29" s="116">
        <v>4741</v>
      </c>
      <c r="H29" s="117">
        <v>4741</v>
      </c>
      <c r="I29" s="554">
        <f t="shared" si="2"/>
        <v>100</v>
      </c>
      <c r="J29" s="287">
        <v>0</v>
      </c>
      <c r="K29" s="13"/>
      <c r="L29" s="13"/>
      <c r="M29" s="13"/>
      <c r="N29" s="1"/>
      <c r="O29" s="1"/>
      <c r="P29" s="1"/>
    </row>
    <row r="30" spans="1:16" ht="12.75" customHeight="1">
      <c r="A30" s="169"/>
      <c r="B30" s="105"/>
      <c r="C30" s="113">
        <v>4120</v>
      </c>
      <c r="D30" s="114" t="s">
        <v>334</v>
      </c>
      <c r="E30" s="117">
        <v>0</v>
      </c>
      <c r="F30" s="116">
        <v>677</v>
      </c>
      <c r="G30" s="116">
        <v>677</v>
      </c>
      <c r="H30" s="117">
        <v>677</v>
      </c>
      <c r="I30" s="554">
        <f t="shared" si="2"/>
        <v>100</v>
      </c>
      <c r="J30" s="287">
        <v>0</v>
      </c>
      <c r="K30" s="13"/>
      <c r="L30" s="13"/>
      <c r="M30" s="13"/>
      <c r="N30" s="1"/>
      <c r="O30" s="1"/>
      <c r="P30" s="1"/>
    </row>
    <row r="31" spans="1:16" ht="12.75" customHeight="1">
      <c r="A31" s="169"/>
      <c r="B31" s="105"/>
      <c r="C31" s="113">
        <v>4300</v>
      </c>
      <c r="D31" s="114" t="s">
        <v>10</v>
      </c>
      <c r="E31" s="117">
        <v>139000</v>
      </c>
      <c r="F31" s="116">
        <v>158000</v>
      </c>
      <c r="G31" s="116">
        <v>160500</v>
      </c>
      <c r="H31" s="117">
        <v>160500</v>
      </c>
      <c r="I31" s="554">
        <f t="shared" si="2"/>
        <v>100</v>
      </c>
      <c r="J31" s="287">
        <f t="shared" si="3"/>
        <v>115.46762589928056</v>
      </c>
      <c r="K31" s="13"/>
      <c r="L31" s="13"/>
      <c r="M31" s="13"/>
      <c r="N31" s="1"/>
      <c r="O31" s="1"/>
      <c r="P31" s="1"/>
    </row>
    <row r="32" spans="1:16" ht="12.75" customHeight="1">
      <c r="A32" s="449"/>
      <c r="B32" s="151">
        <v>71015</v>
      </c>
      <c r="C32" s="107"/>
      <c r="D32" s="108" t="s">
        <v>37</v>
      </c>
      <c r="E32" s="111">
        <f>SUM(E33:E50)</f>
        <v>290000</v>
      </c>
      <c r="F32" s="284">
        <f>SUM(F33:F50)+F51</f>
        <v>405000</v>
      </c>
      <c r="G32" s="110">
        <f>SUM(G33:G50)+G51</f>
        <v>405000</v>
      </c>
      <c r="H32" s="111">
        <f>SUM(H33:H50)+H51</f>
        <v>404900</v>
      </c>
      <c r="I32" s="553">
        <f t="shared" si="2"/>
        <v>99.97530864197532</v>
      </c>
      <c r="J32" s="272">
        <f t="shared" si="3"/>
        <v>139.6206896551724</v>
      </c>
      <c r="K32" s="13"/>
      <c r="L32" s="13"/>
      <c r="M32" s="13"/>
      <c r="N32" s="1"/>
      <c r="O32" s="1"/>
      <c r="P32" s="1"/>
    </row>
    <row r="33" spans="1:16" ht="12.75" customHeight="1">
      <c r="A33" s="169"/>
      <c r="B33" s="105"/>
      <c r="C33" s="113">
        <v>4010</v>
      </c>
      <c r="D33" s="114" t="s">
        <v>11</v>
      </c>
      <c r="E33" s="117">
        <v>116095.83</v>
      </c>
      <c r="F33" s="116">
        <v>121000</v>
      </c>
      <c r="G33" s="116">
        <v>134777</v>
      </c>
      <c r="H33" s="117">
        <v>134776.91</v>
      </c>
      <c r="I33" s="554">
        <f t="shared" si="2"/>
        <v>99.99993322302767</v>
      </c>
      <c r="J33" s="287">
        <f t="shared" si="3"/>
        <v>116.09108613117284</v>
      </c>
      <c r="K33" s="13"/>
      <c r="L33" s="13"/>
      <c r="M33" s="13"/>
      <c r="N33" s="1"/>
      <c r="O33" s="1"/>
      <c r="P33" s="1"/>
    </row>
    <row r="34" spans="1:16" ht="12.75" customHeight="1">
      <c r="A34" s="169"/>
      <c r="B34" s="105"/>
      <c r="C34" s="113">
        <v>4020</v>
      </c>
      <c r="D34" s="114" t="s">
        <v>140</v>
      </c>
      <c r="E34" s="117">
        <v>72103.56</v>
      </c>
      <c r="F34" s="116">
        <v>106500</v>
      </c>
      <c r="G34" s="116">
        <v>95439</v>
      </c>
      <c r="H34" s="117">
        <v>95439.28</v>
      </c>
      <c r="I34" s="554">
        <f aca="true" t="shared" si="4" ref="I34:I51">H34/G34*100</f>
        <v>100.00029338111254</v>
      </c>
      <c r="J34" s="287">
        <f t="shared" si="3"/>
        <v>132.36417175518102</v>
      </c>
      <c r="K34" s="13"/>
      <c r="L34" s="13"/>
      <c r="M34" s="13"/>
      <c r="N34" s="1"/>
      <c r="O34" s="1"/>
      <c r="P34" s="1"/>
    </row>
    <row r="35" spans="1:16" ht="12.75" customHeight="1">
      <c r="A35" s="169"/>
      <c r="B35" s="105"/>
      <c r="C35" s="113">
        <v>4040</v>
      </c>
      <c r="D35" s="114" t="s">
        <v>12</v>
      </c>
      <c r="E35" s="117">
        <v>14251.79</v>
      </c>
      <c r="F35" s="116">
        <v>17000</v>
      </c>
      <c r="G35" s="116">
        <v>14851</v>
      </c>
      <c r="H35" s="117">
        <v>14851.36</v>
      </c>
      <c r="I35" s="554">
        <f t="shared" si="4"/>
        <v>100.00242407918658</v>
      </c>
      <c r="J35" s="287">
        <f t="shared" si="3"/>
        <v>104.20698031615679</v>
      </c>
      <c r="K35" s="13"/>
      <c r="L35" s="13"/>
      <c r="M35" s="13"/>
      <c r="N35" s="1"/>
      <c r="O35" s="1"/>
      <c r="P35" s="1"/>
    </row>
    <row r="36" spans="1:16" ht="12.75" customHeight="1">
      <c r="A36" s="169"/>
      <c r="B36" s="105"/>
      <c r="C36" s="113">
        <v>4110</v>
      </c>
      <c r="D36" s="114" t="s">
        <v>13</v>
      </c>
      <c r="E36" s="117">
        <v>35924.57</v>
      </c>
      <c r="F36" s="116">
        <v>44000</v>
      </c>
      <c r="G36" s="116">
        <v>44036</v>
      </c>
      <c r="H36" s="117">
        <v>44035.43</v>
      </c>
      <c r="I36" s="554">
        <f t="shared" si="4"/>
        <v>99.9987056045054</v>
      </c>
      <c r="J36" s="287">
        <f t="shared" si="3"/>
        <v>122.57747274358468</v>
      </c>
      <c r="K36" s="13"/>
      <c r="L36" s="13"/>
      <c r="M36" s="13"/>
      <c r="N36" s="1"/>
      <c r="O36" s="1"/>
      <c r="P36" s="1"/>
    </row>
    <row r="37" spans="1:16" ht="12.75" customHeight="1">
      <c r="A37" s="169"/>
      <c r="B37" s="105"/>
      <c r="C37" s="113">
        <v>4120</v>
      </c>
      <c r="D37" s="114" t="s">
        <v>14</v>
      </c>
      <c r="E37" s="117">
        <v>3622.03</v>
      </c>
      <c r="F37" s="116">
        <v>5000</v>
      </c>
      <c r="G37" s="116">
        <v>4397</v>
      </c>
      <c r="H37" s="117">
        <v>4396.48</v>
      </c>
      <c r="I37" s="554">
        <f t="shared" si="4"/>
        <v>99.98817375483283</v>
      </c>
      <c r="J37" s="287">
        <f t="shared" si="3"/>
        <v>121.38165614310206</v>
      </c>
      <c r="K37" s="13"/>
      <c r="L37" s="13"/>
      <c r="M37" s="13"/>
      <c r="N37" s="1"/>
      <c r="O37" s="1"/>
      <c r="P37" s="1"/>
    </row>
    <row r="38" spans="1:16" ht="12.75" customHeight="1">
      <c r="A38" s="169"/>
      <c r="B38" s="105"/>
      <c r="C38" s="113">
        <v>4210</v>
      </c>
      <c r="D38" s="114" t="s">
        <v>7</v>
      </c>
      <c r="E38" s="117">
        <v>13421.28</v>
      </c>
      <c r="F38" s="116">
        <v>10000</v>
      </c>
      <c r="G38" s="116">
        <v>14938</v>
      </c>
      <c r="H38" s="117">
        <v>14938.33</v>
      </c>
      <c r="I38" s="554">
        <f t="shared" si="4"/>
        <v>100.00220913107512</v>
      </c>
      <c r="J38" s="287">
        <f t="shared" si="3"/>
        <v>111.30331831241134</v>
      </c>
      <c r="K38" s="13"/>
      <c r="L38" s="13"/>
      <c r="M38" s="13"/>
      <c r="N38" s="1"/>
      <c r="O38" s="1"/>
      <c r="P38" s="1"/>
    </row>
    <row r="39" spans="1:16" ht="12.75" customHeight="1">
      <c r="A39" s="169"/>
      <c r="B39" s="105"/>
      <c r="C39" s="113">
        <v>4270</v>
      </c>
      <c r="D39" s="114" t="s">
        <v>162</v>
      </c>
      <c r="E39" s="117">
        <v>80</v>
      </c>
      <c r="F39" s="116">
        <v>200</v>
      </c>
      <c r="G39" s="116">
        <v>537</v>
      </c>
      <c r="H39" s="117">
        <v>536.42</v>
      </c>
      <c r="I39" s="554">
        <f t="shared" si="4"/>
        <v>99.89199255121042</v>
      </c>
      <c r="J39" s="287">
        <f t="shared" si="3"/>
        <v>670.525</v>
      </c>
      <c r="K39" s="13"/>
      <c r="L39" s="13"/>
      <c r="M39" s="13"/>
      <c r="N39" s="1"/>
      <c r="O39" s="1"/>
      <c r="P39" s="1"/>
    </row>
    <row r="40" spans="1:16" ht="12.75" customHeight="1">
      <c r="A40" s="169"/>
      <c r="B40" s="105"/>
      <c r="C40" s="113">
        <v>4280</v>
      </c>
      <c r="D40" s="114" t="s">
        <v>91</v>
      </c>
      <c r="E40" s="117">
        <v>385</v>
      </c>
      <c r="F40" s="116">
        <v>300</v>
      </c>
      <c r="G40" s="116">
        <v>440</v>
      </c>
      <c r="H40" s="117">
        <v>440</v>
      </c>
      <c r="I40" s="554">
        <f t="shared" si="4"/>
        <v>100</v>
      </c>
      <c r="J40" s="287">
        <f t="shared" si="3"/>
        <v>114.28571428571428</v>
      </c>
      <c r="K40" s="13"/>
      <c r="L40" s="13"/>
      <c r="M40" s="13"/>
      <c r="N40" s="1"/>
      <c r="O40" s="1"/>
      <c r="P40" s="1"/>
    </row>
    <row r="41" spans="1:16" ht="12.75" customHeight="1">
      <c r="A41" s="169"/>
      <c r="B41" s="105"/>
      <c r="C41" s="113">
        <v>4300</v>
      </c>
      <c r="D41" s="114" t="s">
        <v>10</v>
      </c>
      <c r="E41" s="117">
        <v>12299.67</v>
      </c>
      <c r="F41" s="116">
        <v>14000</v>
      </c>
      <c r="G41" s="116">
        <v>11802</v>
      </c>
      <c r="H41" s="117">
        <v>11801.65</v>
      </c>
      <c r="I41" s="554">
        <f t="shared" si="4"/>
        <v>99.99703440094899</v>
      </c>
      <c r="J41" s="287">
        <f t="shared" si="3"/>
        <v>95.95094827747411</v>
      </c>
      <c r="K41" s="13"/>
      <c r="L41" s="13"/>
      <c r="M41" s="13"/>
      <c r="N41" s="1"/>
      <c r="O41" s="1"/>
      <c r="P41" s="1"/>
    </row>
    <row r="42" spans="1:16" ht="12.75" customHeight="1">
      <c r="A42" s="169"/>
      <c r="B42" s="105"/>
      <c r="C42" s="113">
        <v>4360</v>
      </c>
      <c r="D42" s="114" t="s">
        <v>422</v>
      </c>
      <c r="E42" s="117">
        <v>1180.62</v>
      </c>
      <c r="F42" s="116">
        <v>1200</v>
      </c>
      <c r="G42" s="116">
        <v>1175</v>
      </c>
      <c r="H42" s="117">
        <v>1175.04</v>
      </c>
      <c r="I42" s="554">
        <f t="shared" si="4"/>
        <v>100.00340425531915</v>
      </c>
      <c r="J42" s="287">
        <f t="shared" si="3"/>
        <v>99.52736697667328</v>
      </c>
      <c r="K42" s="13"/>
      <c r="L42" s="13"/>
      <c r="M42" s="13"/>
      <c r="N42" s="1"/>
      <c r="O42" s="1"/>
      <c r="P42" s="1"/>
    </row>
    <row r="43" spans="1:16" ht="12.75" customHeight="1">
      <c r="A43" s="169"/>
      <c r="B43" s="105"/>
      <c r="C43" s="113">
        <v>4400</v>
      </c>
      <c r="D43" s="114" t="s">
        <v>310</v>
      </c>
      <c r="E43" s="117"/>
      <c r="F43" s="116"/>
      <c r="G43" s="116"/>
      <c r="H43" s="117"/>
      <c r="I43" s="554"/>
      <c r="J43" s="287"/>
      <c r="K43" s="13"/>
      <c r="L43" s="13"/>
      <c r="M43" s="13"/>
      <c r="N43" s="1"/>
      <c r="O43" s="1"/>
      <c r="P43" s="1"/>
    </row>
    <row r="44" spans="1:16" ht="12.75" customHeight="1">
      <c r="A44" s="169"/>
      <c r="B44" s="105"/>
      <c r="C44" s="113"/>
      <c r="D44" s="114" t="s">
        <v>371</v>
      </c>
      <c r="E44" s="117">
        <v>14008.92</v>
      </c>
      <c r="F44" s="116">
        <v>14500</v>
      </c>
      <c r="G44" s="116">
        <v>13893</v>
      </c>
      <c r="H44" s="117">
        <v>13893.31</v>
      </c>
      <c r="I44" s="554">
        <f t="shared" si="4"/>
        <v>100.0022313395235</v>
      </c>
      <c r="J44" s="287">
        <f t="shared" si="3"/>
        <v>99.17474009416857</v>
      </c>
      <c r="K44" s="13"/>
      <c r="L44" s="13"/>
      <c r="M44" s="13"/>
      <c r="N44" s="1"/>
      <c r="O44" s="1"/>
      <c r="P44" s="1"/>
    </row>
    <row r="45" spans="1:16" ht="12.75" customHeight="1">
      <c r="A45" s="169"/>
      <c r="B45" s="105"/>
      <c r="C45" s="113">
        <v>4410</v>
      </c>
      <c r="D45" s="114" t="s">
        <v>16</v>
      </c>
      <c r="E45" s="117">
        <v>15</v>
      </c>
      <c r="F45" s="116">
        <v>500</v>
      </c>
      <c r="G45" s="116">
        <v>177</v>
      </c>
      <c r="H45" s="117">
        <v>177</v>
      </c>
      <c r="I45" s="554">
        <f t="shared" si="4"/>
        <v>100</v>
      </c>
      <c r="J45" s="287">
        <f t="shared" si="3"/>
        <v>1180</v>
      </c>
      <c r="K45" s="13"/>
      <c r="L45" s="13"/>
      <c r="M45" s="13"/>
      <c r="N45" s="1"/>
      <c r="O45" s="1"/>
      <c r="P45" s="1"/>
    </row>
    <row r="46" spans="1:16" ht="12.75" customHeight="1">
      <c r="A46" s="169"/>
      <c r="B46" s="105"/>
      <c r="C46" s="113">
        <v>4430</v>
      </c>
      <c r="D46" s="114" t="s">
        <v>28</v>
      </c>
      <c r="E46" s="117">
        <v>1499</v>
      </c>
      <c r="F46" s="116">
        <v>2000</v>
      </c>
      <c r="G46" s="116">
        <v>2755</v>
      </c>
      <c r="H46" s="117">
        <v>2755.5</v>
      </c>
      <c r="I46" s="554">
        <f t="shared" si="4"/>
        <v>100.01814882032667</v>
      </c>
      <c r="J46" s="287">
        <f t="shared" si="3"/>
        <v>183.82254836557706</v>
      </c>
      <c r="K46" s="13"/>
      <c r="L46" s="13"/>
      <c r="M46" s="13"/>
      <c r="N46" s="1"/>
      <c r="O46" s="1"/>
      <c r="P46" s="1"/>
    </row>
    <row r="47" spans="1:16" ht="12.75" customHeight="1">
      <c r="A47" s="169"/>
      <c r="B47" s="105"/>
      <c r="C47" s="113">
        <v>4440</v>
      </c>
      <c r="D47" s="114" t="s">
        <v>17</v>
      </c>
      <c r="E47" s="117">
        <v>4930</v>
      </c>
      <c r="F47" s="116">
        <v>6000</v>
      </c>
      <c r="G47" s="116">
        <v>4923</v>
      </c>
      <c r="H47" s="117">
        <v>4923</v>
      </c>
      <c r="I47" s="554">
        <f t="shared" si="4"/>
        <v>100</v>
      </c>
      <c r="J47" s="287">
        <f t="shared" si="3"/>
        <v>99.8580121703854</v>
      </c>
      <c r="K47" s="13"/>
      <c r="L47" s="13"/>
      <c r="M47" s="13"/>
      <c r="N47" s="1"/>
      <c r="O47" s="1"/>
      <c r="P47" s="1"/>
    </row>
    <row r="48" spans="1:16" ht="12.75" customHeight="1">
      <c r="A48" s="169"/>
      <c r="B48" s="105"/>
      <c r="C48" s="113">
        <v>4550</v>
      </c>
      <c r="D48" s="114" t="s">
        <v>127</v>
      </c>
      <c r="E48" s="117">
        <v>0</v>
      </c>
      <c r="F48" s="116">
        <v>800</v>
      </c>
      <c r="G48" s="116">
        <v>310</v>
      </c>
      <c r="H48" s="117">
        <v>309.9</v>
      </c>
      <c r="I48" s="554">
        <f t="shared" si="4"/>
        <v>99.96774193548387</v>
      </c>
      <c r="J48" s="287">
        <v>0</v>
      </c>
      <c r="K48" s="13"/>
      <c r="L48" s="13"/>
      <c r="M48" s="13"/>
      <c r="N48" s="1"/>
      <c r="O48" s="1"/>
      <c r="P48" s="1"/>
    </row>
    <row r="49" spans="1:16" ht="12.75" customHeight="1">
      <c r="A49" s="169"/>
      <c r="B49" s="105"/>
      <c r="C49" s="113">
        <v>4610</v>
      </c>
      <c r="D49" s="114" t="s">
        <v>118</v>
      </c>
      <c r="E49" s="117">
        <v>182.73</v>
      </c>
      <c r="F49" s="116">
        <v>1000</v>
      </c>
      <c r="G49" s="116">
        <v>90</v>
      </c>
      <c r="H49" s="117">
        <v>90.49</v>
      </c>
      <c r="I49" s="554">
        <f t="shared" si="4"/>
        <v>100.54444444444444</v>
      </c>
      <c r="J49" s="287">
        <f t="shared" si="3"/>
        <v>49.521151425600614</v>
      </c>
      <c r="K49" s="13"/>
      <c r="L49" s="13"/>
      <c r="M49" s="13"/>
      <c r="N49" s="1"/>
      <c r="O49" s="1"/>
      <c r="P49" s="1"/>
    </row>
    <row r="50" spans="1:16" ht="12.75" customHeight="1">
      <c r="A50" s="85"/>
      <c r="B50" s="83"/>
      <c r="C50" s="113">
        <v>4700</v>
      </c>
      <c r="D50" s="114" t="s">
        <v>142</v>
      </c>
      <c r="E50" s="117">
        <v>0</v>
      </c>
      <c r="F50" s="116">
        <v>1000</v>
      </c>
      <c r="G50" s="116">
        <v>460</v>
      </c>
      <c r="H50" s="117">
        <v>459.9</v>
      </c>
      <c r="I50" s="554">
        <f t="shared" si="4"/>
        <v>99.97826086956522</v>
      </c>
      <c r="J50" s="287">
        <v>0</v>
      </c>
      <c r="K50" s="13"/>
      <c r="L50" s="13"/>
      <c r="M50" s="13"/>
      <c r="N50" s="1"/>
      <c r="O50" s="1"/>
      <c r="P50" s="1"/>
    </row>
    <row r="51" spans="1:16" ht="12.75" customHeight="1">
      <c r="A51" s="85"/>
      <c r="B51" s="87"/>
      <c r="C51" s="113">
        <v>6060</v>
      </c>
      <c r="D51" s="128" t="s">
        <v>332</v>
      </c>
      <c r="E51" s="117">
        <v>0</v>
      </c>
      <c r="F51" s="116">
        <v>60000</v>
      </c>
      <c r="G51" s="116">
        <v>60000</v>
      </c>
      <c r="H51" s="117">
        <v>59900</v>
      </c>
      <c r="I51" s="554">
        <f t="shared" si="4"/>
        <v>99.83333333333333</v>
      </c>
      <c r="J51" s="287">
        <v>0</v>
      </c>
      <c r="K51" s="13"/>
      <c r="L51" s="13"/>
      <c r="M51" s="13"/>
      <c r="N51" s="1"/>
      <c r="O51" s="1"/>
      <c r="P51" s="1"/>
    </row>
    <row r="52" spans="1:16" ht="12.75" customHeight="1">
      <c r="A52" s="162">
        <v>750</v>
      </c>
      <c r="B52" s="162"/>
      <c r="C52" s="162"/>
      <c r="D52" s="162" t="s">
        <v>39</v>
      </c>
      <c r="E52" s="146">
        <f>E53+E57</f>
        <v>23000</v>
      </c>
      <c r="F52" s="145">
        <f>F53+F57</f>
        <v>65400</v>
      </c>
      <c r="G52" s="145">
        <f>G53+G57</f>
        <v>65400</v>
      </c>
      <c r="H52" s="146">
        <f>H53+H57</f>
        <v>65400</v>
      </c>
      <c r="I52" s="552">
        <v>0</v>
      </c>
      <c r="J52" s="277">
        <f aca="true" t="shared" si="5" ref="J52:J59">H52/E52*100</f>
        <v>284.3478260869565</v>
      </c>
      <c r="K52" s="13"/>
      <c r="L52" s="13"/>
      <c r="M52" s="13"/>
      <c r="N52" s="1"/>
      <c r="O52" s="1"/>
      <c r="P52" s="1"/>
    </row>
    <row r="53" spans="1:16" ht="12.75" customHeight="1">
      <c r="A53" s="189"/>
      <c r="B53" s="151">
        <v>75011</v>
      </c>
      <c r="C53" s="107"/>
      <c r="D53" s="108" t="s">
        <v>40</v>
      </c>
      <c r="E53" s="111">
        <f>SUM(E54:E56)</f>
        <v>0</v>
      </c>
      <c r="F53" s="110">
        <f>SUM(F54:F56)</f>
        <v>42400</v>
      </c>
      <c r="G53" s="110">
        <f>SUM(G54:G56)</f>
        <v>42400</v>
      </c>
      <c r="H53" s="111">
        <f>SUM(H54:H56)</f>
        <v>42400</v>
      </c>
      <c r="I53" s="553">
        <f aca="true" t="shared" si="6" ref="I53:I59">H53/G53*100</f>
        <v>100</v>
      </c>
      <c r="J53" s="272">
        <v>0</v>
      </c>
      <c r="K53" s="13"/>
      <c r="L53" s="13"/>
      <c r="M53" s="13"/>
      <c r="N53" s="1"/>
      <c r="O53" s="1"/>
      <c r="P53" s="1"/>
    </row>
    <row r="54" spans="1:16" ht="12.75" customHeight="1">
      <c r="A54" s="105"/>
      <c r="B54" s="105"/>
      <c r="C54" s="113">
        <v>4010</v>
      </c>
      <c r="D54" s="114" t="s">
        <v>11</v>
      </c>
      <c r="E54" s="117">
        <v>0</v>
      </c>
      <c r="F54" s="116">
        <v>35440</v>
      </c>
      <c r="G54" s="116">
        <v>35440</v>
      </c>
      <c r="H54" s="117">
        <v>35440</v>
      </c>
      <c r="I54" s="554">
        <f t="shared" si="6"/>
        <v>100</v>
      </c>
      <c r="J54" s="287">
        <v>0</v>
      </c>
      <c r="K54" s="13"/>
      <c r="L54" s="13"/>
      <c r="M54" s="13"/>
      <c r="N54" s="1"/>
      <c r="O54" s="1"/>
      <c r="P54" s="1"/>
    </row>
    <row r="55" spans="1:16" ht="12.75" customHeight="1">
      <c r="A55" s="105"/>
      <c r="B55" s="105"/>
      <c r="C55" s="113">
        <v>4110</v>
      </c>
      <c r="D55" s="114" t="s">
        <v>13</v>
      </c>
      <c r="E55" s="117">
        <v>0</v>
      </c>
      <c r="F55" s="116">
        <v>6092</v>
      </c>
      <c r="G55" s="116">
        <v>6092</v>
      </c>
      <c r="H55" s="117">
        <v>6092</v>
      </c>
      <c r="I55" s="554">
        <f t="shared" si="6"/>
        <v>100</v>
      </c>
      <c r="J55" s="287">
        <v>0</v>
      </c>
      <c r="K55" s="13"/>
      <c r="L55" s="13"/>
      <c r="M55" s="13"/>
      <c r="N55" s="1"/>
      <c r="O55" s="1"/>
      <c r="P55" s="1"/>
    </row>
    <row r="56" spans="1:16" ht="12.75" customHeight="1">
      <c r="A56" s="105"/>
      <c r="B56" s="157"/>
      <c r="C56" s="113">
        <v>4120</v>
      </c>
      <c r="D56" s="114" t="s">
        <v>14</v>
      </c>
      <c r="E56" s="117">
        <v>0</v>
      </c>
      <c r="F56" s="116">
        <v>868</v>
      </c>
      <c r="G56" s="116">
        <v>868</v>
      </c>
      <c r="H56" s="117">
        <v>868</v>
      </c>
      <c r="I56" s="554">
        <f t="shared" si="6"/>
        <v>100</v>
      </c>
      <c r="J56" s="287">
        <v>0</v>
      </c>
      <c r="K56" s="13"/>
      <c r="L56" s="13"/>
      <c r="M56" s="13"/>
      <c r="N56" s="1"/>
      <c r="O56" s="1"/>
      <c r="P56" s="1"/>
    </row>
    <row r="57" spans="1:16" ht="12.75" customHeight="1">
      <c r="A57" s="121"/>
      <c r="B57" s="106">
        <v>75045</v>
      </c>
      <c r="C57" s="107"/>
      <c r="D57" s="108" t="s">
        <v>186</v>
      </c>
      <c r="E57" s="111">
        <f>SUM(E58:E59)+SUM(E67:E71)</f>
        <v>23000</v>
      </c>
      <c r="F57" s="110">
        <f>SUM(F58:F59)+SUM(F67:F71)</f>
        <v>23000</v>
      </c>
      <c r="G57" s="110">
        <f>SUM(G58:G59)+SUM(G67:G71)</f>
        <v>23000</v>
      </c>
      <c r="H57" s="111">
        <f>SUM(H58:H59)+SUM(H67:H71)</f>
        <v>23000</v>
      </c>
      <c r="I57" s="553">
        <f t="shared" si="6"/>
        <v>100</v>
      </c>
      <c r="J57" s="272">
        <f t="shared" si="5"/>
        <v>100</v>
      </c>
      <c r="K57" s="13"/>
      <c r="L57" s="13"/>
      <c r="M57" s="13"/>
      <c r="N57" s="1"/>
      <c r="O57" s="1"/>
      <c r="P57" s="1"/>
    </row>
    <row r="58" spans="1:16" ht="12.75" customHeight="1">
      <c r="A58" s="105"/>
      <c r="B58" s="112"/>
      <c r="C58" s="113">
        <v>3030</v>
      </c>
      <c r="D58" s="114" t="s">
        <v>26</v>
      </c>
      <c r="E58" s="117">
        <v>6300</v>
      </c>
      <c r="F58" s="116">
        <v>6500</v>
      </c>
      <c r="G58" s="116">
        <v>5880</v>
      </c>
      <c r="H58" s="117">
        <v>5880</v>
      </c>
      <c r="I58" s="554">
        <f t="shared" si="6"/>
        <v>100</v>
      </c>
      <c r="J58" s="287">
        <f t="shared" si="5"/>
        <v>93.33333333333333</v>
      </c>
      <c r="K58" s="13"/>
      <c r="L58" s="13"/>
      <c r="M58" s="13"/>
      <c r="N58" s="1"/>
      <c r="O58" s="1"/>
      <c r="P58" s="1"/>
    </row>
    <row r="59" spans="1:16" ht="12.75" customHeight="1">
      <c r="A59" s="157"/>
      <c r="B59" s="230"/>
      <c r="C59" s="113">
        <v>4110</v>
      </c>
      <c r="D59" s="114" t="s">
        <v>13</v>
      </c>
      <c r="E59" s="117">
        <v>687.6</v>
      </c>
      <c r="F59" s="116">
        <v>700</v>
      </c>
      <c r="G59" s="116">
        <v>688</v>
      </c>
      <c r="H59" s="117">
        <v>687.6</v>
      </c>
      <c r="I59" s="554">
        <f t="shared" si="6"/>
        <v>99.94186046511628</v>
      </c>
      <c r="J59" s="287">
        <f t="shared" si="5"/>
        <v>100</v>
      </c>
      <c r="K59" s="13"/>
      <c r="L59" s="13"/>
      <c r="M59" s="13"/>
      <c r="N59" s="1"/>
      <c r="O59" s="1"/>
      <c r="P59" s="1"/>
    </row>
    <row r="60" spans="1:16" ht="12.75" customHeight="1">
      <c r="A60" s="156"/>
      <c r="B60" s="156"/>
      <c r="C60" s="156"/>
      <c r="D60" s="156"/>
      <c r="E60" s="159"/>
      <c r="F60" s="158"/>
      <c r="G60" s="158"/>
      <c r="H60" s="159"/>
      <c r="I60" s="288"/>
      <c r="J60" s="289"/>
      <c r="K60" s="13"/>
      <c r="L60" s="13"/>
      <c r="M60" s="13"/>
      <c r="N60" s="1"/>
      <c r="O60" s="1"/>
      <c r="P60" s="1"/>
    </row>
    <row r="61" spans="1:16" ht="12.75" customHeight="1">
      <c r="A61" s="156"/>
      <c r="B61" s="156"/>
      <c r="C61" s="156"/>
      <c r="D61" s="156"/>
      <c r="E61" s="394"/>
      <c r="F61" s="158" t="s">
        <v>552</v>
      </c>
      <c r="G61" s="158"/>
      <c r="H61" s="159"/>
      <c r="I61" s="288"/>
      <c r="J61" s="289"/>
      <c r="K61" s="13"/>
      <c r="L61" s="13"/>
      <c r="M61" s="13"/>
      <c r="N61" s="1"/>
      <c r="O61" s="1"/>
      <c r="P61" s="1"/>
    </row>
    <row r="62" spans="1:16" ht="12.75" customHeight="1">
      <c r="A62" s="156"/>
      <c r="B62" s="156"/>
      <c r="C62" s="156"/>
      <c r="D62" s="156"/>
      <c r="E62" s="394"/>
      <c r="F62" s="158"/>
      <c r="G62" s="158"/>
      <c r="H62" s="159"/>
      <c r="I62" s="288"/>
      <c r="J62" s="289"/>
      <c r="K62" s="13"/>
      <c r="L62" s="13"/>
      <c r="M62" s="13"/>
      <c r="N62" s="1"/>
      <c r="O62" s="1"/>
      <c r="P62" s="1"/>
    </row>
    <row r="63" spans="1:16" ht="12.75" customHeight="1">
      <c r="A63" s="419"/>
      <c r="B63" s="420"/>
      <c r="C63" s="419"/>
      <c r="D63" s="421"/>
      <c r="E63" s="82" t="s">
        <v>3</v>
      </c>
      <c r="F63" s="422" t="s">
        <v>101</v>
      </c>
      <c r="G63" s="423" t="s">
        <v>102</v>
      </c>
      <c r="H63" s="82" t="s">
        <v>3</v>
      </c>
      <c r="I63" s="424" t="s">
        <v>319</v>
      </c>
      <c r="J63" s="425"/>
      <c r="K63" s="13"/>
      <c r="L63" s="13"/>
      <c r="M63" s="13"/>
      <c r="N63" s="1"/>
      <c r="O63" s="1"/>
      <c r="P63" s="1"/>
    </row>
    <row r="64" spans="1:16" ht="12.75" customHeight="1">
      <c r="A64" s="426" t="s">
        <v>98</v>
      </c>
      <c r="B64" s="249" t="s">
        <v>99</v>
      </c>
      <c r="C64" s="426" t="s">
        <v>4</v>
      </c>
      <c r="D64" s="427" t="s">
        <v>100</v>
      </c>
      <c r="E64" s="86" t="s">
        <v>378</v>
      </c>
      <c r="F64" s="428" t="s">
        <v>103</v>
      </c>
      <c r="G64" s="429" t="s">
        <v>104</v>
      </c>
      <c r="H64" s="86" t="s">
        <v>479</v>
      </c>
      <c r="I64" s="430"/>
      <c r="J64" s="431"/>
      <c r="K64" s="13"/>
      <c r="L64" s="13"/>
      <c r="M64" s="13"/>
      <c r="N64" s="1"/>
      <c r="O64" s="1"/>
      <c r="P64" s="1"/>
    </row>
    <row r="65" spans="1:16" ht="12.75" customHeight="1">
      <c r="A65" s="432"/>
      <c r="B65" s="433"/>
      <c r="C65" s="432"/>
      <c r="D65" s="434"/>
      <c r="E65" s="90"/>
      <c r="F65" s="435" t="s">
        <v>479</v>
      </c>
      <c r="G65" s="436" t="s">
        <v>105</v>
      </c>
      <c r="H65" s="90"/>
      <c r="I65" s="437" t="s">
        <v>106</v>
      </c>
      <c r="J65" s="438" t="s">
        <v>107</v>
      </c>
      <c r="K65" s="13"/>
      <c r="L65" s="13"/>
      <c r="M65" s="13"/>
      <c r="N65" s="1"/>
      <c r="O65" s="1"/>
      <c r="P65" s="1"/>
    </row>
    <row r="66" spans="1:16" ht="12.75" customHeight="1">
      <c r="A66" s="92">
        <v>1</v>
      </c>
      <c r="B66" s="92">
        <v>2</v>
      </c>
      <c r="C66" s="92">
        <v>3</v>
      </c>
      <c r="D66" s="92">
        <v>4</v>
      </c>
      <c r="E66" s="439">
        <v>5</v>
      </c>
      <c r="F66" s="439">
        <v>6</v>
      </c>
      <c r="G66" s="439">
        <v>7</v>
      </c>
      <c r="H66" s="440">
        <v>8</v>
      </c>
      <c r="I66" s="441">
        <v>9</v>
      </c>
      <c r="J66" s="442">
        <v>10</v>
      </c>
      <c r="K66" s="13"/>
      <c r="L66" s="13"/>
      <c r="M66" s="13"/>
      <c r="N66" s="1"/>
      <c r="O66" s="1"/>
      <c r="P66" s="1"/>
    </row>
    <row r="67" spans="1:16" ht="12.75" customHeight="1">
      <c r="A67" s="166"/>
      <c r="B67" s="75"/>
      <c r="C67" s="113">
        <v>4120</v>
      </c>
      <c r="D67" s="114" t="s">
        <v>14</v>
      </c>
      <c r="E67" s="117">
        <v>98</v>
      </c>
      <c r="F67" s="116">
        <v>100</v>
      </c>
      <c r="G67" s="116">
        <v>98</v>
      </c>
      <c r="H67" s="117">
        <v>98</v>
      </c>
      <c r="I67" s="554">
        <f>H67/G67*100</f>
        <v>100</v>
      </c>
      <c r="J67" s="287">
        <f>H67/E67*100</f>
        <v>100</v>
      </c>
      <c r="K67" s="13"/>
      <c r="L67" s="13"/>
      <c r="M67" s="13"/>
      <c r="N67" s="1"/>
      <c r="O67" s="1"/>
      <c r="P67" s="1"/>
    </row>
    <row r="68" spans="1:16" ht="12.75" customHeight="1">
      <c r="A68" s="169"/>
      <c r="B68" s="105"/>
      <c r="C68" s="113">
        <v>4170</v>
      </c>
      <c r="D68" s="114" t="s">
        <v>111</v>
      </c>
      <c r="E68" s="117">
        <v>9800</v>
      </c>
      <c r="F68" s="116">
        <v>9800</v>
      </c>
      <c r="G68" s="116">
        <v>9800</v>
      </c>
      <c r="H68" s="117">
        <v>9800</v>
      </c>
      <c r="I68" s="554">
        <f>H68/G68*100</f>
        <v>100</v>
      </c>
      <c r="J68" s="287">
        <f>H68/E68*100</f>
        <v>100</v>
      </c>
      <c r="K68" s="13"/>
      <c r="L68" s="13"/>
      <c r="M68" s="13"/>
      <c r="N68" s="1"/>
      <c r="O68" s="1"/>
      <c r="P68" s="1"/>
    </row>
    <row r="69" spans="1:16" ht="12.75" customHeight="1">
      <c r="A69" s="169"/>
      <c r="B69" s="105"/>
      <c r="C69" s="113">
        <v>4210</v>
      </c>
      <c r="D69" s="114" t="s">
        <v>7</v>
      </c>
      <c r="E69" s="117">
        <v>5311.76</v>
      </c>
      <c r="F69" s="116">
        <v>5000</v>
      </c>
      <c r="G69" s="116">
        <v>5970</v>
      </c>
      <c r="H69" s="117">
        <v>5970.65</v>
      </c>
      <c r="I69" s="554">
        <f>H69/G69*100</f>
        <v>100.0108877721943</v>
      </c>
      <c r="J69" s="287">
        <f>H69/E69*100</f>
        <v>112.40436314893745</v>
      </c>
      <c r="K69" s="13"/>
      <c r="L69" s="13"/>
      <c r="M69" s="13"/>
      <c r="N69" s="1"/>
      <c r="O69" s="1"/>
      <c r="P69" s="1"/>
    </row>
    <row r="70" spans="1:16" ht="12.75" customHeight="1">
      <c r="A70" s="169"/>
      <c r="B70" s="105"/>
      <c r="C70" s="113">
        <v>4300</v>
      </c>
      <c r="D70" s="114" t="s">
        <v>10</v>
      </c>
      <c r="E70" s="117">
        <v>59.04</v>
      </c>
      <c r="F70" s="116">
        <v>100</v>
      </c>
      <c r="G70" s="116">
        <v>0</v>
      </c>
      <c r="H70" s="117">
        <v>0</v>
      </c>
      <c r="I70" s="554">
        <v>0</v>
      </c>
      <c r="J70" s="287">
        <f>H70/E70*100</f>
        <v>0</v>
      </c>
      <c r="K70" s="13"/>
      <c r="L70" s="13"/>
      <c r="M70" s="13"/>
      <c r="N70" s="1"/>
      <c r="O70" s="1"/>
      <c r="P70" s="1"/>
    </row>
    <row r="71" spans="1:16" ht="12.75" customHeight="1">
      <c r="A71" s="169"/>
      <c r="B71" s="105"/>
      <c r="C71" s="113">
        <v>4410</v>
      </c>
      <c r="D71" s="114" t="s">
        <v>16</v>
      </c>
      <c r="E71" s="117">
        <v>743.6</v>
      </c>
      <c r="F71" s="116">
        <v>800</v>
      </c>
      <c r="G71" s="116">
        <v>564</v>
      </c>
      <c r="H71" s="117">
        <v>563.75</v>
      </c>
      <c r="I71" s="554">
        <f>H71/G71*100</f>
        <v>99.95567375886525</v>
      </c>
      <c r="J71" s="287">
        <f>H71/E71*100</f>
        <v>75.81360946745562</v>
      </c>
      <c r="K71" s="13"/>
      <c r="L71" s="13"/>
      <c r="M71" s="13"/>
      <c r="N71" s="1"/>
      <c r="O71" s="1"/>
      <c r="P71" s="1"/>
    </row>
    <row r="72" spans="1:16" ht="12.75" customHeight="1">
      <c r="A72" s="165">
        <v>754</v>
      </c>
      <c r="B72" s="142"/>
      <c r="C72" s="185"/>
      <c r="D72" s="368" t="s">
        <v>45</v>
      </c>
      <c r="E72" s="363"/>
      <c r="F72" s="292"/>
      <c r="G72" s="292"/>
      <c r="H72" s="364"/>
      <c r="I72" s="705"/>
      <c r="J72" s="706"/>
      <c r="K72" s="13"/>
      <c r="L72" s="13"/>
      <c r="M72" s="13"/>
      <c r="N72" s="1"/>
      <c r="O72" s="1"/>
      <c r="P72" s="1"/>
    </row>
    <row r="73" spans="1:16" ht="12.75" customHeight="1">
      <c r="A73" s="224"/>
      <c r="B73" s="147"/>
      <c r="C73" s="461"/>
      <c r="D73" s="226" t="s">
        <v>46</v>
      </c>
      <c r="E73" s="294">
        <f>E75</f>
        <v>3478086</v>
      </c>
      <c r="F73" s="227">
        <f>F75</f>
        <v>3422000</v>
      </c>
      <c r="G73" s="227">
        <f>G75</f>
        <v>3551381</v>
      </c>
      <c r="H73" s="365">
        <f>H75</f>
        <v>3551381.0000000005</v>
      </c>
      <c r="I73" s="366">
        <f>H73/G73*100</f>
        <v>100.00000000000003</v>
      </c>
      <c r="J73" s="294">
        <f>H73/E73*100</f>
        <v>102.10733719637757</v>
      </c>
      <c r="K73" s="13"/>
      <c r="L73" s="13"/>
      <c r="M73" s="13"/>
      <c r="N73" s="1"/>
      <c r="O73" s="1"/>
      <c r="P73" s="1"/>
    </row>
    <row r="74" spans="1:16" ht="12.75" customHeight="1">
      <c r="A74" s="391"/>
      <c r="B74" s="225"/>
      <c r="C74" s="461"/>
      <c r="D74" s="538" t="s">
        <v>198</v>
      </c>
      <c r="E74" s="317">
        <f>E100+E101</f>
        <v>35300</v>
      </c>
      <c r="F74" s="320">
        <v>0</v>
      </c>
      <c r="G74" s="320">
        <f>G100+G101</f>
        <v>0</v>
      </c>
      <c r="H74" s="321">
        <f>H100+H101</f>
        <v>0</v>
      </c>
      <c r="I74" s="642">
        <v>100</v>
      </c>
      <c r="J74" s="317">
        <v>0</v>
      </c>
      <c r="K74" s="13"/>
      <c r="L74" s="13"/>
      <c r="M74" s="13"/>
      <c r="N74" s="1"/>
      <c r="O74" s="1"/>
      <c r="P74" s="1"/>
    </row>
    <row r="75" spans="1:16" ht="12.75" customHeight="1">
      <c r="A75" s="189"/>
      <c r="B75" s="119">
        <v>75411</v>
      </c>
      <c r="C75" s="107"/>
      <c r="D75" s="108" t="s">
        <v>51</v>
      </c>
      <c r="E75" s="272">
        <f>SUM(E76:E99)+E100+E101</f>
        <v>3478086</v>
      </c>
      <c r="F75" s="110">
        <f>SUM(F76:F99)</f>
        <v>3422000</v>
      </c>
      <c r="G75" s="110">
        <f>SUM(G76:G101)</f>
        <v>3551381</v>
      </c>
      <c r="H75" s="272">
        <f>SUM(H76:H99)+H100+H101</f>
        <v>3551381.0000000005</v>
      </c>
      <c r="I75" s="272">
        <f aca="true" t="shared" si="7" ref="I75:I81">H75/G75*100</f>
        <v>100.00000000000003</v>
      </c>
      <c r="J75" s="272">
        <f aca="true" t="shared" si="8" ref="J75:J101">H75/E75*100</f>
        <v>102.10733719637757</v>
      </c>
      <c r="K75" s="13"/>
      <c r="L75" s="13"/>
      <c r="M75" s="13"/>
      <c r="N75" s="1"/>
      <c r="O75" s="1"/>
      <c r="P75" s="1"/>
    </row>
    <row r="76" spans="1:16" ht="12.75" customHeight="1">
      <c r="A76" s="105"/>
      <c r="B76" s="112"/>
      <c r="C76" s="113">
        <v>3070</v>
      </c>
      <c r="D76" s="114" t="s">
        <v>150</v>
      </c>
      <c r="E76" s="117">
        <v>156808.47</v>
      </c>
      <c r="F76" s="116">
        <v>169543</v>
      </c>
      <c r="G76" s="116">
        <v>176407</v>
      </c>
      <c r="H76" s="117">
        <v>176407.37</v>
      </c>
      <c r="I76" s="554">
        <f t="shared" si="7"/>
        <v>100.0002097422438</v>
      </c>
      <c r="J76" s="287">
        <f t="shared" si="8"/>
        <v>112.49862332053875</v>
      </c>
      <c r="K76" s="13"/>
      <c r="L76" s="13"/>
      <c r="M76" s="13"/>
      <c r="N76" s="1"/>
      <c r="O76" s="1"/>
      <c r="P76" s="1"/>
    </row>
    <row r="77" spans="1:16" ht="12.75" customHeight="1">
      <c r="A77" s="105"/>
      <c r="B77" s="112"/>
      <c r="C77" s="113">
        <v>4020</v>
      </c>
      <c r="D77" s="114" t="s">
        <v>168</v>
      </c>
      <c r="E77" s="117">
        <v>81000</v>
      </c>
      <c r="F77" s="116">
        <v>93000</v>
      </c>
      <c r="G77" s="116">
        <v>98498</v>
      </c>
      <c r="H77" s="117">
        <v>98498.35</v>
      </c>
      <c r="I77" s="554">
        <f t="shared" si="7"/>
        <v>100.00035533716421</v>
      </c>
      <c r="J77" s="287">
        <f t="shared" si="8"/>
        <v>121.60290123456792</v>
      </c>
      <c r="K77" s="13"/>
      <c r="L77" s="13"/>
      <c r="M77" s="13"/>
      <c r="N77" s="1"/>
      <c r="O77" s="1"/>
      <c r="P77" s="1"/>
    </row>
    <row r="78" spans="1:16" ht="12.75" customHeight="1">
      <c r="A78" s="105"/>
      <c r="B78" s="112"/>
      <c r="C78" s="113">
        <v>4040</v>
      </c>
      <c r="D78" s="114" t="s">
        <v>12</v>
      </c>
      <c r="E78" s="117">
        <v>6194.86</v>
      </c>
      <c r="F78" s="116">
        <v>6657</v>
      </c>
      <c r="G78" s="116">
        <v>6656</v>
      </c>
      <c r="H78" s="117">
        <v>6656.04</v>
      </c>
      <c r="I78" s="554">
        <f t="shared" si="7"/>
        <v>100.00060096153847</v>
      </c>
      <c r="J78" s="287">
        <f t="shared" si="8"/>
        <v>107.44455887622965</v>
      </c>
      <c r="K78" s="13"/>
      <c r="L78" s="13"/>
      <c r="M78" s="13"/>
      <c r="N78" s="1"/>
      <c r="O78" s="1"/>
      <c r="P78" s="1"/>
    </row>
    <row r="79" spans="1:16" ht="12.75" customHeight="1">
      <c r="A79" s="105"/>
      <c r="B79" s="112"/>
      <c r="C79" s="113">
        <v>4050</v>
      </c>
      <c r="D79" s="114" t="s">
        <v>47</v>
      </c>
      <c r="E79" s="287">
        <v>2115768.3</v>
      </c>
      <c r="F79" s="116">
        <v>2277000</v>
      </c>
      <c r="G79" s="116">
        <v>2172037</v>
      </c>
      <c r="H79" s="287">
        <v>2172036.95</v>
      </c>
      <c r="I79" s="554">
        <f t="shared" si="7"/>
        <v>99.99999769801344</v>
      </c>
      <c r="J79" s="287">
        <f t="shared" si="8"/>
        <v>102.6594901719626</v>
      </c>
      <c r="K79" s="13"/>
      <c r="L79" s="13"/>
      <c r="M79" s="13"/>
      <c r="N79" s="1"/>
      <c r="O79" s="1"/>
      <c r="P79" s="1"/>
    </row>
    <row r="80" spans="1:16" ht="12.75" customHeight="1">
      <c r="A80" s="105"/>
      <c r="B80" s="112"/>
      <c r="C80" s="113">
        <v>4060</v>
      </c>
      <c r="D80" s="114" t="s">
        <v>48</v>
      </c>
      <c r="E80" s="117">
        <v>373659.56</v>
      </c>
      <c r="F80" s="116">
        <v>49000</v>
      </c>
      <c r="G80" s="116">
        <v>76230</v>
      </c>
      <c r="H80" s="117">
        <v>76230</v>
      </c>
      <c r="I80" s="554">
        <f t="shared" si="7"/>
        <v>100</v>
      </c>
      <c r="J80" s="287">
        <f t="shared" si="8"/>
        <v>20.400923236113645</v>
      </c>
      <c r="K80" s="13"/>
      <c r="L80" s="13"/>
      <c r="M80" s="13"/>
      <c r="N80" s="1"/>
      <c r="O80" s="1"/>
      <c r="P80" s="1"/>
    </row>
    <row r="81" spans="1:16" ht="12.75" customHeight="1">
      <c r="A81" s="105"/>
      <c r="B81" s="112"/>
      <c r="C81" s="113">
        <v>4070</v>
      </c>
      <c r="D81" s="114" t="s">
        <v>49</v>
      </c>
      <c r="E81" s="117">
        <v>184106.68</v>
      </c>
      <c r="F81" s="116">
        <v>181000</v>
      </c>
      <c r="G81" s="116">
        <v>175238</v>
      </c>
      <c r="H81" s="117">
        <v>175237.44</v>
      </c>
      <c r="I81" s="554">
        <f t="shared" si="7"/>
        <v>99.99968043460893</v>
      </c>
      <c r="J81" s="287">
        <f t="shared" si="8"/>
        <v>95.18255394100855</v>
      </c>
      <c r="K81" s="13"/>
      <c r="L81" s="13"/>
      <c r="M81" s="13"/>
      <c r="N81" s="1"/>
      <c r="O81" s="1"/>
      <c r="P81" s="1"/>
    </row>
    <row r="82" spans="1:16" ht="12.75" customHeight="1">
      <c r="A82" s="105"/>
      <c r="B82" s="112"/>
      <c r="C82" s="113">
        <v>4080</v>
      </c>
      <c r="D82" s="114" t="s">
        <v>391</v>
      </c>
      <c r="E82" s="117"/>
      <c r="F82" s="116"/>
      <c r="G82" s="116"/>
      <c r="H82" s="117"/>
      <c r="I82" s="287"/>
      <c r="J82" s="287"/>
      <c r="K82" s="13"/>
      <c r="L82" s="13"/>
      <c r="M82" s="13"/>
      <c r="N82" s="1"/>
      <c r="O82" s="1"/>
      <c r="P82" s="1"/>
    </row>
    <row r="83" spans="1:16" ht="12.75" customHeight="1">
      <c r="A83" s="105"/>
      <c r="B83" s="112"/>
      <c r="C83" s="113"/>
      <c r="D83" s="114" t="s">
        <v>392</v>
      </c>
      <c r="E83" s="117"/>
      <c r="F83" s="116"/>
      <c r="G83" s="116"/>
      <c r="H83" s="117"/>
      <c r="I83" s="287"/>
      <c r="J83" s="287"/>
      <c r="K83" s="13"/>
      <c r="L83" s="13"/>
      <c r="M83" s="13"/>
      <c r="N83" s="1"/>
      <c r="O83" s="1"/>
      <c r="P83" s="1"/>
    </row>
    <row r="84" spans="1:16" ht="12.75" customHeight="1">
      <c r="A84" s="105"/>
      <c r="B84" s="112"/>
      <c r="C84" s="113"/>
      <c r="D84" s="114" t="s">
        <v>393</v>
      </c>
      <c r="E84" s="117">
        <v>58630.25</v>
      </c>
      <c r="F84" s="116">
        <v>41879</v>
      </c>
      <c r="G84" s="116">
        <v>99767</v>
      </c>
      <c r="H84" s="117">
        <v>99766.75</v>
      </c>
      <c r="I84" s="554">
        <f aca="true" t="shared" si="9" ref="I84:I99">H84/G84*100</f>
        <v>99.99974941613961</v>
      </c>
      <c r="J84" s="287">
        <f t="shared" si="8"/>
        <v>170.162586719313</v>
      </c>
      <c r="K84" s="13"/>
      <c r="L84" s="13"/>
      <c r="M84" s="13"/>
      <c r="N84" s="1"/>
      <c r="O84" s="1"/>
      <c r="P84" s="1"/>
    </row>
    <row r="85" spans="1:16" ht="12.75" customHeight="1">
      <c r="A85" s="105"/>
      <c r="B85" s="112"/>
      <c r="C85" s="113">
        <v>4110</v>
      </c>
      <c r="D85" s="114" t="s">
        <v>13</v>
      </c>
      <c r="E85" s="117">
        <v>17496.96</v>
      </c>
      <c r="F85" s="116">
        <v>17000</v>
      </c>
      <c r="G85" s="300">
        <v>16279</v>
      </c>
      <c r="H85" s="299">
        <v>16279.27</v>
      </c>
      <c r="I85" s="554">
        <f t="shared" si="9"/>
        <v>100.00165857853678</v>
      </c>
      <c r="J85" s="287">
        <f t="shared" si="8"/>
        <v>93.04056247485278</v>
      </c>
      <c r="K85" s="13"/>
      <c r="L85" s="13"/>
      <c r="M85" s="13"/>
      <c r="N85" s="1"/>
      <c r="O85" s="1"/>
      <c r="P85" s="1"/>
    </row>
    <row r="86" spans="1:16" ht="12.75" customHeight="1">
      <c r="A86" s="105"/>
      <c r="B86" s="112"/>
      <c r="C86" s="113">
        <v>4120</v>
      </c>
      <c r="D86" s="114" t="s">
        <v>14</v>
      </c>
      <c r="E86" s="117">
        <v>1097.96</v>
      </c>
      <c r="F86" s="116">
        <v>1000</v>
      </c>
      <c r="G86" s="116">
        <v>1103</v>
      </c>
      <c r="H86" s="117">
        <v>1103.24</v>
      </c>
      <c r="I86" s="554">
        <f t="shared" si="9"/>
        <v>100.02175883952856</v>
      </c>
      <c r="J86" s="287">
        <f t="shared" si="8"/>
        <v>100.48089183576816</v>
      </c>
      <c r="K86" s="13"/>
      <c r="L86" s="13"/>
      <c r="M86" s="13"/>
      <c r="N86" s="1"/>
      <c r="O86" s="1"/>
      <c r="P86" s="1"/>
    </row>
    <row r="87" spans="1:16" ht="12.75" customHeight="1">
      <c r="A87" s="105"/>
      <c r="B87" s="112"/>
      <c r="C87" s="113">
        <v>4170</v>
      </c>
      <c r="D87" s="114" t="s">
        <v>111</v>
      </c>
      <c r="E87" s="117">
        <v>7396</v>
      </c>
      <c r="F87" s="116">
        <v>6000</v>
      </c>
      <c r="G87" s="116">
        <v>1338</v>
      </c>
      <c r="H87" s="117">
        <v>1338</v>
      </c>
      <c r="I87" s="554">
        <f t="shared" si="9"/>
        <v>100</v>
      </c>
      <c r="J87" s="287">
        <f t="shared" si="8"/>
        <v>18.090859924283397</v>
      </c>
      <c r="K87" s="13"/>
      <c r="L87" s="13"/>
      <c r="M87" s="13"/>
      <c r="N87" s="1"/>
      <c r="O87" s="1"/>
      <c r="P87" s="1"/>
    </row>
    <row r="88" spans="1:16" ht="12.75" customHeight="1">
      <c r="A88" s="105"/>
      <c r="B88" s="112"/>
      <c r="C88" s="113">
        <v>4180</v>
      </c>
      <c r="D88" s="114" t="s">
        <v>156</v>
      </c>
      <c r="E88" s="117">
        <v>91440.12</v>
      </c>
      <c r="F88" s="116">
        <v>304000</v>
      </c>
      <c r="G88" s="116">
        <v>453390</v>
      </c>
      <c r="H88" s="117">
        <v>453389.99</v>
      </c>
      <c r="I88" s="554">
        <f t="shared" si="9"/>
        <v>99.99999779439335</v>
      </c>
      <c r="J88" s="287">
        <f t="shared" si="8"/>
        <v>495.83267169815616</v>
      </c>
      <c r="K88" s="13"/>
      <c r="L88" s="13"/>
      <c r="M88" s="13"/>
      <c r="N88" s="1"/>
      <c r="O88" s="1"/>
      <c r="P88" s="1"/>
    </row>
    <row r="89" spans="1:16" ht="12.75" customHeight="1">
      <c r="A89" s="105"/>
      <c r="B89" s="112"/>
      <c r="C89" s="113">
        <v>4210</v>
      </c>
      <c r="D89" s="114" t="s">
        <v>7</v>
      </c>
      <c r="E89" s="117">
        <v>164188.77</v>
      </c>
      <c r="F89" s="116">
        <v>93303</v>
      </c>
      <c r="G89" s="116">
        <v>109180</v>
      </c>
      <c r="H89" s="117">
        <v>109180</v>
      </c>
      <c r="I89" s="554">
        <f t="shared" si="9"/>
        <v>100</v>
      </c>
      <c r="J89" s="287">
        <f t="shared" si="8"/>
        <v>66.49663067699454</v>
      </c>
      <c r="K89" s="13"/>
      <c r="L89" s="13"/>
      <c r="M89" s="13"/>
      <c r="N89" s="1"/>
      <c r="O89" s="1"/>
      <c r="P89" s="1"/>
    </row>
    <row r="90" spans="1:16" ht="12.75" customHeight="1">
      <c r="A90" s="105"/>
      <c r="B90" s="112"/>
      <c r="C90" s="113">
        <v>4260</v>
      </c>
      <c r="D90" s="114" t="s">
        <v>15</v>
      </c>
      <c r="E90" s="117">
        <v>72622.52</v>
      </c>
      <c r="F90" s="116">
        <v>70000</v>
      </c>
      <c r="G90" s="116">
        <v>65378</v>
      </c>
      <c r="H90" s="117">
        <v>65378.18</v>
      </c>
      <c r="I90" s="554">
        <f t="shared" si="9"/>
        <v>100.00027532197376</v>
      </c>
      <c r="J90" s="287">
        <f t="shared" si="8"/>
        <v>90.02466452554937</v>
      </c>
      <c r="K90" s="13"/>
      <c r="L90" s="13"/>
      <c r="M90" s="13"/>
      <c r="N90" s="1"/>
      <c r="O90" s="1"/>
      <c r="P90" s="1"/>
    </row>
    <row r="91" spans="1:16" ht="12.75" customHeight="1">
      <c r="A91" s="105"/>
      <c r="B91" s="112"/>
      <c r="C91" s="113">
        <v>4270</v>
      </c>
      <c r="D91" s="114" t="s">
        <v>27</v>
      </c>
      <c r="E91" s="117">
        <v>5442.93</v>
      </c>
      <c r="F91" s="116">
        <v>15000</v>
      </c>
      <c r="G91" s="116">
        <v>1980</v>
      </c>
      <c r="H91" s="117">
        <v>1980</v>
      </c>
      <c r="I91" s="554">
        <f t="shared" si="9"/>
        <v>100</v>
      </c>
      <c r="J91" s="287">
        <f t="shared" si="8"/>
        <v>36.37746581344974</v>
      </c>
      <c r="K91" s="13"/>
      <c r="L91" s="13"/>
      <c r="M91" s="13"/>
      <c r="N91" s="1"/>
      <c r="O91" s="1"/>
      <c r="P91" s="1"/>
    </row>
    <row r="92" spans="1:16" ht="12.75" customHeight="1">
      <c r="A92" s="105"/>
      <c r="B92" s="112"/>
      <c r="C92" s="113">
        <v>4280</v>
      </c>
      <c r="D92" s="114" t="s">
        <v>91</v>
      </c>
      <c r="E92" s="117">
        <v>8381.4</v>
      </c>
      <c r="F92" s="116">
        <v>17000</v>
      </c>
      <c r="G92" s="116">
        <v>12336</v>
      </c>
      <c r="H92" s="117">
        <v>12336</v>
      </c>
      <c r="I92" s="554">
        <f t="shared" si="9"/>
        <v>100</v>
      </c>
      <c r="J92" s="287">
        <f t="shared" si="8"/>
        <v>147.18304817810866</v>
      </c>
      <c r="K92" s="13"/>
      <c r="L92" s="13"/>
      <c r="M92" s="13"/>
      <c r="N92" s="1"/>
      <c r="O92" s="1"/>
      <c r="P92" s="1"/>
    </row>
    <row r="93" spans="1:16" ht="12.75" customHeight="1">
      <c r="A93" s="105"/>
      <c r="B93" s="112"/>
      <c r="C93" s="113">
        <v>4300</v>
      </c>
      <c r="D93" s="114" t="s">
        <v>10</v>
      </c>
      <c r="E93" s="117">
        <v>57834.28</v>
      </c>
      <c r="F93" s="116">
        <v>40000</v>
      </c>
      <c r="G93" s="116">
        <v>44261</v>
      </c>
      <c r="H93" s="117">
        <v>44261.2</v>
      </c>
      <c r="I93" s="554">
        <f t="shared" si="9"/>
        <v>100.00045186507309</v>
      </c>
      <c r="J93" s="287">
        <f t="shared" si="8"/>
        <v>76.53108156615764</v>
      </c>
      <c r="K93" s="13"/>
      <c r="L93" s="13"/>
      <c r="M93" s="13"/>
      <c r="N93" s="1"/>
      <c r="O93" s="1"/>
      <c r="P93" s="1"/>
    </row>
    <row r="94" spans="1:16" ht="12.75" customHeight="1">
      <c r="A94" s="105"/>
      <c r="B94" s="112"/>
      <c r="C94" s="113">
        <v>4360</v>
      </c>
      <c r="D94" s="114" t="s">
        <v>395</v>
      </c>
      <c r="E94" s="117">
        <v>15957.44</v>
      </c>
      <c r="F94" s="116">
        <v>16000</v>
      </c>
      <c r="G94" s="116">
        <v>14330</v>
      </c>
      <c r="H94" s="117">
        <v>14329.82</v>
      </c>
      <c r="I94" s="554">
        <f t="shared" si="9"/>
        <v>99.99874389392882</v>
      </c>
      <c r="J94" s="287">
        <f t="shared" si="8"/>
        <v>89.80024364810394</v>
      </c>
      <c r="K94" s="13"/>
      <c r="L94" s="13"/>
      <c r="M94" s="13"/>
      <c r="N94" s="1"/>
      <c r="O94" s="1"/>
      <c r="P94" s="1"/>
    </row>
    <row r="95" spans="1:16" ht="12.75" customHeight="1">
      <c r="A95" s="105"/>
      <c r="B95" s="112"/>
      <c r="C95" s="113">
        <v>4410</v>
      </c>
      <c r="D95" s="114" t="s">
        <v>16</v>
      </c>
      <c r="E95" s="117">
        <v>4363.5</v>
      </c>
      <c r="F95" s="116">
        <v>4000</v>
      </c>
      <c r="G95" s="116">
        <v>3811</v>
      </c>
      <c r="H95" s="117">
        <v>3810.54</v>
      </c>
      <c r="I95" s="554">
        <f t="shared" si="9"/>
        <v>99.98792967725007</v>
      </c>
      <c r="J95" s="287">
        <f t="shared" si="8"/>
        <v>87.32760398762461</v>
      </c>
      <c r="K95" s="19"/>
      <c r="L95" s="13"/>
      <c r="M95" s="13"/>
      <c r="N95" s="1"/>
      <c r="O95" s="1"/>
      <c r="P95" s="1"/>
    </row>
    <row r="96" spans="1:16" ht="12.75" customHeight="1">
      <c r="A96" s="105"/>
      <c r="B96" s="112"/>
      <c r="C96" s="113">
        <v>4430</v>
      </c>
      <c r="D96" s="114" t="s">
        <v>28</v>
      </c>
      <c r="E96" s="117">
        <v>0</v>
      </c>
      <c r="F96" s="116">
        <v>200</v>
      </c>
      <c r="G96" s="116">
        <v>0</v>
      </c>
      <c r="H96" s="117">
        <v>0</v>
      </c>
      <c r="I96" s="554">
        <v>0</v>
      </c>
      <c r="J96" s="287">
        <v>0</v>
      </c>
      <c r="K96" s="19"/>
      <c r="L96" s="13"/>
      <c r="M96" s="13"/>
      <c r="N96" s="1"/>
      <c r="O96" s="1"/>
      <c r="P96" s="1"/>
    </row>
    <row r="97" spans="1:16" ht="12.75" customHeight="1">
      <c r="A97" s="105"/>
      <c r="B97" s="112"/>
      <c r="C97" s="113">
        <v>4440</v>
      </c>
      <c r="D97" s="114" t="s">
        <v>17</v>
      </c>
      <c r="E97" s="117">
        <v>2188</v>
      </c>
      <c r="F97" s="116">
        <v>2188</v>
      </c>
      <c r="G97" s="116">
        <v>2188</v>
      </c>
      <c r="H97" s="117">
        <v>2187.86</v>
      </c>
      <c r="I97" s="554">
        <f t="shared" si="9"/>
        <v>99.99360146252286</v>
      </c>
      <c r="J97" s="287">
        <f t="shared" si="8"/>
        <v>99.99360146252286</v>
      </c>
      <c r="K97" s="13"/>
      <c r="L97" s="13"/>
      <c r="M97" s="13"/>
      <c r="N97" s="1"/>
      <c r="O97" s="1"/>
      <c r="P97" s="1"/>
    </row>
    <row r="98" spans="1:16" ht="12.75" customHeight="1">
      <c r="A98" s="105"/>
      <c r="B98" s="112"/>
      <c r="C98" s="113">
        <v>4480</v>
      </c>
      <c r="D98" s="114" t="s">
        <v>29</v>
      </c>
      <c r="E98" s="117">
        <v>16978</v>
      </c>
      <c r="F98" s="116">
        <v>17000</v>
      </c>
      <c r="G98" s="116">
        <v>16554</v>
      </c>
      <c r="H98" s="117">
        <v>16554</v>
      </c>
      <c r="I98" s="554">
        <f t="shared" si="9"/>
        <v>100</v>
      </c>
      <c r="J98" s="287">
        <f t="shared" si="8"/>
        <v>97.50265048886794</v>
      </c>
      <c r="K98" s="13"/>
      <c r="L98" s="13"/>
      <c r="M98" s="13"/>
      <c r="N98" s="1"/>
      <c r="O98" s="1"/>
      <c r="P98" s="1"/>
    </row>
    <row r="99" spans="1:16" ht="12.75" customHeight="1">
      <c r="A99" s="105"/>
      <c r="B99" s="112"/>
      <c r="C99" s="113">
        <v>4520</v>
      </c>
      <c r="D99" s="114" t="s">
        <v>52</v>
      </c>
      <c r="E99" s="117">
        <v>1230</v>
      </c>
      <c r="F99" s="116">
        <v>1230</v>
      </c>
      <c r="G99" s="116">
        <v>4420</v>
      </c>
      <c r="H99" s="117">
        <v>4420</v>
      </c>
      <c r="I99" s="554">
        <f t="shared" si="9"/>
        <v>100</v>
      </c>
      <c r="J99" s="287">
        <f t="shared" si="8"/>
        <v>359.3495934959349</v>
      </c>
      <c r="K99" s="13"/>
      <c r="L99" s="13"/>
      <c r="M99" s="13"/>
      <c r="N99" s="1"/>
      <c r="O99" s="1"/>
      <c r="P99" s="1"/>
    </row>
    <row r="100" spans="1:16" ht="12.75" customHeight="1">
      <c r="A100" s="105"/>
      <c r="B100" s="112"/>
      <c r="C100" s="113">
        <v>6050</v>
      </c>
      <c r="D100" s="131" t="s">
        <v>31</v>
      </c>
      <c r="E100" s="117">
        <v>20000</v>
      </c>
      <c r="F100" s="116">
        <v>0</v>
      </c>
      <c r="G100" s="116">
        <v>0</v>
      </c>
      <c r="H100" s="117">
        <v>0</v>
      </c>
      <c r="I100" s="554">
        <v>0</v>
      </c>
      <c r="J100" s="287">
        <f t="shared" si="8"/>
        <v>0</v>
      </c>
      <c r="K100" s="13"/>
      <c r="L100" s="13"/>
      <c r="M100" s="13"/>
      <c r="N100" s="1"/>
      <c r="O100" s="1"/>
      <c r="P100" s="1"/>
    </row>
    <row r="101" spans="1:16" ht="12.75" customHeight="1">
      <c r="A101" s="105"/>
      <c r="B101" s="112"/>
      <c r="C101" s="113">
        <v>6060</v>
      </c>
      <c r="D101" s="128" t="s">
        <v>332</v>
      </c>
      <c r="E101" s="117">
        <v>15300</v>
      </c>
      <c r="F101" s="116">
        <v>0</v>
      </c>
      <c r="G101" s="116">
        <v>0</v>
      </c>
      <c r="H101" s="117">
        <v>0</v>
      </c>
      <c r="I101" s="554">
        <v>0</v>
      </c>
      <c r="J101" s="287">
        <f t="shared" si="8"/>
        <v>0</v>
      </c>
      <c r="K101" s="13"/>
      <c r="L101" s="13"/>
      <c r="M101" s="13"/>
      <c r="N101" s="1"/>
      <c r="O101" s="1"/>
      <c r="P101" s="1"/>
    </row>
    <row r="102" spans="1:16" ht="12.75" customHeight="1">
      <c r="A102" s="162">
        <v>755</v>
      </c>
      <c r="B102" s="148"/>
      <c r="C102" s="148"/>
      <c r="D102" s="162" t="s">
        <v>469</v>
      </c>
      <c r="E102" s="146">
        <v>0</v>
      </c>
      <c r="F102" s="145">
        <v>0</v>
      </c>
      <c r="G102" s="145">
        <f>G103</f>
        <v>123600</v>
      </c>
      <c r="H102" s="146">
        <f>H103</f>
        <v>123600</v>
      </c>
      <c r="I102" s="552">
        <f>H102/G102*100</f>
        <v>100</v>
      </c>
      <c r="J102" s="277">
        <v>0</v>
      </c>
      <c r="K102" s="13"/>
      <c r="L102" s="13"/>
      <c r="M102" s="13"/>
      <c r="N102" s="1"/>
      <c r="O102" s="1"/>
      <c r="P102" s="1"/>
    </row>
    <row r="103" spans="1:16" ht="12.75" customHeight="1">
      <c r="A103" s="151"/>
      <c r="B103" s="106">
        <v>75515</v>
      </c>
      <c r="C103" s="106"/>
      <c r="D103" s="118" t="s">
        <v>470</v>
      </c>
      <c r="E103" s="415">
        <v>0</v>
      </c>
      <c r="F103" s="416">
        <v>0</v>
      </c>
      <c r="G103" s="416">
        <f>G104+G105</f>
        <v>123600</v>
      </c>
      <c r="H103" s="415">
        <f>H104+H105</f>
        <v>123600</v>
      </c>
      <c r="I103" s="631">
        <f>H103/G103*100</f>
        <v>100</v>
      </c>
      <c r="J103" s="632">
        <v>0</v>
      </c>
      <c r="K103" s="13"/>
      <c r="L103" s="13"/>
      <c r="M103" s="13"/>
      <c r="N103" s="1"/>
      <c r="O103" s="1"/>
      <c r="P103" s="1"/>
    </row>
    <row r="104" spans="1:16" ht="12.75" customHeight="1">
      <c r="A104" s="105"/>
      <c r="B104" s="112"/>
      <c r="C104" s="259">
        <v>4210</v>
      </c>
      <c r="D104" s="75" t="s">
        <v>7</v>
      </c>
      <c r="E104" s="208">
        <v>0</v>
      </c>
      <c r="F104" s="261">
        <v>0</v>
      </c>
      <c r="G104" s="261">
        <v>3708</v>
      </c>
      <c r="H104" s="208">
        <v>3708</v>
      </c>
      <c r="I104" s="626">
        <f>H104/G104*100</f>
        <v>100</v>
      </c>
      <c r="J104" s="287">
        <v>0</v>
      </c>
      <c r="K104" s="13"/>
      <c r="L104" s="13"/>
      <c r="M104" s="13"/>
      <c r="N104" s="1"/>
      <c r="O104" s="1"/>
      <c r="P104" s="1"/>
    </row>
    <row r="105" spans="1:16" ht="12.75" customHeight="1">
      <c r="A105" s="105"/>
      <c r="B105" s="112"/>
      <c r="C105" s="259">
        <v>4300</v>
      </c>
      <c r="D105" s="75" t="s">
        <v>10</v>
      </c>
      <c r="E105" s="208">
        <v>0</v>
      </c>
      <c r="F105" s="261">
        <v>0</v>
      </c>
      <c r="G105" s="261">
        <v>119892</v>
      </c>
      <c r="H105" s="208">
        <v>119892</v>
      </c>
      <c r="I105" s="626">
        <f>H105/G105*100</f>
        <v>100</v>
      </c>
      <c r="J105" s="287">
        <v>0</v>
      </c>
      <c r="K105" s="13"/>
      <c r="L105" s="13"/>
      <c r="M105" s="13"/>
      <c r="N105" s="1"/>
      <c r="O105" s="1"/>
      <c r="P105" s="1"/>
    </row>
    <row r="106" spans="1:16" ht="12.75" customHeight="1">
      <c r="A106" s="142">
        <v>801</v>
      </c>
      <c r="B106" s="142"/>
      <c r="C106" s="162"/>
      <c r="D106" s="162" t="s">
        <v>58</v>
      </c>
      <c r="E106" s="277">
        <f>E108+E112</f>
        <v>18336.48</v>
      </c>
      <c r="F106" s="145">
        <v>0</v>
      </c>
      <c r="G106" s="297">
        <f>G108+G112</f>
        <v>30509</v>
      </c>
      <c r="H106" s="277">
        <f>H108+H112</f>
        <v>30508.42</v>
      </c>
      <c r="I106" s="552">
        <f>H106/G106*100</f>
        <v>99.99809892162968</v>
      </c>
      <c r="J106" s="277">
        <f>H106/E106*100</f>
        <v>166.38100660541173</v>
      </c>
      <c r="K106" s="13"/>
      <c r="L106" s="13"/>
      <c r="M106" s="13"/>
      <c r="N106" s="1"/>
      <c r="O106" s="1"/>
      <c r="P106" s="1"/>
    </row>
    <row r="107" spans="1:16" ht="12.75" customHeight="1">
      <c r="A107" s="225"/>
      <c r="B107" s="185"/>
      <c r="C107" s="471"/>
      <c r="D107" s="253" t="s">
        <v>198</v>
      </c>
      <c r="E107" s="150">
        <v>0</v>
      </c>
      <c r="F107" s="149">
        <v>0</v>
      </c>
      <c r="G107" s="298">
        <v>0</v>
      </c>
      <c r="H107" s="150">
        <v>0</v>
      </c>
      <c r="I107" s="623">
        <v>0</v>
      </c>
      <c r="J107" s="150">
        <v>0</v>
      </c>
      <c r="K107" s="13"/>
      <c r="L107" s="13"/>
      <c r="M107" s="13"/>
      <c r="N107" s="1"/>
      <c r="O107" s="1"/>
      <c r="P107" s="1"/>
    </row>
    <row r="108" spans="1:16" ht="12.75" customHeight="1">
      <c r="A108" s="166"/>
      <c r="B108" s="151">
        <v>80102</v>
      </c>
      <c r="C108" s="107"/>
      <c r="D108" s="108" t="s">
        <v>59</v>
      </c>
      <c r="E108" s="272">
        <f>E110</f>
        <v>2224.87</v>
      </c>
      <c r="F108" s="110">
        <f>F110</f>
        <v>0</v>
      </c>
      <c r="G108" s="110">
        <f>G109</f>
        <v>9672</v>
      </c>
      <c r="H108" s="111">
        <f>H109</f>
        <v>9671.42</v>
      </c>
      <c r="I108" s="553">
        <f aca="true" t="shared" si="10" ref="I108:I117">H108/G108*100</f>
        <v>99.99400330851944</v>
      </c>
      <c r="J108" s="272">
        <f>H108/E108*100</f>
        <v>434.6959597639413</v>
      </c>
      <c r="K108" s="13"/>
      <c r="L108" s="13"/>
      <c r="M108" s="13"/>
      <c r="N108" s="1"/>
      <c r="O108" s="1"/>
      <c r="P108" s="1"/>
    </row>
    <row r="109" spans="1:16" ht="12.75" customHeight="1">
      <c r="A109" s="169"/>
      <c r="B109" s="118"/>
      <c r="C109" s="107"/>
      <c r="D109" s="152" t="s">
        <v>325</v>
      </c>
      <c r="E109" s="302">
        <f>E110</f>
        <v>2224.87</v>
      </c>
      <c r="F109" s="656">
        <v>0</v>
      </c>
      <c r="G109" s="656">
        <f>G110+G111</f>
        <v>9672</v>
      </c>
      <c r="H109" s="302">
        <f>H110+H111</f>
        <v>9671.42</v>
      </c>
      <c r="I109" s="621">
        <f t="shared" si="10"/>
        <v>99.99400330851944</v>
      </c>
      <c r="J109" s="302">
        <f aca="true" t="shared" si="11" ref="J109:J117">H109/E109*100</f>
        <v>434.6959597639413</v>
      </c>
      <c r="K109" s="13"/>
      <c r="L109" s="13"/>
      <c r="M109" s="13"/>
      <c r="N109" s="1"/>
      <c r="O109" s="1"/>
      <c r="P109" s="1"/>
    </row>
    <row r="110" spans="1:16" ht="12.75" customHeight="1">
      <c r="A110" s="169"/>
      <c r="B110" s="105"/>
      <c r="C110" s="113">
        <v>4240</v>
      </c>
      <c r="D110" s="114" t="s">
        <v>141</v>
      </c>
      <c r="E110" s="117">
        <v>2224.87</v>
      </c>
      <c r="F110" s="116">
        <v>0</v>
      </c>
      <c r="G110" s="116">
        <v>8009</v>
      </c>
      <c r="H110" s="117">
        <v>8008.1</v>
      </c>
      <c r="I110" s="554">
        <f t="shared" si="10"/>
        <v>99.98876264202772</v>
      </c>
      <c r="J110" s="287">
        <f t="shared" si="11"/>
        <v>359.93563668888527</v>
      </c>
      <c r="K110" s="13"/>
      <c r="L110" s="13"/>
      <c r="M110" s="13"/>
      <c r="N110" s="1"/>
      <c r="O110" s="1"/>
      <c r="P110" s="1"/>
    </row>
    <row r="111" spans="1:16" ht="12.75" customHeight="1">
      <c r="A111" s="169"/>
      <c r="B111" s="157"/>
      <c r="C111" s="113">
        <v>6060</v>
      </c>
      <c r="D111" s="128" t="s">
        <v>332</v>
      </c>
      <c r="E111" s="117">
        <v>0</v>
      </c>
      <c r="F111" s="116">
        <v>0</v>
      </c>
      <c r="G111" s="116">
        <v>1663</v>
      </c>
      <c r="H111" s="117">
        <v>1663.32</v>
      </c>
      <c r="I111" s="554">
        <f t="shared" si="10"/>
        <v>100.01924233313288</v>
      </c>
      <c r="J111" s="287">
        <v>0</v>
      </c>
      <c r="K111" s="13"/>
      <c r="L111" s="13"/>
      <c r="M111" s="13"/>
      <c r="N111" s="1"/>
      <c r="O111" s="1"/>
      <c r="P111" s="1"/>
    </row>
    <row r="112" spans="1:16" ht="12.75" customHeight="1">
      <c r="A112" s="105"/>
      <c r="B112" s="106">
        <v>80111</v>
      </c>
      <c r="C112" s="107"/>
      <c r="D112" s="108" t="s">
        <v>215</v>
      </c>
      <c r="E112" s="111">
        <f>E113+E116</f>
        <v>16111.61</v>
      </c>
      <c r="F112" s="110">
        <v>0</v>
      </c>
      <c r="G112" s="110">
        <f>G117+G113</f>
        <v>20837</v>
      </c>
      <c r="H112" s="111">
        <f>H117+H113</f>
        <v>20837</v>
      </c>
      <c r="I112" s="553">
        <f t="shared" si="10"/>
        <v>100</v>
      </c>
      <c r="J112" s="287">
        <f t="shared" si="11"/>
        <v>129.32909870584007</v>
      </c>
      <c r="K112" s="13"/>
      <c r="L112" s="13"/>
      <c r="M112" s="13"/>
      <c r="N112" s="1"/>
      <c r="O112" s="1"/>
      <c r="P112" s="1"/>
    </row>
    <row r="113" spans="1:16" ht="12.75" customHeight="1">
      <c r="A113" s="105"/>
      <c r="B113" s="106"/>
      <c r="C113" s="107"/>
      <c r="D113" s="152" t="s">
        <v>325</v>
      </c>
      <c r="E113" s="237">
        <f>E114</f>
        <v>7861.83</v>
      </c>
      <c r="F113" s="273">
        <v>0</v>
      </c>
      <c r="G113" s="273">
        <f>G114+G115</f>
        <v>11587</v>
      </c>
      <c r="H113" s="237">
        <f>H114+H115</f>
        <v>11587.310000000001</v>
      </c>
      <c r="I113" s="621">
        <f t="shared" si="10"/>
        <v>100.00267541209978</v>
      </c>
      <c r="J113" s="302">
        <f t="shared" si="11"/>
        <v>147.38693154138417</v>
      </c>
      <c r="K113" s="13"/>
      <c r="L113" s="13"/>
      <c r="M113" s="13"/>
      <c r="N113" s="1"/>
      <c r="O113" s="1"/>
      <c r="P113" s="1"/>
    </row>
    <row r="114" spans="1:16" ht="12.75" customHeight="1">
      <c r="A114" s="105"/>
      <c r="B114" s="106"/>
      <c r="C114" s="113">
        <v>4240</v>
      </c>
      <c r="D114" s="114" t="s">
        <v>141</v>
      </c>
      <c r="E114" s="117">
        <v>7861.83</v>
      </c>
      <c r="F114" s="116">
        <v>0</v>
      </c>
      <c r="G114" s="116">
        <v>6750</v>
      </c>
      <c r="H114" s="117">
        <v>6750.63</v>
      </c>
      <c r="I114" s="554">
        <f t="shared" si="10"/>
        <v>100.00933333333333</v>
      </c>
      <c r="J114" s="287">
        <f t="shared" si="11"/>
        <v>85.86588618680383</v>
      </c>
      <c r="K114" s="13"/>
      <c r="L114" s="13"/>
      <c r="M114" s="13"/>
      <c r="N114" s="1"/>
      <c r="O114" s="1"/>
      <c r="P114" s="1"/>
    </row>
    <row r="115" spans="1:16" ht="12.75" customHeight="1">
      <c r="A115" s="105"/>
      <c r="B115" s="106"/>
      <c r="C115" s="113">
        <v>6060</v>
      </c>
      <c r="D115" s="128" t="s">
        <v>332</v>
      </c>
      <c r="E115" s="117">
        <v>0</v>
      </c>
      <c r="F115" s="116">
        <v>0</v>
      </c>
      <c r="G115" s="116">
        <v>4837</v>
      </c>
      <c r="H115" s="117">
        <v>4836.68</v>
      </c>
      <c r="I115" s="554">
        <f t="shared" si="10"/>
        <v>99.99338432912963</v>
      </c>
      <c r="J115" s="287">
        <v>0</v>
      </c>
      <c r="K115" s="13"/>
      <c r="L115" s="13"/>
      <c r="M115" s="13"/>
      <c r="N115" s="1"/>
      <c r="O115" s="1"/>
      <c r="P115" s="1"/>
    </row>
    <row r="116" spans="1:16" ht="12.75" customHeight="1">
      <c r="A116" s="105"/>
      <c r="B116" s="112"/>
      <c r="C116" s="113"/>
      <c r="D116" s="152" t="s">
        <v>423</v>
      </c>
      <c r="E116" s="237">
        <f>E117</f>
        <v>8249.78</v>
      </c>
      <c r="F116" s="273">
        <v>0</v>
      </c>
      <c r="G116" s="273">
        <f>G117</f>
        <v>9250</v>
      </c>
      <c r="H116" s="237">
        <f>H117</f>
        <v>9249.69</v>
      </c>
      <c r="I116" s="621">
        <f t="shared" si="10"/>
        <v>99.99664864864866</v>
      </c>
      <c r="J116" s="302">
        <f t="shared" si="11"/>
        <v>112.12044442397251</v>
      </c>
      <c r="K116" s="13"/>
      <c r="L116" s="13"/>
      <c r="M116" s="13"/>
      <c r="N116" s="1"/>
      <c r="O116" s="1"/>
      <c r="P116" s="1"/>
    </row>
    <row r="117" spans="1:16" ht="12.75" customHeight="1">
      <c r="A117" s="157"/>
      <c r="B117" s="230"/>
      <c r="C117" s="113">
        <v>4240</v>
      </c>
      <c r="D117" s="114" t="s">
        <v>141</v>
      </c>
      <c r="E117" s="117">
        <v>8249.78</v>
      </c>
      <c r="F117" s="116">
        <v>0</v>
      </c>
      <c r="G117" s="116">
        <v>9250</v>
      </c>
      <c r="H117" s="117">
        <v>9249.69</v>
      </c>
      <c r="I117" s="554">
        <f t="shared" si="10"/>
        <v>99.99664864864866</v>
      </c>
      <c r="J117" s="287">
        <f t="shared" si="11"/>
        <v>112.12044442397251</v>
      </c>
      <c r="K117" s="13"/>
      <c r="L117" s="13"/>
      <c r="M117" s="13"/>
      <c r="N117" s="1"/>
      <c r="O117" s="1"/>
      <c r="P117" s="1"/>
    </row>
    <row r="118" spans="1:16" ht="12.75" customHeight="1">
      <c r="A118" s="156"/>
      <c r="B118" s="156"/>
      <c r="C118" s="156"/>
      <c r="D118" s="156"/>
      <c r="E118" s="159"/>
      <c r="F118" s="158"/>
      <c r="G118" s="158"/>
      <c r="H118" s="159"/>
      <c r="I118" s="288"/>
      <c r="J118" s="289"/>
      <c r="K118" s="13"/>
      <c r="L118" s="13"/>
      <c r="M118" s="13"/>
      <c r="N118" s="1"/>
      <c r="O118" s="1"/>
      <c r="P118" s="1"/>
    </row>
    <row r="119" spans="1:16" ht="12.75" customHeight="1">
      <c r="A119" s="156"/>
      <c r="B119" s="156"/>
      <c r="C119" s="156"/>
      <c r="D119" s="156"/>
      <c r="E119" s="159"/>
      <c r="F119" s="158"/>
      <c r="G119" s="158"/>
      <c r="H119" s="159"/>
      <c r="I119" s="288"/>
      <c r="J119" s="289"/>
      <c r="K119" s="13"/>
      <c r="L119" s="13"/>
      <c r="M119" s="13"/>
      <c r="N119" s="1"/>
      <c r="O119" s="1"/>
      <c r="P119" s="1"/>
    </row>
    <row r="120" spans="1:16" ht="12.75" customHeight="1">
      <c r="A120" s="156"/>
      <c r="B120" s="156"/>
      <c r="C120" s="156"/>
      <c r="D120" s="156"/>
      <c r="E120" s="159"/>
      <c r="F120" s="158"/>
      <c r="G120" s="158"/>
      <c r="H120" s="159"/>
      <c r="I120" s="288"/>
      <c r="J120" s="289"/>
      <c r="K120" s="13"/>
      <c r="L120" s="13"/>
      <c r="M120" s="13"/>
      <c r="N120" s="1"/>
      <c r="O120" s="1"/>
      <c r="P120" s="1"/>
    </row>
    <row r="121" spans="1:16" ht="12.75" customHeight="1">
      <c r="A121" s="156"/>
      <c r="B121" s="156"/>
      <c r="C121" s="156"/>
      <c r="D121" s="156"/>
      <c r="E121" s="159"/>
      <c r="F121" s="158"/>
      <c r="G121" s="158"/>
      <c r="H121" s="159"/>
      <c r="I121" s="288"/>
      <c r="J121" s="289"/>
      <c r="K121" s="13"/>
      <c r="L121" s="13"/>
      <c r="M121" s="13"/>
      <c r="N121" s="1"/>
      <c r="O121" s="1"/>
      <c r="P121" s="1"/>
    </row>
    <row r="122" spans="1:16" ht="12.75" customHeight="1">
      <c r="A122" s="156"/>
      <c r="B122" s="156"/>
      <c r="C122" s="156"/>
      <c r="D122" s="156"/>
      <c r="E122" s="159" t="s">
        <v>553</v>
      </c>
      <c r="F122" s="158"/>
      <c r="G122" s="158"/>
      <c r="H122" s="159"/>
      <c r="I122" s="288"/>
      <c r="J122" s="289"/>
      <c r="K122" s="13"/>
      <c r="L122" s="13"/>
      <c r="M122" s="13"/>
      <c r="N122" s="1"/>
      <c r="O122" s="1"/>
      <c r="P122" s="1"/>
    </row>
    <row r="123" spans="1:16" ht="12.75" customHeight="1">
      <c r="A123" s="156"/>
      <c r="B123" s="156"/>
      <c r="C123" s="156"/>
      <c r="D123" s="156"/>
      <c r="E123" s="159"/>
      <c r="F123" s="158"/>
      <c r="G123" s="158"/>
      <c r="H123" s="159"/>
      <c r="I123" s="288"/>
      <c r="J123" s="289"/>
      <c r="K123" s="13"/>
      <c r="L123" s="13"/>
      <c r="M123" s="13"/>
      <c r="N123" s="1"/>
      <c r="O123" s="1"/>
      <c r="P123" s="1"/>
    </row>
    <row r="124" spans="1:16" ht="12.75" customHeight="1">
      <c r="A124" s="419"/>
      <c r="B124" s="420"/>
      <c r="C124" s="419"/>
      <c r="D124" s="421"/>
      <c r="E124" s="82" t="s">
        <v>3</v>
      </c>
      <c r="F124" s="422" t="s">
        <v>101</v>
      </c>
      <c r="G124" s="423" t="s">
        <v>102</v>
      </c>
      <c r="H124" s="82" t="s">
        <v>3</v>
      </c>
      <c r="I124" s="424" t="s">
        <v>319</v>
      </c>
      <c r="J124" s="425"/>
      <c r="K124" s="13"/>
      <c r="L124" s="13"/>
      <c r="M124" s="13"/>
      <c r="N124" s="1"/>
      <c r="O124" s="1"/>
      <c r="P124" s="1"/>
    </row>
    <row r="125" spans="1:16" ht="12.75" customHeight="1">
      <c r="A125" s="426" t="s">
        <v>98</v>
      </c>
      <c r="B125" s="249" t="s">
        <v>99</v>
      </c>
      <c r="C125" s="426" t="s">
        <v>4</v>
      </c>
      <c r="D125" s="427" t="s">
        <v>100</v>
      </c>
      <c r="E125" s="86" t="s">
        <v>378</v>
      </c>
      <c r="F125" s="428" t="s">
        <v>103</v>
      </c>
      <c r="G125" s="429" t="s">
        <v>104</v>
      </c>
      <c r="H125" s="86" t="s">
        <v>479</v>
      </c>
      <c r="I125" s="430"/>
      <c r="J125" s="431"/>
      <c r="K125" s="13"/>
      <c r="L125" s="13"/>
      <c r="M125" s="13"/>
      <c r="N125" s="1"/>
      <c r="O125" s="1"/>
      <c r="P125" s="1"/>
    </row>
    <row r="126" spans="1:16" ht="12.75" customHeight="1">
      <c r="A126" s="432"/>
      <c r="B126" s="433"/>
      <c r="C126" s="432"/>
      <c r="D126" s="434"/>
      <c r="E126" s="90"/>
      <c r="F126" s="435" t="s">
        <v>479</v>
      </c>
      <c r="G126" s="436" t="s">
        <v>105</v>
      </c>
      <c r="H126" s="90"/>
      <c r="I126" s="437" t="s">
        <v>106</v>
      </c>
      <c r="J126" s="438" t="s">
        <v>107</v>
      </c>
      <c r="K126" s="13"/>
      <c r="L126" s="13"/>
      <c r="M126" s="13"/>
      <c r="N126" s="1"/>
      <c r="O126" s="1"/>
      <c r="P126" s="1"/>
    </row>
    <row r="127" spans="1:16" ht="12.75" customHeight="1">
      <c r="A127" s="92">
        <v>1</v>
      </c>
      <c r="B127" s="92">
        <v>2</v>
      </c>
      <c r="C127" s="92">
        <v>3</v>
      </c>
      <c r="D127" s="92">
        <v>4</v>
      </c>
      <c r="E127" s="439">
        <v>5</v>
      </c>
      <c r="F127" s="439">
        <v>6</v>
      </c>
      <c r="G127" s="439">
        <v>7</v>
      </c>
      <c r="H127" s="440">
        <v>8</v>
      </c>
      <c r="I127" s="441">
        <v>9</v>
      </c>
      <c r="J127" s="442">
        <v>10</v>
      </c>
      <c r="K127" s="13"/>
      <c r="L127" s="13"/>
      <c r="M127" s="13"/>
      <c r="N127" s="1"/>
      <c r="O127" s="1"/>
      <c r="P127" s="1"/>
    </row>
    <row r="128" spans="1:16" ht="12.75" customHeight="1">
      <c r="A128" s="225">
        <v>851</v>
      </c>
      <c r="B128" s="461"/>
      <c r="C128" s="225"/>
      <c r="D128" s="225" t="s">
        <v>66</v>
      </c>
      <c r="E128" s="294">
        <f>E130</f>
        <v>2157521</v>
      </c>
      <c r="F128" s="227">
        <f>F130</f>
        <v>2165000</v>
      </c>
      <c r="G128" s="227">
        <f>G130</f>
        <v>1925000</v>
      </c>
      <c r="H128" s="294">
        <f>H130</f>
        <v>1883151.6</v>
      </c>
      <c r="I128" s="366">
        <f>H128/G128*100</f>
        <v>97.82605714285715</v>
      </c>
      <c r="J128" s="294">
        <f>H128/E128*100</f>
        <v>87.2831179858736</v>
      </c>
      <c r="K128" s="13"/>
      <c r="L128" s="13"/>
      <c r="M128" s="13"/>
      <c r="N128" s="1"/>
      <c r="O128" s="1"/>
      <c r="P128" s="1"/>
    </row>
    <row r="129" spans="1:16" ht="12.75" customHeight="1">
      <c r="A129" s="189"/>
      <c r="B129" s="119">
        <v>85156</v>
      </c>
      <c r="C129" s="107"/>
      <c r="D129" s="108" t="s">
        <v>425</v>
      </c>
      <c r="E129" s="111"/>
      <c r="F129" s="110"/>
      <c r="G129" s="110"/>
      <c r="H129" s="111"/>
      <c r="I129" s="644"/>
      <c r="J129" s="283"/>
      <c r="K129" s="13"/>
      <c r="L129" s="13"/>
      <c r="M129" s="13"/>
      <c r="N129" s="1"/>
      <c r="O129" s="1"/>
      <c r="P129" s="1"/>
    </row>
    <row r="130" spans="1:16" ht="12.75" customHeight="1">
      <c r="A130" s="121"/>
      <c r="B130" s="106"/>
      <c r="C130" s="107"/>
      <c r="D130" s="108" t="s">
        <v>426</v>
      </c>
      <c r="E130" s="272">
        <f>E131+E134</f>
        <v>2157521</v>
      </c>
      <c r="F130" s="110">
        <f>F131+F133</f>
        <v>2165000</v>
      </c>
      <c r="G130" s="110">
        <f>G131+G133</f>
        <v>1925000</v>
      </c>
      <c r="H130" s="272">
        <f>H131+H133</f>
        <v>1883151.6</v>
      </c>
      <c r="I130" s="553">
        <f>H130/G130*100</f>
        <v>97.82605714285715</v>
      </c>
      <c r="J130" s="272">
        <f aca="true" t="shared" si="12" ref="J130:J135">H130/E130*100</f>
        <v>87.2831179858736</v>
      </c>
      <c r="K130" s="13"/>
      <c r="L130" s="13"/>
      <c r="M130" s="13"/>
      <c r="N130" s="1"/>
      <c r="O130" s="1"/>
      <c r="P130" s="1"/>
    </row>
    <row r="131" spans="1:16" ht="12.75" customHeight="1">
      <c r="A131" s="121"/>
      <c r="B131" s="106"/>
      <c r="C131" s="473"/>
      <c r="D131" s="152" t="s">
        <v>572</v>
      </c>
      <c r="E131" s="237">
        <f>E132</f>
        <v>21762</v>
      </c>
      <c r="F131" s="273">
        <f>F132</f>
        <v>25000</v>
      </c>
      <c r="G131" s="273">
        <f>G132</f>
        <v>25000</v>
      </c>
      <c r="H131" s="237">
        <f>H132</f>
        <v>20685.6</v>
      </c>
      <c r="I131" s="621">
        <f>E131/G131*100</f>
        <v>87.048</v>
      </c>
      <c r="J131" s="302">
        <f t="shared" si="12"/>
        <v>95.05376344086021</v>
      </c>
      <c r="K131" s="13"/>
      <c r="L131" s="13"/>
      <c r="M131" s="13"/>
      <c r="N131" s="1"/>
      <c r="O131" s="1"/>
      <c r="P131" s="1"/>
    </row>
    <row r="132" spans="1:16" ht="12.75" customHeight="1">
      <c r="A132" s="475"/>
      <c r="B132" s="483"/>
      <c r="C132" s="113">
        <v>4130</v>
      </c>
      <c r="D132" s="114" t="s">
        <v>70</v>
      </c>
      <c r="E132" s="117">
        <v>21762</v>
      </c>
      <c r="F132" s="116">
        <v>25000</v>
      </c>
      <c r="G132" s="116">
        <v>25000</v>
      </c>
      <c r="H132" s="117">
        <v>20685.6</v>
      </c>
      <c r="I132" s="554">
        <f>E132/G132*100</f>
        <v>87.048</v>
      </c>
      <c r="J132" s="287">
        <f t="shared" si="12"/>
        <v>95.05376344086021</v>
      </c>
      <c r="K132" s="13"/>
      <c r="L132" s="13"/>
      <c r="M132" s="13"/>
      <c r="N132" s="1"/>
      <c r="O132" s="1"/>
      <c r="P132" s="1"/>
    </row>
    <row r="133" spans="1:16" ht="12.75" customHeight="1">
      <c r="A133" s="105"/>
      <c r="B133" s="112"/>
      <c r="C133" s="473"/>
      <c r="D133" s="152" t="s">
        <v>71</v>
      </c>
      <c r="E133" s="302">
        <f>E134</f>
        <v>2135759</v>
      </c>
      <c r="F133" s="273">
        <f>F134</f>
        <v>2140000</v>
      </c>
      <c r="G133" s="273">
        <f>G134</f>
        <v>1900000</v>
      </c>
      <c r="H133" s="302">
        <f>H134</f>
        <v>1862466</v>
      </c>
      <c r="I133" s="621">
        <f>E133/G133*100</f>
        <v>112.40836842105264</v>
      </c>
      <c r="J133" s="302">
        <f t="shared" si="12"/>
        <v>87.20394014493208</v>
      </c>
      <c r="K133" s="13"/>
      <c r="L133" s="13"/>
      <c r="M133" s="13"/>
      <c r="N133" s="1"/>
      <c r="O133" s="1"/>
      <c r="P133" s="1"/>
    </row>
    <row r="134" spans="1:16" ht="12.75" customHeight="1">
      <c r="A134" s="481"/>
      <c r="B134" s="502"/>
      <c r="C134" s="113">
        <v>4130</v>
      </c>
      <c r="D134" s="114" t="s">
        <v>70</v>
      </c>
      <c r="E134" s="287">
        <v>2135759</v>
      </c>
      <c r="F134" s="116">
        <v>2140000</v>
      </c>
      <c r="G134" s="116">
        <v>1900000</v>
      </c>
      <c r="H134" s="287">
        <v>1862466</v>
      </c>
      <c r="I134" s="554">
        <f>E134/G134*100</f>
        <v>112.40836842105264</v>
      </c>
      <c r="J134" s="287">
        <f t="shared" si="12"/>
        <v>87.20394014493208</v>
      </c>
      <c r="K134" s="13"/>
      <c r="L134" s="13"/>
      <c r="M134" s="13"/>
      <c r="N134" s="1"/>
      <c r="O134" s="1"/>
      <c r="P134" s="1"/>
    </row>
    <row r="135" spans="1:16" ht="12.75" customHeight="1">
      <c r="A135" s="147">
        <v>852</v>
      </c>
      <c r="B135" s="225"/>
      <c r="C135" s="461"/>
      <c r="D135" s="225" t="s">
        <v>172</v>
      </c>
      <c r="E135" s="228">
        <f>E144</f>
        <v>10150</v>
      </c>
      <c r="F135" s="227">
        <f>F144</f>
        <v>9000</v>
      </c>
      <c r="G135" s="227">
        <f>G144+G136</f>
        <v>586521</v>
      </c>
      <c r="H135" s="228">
        <f>H144+H136</f>
        <v>582408.98</v>
      </c>
      <c r="I135" s="366">
        <v>100</v>
      </c>
      <c r="J135" s="294">
        <f t="shared" si="12"/>
        <v>5738.019507389162</v>
      </c>
      <c r="K135" s="13"/>
      <c r="L135" s="13"/>
      <c r="M135" s="13"/>
      <c r="N135" s="1"/>
      <c r="O135" s="1"/>
      <c r="P135" s="1"/>
    </row>
    <row r="136" spans="1:16" ht="12.75" customHeight="1">
      <c r="A136" s="211"/>
      <c r="B136" s="221">
        <v>85204</v>
      </c>
      <c r="C136" s="213"/>
      <c r="D136" s="213" t="s">
        <v>515</v>
      </c>
      <c r="E136" s="120">
        <v>0</v>
      </c>
      <c r="F136" s="274">
        <v>0</v>
      </c>
      <c r="G136" s="274">
        <f>G137</f>
        <v>577215</v>
      </c>
      <c r="H136" s="120">
        <f>H137</f>
        <v>573102.98</v>
      </c>
      <c r="I136" s="278">
        <f aca="true" t="shared" si="13" ref="I136:I142">H136/G136*100</f>
        <v>99.28761033583673</v>
      </c>
      <c r="J136" s="278">
        <v>0</v>
      </c>
      <c r="K136" s="13"/>
      <c r="L136" s="13"/>
      <c r="M136" s="13"/>
      <c r="N136" s="1"/>
      <c r="O136" s="1"/>
      <c r="P136" s="1"/>
    </row>
    <row r="137" spans="1:16" ht="12.75" customHeight="1">
      <c r="A137" s="220"/>
      <c r="B137" s="221"/>
      <c r="C137" s="213"/>
      <c r="D137" s="231" t="s">
        <v>181</v>
      </c>
      <c r="E137" s="233">
        <v>0</v>
      </c>
      <c r="F137" s="275">
        <v>0</v>
      </c>
      <c r="G137" s="275">
        <f>SUM(G138:G142)</f>
        <v>577215</v>
      </c>
      <c r="H137" s="233">
        <f>SUM(H138:H142)</f>
        <v>573102.98</v>
      </c>
      <c r="I137" s="279">
        <f t="shared" si="13"/>
        <v>99.28761033583673</v>
      </c>
      <c r="J137" s="279">
        <v>0</v>
      </c>
      <c r="K137" s="13"/>
      <c r="L137" s="13"/>
      <c r="M137" s="13"/>
      <c r="N137" s="1"/>
      <c r="O137" s="1"/>
      <c r="P137" s="1"/>
    </row>
    <row r="138" spans="1:16" ht="12.75" customHeight="1">
      <c r="A138" s="220"/>
      <c r="B138" s="221"/>
      <c r="C138" s="131">
        <v>3110</v>
      </c>
      <c r="D138" s="131" t="s">
        <v>313</v>
      </c>
      <c r="E138" s="219">
        <v>0</v>
      </c>
      <c r="F138" s="276">
        <v>0</v>
      </c>
      <c r="G138" s="276">
        <v>571470</v>
      </c>
      <c r="H138" s="219">
        <v>567358.58</v>
      </c>
      <c r="I138" s="283">
        <f t="shared" si="13"/>
        <v>99.28055365985965</v>
      </c>
      <c r="J138" s="283">
        <v>0</v>
      </c>
      <c r="K138" s="13"/>
      <c r="L138" s="13"/>
      <c r="M138" s="13"/>
      <c r="N138" s="1"/>
      <c r="O138" s="1"/>
      <c r="P138" s="1"/>
    </row>
    <row r="139" spans="1:16" ht="12.75" customHeight="1">
      <c r="A139" s="220"/>
      <c r="B139" s="221"/>
      <c r="C139" s="131">
        <v>4010</v>
      </c>
      <c r="D139" s="131" t="s">
        <v>283</v>
      </c>
      <c r="E139" s="219">
        <v>0</v>
      </c>
      <c r="F139" s="276">
        <v>0</v>
      </c>
      <c r="G139" s="276">
        <v>1800</v>
      </c>
      <c r="H139" s="219">
        <v>1800</v>
      </c>
      <c r="I139" s="283">
        <f t="shared" si="13"/>
        <v>100</v>
      </c>
      <c r="J139" s="283">
        <v>0</v>
      </c>
      <c r="K139" s="13"/>
      <c r="L139" s="13"/>
      <c r="M139" s="13"/>
      <c r="N139" s="1"/>
      <c r="O139" s="1"/>
      <c r="P139" s="1"/>
    </row>
    <row r="140" spans="1:16" ht="12.75" customHeight="1">
      <c r="A140" s="220"/>
      <c r="B140" s="221"/>
      <c r="C140" s="131">
        <v>4110</v>
      </c>
      <c r="D140" s="114" t="s">
        <v>13</v>
      </c>
      <c r="E140" s="219">
        <v>0</v>
      </c>
      <c r="F140" s="276">
        <v>0</v>
      </c>
      <c r="G140" s="276">
        <v>310</v>
      </c>
      <c r="H140" s="219">
        <v>310</v>
      </c>
      <c r="I140" s="283">
        <f t="shared" si="13"/>
        <v>100</v>
      </c>
      <c r="J140" s="283">
        <v>0</v>
      </c>
      <c r="K140" s="13"/>
      <c r="L140" s="13"/>
      <c r="M140" s="13"/>
      <c r="N140" s="1"/>
      <c r="O140" s="1"/>
      <c r="P140" s="1"/>
    </row>
    <row r="141" spans="1:16" ht="12.75" customHeight="1">
      <c r="A141" s="220"/>
      <c r="B141" s="221"/>
      <c r="C141" s="131">
        <v>4120</v>
      </c>
      <c r="D141" s="114" t="s">
        <v>14</v>
      </c>
      <c r="E141" s="219">
        <v>0</v>
      </c>
      <c r="F141" s="276">
        <v>0</v>
      </c>
      <c r="G141" s="276">
        <v>44</v>
      </c>
      <c r="H141" s="219">
        <v>44</v>
      </c>
      <c r="I141" s="283">
        <f t="shared" si="13"/>
        <v>100</v>
      </c>
      <c r="J141" s="283">
        <v>0</v>
      </c>
      <c r="K141" s="13"/>
      <c r="L141" s="13"/>
      <c r="M141" s="13"/>
      <c r="N141" s="1"/>
      <c r="O141" s="1"/>
      <c r="P141" s="1"/>
    </row>
    <row r="142" spans="1:16" ht="12.75" customHeight="1">
      <c r="A142" s="220"/>
      <c r="B142" s="221"/>
      <c r="C142" s="131">
        <v>4210</v>
      </c>
      <c r="D142" s="131" t="s">
        <v>272</v>
      </c>
      <c r="E142" s="219">
        <v>0</v>
      </c>
      <c r="F142" s="276">
        <v>0</v>
      </c>
      <c r="G142" s="276">
        <v>3591</v>
      </c>
      <c r="H142" s="219">
        <v>3590.4</v>
      </c>
      <c r="I142" s="283">
        <f t="shared" si="13"/>
        <v>99.98329156223893</v>
      </c>
      <c r="J142" s="283">
        <v>0</v>
      </c>
      <c r="K142" s="13"/>
      <c r="L142" s="13"/>
      <c r="M142" s="13"/>
      <c r="N142" s="1"/>
      <c r="O142" s="1"/>
      <c r="P142" s="1"/>
    </row>
    <row r="143" spans="1:16" ht="12.75" customHeight="1">
      <c r="A143" s="220"/>
      <c r="B143" s="119">
        <v>85205</v>
      </c>
      <c r="C143" s="119"/>
      <c r="D143" s="151" t="s">
        <v>202</v>
      </c>
      <c r="E143" s="168"/>
      <c r="F143" s="229"/>
      <c r="G143" s="229"/>
      <c r="H143" s="168"/>
      <c r="I143" s="638"/>
      <c r="J143" s="272"/>
      <c r="K143" s="13"/>
      <c r="L143" s="13"/>
      <c r="M143" s="13"/>
      <c r="N143" s="1"/>
      <c r="O143" s="1"/>
      <c r="P143" s="1"/>
    </row>
    <row r="144" spans="1:16" ht="12.75" customHeight="1">
      <c r="A144" s="220"/>
      <c r="B144" s="112"/>
      <c r="C144" s="259"/>
      <c r="D144" s="151" t="s">
        <v>203</v>
      </c>
      <c r="E144" s="168">
        <f>E145</f>
        <v>10150</v>
      </c>
      <c r="F144" s="229">
        <f>F145</f>
        <v>9000</v>
      </c>
      <c r="G144" s="229">
        <f>G145</f>
        <v>9306</v>
      </c>
      <c r="H144" s="168">
        <f>H145</f>
        <v>9306</v>
      </c>
      <c r="I144" s="638">
        <v>100</v>
      </c>
      <c r="J144" s="272">
        <f aca="true" t="shared" si="14" ref="J144:J150">H144/E144*100</f>
        <v>91.6847290640394</v>
      </c>
      <c r="K144" s="13"/>
      <c r="L144" s="13"/>
      <c r="M144" s="13"/>
      <c r="N144" s="1"/>
      <c r="O144" s="1"/>
      <c r="P144" s="1"/>
    </row>
    <row r="145" spans="1:16" ht="12.75" customHeight="1">
      <c r="A145" s="220"/>
      <c r="B145" s="112"/>
      <c r="C145" s="259"/>
      <c r="D145" s="494" t="s">
        <v>181</v>
      </c>
      <c r="E145" s="238">
        <f>E146+E147</f>
        <v>10150</v>
      </c>
      <c r="F145" s="306">
        <f>F147+F146</f>
        <v>9000</v>
      </c>
      <c r="G145" s="306">
        <f>G146+G147</f>
        <v>9306</v>
      </c>
      <c r="H145" s="238">
        <f>H146+H147</f>
        <v>9306</v>
      </c>
      <c r="I145" s="639">
        <v>100</v>
      </c>
      <c r="J145" s="302">
        <f t="shared" si="14"/>
        <v>91.6847290640394</v>
      </c>
      <c r="K145" s="13"/>
      <c r="L145" s="13"/>
      <c r="M145" s="13"/>
      <c r="N145" s="1"/>
      <c r="O145" s="1"/>
      <c r="P145" s="1"/>
    </row>
    <row r="146" spans="1:16" ht="12.75" customHeight="1">
      <c r="A146" s="220"/>
      <c r="B146" s="112"/>
      <c r="C146" s="259">
        <v>4170</v>
      </c>
      <c r="D146" s="114" t="s">
        <v>111</v>
      </c>
      <c r="E146" s="208">
        <v>9000</v>
      </c>
      <c r="F146" s="261">
        <v>8000</v>
      </c>
      <c r="G146" s="261">
        <v>8280</v>
      </c>
      <c r="H146" s="208">
        <v>8280</v>
      </c>
      <c r="I146" s="630">
        <f>H146/G146*100</f>
        <v>100</v>
      </c>
      <c r="J146" s="287">
        <f t="shared" si="14"/>
        <v>92</v>
      </c>
      <c r="K146" s="13"/>
      <c r="L146" s="13"/>
      <c r="M146" s="13"/>
      <c r="N146" s="1"/>
      <c r="O146" s="1"/>
      <c r="P146" s="1"/>
    </row>
    <row r="147" spans="1:16" ht="12.75" customHeight="1">
      <c r="A147" s="216"/>
      <c r="B147" s="230"/>
      <c r="C147" s="113">
        <v>4210</v>
      </c>
      <c r="D147" s="114" t="s">
        <v>7</v>
      </c>
      <c r="E147" s="117">
        <v>1150</v>
      </c>
      <c r="F147" s="116">
        <v>1000</v>
      </c>
      <c r="G147" s="116">
        <v>1026</v>
      </c>
      <c r="H147" s="117">
        <v>1026</v>
      </c>
      <c r="I147" s="554">
        <f>H147/G147*100</f>
        <v>100</v>
      </c>
      <c r="J147" s="287">
        <f t="shared" si="14"/>
        <v>89.21739130434783</v>
      </c>
      <c r="K147" s="13"/>
      <c r="L147" s="13"/>
      <c r="M147" s="13"/>
      <c r="N147" s="1"/>
      <c r="O147" s="1"/>
      <c r="P147" s="1"/>
    </row>
    <row r="148" spans="1:14" s="20" customFormat="1" ht="12.75" customHeight="1">
      <c r="A148" s="147">
        <v>853</v>
      </c>
      <c r="B148" s="162"/>
      <c r="C148" s="162"/>
      <c r="D148" s="144" t="s">
        <v>96</v>
      </c>
      <c r="E148" s="146">
        <f aca="true" t="shared" si="15" ref="E148:H149">E149</f>
        <v>131612</v>
      </c>
      <c r="F148" s="145">
        <f t="shared" si="15"/>
        <v>104000</v>
      </c>
      <c r="G148" s="145">
        <f t="shared" si="15"/>
        <v>165765</v>
      </c>
      <c r="H148" s="146">
        <f t="shared" si="15"/>
        <v>165765</v>
      </c>
      <c r="I148" s="277">
        <f>H148/G148*100</f>
        <v>100</v>
      </c>
      <c r="J148" s="277">
        <f t="shared" si="14"/>
        <v>125.9497614199313</v>
      </c>
      <c r="K148" s="21"/>
      <c r="L148" s="21"/>
      <c r="M148" s="21"/>
      <c r="N148" s="21"/>
    </row>
    <row r="149" spans="1:14" s="20" customFormat="1" ht="12.75" customHeight="1">
      <c r="A149" s="189"/>
      <c r="B149" s="106">
        <v>85321</v>
      </c>
      <c r="C149" s="108"/>
      <c r="D149" s="108" t="s">
        <v>138</v>
      </c>
      <c r="E149" s="111">
        <f t="shared" si="15"/>
        <v>131612</v>
      </c>
      <c r="F149" s="110">
        <f t="shared" si="15"/>
        <v>104000</v>
      </c>
      <c r="G149" s="110">
        <f t="shared" si="15"/>
        <v>165765</v>
      </c>
      <c r="H149" s="111">
        <f t="shared" si="15"/>
        <v>165765</v>
      </c>
      <c r="I149" s="272">
        <f aca="true" t="shared" si="16" ref="I149:I163">H149/G149*100</f>
        <v>100</v>
      </c>
      <c r="J149" s="272">
        <f t="shared" si="14"/>
        <v>125.9497614199313</v>
      </c>
      <c r="K149" s="21"/>
      <c r="L149" s="21"/>
      <c r="M149" s="21"/>
      <c r="N149" s="21"/>
    </row>
    <row r="150" spans="1:14" s="20" customFormat="1" ht="12.75" customHeight="1">
      <c r="A150" s="121"/>
      <c r="B150" s="106"/>
      <c r="C150" s="108"/>
      <c r="D150" s="152" t="s">
        <v>181</v>
      </c>
      <c r="E150" s="237">
        <f>SUM(E152:E162)</f>
        <v>131612</v>
      </c>
      <c r="F150" s="273">
        <f>SUM(F152:F163)</f>
        <v>104000</v>
      </c>
      <c r="G150" s="273">
        <f>SUM(G152:G163)+G151</f>
        <v>165765</v>
      </c>
      <c r="H150" s="237">
        <f>SUM(H152:H162)+H151+H163</f>
        <v>165765</v>
      </c>
      <c r="I150" s="302">
        <f>H150/G150*100</f>
        <v>100</v>
      </c>
      <c r="J150" s="302">
        <f t="shared" si="14"/>
        <v>125.9497614199313</v>
      </c>
      <c r="K150" s="21"/>
      <c r="L150" s="21"/>
      <c r="M150" s="21"/>
      <c r="N150" s="21"/>
    </row>
    <row r="151" spans="1:14" s="20" customFormat="1" ht="12.75" customHeight="1">
      <c r="A151" s="121"/>
      <c r="B151" s="106"/>
      <c r="C151" s="114">
        <v>3020</v>
      </c>
      <c r="D151" s="114" t="s">
        <v>166</v>
      </c>
      <c r="E151" s="237">
        <v>0</v>
      </c>
      <c r="F151" s="273">
        <v>0</v>
      </c>
      <c r="G151" s="116">
        <v>250</v>
      </c>
      <c r="H151" s="117">
        <v>250</v>
      </c>
      <c r="I151" s="287">
        <f>H151/G151*100</f>
        <v>100</v>
      </c>
      <c r="J151" s="287">
        <v>0</v>
      </c>
      <c r="K151" s="21"/>
      <c r="L151" s="21"/>
      <c r="M151" s="21"/>
      <c r="N151" s="21"/>
    </row>
    <row r="152" spans="1:14" s="20" customFormat="1" ht="12.75" customHeight="1">
      <c r="A152" s="105"/>
      <c r="B152" s="112"/>
      <c r="C152" s="114">
        <v>4010</v>
      </c>
      <c r="D152" s="114" t="s">
        <v>11</v>
      </c>
      <c r="E152" s="117">
        <v>44711.29</v>
      </c>
      <c r="F152" s="116">
        <v>43994</v>
      </c>
      <c r="G152" s="116">
        <v>77843</v>
      </c>
      <c r="H152" s="117">
        <v>77843.36</v>
      </c>
      <c r="I152" s="287">
        <f t="shared" si="16"/>
        <v>100.00046246932929</v>
      </c>
      <c r="J152" s="287">
        <f aca="true" t="shared" si="17" ref="J152:J162">H152/E152*100</f>
        <v>174.10224576387753</v>
      </c>
      <c r="K152" s="21"/>
      <c r="L152" s="21"/>
      <c r="M152" s="21"/>
      <c r="N152" s="21"/>
    </row>
    <row r="153" spans="1:14" s="20" customFormat="1" ht="12.75" customHeight="1">
      <c r="A153" s="105"/>
      <c r="B153" s="112"/>
      <c r="C153" s="114">
        <v>4040</v>
      </c>
      <c r="D153" s="114" t="s">
        <v>12</v>
      </c>
      <c r="E153" s="117">
        <v>3433.34</v>
      </c>
      <c r="F153" s="116">
        <v>3740</v>
      </c>
      <c r="G153" s="116">
        <v>3407</v>
      </c>
      <c r="H153" s="117">
        <v>3407.06</v>
      </c>
      <c r="I153" s="287">
        <f t="shared" si="16"/>
        <v>100.00176108012914</v>
      </c>
      <c r="J153" s="287">
        <f t="shared" si="17"/>
        <v>99.23456459307846</v>
      </c>
      <c r="K153" s="21"/>
      <c r="L153" s="21"/>
      <c r="M153" s="21"/>
      <c r="N153" s="21"/>
    </row>
    <row r="154" spans="1:14" s="20" customFormat="1" ht="12.75" customHeight="1">
      <c r="A154" s="105"/>
      <c r="B154" s="112"/>
      <c r="C154" s="114">
        <v>4110</v>
      </c>
      <c r="D154" s="114" t="s">
        <v>13</v>
      </c>
      <c r="E154" s="117">
        <v>8010.1</v>
      </c>
      <c r="F154" s="116">
        <v>8220</v>
      </c>
      <c r="G154" s="116">
        <v>13864</v>
      </c>
      <c r="H154" s="117">
        <v>13863.67</v>
      </c>
      <c r="I154" s="287">
        <f>H154/G154*100</f>
        <v>99.99761973456434</v>
      </c>
      <c r="J154" s="287">
        <f t="shared" si="17"/>
        <v>173.07736482690603</v>
      </c>
      <c r="K154" s="21"/>
      <c r="L154" s="21"/>
      <c r="M154" s="21"/>
      <c r="N154" s="21"/>
    </row>
    <row r="155" spans="1:14" s="20" customFormat="1" ht="12.75" customHeight="1">
      <c r="A155" s="105"/>
      <c r="B155" s="112"/>
      <c r="C155" s="114">
        <v>4120</v>
      </c>
      <c r="D155" s="114" t="s">
        <v>14</v>
      </c>
      <c r="E155" s="117">
        <v>1139.65</v>
      </c>
      <c r="F155" s="116">
        <v>1170</v>
      </c>
      <c r="G155" s="116">
        <v>1972</v>
      </c>
      <c r="H155" s="117">
        <v>1972.49</v>
      </c>
      <c r="I155" s="287">
        <f t="shared" si="16"/>
        <v>100.02484787018255</v>
      </c>
      <c r="J155" s="287">
        <f t="shared" si="17"/>
        <v>173.07857675602156</v>
      </c>
      <c r="K155" s="21"/>
      <c r="L155" s="21"/>
      <c r="M155" s="21"/>
      <c r="N155" s="21"/>
    </row>
    <row r="156" spans="1:14" s="20" customFormat="1" ht="12.75" customHeight="1">
      <c r="A156" s="105"/>
      <c r="B156" s="112"/>
      <c r="C156" s="114">
        <v>4170</v>
      </c>
      <c r="D156" s="114" t="s">
        <v>111</v>
      </c>
      <c r="E156" s="117">
        <v>51762</v>
      </c>
      <c r="F156" s="116">
        <v>32353</v>
      </c>
      <c r="G156" s="116">
        <v>42024</v>
      </c>
      <c r="H156" s="117">
        <v>42024</v>
      </c>
      <c r="I156" s="287">
        <f t="shared" si="16"/>
        <v>100</v>
      </c>
      <c r="J156" s="287">
        <f t="shared" si="17"/>
        <v>81.18697113712761</v>
      </c>
      <c r="K156" s="21"/>
      <c r="L156" s="21"/>
      <c r="M156" s="21"/>
      <c r="N156" s="21"/>
    </row>
    <row r="157" spans="1:14" s="20" customFormat="1" ht="12.75" customHeight="1">
      <c r="A157" s="161"/>
      <c r="B157" s="112"/>
      <c r="C157" s="114">
        <v>4210</v>
      </c>
      <c r="D157" s="114" t="s">
        <v>7</v>
      </c>
      <c r="E157" s="117">
        <v>7758.35</v>
      </c>
      <c r="F157" s="116">
        <v>2900</v>
      </c>
      <c r="G157" s="116">
        <v>95</v>
      </c>
      <c r="H157" s="117">
        <v>95</v>
      </c>
      <c r="I157" s="287">
        <f>H157/G157*100</f>
        <v>100</v>
      </c>
      <c r="J157" s="287">
        <f t="shared" si="17"/>
        <v>1.2244871654411054</v>
      </c>
      <c r="K157" s="21"/>
      <c r="L157" s="21"/>
      <c r="M157" s="21"/>
      <c r="N157" s="21"/>
    </row>
    <row r="158" spans="1:14" s="20" customFormat="1" ht="12.75" customHeight="1">
      <c r="A158" s="161"/>
      <c r="B158" s="112"/>
      <c r="C158" s="114">
        <v>4300</v>
      </c>
      <c r="D158" s="114" t="s">
        <v>10</v>
      </c>
      <c r="E158" s="117">
        <v>12735.99</v>
      </c>
      <c r="F158" s="116">
        <v>9429</v>
      </c>
      <c r="G158" s="116">
        <v>10833</v>
      </c>
      <c r="H158" s="117">
        <v>10833.31</v>
      </c>
      <c r="I158" s="287">
        <f t="shared" si="16"/>
        <v>100.00286162651157</v>
      </c>
      <c r="J158" s="287">
        <f t="shared" si="17"/>
        <v>85.06060384783594</v>
      </c>
      <c r="K158" s="21"/>
      <c r="L158" s="21"/>
      <c r="M158" s="21"/>
      <c r="N158" s="21"/>
    </row>
    <row r="159" spans="1:14" s="20" customFormat="1" ht="12.75" customHeight="1">
      <c r="A159" s="161"/>
      <c r="B159" s="112"/>
      <c r="C159" s="114">
        <v>4350</v>
      </c>
      <c r="D159" s="114" t="s">
        <v>155</v>
      </c>
      <c r="E159" s="117">
        <v>0</v>
      </c>
      <c r="F159" s="116">
        <v>0</v>
      </c>
      <c r="G159" s="116">
        <v>10928</v>
      </c>
      <c r="H159" s="117">
        <v>10927.65</v>
      </c>
      <c r="I159" s="287">
        <f t="shared" si="16"/>
        <v>99.9967972181552</v>
      </c>
      <c r="J159" s="287">
        <v>0</v>
      </c>
      <c r="K159" s="21"/>
      <c r="L159" s="21"/>
      <c r="M159" s="21"/>
      <c r="N159" s="21"/>
    </row>
    <row r="160" spans="1:14" s="20" customFormat="1" ht="12.75" customHeight="1">
      <c r="A160" s="161"/>
      <c r="B160" s="112"/>
      <c r="C160" s="114">
        <v>4360</v>
      </c>
      <c r="D160" s="114" t="s">
        <v>514</v>
      </c>
      <c r="E160" s="117">
        <v>678.95</v>
      </c>
      <c r="F160" s="116">
        <v>800</v>
      </c>
      <c r="G160" s="116">
        <v>799</v>
      </c>
      <c r="H160" s="117">
        <v>798.62</v>
      </c>
      <c r="I160" s="287">
        <f t="shared" si="16"/>
        <v>99.95244055068837</v>
      </c>
      <c r="J160" s="287">
        <f t="shared" si="17"/>
        <v>117.62574563664481</v>
      </c>
      <c r="K160" s="21"/>
      <c r="L160" s="21"/>
      <c r="M160" s="21"/>
      <c r="N160" s="21"/>
    </row>
    <row r="161" spans="1:14" s="20" customFormat="1" ht="12.75" customHeight="1">
      <c r="A161" s="161"/>
      <c r="B161" s="112"/>
      <c r="C161" s="114">
        <v>4410</v>
      </c>
      <c r="D161" s="114" t="s">
        <v>16</v>
      </c>
      <c r="E161" s="117">
        <v>288.4</v>
      </c>
      <c r="F161" s="116">
        <v>300</v>
      </c>
      <c r="G161" s="116">
        <v>0</v>
      </c>
      <c r="H161" s="117">
        <v>0</v>
      </c>
      <c r="I161" s="287">
        <v>0</v>
      </c>
      <c r="J161" s="287">
        <f t="shared" si="17"/>
        <v>0</v>
      </c>
      <c r="K161" s="21"/>
      <c r="L161" s="21"/>
      <c r="M161" s="21"/>
      <c r="N161" s="21"/>
    </row>
    <row r="162" spans="1:14" s="20" customFormat="1" ht="12.75" customHeight="1">
      <c r="A162" s="161"/>
      <c r="B162" s="112"/>
      <c r="C162" s="114">
        <v>4440</v>
      </c>
      <c r="D162" s="114" t="s">
        <v>17</v>
      </c>
      <c r="E162" s="117">
        <v>1093.93</v>
      </c>
      <c r="F162" s="116">
        <v>1094</v>
      </c>
      <c r="G162" s="116">
        <v>2006</v>
      </c>
      <c r="H162" s="117">
        <v>2005.54</v>
      </c>
      <c r="I162" s="287">
        <f t="shared" si="16"/>
        <v>99.97706879361914</v>
      </c>
      <c r="J162" s="287">
        <f t="shared" si="17"/>
        <v>183.3334856892123</v>
      </c>
      <c r="K162" s="21"/>
      <c r="L162" s="21"/>
      <c r="M162" s="21"/>
      <c r="N162" s="21"/>
    </row>
    <row r="163" spans="1:14" s="20" customFormat="1" ht="12.75" customHeight="1">
      <c r="A163" s="161"/>
      <c r="B163" s="112"/>
      <c r="C163" s="114">
        <v>4700</v>
      </c>
      <c r="D163" s="114" t="s">
        <v>142</v>
      </c>
      <c r="E163" s="117">
        <v>0</v>
      </c>
      <c r="F163" s="116">
        <v>0</v>
      </c>
      <c r="G163" s="116">
        <v>1744</v>
      </c>
      <c r="H163" s="117">
        <v>1744.3</v>
      </c>
      <c r="I163" s="287">
        <f t="shared" si="16"/>
        <v>100.01720183486238</v>
      </c>
      <c r="J163" s="287">
        <v>0</v>
      </c>
      <c r="K163" s="21"/>
      <c r="L163" s="21"/>
      <c r="M163" s="21"/>
      <c r="N163" s="21"/>
    </row>
    <row r="164" spans="1:14" s="20" customFormat="1" ht="12.75" customHeight="1">
      <c r="A164" s="142"/>
      <c r="B164" s="142"/>
      <c r="C164" s="142"/>
      <c r="D164" s="468" t="s">
        <v>194</v>
      </c>
      <c r="E164" s="290"/>
      <c r="F164" s="291"/>
      <c r="G164" s="290"/>
      <c r="H164" s="316"/>
      <c r="I164" s="395"/>
      <c r="J164" s="396"/>
      <c r="K164" s="21"/>
      <c r="L164" s="21"/>
      <c r="M164" s="21"/>
      <c r="N164" s="21"/>
    </row>
    <row r="165" spans="1:14" s="20" customFormat="1" ht="12.75" customHeight="1">
      <c r="A165" s="225"/>
      <c r="B165" s="225"/>
      <c r="C165" s="225"/>
      <c r="D165" s="226" t="s">
        <v>195</v>
      </c>
      <c r="E165" s="397">
        <f>E9+E12+E24+E52+E73+E148+E128+E135+E106</f>
        <v>6400978.48</v>
      </c>
      <c r="F165" s="293">
        <f>F9+F12+F24+F52+F73+F135+F148+F128</f>
        <v>6493400</v>
      </c>
      <c r="G165" s="227">
        <f>G9+G12+G24+G52+G73+G135+G148+G128+G106+G102</f>
        <v>7174676</v>
      </c>
      <c r="H165" s="365">
        <f>H12+H24+H52+H73+H135+H148+H9+H128+H106+H102</f>
        <v>7128615</v>
      </c>
      <c r="I165" s="294">
        <f>H165/G165*100</f>
        <v>99.35800585280785</v>
      </c>
      <c r="J165" s="398">
        <f>H165/E165*100</f>
        <v>111.3675826637055</v>
      </c>
      <c r="K165" s="21"/>
      <c r="L165" s="21"/>
      <c r="M165" s="21"/>
      <c r="N165" s="21"/>
    </row>
    <row r="166" spans="1:14" s="20" customFormat="1" ht="12.75" customHeight="1">
      <c r="A166" s="252"/>
      <c r="B166" s="252"/>
      <c r="C166" s="252"/>
      <c r="D166" s="539" t="s">
        <v>196</v>
      </c>
      <c r="E166" s="399">
        <f>E74</f>
        <v>35300</v>
      </c>
      <c r="F166" s="399">
        <f>F25</f>
        <v>0</v>
      </c>
      <c r="G166" s="399">
        <f>G25</f>
        <v>60000</v>
      </c>
      <c r="H166" s="277">
        <f>H25</f>
        <v>59900</v>
      </c>
      <c r="I166" s="277">
        <f>H166/G166*100</f>
        <v>99.83333333333333</v>
      </c>
      <c r="J166" s="398">
        <f>H166/E166*100</f>
        <v>169.68838526912182</v>
      </c>
      <c r="K166" s="21"/>
      <c r="L166" s="21"/>
      <c r="M166" s="21"/>
      <c r="N166" s="21"/>
    </row>
    <row r="167" spans="1:14" s="20" customFormat="1" ht="12.75" customHeight="1">
      <c r="A167" s="458"/>
      <c r="B167" s="458"/>
      <c r="C167" s="458"/>
      <c r="D167" s="458"/>
      <c r="E167" s="348"/>
      <c r="F167" s="348"/>
      <c r="G167" s="348"/>
      <c r="H167" s="234"/>
      <c r="I167" s="540"/>
      <c r="J167" s="540"/>
      <c r="K167" s="21"/>
      <c r="L167" s="21"/>
      <c r="M167" s="21"/>
      <c r="N167" s="21"/>
    </row>
    <row r="168" spans="1:14" s="20" customFormat="1" ht="12.75" customHeight="1">
      <c r="A168" s="458"/>
      <c r="B168" s="458"/>
      <c r="C168" s="458"/>
      <c r="D168" s="458"/>
      <c r="E168" s="348"/>
      <c r="F168" s="348"/>
      <c r="G168" s="348"/>
      <c r="H168" s="234"/>
      <c r="I168" s="540"/>
      <c r="J168" s="540"/>
      <c r="K168" s="21"/>
      <c r="L168" s="21"/>
      <c r="M168" s="21"/>
      <c r="N168" s="21"/>
    </row>
    <row r="169" spans="1:14" s="20" customFormat="1" ht="12.75" customHeight="1">
      <c r="A169" s="458"/>
      <c r="B169" s="458"/>
      <c r="C169" s="458"/>
      <c r="D169" s="458"/>
      <c r="E169" s="348"/>
      <c r="F169" s="566"/>
      <c r="G169" s="566"/>
      <c r="H169" s="540"/>
      <c r="I169" s="540"/>
      <c r="J169" s="540"/>
      <c r="K169" s="21"/>
      <c r="L169" s="21"/>
      <c r="M169" s="21"/>
      <c r="N169" s="21"/>
    </row>
    <row r="170" spans="1:14" s="20" customFormat="1" ht="12.75" customHeight="1">
      <c r="A170" s="458"/>
      <c r="B170" s="458"/>
      <c r="C170" s="458"/>
      <c r="D170" s="458"/>
      <c r="E170" s="348"/>
      <c r="F170" s="348"/>
      <c r="G170" s="348"/>
      <c r="H170" s="234"/>
      <c r="I170" s="540"/>
      <c r="J170" s="540"/>
      <c r="K170" s="21"/>
      <c r="L170" s="21"/>
      <c r="M170" s="21"/>
      <c r="N170" s="21"/>
    </row>
    <row r="171" spans="1:14" s="20" customFormat="1" ht="12.75" customHeight="1">
      <c r="A171" s="458"/>
      <c r="B171" s="458"/>
      <c r="C171" s="458"/>
      <c r="D171" s="458"/>
      <c r="E171" s="348"/>
      <c r="F171" s="348"/>
      <c r="G171" s="348"/>
      <c r="H171" s="234"/>
      <c r="I171" s="540"/>
      <c r="J171" s="540"/>
      <c r="K171" s="21"/>
      <c r="L171" s="21"/>
      <c r="M171" s="21"/>
      <c r="N171" s="21"/>
    </row>
    <row r="172" spans="1:14" s="20" customFormat="1" ht="12.75" customHeight="1">
      <c r="A172" s="458"/>
      <c r="B172" s="458"/>
      <c r="C172" s="458"/>
      <c r="D172" s="458"/>
      <c r="E172" s="348"/>
      <c r="F172" s="348"/>
      <c r="G172" s="348"/>
      <c r="H172" s="234"/>
      <c r="I172" s="540"/>
      <c r="J172" s="540"/>
      <c r="K172" s="21"/>
      <c r="L172" s="21"/>
      <c r="M172" s="21"/>
      <c r="N172" s="21"/>
    </row>
    <row r="173" spans="1:14" s="20" customFormat="1" ht="12.75" customHeight="1">
      <c r="A173" s="458"/>
      <c r="B173" s="458"/>
      <c r="C173" s="458"/>
      <c r="D173" s="458"/>
      <c r="E173" s="348"/>
      <c r="F173" s="348"/>
      <c r="G173" s="348"/>
      <c r="H173" s="234"/>
      <c r="I173" s="540"/>
      <c r="J173" s="540"/>
      <c r="K173" s="21"/>
      <c r="L173" s="21"/>
      <c r="M173" s="21"/>
      <c r="N173" s="21"/>
    </row>
    <row r="174" spans="1:14" s="20" customFormat="1" ht="12.75" customHeight="1">
      <c r="A174" s="458"/>
      <c r="B174" s="458"/>
      <c r="C174" s="458"/>
      <c r="D174" s="458"/>
      <c r="E174" s="348"/>
      <c r="F174" s="348"/>
      <c r="G174" s="348"/>
      <c r="H174" s="234"/>
      <c r="I174" s="540"/>
      <c r="J174" s="540"/>
      <c r="K174" s="21"/>
      <c r="L174" s="21"/>
      <c r="M174" s="21"/>
      <c r="N174" s="21"/>
    </row>
    <row r="175" spans="1:14" s="20" customFormat="1" ht="12.75" customHeight="1">
      <c r="A175" s="458"/>
      <c r="B175" s="458"/>
      <c r="C175" s="458"/>
      <c r="D175" s="458"/>
      <c r="E175" s="348"/>
      <c r="F175" s="348"/>
      <c r="G175" s="348"/>
      <c r="H175" s="234"/>
      <c r="I175" s="540"/>
      <c r="J175" s="540"/>
      <c r="K175" s="21"/>
      <c r="L175" s="21"/>
      <c r="M175" s="21"/>
      <c r="N175" s="21"/>
    </row>
    <row r="176" spans="1:14" s="20" customFormat="1" ht="12.75" customHeight="1">
      <c r="A176" s="458"/>
      <c r="B176" s="458"/>
      <c r="C176" s="458"/>
      <c r="D176" s="458"/>
      <c r="E176" s="348"/>
      <c r="F176" s="348"/>
      <c r="G176" s="348"/>
      <c r="H176" s="234"/>
      <c r="I176" s="540"/>
      <c r="J176" s="540"/>
      <c r="K176" s="21"/>
      <c r="L176" s="21"/>
      <c r="M176" s="21"/>
      <c r="N176" s="21"/>
    </row>
    <row r="177" spans="1:14" s="20" customFormat="1" ht="12.75" customHeight="1">
      <c r="A177" s="458"/>
      <c r="B177" s="458"/>
      <c r="C177" s="458"/>
      <c r="D177" s="458"/>
      <c r="E177" s="348"/>
      <c r="F177" s="348"/>
      <c r="G177" s="348"/>
      <c r="H177" s="234"/>
      <c r="I177" s="540"/>
      <c r="J177" s="540"/>
      <c r="K177" s="21"/>
      <c r="L177" s="21"/>
      <c r="M177" s="21"/>
      <c r="N177" s="21"/>
    </row>
    <row r="178" spans="1:14" s="20" customFormat="1" ht="12.75" customHeight="1">
      <c r="A178" s="458"/>
      <c r="B178" s="458"/>
      <c r="C178" s="458"/>
      <c r="D178" s="458"/>
      <c r="E178" s="348"/>
      <c r="F178" s="348"/>
      <c r="G178" s="348"/>
      <c r="H178" s="234"/>
      <c r="I178" s="540"/>
      <c r="J178" s="540"/>
      <c r="K178" s="21"/>
      <c r="L178" s="21"/>
      <c r="M178" s="21"/>
      <c r="N178" s="21"/>
    </row>
    <row r="179" spans="1:14" s="20" customFormat="1" ht="12.75" customHeight="1">
      <c r="A179" s="458"/>
      <c r="B179" s="458"/>
      <c r="C179" s="458"/>
      <c r="D179" s="458"/>
      <c r="E179" s="348"/>
      <c r="F179" s="348"/>
      <c r="G179" s="348"/>
      <c r="H179" s="234"/>
      <c r="I179" s="540"/>
      <c r="J179" s="540"/>
      <c r="K179" s="21"/>
      <c r="L179" s="21"/>
      <c r="M179" s="21"/>
      <c r="N179" s="21"/>
    </row>
    <row r="180" spans="1:14" s="20" customFormat="1" ht="12.75" customHeight="1">
      <c r="A180" s="458"/>
      <c r="B180" s="458"/>
      <c r="C180" s="458"/>
      <c r="D180" s="458"/>
      <c r="E180" s="348"/>
      <c r="F180" s="348"/>
      <c r="G180" s="348"/>
      <c r="H180" s="234"/>
      <c r="I180" s="540"/>
      <c r="J180" s="540"/>
      <c r="K180" s="21"/>
      <c r="L180" s="21"/>
      <c r="M180" s="21"/>
      <c r="N180" s="21"/>
    </row>
    <row r="181" spans="1:14" s="20" customFormat="1" ht="12.75" customHeight="1">
      <c r="A181" s="458"/>
      <c r="B181" s="458"/>
      <c r="C181" s="458"/>
      <c r="D181" s="458"/>
      <c r="E181" s="348"/>
      <c r="F181" s="348"/>
      <c r="G181" s="348"/>
      <c r="H181" s="234"/>
      <c r="I181" s="540"/>
      <c r="J181" s="540"/>
      <c r="K181" s="21"/>
      <c r="L181" s="21"/>
      <c r="M181" s="21"/>
      <c r="N181" s="21"/>
    </row>
    <row r="182" spans="1:14" s="20" customFormat="1" ht="12.75" customHeight="1">
      <c r="A182" s="458"/>
      <c r="B182" s="458"/>
      <c r="C182" s="458"/>
      <c r="D182" s="458"/>
      <c r="E182" s="541"/>
      <c r="F182" s="542"/>
      <c r="G182" s="542"/>
      <c r="H182" s="543"/>
      <c r="I182" s="540"/>
      <c r="J182" s="540"/>
      <c r="K182" s="21"/>
      <c r="L182" s="21"/>
      <c r="M182" s="21"/>
      <c r="N182" s="21"/>
    </row>
    <row r="183" spans="1:14" s="20" customFormat="1" ht="12.75" customHeight="1">
      <c r="A183" s="458"/>
      <c r="B183" s="458"/>
      <c r="C183" s="458"/>
      <c r="D183" s="458"/>
      <c r="E183" s="727" t="s">
        <v>554</v>
      </c>
      <c r="F183" s="542"/>
      <c r="G183" s="542"/>
      <c r="H183" s="540"/>
      <c r="I183" s="540"/>
      <c r="J183" s="540"/>
      <c r="K183" s="21"/>
      <c r="L183" s="21"/>
      <c r="M183" s="21"/>
      <c r="N183" s="21"/>
    </row>
    <row r="184" spans="1:14" s="20" customFormat="1" ht="12.75" customHeight="1">
      <c r="A184" s="458"/>
      <c r="B184" s="458"/>
      <c r="C184" s="458"/>
      <c r="D184" s="458"/>
      <c r="E184" s="348"/>
      <c r="F184" s="348"/>
      <c r="G184" s="348"/>
      <c r="H184" s="234"/>
      <c r="I184" s="540"/>
      <c r="J184" s="540"/>
      <c r="K184" s="21"/>
      <c r="L184" s="21"/>
      <c r="M184" s="21"/>
      <c r="N184" s="21"/>
    </row>
    <row r="185" spans="1:14" s="2" customFormat="1" ht="12.75" customHeight="1">
      <c r="A185" s="76"/>
      <c r="B185" s="76"/>
      <c r="C185" s="76"/>
      <c r="D185" s="76"/>
      <c r="E185" s="332"/>
      <c r="F185" s="547"/>
      <c r="G185" s="417" t="s">
        <v>97</v>
      </c>
      <c r="H185" s="242"/>
      <c r="I185" s="367"/>
      <c r="J185" s="548"/>
      <c r="K185" s="5"/>
      <c r="L185" s="5"/>
      <c r="M185" s="5"/>
      <c r="N185" s="5"/>
    </row>
    <row r="186" spans="1:14" s="2" customFormat="1" ht="12.75" customHeight="1">
      <c r="A186" s="76"/>
      <c r="B186" s="76"/>
      <c r="C186" s="76"/>
      <c r="D186" s="76"/>
      <c r="E186" s="332"/>
      <c r="F186" s="547"/>
      <c r="G186" s="417" t="s">
        <v>1</v>
      </c>
      <c r="H186" s="242"/>
      <c r="I186" s="367"/>
      <c r="J186" s="548"/>
      <c r="K186" s="5"/>
      <c r="L186" s="5"/>
      <c r="M186" s="5"/>
      <c r="N186" s="5"/>
    </row>
    <row r="187" spans="1:14" s="2" customFormat="1" ht="12.75" customHeight="1">
      <c r="A187" s="76"/>
      <c r="B187" s="76"/>
      <c r="C187" s="76"/>
      <c r="D187" s="76"/>
      <c r="E187" s="332"/>
      <c r="F187" s="547"/>
      <c r="G187" s="534" t="s">
        <v>480</v>
      </c>
      <c r="H187" s="242"/>
      <c r="I187" s="367"/>
      <c r="J187" s="548"/>
      <c r="K187" s="5"/>
      <c r="L187" s="5"/>
      <c r="M187" s="5"/>
      <c r="N187" s="5"/>
    </row>
    <row r="188" spans="1:14" s="2" customFormat="1" ht="12.75" customHeight="1">
      <c r="A188" s="76"/>
      <c r="B188" s="76"/>
      <c r="C188" s="77" t="s">
        <v>255</v>
      </c>
      <c r="D188" s="77"/>
      <c r="E188" s="549"/>
      <c r="F188" s="550"/>
      <c r="G188" s="417"/>
      <c r="H188" s="242"/>
      <c r="I188" s="367"/>
      <c r="J188" s="548"/>
      <c r="K188" s="5"/>
      <c r="L188" s="5"/>
      <c r="M188" s="5"/>
      <c r="N188" s="5"/>
    </row>
    <row r="189" spans="1:10" ht="12.75" customHeight="1">
      <c r="A189" s="76"/>
      <c r="B189" s="76"/>
      <c r="C189" s="77"/>
      <c r="D189" s="77" t="s">
        <v>276</v>
      </c>
      <c r="E189" s="551"/>
      <c r="F189" s="549"/>
      <c r="G189" s="332"/>
      <c r="H189" s="242"/>
      <c r="I189" s="367"/>
      <c r="J189" s="548"/>
    </row>
    <row r="190" spans="1:10" ht="12.75" customHeight="1">
      <c r="A190" s="76"/>
      <c r="B190" s="76"/>
      <c r="C190" s="76"/>
      <c r="D190" s="76"/>
      <c r="E190" s="551"/>
      <c r="F190" s="332"/>
      <c r="G190" s="332"/>
      <c r="H190" s="242"/>
      <c r="I190" s="367"/>
      <c r="J190" s="548"/>
    </row>
    <row r="191" spans="1:16" ht="12.75" customHeight="1">
      <c r="A191" s="419"/>
      <c r="B191" s="420"/>
      <c r="C191" s="419"/>
      <c r="D191" s="421"/>
      <c r="E191" s="82" t="s">
        <v>3</v>
      </c>
      <c r="F191" s="422" t="s">
        <v>101</v>
      </c>
      <c r="G191" s="423" t="s">
        <v>102</v>
      </c>
      <c r="H191" s="82" t="s">
        <v>3</v>
      </c>
      <c r="I191" s="424" t="s">
        <v>319</v>
      </c>
      <c r="J191" s="425"/>
      <c r="K191" s="7"/>
      <c r="L191" s="7"/>
      <c r="M191" s="7"/>
      <c r="N191" s="23"/>
      <c r="O191" s="1"/>
      <c r="P191" s="1"/>
    </row>
    <row r="192" spans="1:16" ht="12.75" customHeight="1">
      <c r="A192" s="426" t="s">
        <v>98</v>
      </c>
      <c r="B192" s="249" t="s">
        <v>99</v>
      </c>
      <c r="C192" s="426" t="s">
        <v>4</v>
      </c>
      <c r="D192" s="427" t="s">
        <v>100</v>
      </c>
      <c r="E192" s="86" t="s">
        <v>378</v>
      </c>
      <c r="F192" s="428" t="s">
        <v>103</v>
      </c>
      <c r="G192" s="429" t="s">
        <v>104</v>
      </c>
      <c r="H192" s="86" t="s">
        <v>479</v>
      </c>
      <c r="I192" s="430"/>
      <c r="J192" s="431"/>
      <c r="K192" s="7"/>
      <c r="L192" s="7"/>
      <c r="M192" s="7"/>
      <c r="N192" s="23"/>
      <c r="O192" s="1"/>
      <c r="P192" s="1"/>
    </row>
    <row r="193" spans="1:16" ht="12.75" customHeight="1">
      <c r="A193" s="432"/>
      <c r="B193" s="433"/>
      <c r="C193" s="432"/>
      <c r="D193" s="434"/>
      <c r="E193" s="90"/>
      <c r="F193" s="435" t="s">
        <v>479</v>
      </c>
      <c r="G193" s="436" t="s">
        <v>105</v>
      </c>
      <c r="H193" s="90"/>
      <c r="I193" s="437" t="s">
        <v>106</v>
      </c>
      <c r="J193" s="438" t="s">
        <v>107</v>
      </c>
      <c r="K193" s="7"/>
      <c r="L193" s="7"/>
      <c r="M193" s="7"/>
      <c r="N193" s="23"/>
      <c r="O193" s="1"/>
      <c r="P193" s="1"/>
    </row>
    <row r="194" spans="1:16" ht="12.75" customHeight="1">
      <c r="A194" s="92">
        <v>1</v>
      </c>
      <c r="B194" s="92">
        <v>2</v>
      </c>
      <c r="C194" s="92">
        <v>3</v>
      </c>
      <c r="D194" s="92">
        <v>4</v>
      </c>
      <c r="E194" s="439">
        <v>5</v>
      </c>
      <c r="F194" s="439">
        <v>6</v>
      </c>
      <c r="G194" s="439">
        <v>7</v>
      </c>
      <c r="H194" s="440">
        <v>8</v>
      </c>
      <c r="I194" s="441">
        <v>9</v>
      </c>
      <c r="J194" s="442">
        <v>10</v>
      </c>
      <c r="K194" s="7"/>
      <c r="L194" s="7"/>
      <c r="M194" s="7"/>
      <c r="N194" s="23"/>
      <c r="O194" s="1"/>
      <c r="P194" s="1"/>
    </row>
    <row r="195" spans="1:16" ht="12.75" customHeight="1">
      <c r="A195" s="162">
        <v>852</v>
      </c>
      <c r="B195" s="162"/>
      <c r="C195" s="162"/>
      <c r="D195" s="162" t="s">
        <v>92</v>
      </c>
      <c r="E195" s="324">
        <f>E196+E203</f>
        <v>76941.15</v>
      </c>
      <c r="F195" s="145">
        <f>F196+F203</f>
        <v>78092</v>
      </c>
      <c r="G195" s="145">
        <f>G196+G203</f>
        <v>80592</v>
      </c>
      <c r="H195" s="324">
        <f>H196+H203</f>
        <v>73222.65</v>
      </c>
      <c r="I195" s="552">
        <f>H195/G195*100</f>
        <v>90.85597826086956</v>
      </c>
      <c r="J195" s="277">
        <f>H195/E195*100</f>
        <v>95.16708549326336</v>
      </c>
      <c r="K195" s="13"/>
      <c r="L195" s="13"/>
      <c r="M195" s="13"/>
      <c r="N195" s="1"/>
      <c r="O195" s="1"/>
      <c r="P195" s="1"/>
    </row>
    <row r="196" spans="1:16" ht="12.75" customHeight="1">
      <c r="A196" s="75"/>
      <c r="B196" s="151">
        <v>85201</v>
      </c>
      <c r="C196" s="107"/>
      <c r="D196" s="108" t="s">
        <v>72</v>
      </c>
      <c r="E196" s="111">
        <f>E197</f>
        <v>43725.18</v>
      </c>
      <c r="F196" s="110">
        <f>F197</f>
        <v>45356</v>
      </c>
      <c r="G196" s="110">
        <f>G197</f>
        <v>45356</v>
      </c>
      <c r="H196" s="111">
        <f>H197</f>
        <v>38809.46</v>
      </c>
      <c r="I196" s="553">
        <f>H196/G196*100</f>
        <v>85.56631978128583</v>
      </c>
      <c r="J196" s="272">
        <f>H196/E196*100</f>
        <v>88.75769064872917</v>
      </c>
      <c r="K196" s="13"/>
      <c r="L196" s="13"/>
      <c r="M196" s="13"/>
      <c r="N196" s="1"/>
      <c r="O196" s="1"/>
      <c r="P196" s="1"/>
    </row>
    <row r="197" spans="1:16" ht="12.75" customHeight="1">
      <c r="A197" s="105"/>
      <c r="B197" s="105"/>
      <c r="C197" s="113"/>
      <c r="D197" s="152" t="s">
        <v>108</v>
      </c>
      <c r="E197" s="237">
        <f>E202</f>
        <v>43725.18</v>
      </c>
      <c r="F197" s="273">
        <f>F202</f>
        <v>45356</v>
      </c>
      <c r="G197" s="273">
        <f>G202</f>
        <v>45356</v>
      </c>
      <c r="H197" s="237">
        <f>H202</f>
        <v>38809.46</v>
      </c>
      <c r="I197" s="621">
        <f>H197/G197*100</f>
        <v>85.56631978128583</v>
      </c>
      <c r="J197" s="302">
        <f>H197/E197*100</f>
        <v>88.75769064872917</v>
      </c>
      <c r="K197" s="13"/>
      <c r="L197" s="13"/>
      <c r="M197" s="13"/>
      <c r="N197" s="1"/>
      <c r="O197" s="1"/>
      <c r="P197" s="1"/>
    </row>
    <row r="198" spans="1:16" ht="12.75" customHeight="1">
      <c r="A198" s="105"/>
      <c r="B198" s="105"/>
      <c r="C198" s="113">
        <v>2310</v>
      </c>
      <c r="D198" s="128" t="s">
        <v>267</v>
      </c>
      <c r="E198" s="117"/>
      <c r="F198" s="116"/>
      <c r="G198" s="116"/>
      <c r="H198" s="117"/>
      <c r="I198" s="554"/>
      <c r="J198" s="272"/>
      <c r="K198" s="13"/>
      <c r="L198" s="13"/>
      <c r="M198" s="13"/>
      <c r="N198" s="1"/>
      <c r="O198" s="1"/>
      <c r="P198" s="1"/>
    </row>
    <row r="199" spans="1:16" ht="12.75" customHeight="1">
      <c r="A199" s="105"/>
      <c r="B199" s="105"/>
      <c r="C199" s="113"/>
      <c r="D199" s="128" t="s">
        <v>268</v>
      </c>
      <c r="E199" s="117">
        <v>0</v>
      </c>
      <c r="F199" s="116">
        <v>0</v>
      </c>
      <c r="G199" s="116">
        <v>0</v>
      </c>
      <c r="H199" s="117">
        <v>0</v>
      </c>
      <c r="I199" s="554">
        <v>0</v>
      </c>
      <c r="J199" s="287">
        <v>0</v>
      </c>
      <c r="K199" s="13"/>
      <c r="L199" s="13"/>
      <c r="M199" s="13"/>
      <c r="N199" s="1"/>
      <c r="O199" s="1"/>
      <c r="P199" s="1"/>
    </row>
    <row r="200" spans="1:16" ht="12.75" customHeight="1">
      <c r="A200" s="105"/>
      <c r="B200" s="105"/>
      <c r="C200" s="113">
        <v>2320</v>
      </c>
      <c r="D200" s="114" t="s">
        <v>109</v>
      </c>
      <c r="E200" s="117"/>
      <c r="F200" s="116"/>
      <c r="G200" s="116"/>
      <c r="H200" s="117"/>
      <c r="I200" s="554"/>
      <c r="J200" s="287"/>
      <c r="K200" s="13"/>
      <c r="L200" s="13"/>
      <c r="M200" s="13"/>
      <c r="N200" s="1"/>
      <c r="O200" s="1"/>
      <c r="P200" s="1"/>
    </row>
    <row r="201" spans="1:16" ht="12.75" customHeight="1">
      <c r="A201" s="105"/>
      <c r="B201" s="105"/>
      <c r="C201" s="113"/>
      <c r="D201" s="114" t="s">
        <v>136</v>
      </c>
      <c r="E201" s="117"/>
      <c r="F201" s="116"/>
      <c r="G201" s="116"/>
      <c r="H201" s="117"/>
      <c r="I201" s="554"/>
      <c r="J201" s="287"/>
      <c r="K201" s="13"/>
      <c r="L201" s="13"/>
      <c r="M201" s="13"/>
      <c r="N201" s="1"/>
      <c r="O201" s="1"/>
      <c r="P201" s="1"/>
    </row>
    <row r="202" spans="1:16" ht="12.75" customHeight="1">
      <c r="A202" s="105"/>
      <c r="B202" s="157"/>
      <c r="C202" s="113"/>
      <c r="D202" s="114" t="s">
        <v>110</v>
      </c>
      <c r="E202" s="117">
        <v>43725.18</v>
      </c>
      <c r="F202" s="116">
        <v>45356</v>
      </c>
      <c r="G202" s="116">
        <v>45356</v>
      </c>
      <c r="H202" s="117">
        <v>38809.46</v>
      </c>
      <c r="I202" s="554">
        <f>H202/G202*100</f>
        <v>85.56631978128583</v>
      </c>
      <c r="J202" s="287">
        <f>H202/E202*100</f>
        <v>88.75769064872917</v>
      </c>
      <c r="K202" s="13"/>
      <c r="L202" s="13"/>
      <c r="M202" s="13"/>
      <c r="N202" s="1"/>
      <c r="O202" s="1"/>
      <c r="P202" s="1"/>
    </row>
    <row r="203" spans="1:16" ht="12.75" customHeight="1">
      <c r="A203" s="121"/>
      <c r="B203" s="106">
        <v>85204</v>
      </c>
      <c r="C203" s="107"/>
      <c r="D203" s="108" t="s">
        <v>79</v>
      </c>
      <c r="E203" s="111">
        <f>E204</f>
        <v>33215.97</v>
      </c>
      <c r="F203" s="110">
        <f>F204</f>
        <v>32736</v>
      </c>
      <c r="G203" s="110">
        <f>G204</f>
        <v>35236</v>
      </c>
      <c r="H203" s="111">
        <f>H204</f>
        <v>34413.19</v>
      </c>
      <c r="I203" s="553">
        <f>H203/G203*100</f>
        <v>97.66485980247475</v>
      </c>
      <c r="J203" s="272">
        <f>H203/E203*100</f>
        <v>103.60435055787924</v>
      </c>
      <c r="K203" s="13"/>
      <c r="L203" s="13"/>
      <c r="M203" s="13"/>
      <c r="N203" s="1"/>
      <c r="O203" s="1"/>
      <c r="P203" s="1"/>
    </row>
    <row r="204" spans="1:16" ht="12.75" customHeight="1">
      <c r="A204" s="105"/>
      <c r="B204" s="112"/>
      <c r="C204" s="113"/>
      <c r="D204" s="152" t="s">
        <v>108</v>
      </c>
      <c r="E204" s="237">
        <f>E206+E209</f>
        <v>33215.97</v>
      </c>
      <c r="F204" s="273">
        <f>F209</f>
        <v>32736</v>
      </c>
      <c r="G204" s="273">
        <f>G209</f>
        <v>35236</v>
      </c>
      <c r="H204" s="237">
        <f>H206+H209</f>
        <v>34413.19</v>
      </c>
      <c r="I204" s="621">
        <f>H204/G204*100</f>
        <v>97.66485980247475</v>
      </c>
      <c r="J204" s="302">
        <f aca="true" t="shared" si="18" ref="J204:J215">H204/E204*100</f>
        <v>103.60435055787924</v>
      </c>
      <c r="K204" s="13"/>
      <c r="L204" s="13"/>
      <c r="M204" s="13"/>
      <c r="N204" s="1"/>
      <c r="O204" s="1"/>
      <c r="P204" s="1"/>
    </row>
    <row r="205" spans="1:16" ht="12.75" customHeight="1">
      <c r="A205" s="105"/>
      <c r="B205" s="112"/>
      <c r="C205" s="113">
        <v>2310</v>
      </c>
      <c r="D205" s="128" t="s">
        <v>267</v>
      </c>
      <c r="E205" s="237"/>
      <c r="F205" s="273"/>
      <c r="G205" s="273"/>
      <c r="H205" s="237"/>
      <c r="I205" s="621"/>
      <c r="J205" s="272"/>
      <c r="K205" s="13"/>
      <c r="L205" s="13"/>
      <c r="M205" s="13"/>
      <c r="N205" s="1"/>
      <c r="O205" s="1"/>
      <c r="P205" s="1"/>
    </row>
    <row r="206" spans="1:16" ht="12.75" customHeight="1">
      <c r="A206" s="105"/>
      <c r="B206" s="112"/>
      <c r="C206" s="113"/>
      <c r="D206" s="128" t="s">
        <v>268</v>
      </c>
      <c r="E206" s="117">
        <v>0</v>
      </c>
      <c r="F206" s="116">
        <v>0</v>
      </c>
      <c r="G206" s="116">
        <v>0</v>
      </c>
      <c r="H206" s="117">
        <v>0</v>
      </c>
      <c r="I206" s="554">
        <v>0</v>
      </c>
      <c r="J206" s="287">
        <v>0</v>
      </c>
      <c r="K206" s="13"/>
      <c r="L206" s="13"/>
      <c r="M206" s="13"/>
      <c r="N206" s="1"/>
      <c r="O206" s="1"/>
      <c r="P206" s="1"/>
    </row>
    <row r="207" spans="1:16" ht="12.75" customHeight="1">
      <c r="A207" s="105"/>
      <c r="B207" s="112"/>
      <c r="C207" s="113">
        <v>2320</v>
      </c>
      <c r="D207" s="114" t="s">
        <v>109</v>
      </c>
      <c r="E207" s="117"/>
      <c r="F207" s="116"/>
      <c r="G207" s="116"/>
      <c r="H207" s="117"/>
      <c r="I207" s="554"/>
      <c r="J207" s="272"/>
      <c r="K207" s="13"/>
      <c r="L207" s="13"/>
      <c r="M207" s="13"/>
      <c r="N207" s="1"/>
      <c r="O207" s="1"/>
      <c r="P207" s="1"/>
    </row>
    <row r="208" spans="1:16" ht="12.75" customHeight="1">
      <c r="A208" s="105"/>
      <c r="B208" s="112"/>
      <c r="C208" s="113"/>
      <c r="D208" s="114" t="s">
        <v>136</v>
      </c>
      <c r="E208" s="117"/>
      <c r="F208" s="116"/>
      <c r="G208" s="116"/>
      <c r="H208" s="117"/>
      <c r="I208" s="554"/>
      <c r="J208" s="272"/>
      <c r="K208" s="13"/>
      <c r="L208" s="13"/>
      <c r="M208" s="13"/>
      <c r="N208" s="1"/>
      <c r="O208" s="1"/>
      <c r="P208" s="1"/>
    </row>
    <row r="209" spans="1:16" ht="12.75" customHeight="1">
      <c r="A209" s="105"/>
      <c r="B209" s="112"/>
      <c r="C209" s="259"/>
      <c r="D209" s="75" t="s">
        <v>110</v>
      </c>
      <c r="E209" s="208">
        <v>33215.97</v>
      </c>
      <c r="F209" s="261">
        <v>32736</v>
      </c>
      <c r="G209" s="261">
        <v>35236</v>
      </c>
      <c r="H209" s="208">
        <v>34413.19</v>
      </c>
      <c r="I209" s="630">
        <f>H209/G209*100</f>
        <v>97.66485980247475</v>
      </c>
      <c r="J209" s="287">
        <f t="shared" si="18"/>
        <v>103.60435055787924</v>
      </c>
      <c r="K209" s="13"/>
      <c r="L209" s="13"/>
      <c r="M209" s="13"/>
      <c r="N209" s="1"/>
      <c r="O209" s="1"/>
      <c r="P209" s="1"/>
    </row>
    <row r="210" spans="1:16" ht="12.75" customHeight="1">
      <c r="A210" s="162">
        <v>921</v>
      </c>
      <c r="B210" s="142"/>
      <c r="C210" s="162"/>
      <c r="D210" s="162" t="s">
        <v>114</v>
      </c>
      <c r="E210" s="145">
        <f>E211</f>
        <v>17748</v>
      </c>
      <c r="F210" s="145">
        <f>F211</f>
        <v>18000</v>
      </c>
      <c r="G210" s="145">
        <f>G211</f>
        <v>18000</v>
      </c>
      <c r="H210" s="145">
        <f>H211</f>
        <v>18000</v>
      </c>
      <c r="I210" s="552">
        <f>H210/G210*100</f>
        <v>100</v>
      </c>
      <c r="J210" s="277">
        <f t="shared" si="18"/>
        <v>101.41987829614605</v>
      </c>
      <c r="K210" s="13"/>
      <c r="L210" s="13"/>
      <c r="M210" s="13"/>
      <c r="N210" s="1"/>
      <c r="O210" s="1"/>
      <c r="P210" s="1"/>
    </row>
    <row r="211" spans="1:16" ht="12.75" customHeight="1">
      <c r="A211" s="451"/>
      <c r="B211" s="211">
        <v>92116</v>
      </c>
      <c r="C211" s="212"/>
      <c r="D211" s="213" t="s">
        <v>119</v>
      </c>
      <c r="E211" s="274">
        <f>E214</f>
        <v>17748</v>
      </c>
      <c r="F211" s="274">
        <f>F214</f>
        <v>18000</v>
      </c>
      <c r="G211" s="274">
        <f>G214</f>
        <v>18000</v>
      </c>
      <c r="H211" s="274">
        <f>H214</f>
        <v>18000</v>
      </c>
      <c r="I211" s="553">
        <f>H211/G211*100</f>
        <v>100</v>
      </c>
      <c r="J211" s="272">
        <f t="shared" si="18"/>
        <v>101.41987829614605</v>
      </c>
      <c r="K211" s="13"/>
      <c r="L211" s="13"/>
      <c r="M211" s="13"/>
      <c r="N211" s="1"/>
      <c r="O211" s="1"/>
      <c r="P211" s="1"/>
    </row>
    <row r="212" spans="1:16" ht="12.75" customHeight="1">
      <c r="A212" s="169"/>
      <c r="B212" s="105"/>
      <c r="C212" s="113">
        <v>2310</v>
      </c>
      <c r="D212" s="114" t="s">
        <v>115</v>
      </c>
      <c r="E212" s="116"/>
      <c r="F212" s="116"/>
      <c r="G212" s="116"/>
      <c r="H212" s="116"/>
      <c r="I212" s="554"/>
      <c r="J212" s="272"/>
      <c r="K212" s="13"/>
      <c r="L212" s="13"/>
      <c r="M212" s="13"/>
      <c r="N212" s="1"/>
      <c r="O212" s="1"/>
      <c r="P212" s="1"/>
    </row>
    <row r="213" spans="1:16" ht="12.75" customHeight="1">
      <c r="A213" s="169"/>
      <c r="B213" s="105"/>
      <c r="C213" s="113"/>
      <c r="D213" s="114" t="s">
        <v>116</v>
      </c>
      <c r="E213" s="116"/>
      <c r="F213" s="116"/>
      <c r="G213" s="116"/>
      <c r="H213" s="116"/>
      <c r="I213" s="554"/>
      <c r="J213" s="272"/>
      <c r="K213" s="13"/>
      <c r="L213" s="13"/>
      <c r="M213" s="13"/>
      <c r="N213" s="1"/>
      <c r="O213" s="1"/>
      <c r="P213" s="1"/>
    </row>
    <row r="214" spans="1:16" ht="12.75" customHeight="1">
      <c r="A214" s="169"/>
      <c r="B214" s="105"/>
      <c r="C214" s="113"/>
      <c r="D214" s="114" t="s">
        <v>117</v>
      </c>
      <c r="E214" s="116">
        <v>17748</v>
      </c>
      <c r="F214" s="116">
        <v>18000</v>
      </c>
      <c r="G214" s="116">
        <v>18000</v>
      </c>
      <c r="H214" s="116">
        <v>18000</v>
      </c>
      <c r="I214" s="554">
        <f>H214/G214*100</f>
        <v>100</v>
      </c>
      <c r="J214" s="272">
        <f t="shared" si="18"/>
        <v>101.41987829614605</v>
      </c>
      <c r="K214" s="13"/>
      <c r="L214" s="13"/>
      <c r="M214" s="13"/>
      <c r="N214" s="1"/>
      <c r="O214" s="1"/>
      <c r="P214" s="1"/>
    </row>
    <row r="215" spans="1:10" ht="12.75" customHeight="1">
      <c r="A215" s="555"/>
      <c r="B215" s="162"/>
      <c r="C215" s="148"/>
      <c r="D215" s="399" t="s">
        <v>95</v>
      </c>
      <c r="E215" s="324">
        <f>E195+E210</f>
        <v>94689.15</v>
      </c>
      <c r="F215" s="145">
        <f>F195+F210</f>
        <v>96092</v>
      </c>
      <c r="G215" s="145">
        <f>G195+G210</f>
        <v>98592</v>
      </c>
      <c r="H215" s="324">
        <f>H195+H210</f>
        <v>91222.65</v>
      </c>
      <c r="I215" s="552">
        <f>H215/G215*100</f>
        <v>92.52540774099319</v>
      </c>
      <c r="J215" s="277">
        <f t="shared" si="18"/>
        <v>96.33907369534947</v>
      </c>
    </row>
    <row r="216" spans="1:10" ht="12.75" customHeight="1">
      <c r="A216" s="76"/>
      <c r="B216" s="76"/>
      <c r="C216" s="76"/>
      <c r="D216" s="76"/>
      <c r="E216" s="241"/>
      <c r="F216" s="241"/>
      <c r="G216" s="241"/>
      <c r="H216" s="76"/>
      <c r="I216" s="535"/>
      <c r="J216" s="535"/>
    </row>
    <row r="217" spans="1:10" ht="12.75" customHeight="1">
      <c r="A217" s="76"/>
      <c r="B217" s="76"/>
      <c r="C217" s="76"/>
      <c r="D217" s="76"/>
      <c r="E217" s="241"/>
      <c r="F217" s="241"/>
      <c r="G217" s="241"/>
      <c r="H217" s="76"/>
      <c r="I217" s="535"/>
      <c r="J217" s="535"/>
    </row>
    <row r="218" spans="1:10" ht="12.75" customHeight="1">
      <c r="A218" s="76"/>
      <c r="B218" s="78"/>
      <c r="C218" s="77" t="s">
        <v>255</v>
      </c>
      <c r="D218" s="77"/>
      <c r="E218" s="549"/>
      <c r="F218" s="550"/>
      <c r="G218" s="417"/>
      <c r="H218" s="242"/>
      <c r="I218" s="535"/>
      <c r="J218" s="535"/>
    </row>
    <row r="219" spans="1:14" s="2" customFormat="1" ht="12.75" customHeight="1">
      <c r="A219" s="76"/>
      <c r="B219" s="77"/>
      <c r="C219" s="77"/>
      <c r="D219" s="77" t="s">
        <v>256</v>
      </c>
      <c r="E219" s="551"/>
      <c r="F219" s="549"/>
      <c r="G219" s="332"/>
      <c r="H219" s="76"/>
      <c r="I219" s="535"/>
      <c r="J219" s="535"/>
      <c r="K219" s="5"/>
      <c r="L219" s="5"/>
      <c r="M219" s="5"/>
      <c r="N219" s="5"/>
    </row>
    <row r="220" spans="1:14" s="2" customFormat="1" ht="12.75" customHeight="1">
      <c r="A220" s="76"/>
      <c r="B220" s="76"/>
      <c r="C220" s="76"/>
      <c r="D220" s="76"/>
      <c r="E220" s="241"/>
      <c r="F220" s="241"/>
      <c r="G220" s="241"/>
      <c r="H220" s="76"/>
      <c r="I220" s="535"/>
      <c r="J220" s="535"/>
      <c r="K220" s="5"/>
      <c r="L220" s="5"/>
      <c r="M220" s="5"/>
      <c r="N220" s="5"/>
    </row>
    <row r="221" spans="1:14" s="2" customFormat="1" ht="12.75" customHeight="1">
      <c r="A221" s="76"/>
      <c r="B221" s="76"/>
      <c r="C221" s="76"/>
      <c r="D221" s="76"/>
      <c r="E221" s="241"/>
      <c r="F221" s="241"/>
      <c r="G221" s="241"/>
      <c r="H221" s="76"/>
      <c r="I221" s="535"/>
      <c r="J221" s="535"/>
      <c r="K221" s="5"/>
      <c r="L221" s="5"/>
      <c r="M221" s="5"/>
      <c r="N221" s="5"/>
    </row>
    <row r="222" spans="1:10" ht="12.75" customHeight="1">
      <c r="A222" s="419"/>
      <c r="B222" s="420"/>
      <c r="C222" s="419"/>
      <c r="D222" s="421"/>
      <c r="E222" s="82" t="s">
        <v>3</v>
      </c>
      <c r="F222" s="422" t="s">
        <v>101</v>
      </c>
      <c r="G222" s="423" t="s">
        <v>102</v>
      </c>
      <c r="H222" s="82" t="s">
        <v>3</v>
      </c>
      <c r="I222" s="424" t="s">
        <v>319</v>
      </c>
      <c r="J222" s="425"/>
    </row>
    <row r="223" spans="1:10" ht="12.75" customHeight="1">
      <c r="A223" s="426" t="s">
        <v>98</v>
      </c>
      <c r="B223" s="249" t="s">
        <v>99</v>
      </c>
      <c r="C223" s="426" t="s">
        <v>4</v>
      </c>
      <c r="D223" s="427" t="s">
        <v>100</v>
      </c>
      <c r="E223" s="86" t="s">
        <v>378</v>
      </c>
      <c r="F223" s="428" t="s">
        <v>103</v>
      </c>
      <c r="G223" s="429" t="s">
        <v>104</v>
      </c>
      <c r="H223" s="86" t="s">
        <v>479</v>
      </c>
      <c r="I223" s="430"/>
      <c r="J223" s="431"/>
    </row>
    <row r="224" spans="1:10" ht="12.75" customHeight="1">
      <c r="A224" s="432"/>
      <c r="B224" s="433"/>
      <c r="C224" s="432"/>
      <c r="D224" s="434"/>
      <c r="E224" s="90"/>
      <c r="F224" s="435" t="s">
        <v>479</v>
      </c>
      <c r="G224" s="436" t="s">
        <v>105</v>
      </c>
      <c r="H224" s="90"/>
      <c r="I224" s="437" t="s">
        <v>106</v>
      </c>
      <c r="J224" s="438" t="s">
        <v>107</v>
      </c>
    </row>
    <row r="225" spans="1:10" ht="12.75" customHeight="1">
      <c r="A225" s="92">
        <v>1</v>
      </c>
      <c r="B225" s="92">
        <v>2</v>
      </c>
      <c r="C225" s="92">
        <v>3</v>
      </c>
      <c r="D225" s="92">
        <v>4</v>
      </c>
      <c r="E225" s="439">
        <v>5</v>
      </c>
      <c r="F225" s="439">
        <v>6</v>
      </c>
      <c r="G225" s="439">
        <v>7</v>
      </c>
      <c r="H225" s="440">
        <v>8</v>
      </c>
      <c r="I225" s="441">
        <v>9</v>
      </c>
      <c r="J225" s="442">
        <v>10</v>
      </c>
    </row>
    <row r="226" spans="1:10" ht="12.75" customHeight="1">
      <c r="A226" s="165">
        <v>750</v>
      </c>
      <c r="B226" s="142"/>
      <c r="C226" s="148"/>
      <c r="D226" s="162" t="s">
        <v>39</v>
      </c>
      <c r="E226" s="145">
        <f>E229</f>
        <v>13352.189999999999</v>
      </c>
      <c r="F226" s="145">
        <f>F227</f>
        <v>500</v>
      </c>
      <c r="G226" s="145">
        <f>G229</f>
        <v>0</v>
      </c>
      <c r="H226" s="324">
        <f>H229</f>
        <v>0</v>
      </c>
      <c r="I226" s="277">
        <v>0</v>
      </c>
      <c r="J226" s="277">
        <v>0</v>
      </c>
    </row>
    <row r="227" spans="1:16" ht="12.75" customHeight="1">
      <c r="A227" s="445"/>
      <c r="B227" s="151">
        <v>75045</v>
      </c>
      <c r="C227" s="107"/>
      <c r="D227" s="108" t="s">
        <v>214</v>
      </c>
      <c r="E227" s="110">
        <v>0</v>
      </c>
      <c r="F227" s="110">
        <f>F228</f>
        <v>500</v>
      </c>
      <c r="G227" s="110">
        <v>0</v>
      </c>
      <c r="H227" s="556">
        <v>0</v>
      </c>
      <c r="I227" s="553">
        <v>0</v>
      </c>
      <c r="J227" s="272">
        <v>0</v>
      </c>
      <c r="K227" s="7"/>
      <c r="L227" s="7"/>
      <c r="M227" s="7"/>
      <c r="N227" s="23"/>
      <c r="O227" s="1"/>
      <c r="P227" s="1"/>
    </row>
    <row r="228" spans="1:16" ht="12.75" customHeight="1">
      <c r="A228" s="169"/>
      <c r="B228" s="157"/>
      <c r="C228" s="113">
        <v>4280</v>
      </c>
      <c r="D228" s="114" t="s">
        <v>200</v>
      </c>
      <c r="E228" s="557">
        <v>0</v>
      </c>
      <c r="F228" s="116">
        <v>500</v>
      </c>
      <c r="G228" s="116">
        <v>0</v>
      </c>
      <c r="H228" s="557">
        <v>0</v>
      </c>
      <c r="I228" s="287">
        <v>0</v>
      </c>
      <c r="J228" s="287">
        <v>0</v>
      </c>
      <c r="K228" s="7"/>
      <c r="L228" s="7"/>
      <c r="M228" s="7"/>
      <c r="N228" s="23"/>
      <c r="O228" s="1"/>
      <c r="P228" s="1"/>
    </row>
    <row r="229" spans="1:16" ht="12.75" customHeight="1">
      <c r="A229" s="215"/>
      <c r="B229" s="220">
        <v>75095</v>
      </c>
      <c r="C229" s="212"/>
      <c r="D229" s="213" t="s">
        <v>169</v>
      </c>
      <c r="E229" s="120">
        <f>SUM(E230:E232)</f>
        <v>13352.189999999999</v>
      </c>
      <c r="F229" s="274">
        <v>0</v>
      </c>
      <c r="G229" s="274">
        <f>G230+G231+G232</f>
        <v>0</v>
      </c>
      <c r="H229" s="120">
        <f>H230+H231+H232</f>
        <v>0</v>
      </c>
      <c r="I229" s="558">
        <v>0</v>
      </c>
      <c r="J229" s="278">
        <v>0</v>
      </c>
      <c r="K229" s="7"/>
      <c r="L229" s="7"/>
      <c r="M229" s="7"/>
      <c r="N229" s="23"/>
      <c r="O229" s="1"/>
      <c r="P229" s="1"/>
    </row>
    <row r="230" spans="1:10" ht="12.75" customHeight="1">
      <c r="A230" s="454"/>
      <c r="B230" s="220"/>
      <c r="C230" s="456">
        <v>4210</v>
      </c>
      <c r="D230" s="455" t="s">
        <v>272</v>
      </c>
      <c r="E230" s="219">
        <v>4432.19</v>
      </c>
      <c r="F230" s="276">
        <v>0</v>
      </c>
      <c r="G230" s="276">
        <v>0</v>
      </c>
      <c r="H230" s="219">
        <v>0</v>
      </c>
      <c r="I230" s="559">
        <v>0</v>
      </c>
      <c r="J230" s="283">
        <v>0</v>
      </c>
    </row>
    <row r="231" spans="1:10" ht="12.75" customHeight="1">
      <c r="A231" s="454"/>
      <c r="B231" s="220"/>
      <c r="C231" s="456">
        <v>4700</v>
      </c>
      <c r="D231" s="114" t="s">
        <v>142</v>
      </c>
      <c r="E231" s="219">
        <v>920</v>
      </c>
      <c r="F231" s="276">
        <v>0</v>
      </c>
      <c r="G231" s="276">
        <v>0</v>
      </c>
      <c r="H231" s="219">
        <v>0</v>
      </c>
      <c r="I231" s="559">
        <v>0</v>
      </c>
      <c r="J231" s="283">
        <v>0</v>
      </c>
    </row>
    <row r="232" spans="1:10" ht="12.75" customHeight="1">
      <c r="A232" s="454"/>
      <c r="B232" s="220"/>
      <c r="C232" s="456">
        <v>6060</v>
      </c>
      <c r="D232" s="128" t="s">
        <v>332</v>
      </c>
      <c r="E232" s="219">
        <v>8000</v>
      </c>
      <c r="F232" s="276">
        <v>0</v>
      </c>
      <c r="G232" s="276">
        <v>0</v>
      </c>
      <c r="H232" s="219">
        <v>0</v>
      </c>
      <c r="I232" s="559">
        <v>0</v>
      </c>
      <c r="J232" s="283">
        <v>0</v>
      </c>
    </row>
    <row r="233" spans="1:10" ht="12.75" customHeight="1">
      <c r="A233" s="555">
        <v>852</v>
      </c>
      <c r="B233" s="162"/>
      <c r="C233" s="148"/>
      <c r="D233" s="162" t="s">
        <v>172</v>
      </c>
      <c r="E233" s="146">
        <f>E234</f>
        <v>0</v>
      </c>
      <c r="F233" s="560">
        <v>0</v>
      </c>
      <c r="G233" s="145">
        <v>0</v>
      </c>
      <c r="H233" s="146">
        <f>H234</f>
        <v>0</v>
      </c>
      <c r="I233" s="552">
        <v>0</v>
      </c>
      <c r="J233" s="277">
        <v>0</v>
      </c>
    </row>
    <row r="234" spans="1:10" ht="12.75" customHeight="1">
      <c r="A234" s="454"/>
      <c r="B234" s="220">
        <v>85204</v>
      </c>
      <c r="C234" s="262"/>
      <c r="D234" s="216" t="s">
        <v>79</v>
      </c>
      <c r="E234" s="120">
        <f>SUM(E235:E238)</f>
        <v>0</v>
      </c>
      <c r="F234" s="274">
        <v>0</v>
      </c>
      <c r="G234" s="274">
        <v>0</v>
      </c>
      <c r="H234" s="120">
        <f>SUM(H235:H238)</f>
        <v>0</v>
      </c>
      <c r="I234" s="558">
        <v>0</v>
      </c>
      <c r="J234" s="278">
        <v>0</v>
      </c>
    </row>
    <row r="235" spans="1:10" ht="12.75" customHeight="1">
      <c r="A235" s="454"/>
      <c r="B235" s="220"/>
      <c r="C235" s="485">
        <v>3110</v>
      </c>
      <c r="D235" s="389" t="s">
        <v>73</v>
      </c>
      <c r="E235" s="219"/>
      <c r="F235" s="276">
        <v>0</v>
      </c>
      <c r="G235" s="276">
        <v>0</v>
      </c>
      <c r="H235" s="219">
        <v>0</v>
      </c>
      <c r="I235" s="559">
        <v>0</v>
      </c>
      <c r="J235" s="283">
        <v>0</v>
      </c>
    </row>
    <row r="236" spans="1:10" ht="12.75" customHeight="1">
      <c r="A236" s="454"/>
      <c r="B236" s="220"/>
      <c r="C236" s="217">
        <v>4010</v>
      </c>
      <c r="D236" s="131" t="s">
        <v>283</v>
      </c>
      <c r="E236" s="219">
        <v>0</v>
      </c>
      <c r="F236" s="275">
        <v>0</v>
      </c>
      <c r="G236" s="276">
        <v>0</v>
      </c>
      <c r="H236" s="219">
        <v>0</v>
      </c>
      <c r="I236" s="559">
        <v>0</v>
      </c>
      <c r="J236" s="283">
        <v>0</v>
      </c>
    </row>
    <row r="237" spans="1:10" ht="12.75" customHeight="1">
      <c r="A237" s="454"/>
      <c r="B237" s="220"/>
      <c r="C237" s="217">
        <v>4110</v>
      </c>
      <c r="D237" s="114" t="s">
        <v>13</v>
      </c>
      <c r="E237" s="219">
        <v>0</v>
      </c>
      <c r="F237" s="275">
        <v>0</v>
      </c>
      <c r="G237" s="276">
        <v>0</v>
      </c>
      <c r="H237" s="219">
        <v>0</v>
      </c>
      <c r="I237" s="559">
        <v>0</v>
      </c>
      <c r="J237" s="283">
        <v>0</v>
      </c>
    </row>
    <row r="238" spans="1:10" ht="12.75" customHeight="1">
      <c r="A238" s="454"/>
      <c r="B238" s="220"/>
      <c r="C238" s="217">
        <v>4120</v>
      </c>
      <c r="D238" s="114" t="s">
        <v>14</v>
      </c>
      <c r="E238" s="219">
        <v>0</v>
      </c>
      <c r="F238" s="275">
        <v>0</v>
      </c>
      <c r="G238" s="276">
        <v>0</v>
      </c>
      <c r="H238" s="219">
        <v>0</v>
      </c>
      <c r="I238" s="559">
        <v>0</v>
      </c>
      <c r="J238" s="283">
        <v>0</v>
      </c>
    </row>
    <row r="239" spans="1:10" ht="12.75" customHeight="1">
      <c r="A239" s="162"/>
      <c r="B239" s="162"/>
      <c r="C239" s="162"/>
      <c r="D239" s="399" t="s">
        <v>95</v>
      </c>
      <c r="E239" s="324">
        <f>E226+E233</f>
        <v>13352.189999999999</v>
      </c>
      <c r="F239" s="145">
        <f>F226+F233</f>
        <v>500</v>
      </c>
      <c r="G239" s="145">
        <f>G226+G233</f>
        <v>0</v>
      </c>
      <c r="H239" s="324">
        <f>H226+H233</f>
        <v>0</v>
      </c>
      <c r="I239" s="561">
        <v>0</v>
      </c>
      <c r="J239" s="561">
        <f>H239/E239*100</f>
        <v>0</v>
      </c>
    </row>
    <row r="240" spans="1:10" ht="12.75" customHeight="1">
      <c r="A240" s="486"/>
      <c r="B240" s="486"/>
      <c r="C240" s="486"/>
      <c r="D240" s="562"/>
      <c r="E240" s="541"/>
      <c r="F240" s="542"/>
      <c r="G240" s="563"/>
      <c r="H240" s="564"/>
      <c r="I240" s="565"/>
      <c r="J240" s="565"/>
    </row>
    <row r="241" spans="1:10" ht="12.75" customHeight="1">
      <c r="A241" s="486"/>
      <c r="B241" s="486"/>
      <c r="C241" s="486"/>
      <c r="D241" s="562"/>
      <c r="E241" s="541"/>
      <c r="F241" s="542"/>
      <c r="G241" s="348"/>
      <c r="H241" s="564"/>
      <c r="I241" s="565"/>
      <c r="J241" s="565"/>
    </row>
    <row r="242" spans="1:10" ht="12.75" customHeight="1">
      <c r="A242" s="486"/>
      <c r="B242" s="486"/>
      <c r="C242" s="486"/>
      <c r="D242" s="562"/>
      <c r="E242" s="541"/>
      <c r="F242" s="542"/>
      <c r="G242" s="566"/>
      <c r="H242" s="564"/>
      <c r="I242" s="565"/>
      <c r="J242" s="565"/>
    </row>
    <row r="243" spans="1:10" ht="12.75" customHeight="1">
      <c r="A243" s="486"/>
      <c r="B243" s="486"/>
      <c r="C243" s="486"/>
      <c r="D243" s="562"/>
      <c r="E243" s="541"/>
      <c r="F243" s="542"/>
      <c r="G243" s="542"/>
      <c r="H243" s="564"/>
      <c r="I243" s="565"/>
      <c r="J243" s="565"/>
    </row>
    <row r="244" spans="1:10" ht="12.75" customHeight="1">
      <c r="A244" s="76"/>
      <c r="B244" s="76"/>
      <c r="C244" s="76"/>
      <c r="D244" s="76"/>
      <c r="E244" s="241" t="s">
        <v>555</v>
      </c>
      <c r="F244" s="241"/>
      <c r="G244" s="241"/>
      <c r="H244" s="76"/>
      <c r="I244" s="535"/>
      <c r="J244" s="535"/>
    </row>
    <row r="245" spans="1:10" ht="12.75" customHeight="1">
      <c r="A245" s="76"/>
      <c r="B245" s="76"/>
      <c r="C245" s="76"/>
      <c r="D245" s="76"/>
      <c r="E245" s="241"/>
      <c r="F245" s="241"/>
      <c r="G245" s="241"/>
      <c r="H245" s="76"/>
      <c r="I245" s="535"/>
      <c r="J245" s="535"/>
    </row>
    <row r="246" spans="1:10" ht="12.75" customHeight="1">
      <c r="A246" s="76"/>
      <c r="B246" s="76"/>
      <c r="C246" s="76"/>
      <c r="D246" s="76"/>
      <c r="E246" s="241"/>
      <c r="F246" s="241"/>
      <c r="G246" s="417" t="s">
        <v>377</v>
      </c>
      <c r="H246" s="242"/>
      <c r="I246" s="367"/>
      <c r="J246" s="548"/>
    </row>
    <row r="247" spans="1:10" ht="12.75" customHeight="1">
      <c r="A247" s="76"/>
      <c r="B247" s="76"/>
      <c r="C247" s="76"/>
      <c r="D247" s="76"/>
      <c r="E247" s="241"/>
      <c r="F247" s="241"/>
      <c r="G247" s="417" t="s">
        <v>1</v>
      </c>
      <c r="H247" s="242"/>
      <c r="I247" s="367"/>
      <c r="J247" s="548"/>
    </row>
    <row r="248" spans="1:10" ht="12.75" customHeight="1">
      <c r="A248" s="76"/>
      <c r="B248" s="76"/>
      <c r="C248" s="76"/>
      <c r="D248" s="76"/>
      <c r="E248" s="241"/>
      <c r="F248" s="241"/>
      <c r="G248" s="534" t="s">
        <v>480</v>
      </c>
      <c r="H248" s="242"/>
      <c r="I248" s="367"/>
      <c r="J248" s="548"/>
    </row>
    <row r="249" spans="1:10" ht="12.75" customHeight="1">
      <c r="A249" s="76"/>
      <c r="B249" s="76"/>
      <c r="C249" s="76"/>
      <c r="D249" s="76"/>
      <c r="E249" s="241"/>
      <c r="F249" s="241"/>
      <c r="G249" s="534"/>
      <c r="H249" s="242"/>
      <c r="I249" s="367"/>
      <c r="J249" s="548"/>
    </row>
    <row r="250" spans="1:10" ht="20.25" customHeight="1">
      <c r="A250" s="76"/>
      <c r="B250" s="78"/>
      <c r="C250" s="77"/>
      <c r="D250" s="567" t="s">
        <v>257</v>
      </c>
      <c r="E250" s="568"/>
      <c r="F250" s="568"/>
      <c r="G250" s="568"/>
      <c r="H250" s="459"/>
      <c r="I250" s="459"/>
      <c r="J250" s="535"/>
    </row>
    <row r="251" spans="1:10" ht="12.75" customHeight="1">
      <c r="A251" s="76"/>
      <c r="B251" s="78"/>
      <c r="C251" s="77"/>
      <c r="D251" s="567"/>
      <c r="E251" s="569" t="s">
        <v>516</v>
      </c>
      <c r="F251" s="569"/>
      <c r="G251" s="568"/>
      <c r="H251" s="459"/>
      <c r="I251" s="459"/>
      <c r="J251" s="535"/>
    </row>
    <row r="252" spans="1:10" ht="12.75" customHeight="1">
      <c r="A252" s="76"/>
      <c r="B252" s="77"/>
      <c r="C252" s="77"/>
      <c r="D252" s="570"/>
      <c r="E252" s="241"/>
      <c r="F252" s="241"/>
      <c r="G252" s="241"/>
      <c r="H252" s="76"/>
      <c r="I252" s="535"/>
      <c r="J252" s="535"/>
    </row>
    <row r="253" spans="1:10" ht="12.75" customHeight="1">
      <c r="A253" s="570" t="s">
        <v>235</v>
      </c>
      <c r="B253" s="241"/>
      <c r="C253" s="241"/>
      <c r="D253" s="241"/>
      <c r="E253" s="241"/>
      <c r="F253" s="241"/>
      <c r="G253" s="241"/>
      <c r="H253" s="76"/>
      <c r="I253" s="535"/>
      <c r="J253" s="535"/>
    </row>
    <row r="254" spans="1:10" ht="12.75" customHeight="1">
      <c r="A254" s="419"/>
      <c r="B254" s="420"/>
      <c r="C254" s="419"/>
      <c r="D254" s="421"/>
      <c r="E254" s="82" t="s">
        <v>3</v>
      </c>
      <c r="F254" s="422" t="s">
        <v>101</v>
      </c>
      <c r="G254" s="423" t="s">
        <v>102</v>
      </c>
      <c r="H254" s="82" t="s">
        <v>3</v>
      </c>
      <c r="I254" s="424" t="s">
        <v>319</v>
      </c>
      <c r="J254" s="425"/>
    </row>
    <row r="255" spans="1:10" ht="12.75" customHeight="1">
      <c r="A255" s="426" t="s">
        <v>98</v>
      </c>
      <c r="B255" s="249" t="s">
        <v>99</v>
      </c>
      <c r="C255" s="426" t="s">
        <v>4</v>
      </c>
      <c r="D255" s="427" t="s">
        <v>100</v>
      </c>
      <c r="E255" s="86" t="s">
        <v>378</v>
      </c>
      <c r="F255" s="428" t="s">
        <v>103</v>
      </c>
      <c r="G255" s="429" t="s">
        <v>104</v>
      </c>
      <c r="H255" s="86" t="s">
        <v>479</v>
      </c>
      <c r="I255" s="430"/>
      <c r="J255" s="431"/>
    </row>
    <row r="256" spans="1:10" ht="12.75" customHeight="1">
      <c r="A256" s="432"/>
      <c r="B256" s="433"/>
      <c r="C256" s="432"/>
      <c r="D256" s="434"/>
      <c r="E256" s="90"/>
      <c r="F256" s="435" t="s">
        <v>479</v>
      </c>
      <c r="G256" s="436" t="s">
        <v>105</v>
      </c>
      <c r="H256" s="90"/>
      <c r="I256" s="437" t="s">
        <v>106</v>
      </c>
      <c r="J256" s="438" t="s">
        <v>107</v>
      </c>
    </row>
    <row r="257" spans="1:10" ht="12.75" customHeight="1">
      <c r="A257" s="92">
        <v>1</v>
      </c>
      <c r="B257" s="92">
        <v>2</v>
      </c>
      <c r="C257" s="92">
        <v>3</v>
      </c>
      <c r="D257" s="92">
        <v>4</v>
      </c>
      <c r="E257" s="439">
        <v>5</v>
      </c>
      <c r="F257" s="439">
        <v>6</v>
      </c>
      <c r="G257" s="439">
        <v>7</v>
      </c>
      <c r="H257" s="440">
        <v>8</v>
      </c>
      <c r="I257" s="441">
        <v>9</v>
      </c>
      <c r="J257" s="442">
        <v>10</v>
      </c>
    </row>
    <row r="258" spans="1:10" ht="12.75" customHeight="1">
      <c r="A258" s="142">
        <v>801</v>
      </c>
      <c r="B258" s="555"/>
      <c r="C258" s="162"/>
      <c r="D258" s="162" t="s">
        <v>197</v>
      </c>
      <c r="E258" s="277">
        <f>E259+E261+E263</f>
        <v>1008734</v>
      </c>
      <c r="F258" s="187">
        <f>F259+F261+F263</f>
        <v>953200</v>
      </c>
      <c r="G258" s="187">
        <f>G259+G261+G263</f>
        <v>1102078</v>
      </c>
      <c r="H258" s="277">
        <f>H259+H261+H263</f>
        <v>1102078</v>
      </c>
      <c r="I258" s="146">
        <f aca="true" t="shared" si="19" ref="I258:I266">H258/G258*100</f>
        <v>100</v>
      </c>
      <c r="J258" s="146">
        <f aca="true" t="shared" si="20" ref="J258:J269">H258/E258*100</f>
        <v>109.2535792389272</v>
      </c>
    </row>
    <row r="259" spans="1:10" ht="12.75" customHeight="1">
      <c r="A259" s="75"/>
      <c r="B259" s="119">
        <v>80111</v>
      </c>
      <c r="C259" s="153"/>
      <c r="D259" s="108" t="s">
        <v>215</v>
      </c>
      <c r="E259" s="111">
        <f>E260</f>
        <v>830229</v>
      </c>
      <c r="F259" s="109">
        <f>F260</f>
        <v>742213</v>
      </c>
      <c r="G259" s="109">
        <f>G260</f>
        <v>888973</v>
      </c>
      <c r="H259" s="111">
        <f>H260</f>
        <v>888973</v>
      </c>
      <c r="I259" s="111">
        <f>H259/G259*100</f>
        <v>100</v>
      </c>
      <c r="J259" s="111">
        <f>H259/E259*100</f>
        <v>107.07563816730084</v>
      </c>
    </row>
    <row r="260" spans="1:10" ht="12.75" customHeight="1">
      <c r="A260" s="105"/>
      <c r="B260" s="230"/>
      <c r="C260" s="383">
        <v>2540</v>
      </c>
      <c r="D260" s="571" t="s">
        <v>216</v>
      </c>
      <c r="E260" s="572">
        <v>830229</v>
      </c>
      <c r="F260" s="201">
        <v>742213</v>
      </c>
      <c r="G260" s="201">
        <v>888973</v>
      </c>
      <c r="H260" s="572">
        <v>888973</v>
      </c>
      <c r="I260" s="258">
        <f>H260/G260*100</f>
        <v>100</v>
      </c>
      <c r="J260" s="258">
        <f>H260/E260*100</f>
        <v>107.07563816730084</v>
      </c>
    </row>
    <row r="261" spans="1:10" ht="12.75" customHeight="1">
      <c r="A261" s="105"/>
      <c r="B261" s="193">
        <v>80120</v>
      </c>
      <c r="C261" s="153"/>
      <c r="D261" s="108" t="s">
        <v>217</v>
      </c>
      <c r="E261" s="111">
        <f>E262</f>
        <v>81025</v>
      </c>
      <c r="F261" s="109">
        <f>F262</f>
        <v>93773</v>
      </c>
      <c r="G261" s="109">
        <f>G262</f>
        <v>101204</v>
      </c>
      <c r="H261" s="111">
        <f>H262</f>
        <v>101204</v>
      </c>
      <c r="I261" s="111">
        <f t="shared" si="19"/>
        <v>100</v>
      </c>
      <c r="J261" s="111">
        <f>H261/E261*100</f>
        <v>124.90465905584696</v>
      </c>
    </row>
    <row r="262" spans="1:10" ht="12.75" customHeight="1">
      <c r="A262" s="105"/>
      <c r="B262" s="156"/>
      <c r="C262" s="383"/>
      <c r="D262" s="383" t="s">
        <v>218</v>
      </c>
      <c r="E262" s="572">
        <v>81025</v>
      </c>
      <c r="F262" s="201">
        <v>93773</v>
      </c>
      <c r="G262" s="201">
        <v>101204</v>
      </c>
      <c r="H262" s="572">
        <v>101204</v>
      </c>
      <c r="I262" s="258">
        <f t="shared" si="19"/>
        <v>100</v>
      </c>
      <c r="J262" s="258">
        <f t="shared" si="20"/>
        <v>124.90465905584696</v>
      </c>
    </row>
    <row r="263" spans="1:10" ht="12.75" customHeight="1">
      <c r="A263" s="105"/>
      <c r="B263" s="151">
        <v>80130</v>
      </c>
      <c r="C263" s="573"/>
      <c r="D263" s="108" t="s">
        <v>219</v>
      </c>
      <c r="E263" s="120">
        <f>SUM(E264:E265)</f>
        <v>97480</v>
      </c>
      <c r="F263" s="109">
        <f>F264+F265</f>
        <v>117214</v>
      </c>
      <c r="G263" s="109">
        <f>G264+G265</f>
        <v>111901</v>
      </c>
      <c r="H263" s="120">
        <f>SUM(H264:H265)</f>
        <v>111901</v>
      </c>
      <c r="I263" s="111">
        <f t="shared" si="19"/>
        <v>100</v>
      </c>
      <c r="J263" s="111">
        <f t="shared" si="20"/>
        <v>114.79380385720148</v>
      </c>
    </row>
    <row r="264" spans="1:10" ht="12.75" customHeight="1">
      <c r="A264" s="105"/>
      <c r="B264" s="105"/>
      <c r="C264" s="574">
        <v>2540</v>
      </c>
      <c r="D264" s="575" t="s">
        <v>220</v>
      </c>
      <c r="E264" s="576">
        <v>34579</v>
      </c>
      <c r="F264" s="577">
        <v>29588</v>
      </c>
      <c r="G264" s="577">
        <v>26079</v>
      </c>
      <c r="H264" s="576">
        <v>26079</v>
      </c>
      <c r="I264" s="711">
        <f t="shared" si="19"/>
        <v>100</v>
      </c>
      <c r="J264" s="711">
        <f t="shared" si="20"/>
        <v>75.41860666878742</v>
      </c>
    </row>
    <row r="265" spans="1:10" ht="12.75" customHeight="1">
      <c r="A265" s="157"/>
      <c r="B265" s="157"/>
      <c r="C265" s="574">
        <v>2540</v>
      </c>
      <c r="D265" s="575" t="s">
        <v>269</v>
      </c>
      <c r="E265" s="576">
        <v>62901</v>
      </c>
      <c r="F265" s="577">
        <v>87626</v>
      </c>
      <c r="G265" s="577">
        <v>85822</v>
      </c>
      <c r="H265" s="576">
        <v>85822</v>
      </c>
      <c r="I265" s="711">
        <f t="shared" si="19"/>
        <v>100</v>
      </c>
      <c r="J265" s="711">
        <f t="shared" si="20"/>
        <v>136.43980222889937</v>
      </c>
    </row>
    <row r="266" spans="1:10" ht="12.75" customHeight="1">
      <c r="A266" s="225">
        <v>854</v>
      </c>
      <c r="B266" s="555"/>
      <c r="C266" s="462"/>
      <c r="D266" s="162" t="s">
        <v>82</v>
      </c>
      <c r="E266" s="277">
        <f aca="true" t="shared" si="21" ref="E266:H267">E267</f>
        <v>3002138</v>
      </c>
      <c r="F266" s="187">
        <f>F267</f>
        <v>2738794</v>
      </c>
      <c r="G266" s="187">
        <f>G267</f>
        <v>3320348</v>
      </c>
      <c r="H266" s="277">
        <f t="shared" si="21"/>
        <v>3320341.8</v>
      </c>
      <c r="I266" s="146">
        <f t="shared" si="19"/>
        <v>99.99981327258467</v>
      </c>
      <c r="J266" s="146">
        <f t="shared" si="20"/>
        <v>110.59923960857228</v>
      </c>
    </row>
    <row r="267" spans="1:10" ht="12.75" customHeight="1">
      <c r="A267" s="75"/>
      <c r="B267" s="193">
        <v>85420</v>
      </c>
      <c r="C267" s="153"/>
      <c r="D267" s="108" t="s">
        <v>221</v>
      </c>
      <c r="E267" s="272">
        <f t="shared" si="21"/>
        <v>3002138</v>
      </c>
      <c r="F267" s="109">
        <f>F268</f>
        <v>2738794</v>
      </c>
      <c r="G267" s="109">
        <f>G268</f>
        <v>3320348</v>
      </c>
      <c r="H267" s="272">
        <f t="shared" si="21"/>
        <v>3320341.8</v>
      </c>
      <c r="I267" s="111">
        <f>H267/G267*100</f>
        <v>99.99981327258467</v>
      </c>
      <c r="J267" s="111">
        <f t="shared" si="20"/>
        <v>110.59923960857228</v>
      </c>
    </row>
    <row r="268" spans="1:10" ht="12.75" customHeight="1">
      <c r="A268" s="157"/>
      <c r="B268" s="156"/>
      <c r="C268" s="383">
        <v>2540</v>
      </c>
      <c r="D268" s="383" t="s">
        <v>183</v>
      </c>
      <c r="E268" s="258">
        <v>3002138</v>
      </c>
      <c r="F268" s="201">
        <v>2738794</v>
      </c>
      <c r="G268" s="201">
        <v>3320348</v>
      </c>
      <c r="H268" s="258">
        <v>3320341.8</v>
      </c>
      <c r="I268" s="155">
        <f>H268/G268*100</f>
        <v>99.99981327258467</v>
      </c>
      <c r="J268" s="155">
        <f t="shared" si="20"/>
        <v>110.59923960857228</v>
      </c>
    </row>
    <row r="269" spans="1:10" ht="12.75" customHeight="1">
      <c r="A269" s="162"/>
      <c r="B269" s="162"/>
      <c r="C269" s="462"/>
      <c r="D269" s="162" t="s">
        <v>222</v>
      </c>
      <c r="E269" s="277">
        <f>E258+E266</f>
        <v>4010872</v>
      </c>
      <c r="F269" s="187">
        <f>F258+F266</f>
        <v>3691994</v>
      </c>
      <c r="G269" s="187">
        <f>G258+G266</f>
        <v>4422426</v>
      </c>
      <c r="H269" s="277">
        <f>H258+H266</f>
        <v>4422419.8</v>
      </c>
      <c r="I269" s="146">
        <f>H269/G269*100</f>
        <v>99.99985980545519</v>
      </c>
      <c r="J269" s="146">
        <f t="shared" si="20"/>
        <v>110.26080612894154</v>
      </c>
    </row>
    <row r="270" spans="1:10" ht="12.75" customHeight="1">
      <c r="A270" s="486"/>
      <c r="B270" s="486"/>
      <c r="C270" s="578"/>
      <c r="D270" s="486"/>
      <c r="E270" s="579"/>
      <c r="F270" s="580"/>
      <c r="G270" s="580"/>
      <c r="H270" s="580"/>
      <c r="I270" s="581"/>
      <c r="J270" s="581"/>
    </row>
    <row r="271" spans="1:10" ht="12.75" customHeight="1">
      <c r="A271" s="486"/>
      <c r="B271" s="486"/>
      <c r="C271" s="578"/>
      <c r="D271" s="486"/>
      <c r="E271" s="543"/>
      <c r="F271" s="582"/>
      <c r="G271" s="583"/>
      <c r="H271" s="584"/>
      <c r="I271" s="585"/>
      <c r="J271" s="581"/>
    </row>
    <row r="272" spans="1:10" ht="12.75" customHeight="1">
      <c r="A272" s="486"/>
      <c r="B272" s="486"/>
      <c r="C272" s="578"/>
      <c r="D272" s="486"/>
      <c r="E272" s="579"/>
      <c r="F272" s="580"/>
      <c r="G272" s="580"/>
      <c r="H272" s="580"/>
      <c r="I272" s="581"/>
      <c r="J272" s="581"/>
    </row>
    <row r="273" spans="1:10" ht="12.75" customHeight="1">
      <c r="A273" s="486"/>
      <c r="B273" s="486"/>
      <c r="C273" s="578"/>
      <c r="D273" s="486"/>
      <c r="E273" s="579"/>
      <c r="F273" s="580"/>
      <c r="G273" s="580"/>
      <c r="H273" s="580"/>
      <c r="I273" s="581"/>
      <c r="J273" s="581"/>
    </row>
    <row r="274" spans="1:10" ht="12.75" customHeight="1">
      <c r="A274" s="586" t="s">
        <v>236</v>
      </c>
      <c r="B274" s="241"/>
      <c r="C274" s="241"/>
      <c r="D274" s="241"/>
      <c r="E274" s="241"/>
      <c r="F274" s="394"/>
      <c r="G274" s="394"/>
      <c r="H274" s="394"/>
      <c r="I274" s="587"/>
      <c r="J274" s="587"/>
    </row>
    <row r="275" spans="1:10" ht="12.75" customHeight="1">
      <c r="A275" s="419"/>
      <c r="B275" s="420"/>
      <c r="C275" s="419"/>
      <c r="D275" s="421"/>
      <c r="E275" s="82" t="s">
        <v>3</v>
      </c>
      <c r="F275" s="422" t="s">
        <v>101</v>
      </c>
      <c r="G275" s="423" t="s">
        <v>102</v>
      </c>
      <c r="H275" s="82" t="s">
        <v>3</v>
      </c>
      <c r="I275" s="424" t="s">
        <v>319</v>
      </c>
      <c r="J275" s="425"/>
    </row>
    <row r="276" spans="1:10" ht="12.75" customHeight="1">
      <c r="A276" s="426" t="s">
        <v>98</v>
      </c>
      <c r="B276" s="249" t="s">
        <v>99</v>
      </c>
      <c r="C276" s="426" t="s">
        <v>4</v>
      </c>
      <c r="D276" s="427" t="s">
        <v>100</v>
      </c>
      <c r="E276" s="86" t="s">
        <v>378</v>
      </c>
      <c r="F276" s="428" t="s">
        <v>103</v>
      </c>
      <c r="G276" s="429" t="s">
        <v>104</v>
      </c>
      <c r="H276" s="86" t="s">
        <v>479</v>
      </c>
      <c r="I276" s="430"/>
      <c r="J276" s="431"/>
    </row>
    <row r="277" spans="1:10" ht="12.75" customHeight="1">
      <c r="A277" s="432"/>
      <c r="B277" s="433"/>
      <c r="C277" s="432"/>
      <c r="D277" s="434"/>
      <c r="E277" s="90"/>
      <c r="F277" s="435" t="s">
        <v>479</v>
      </c>
      <c r="G277" s="436" t="s">
        <v>105</v>
      </c>
      <c r="H277" s="90"/>
      <c r="I277" s="437" t="s">
        <v>106</v>
      </c>
      <c r="J277" s="438" t="s">
        <v>107</v>
      </c>
    </row>
    <row r="278" spans="1:10" ht="12.75" customHeight="1">
      <c r="A278" s="92">
        <v>1</v>
      </c>
      <c r="B278" s="92">
        <v>2</v>
      </c>
      <c r="C278" s="92">
        <v>3</v>
      </c>
      <c r="D278" s="92">
        <v>4</v>
      </c>
      <c r="E278" s="439">
        <v>5</v>
      </c>
      <c r="F278" s="439">
        <v>6</v>
      </c>
      <c r="G278" s="439">
        <v>7</v>
      </c>
      <c r="H278" s="440">
        <v>8</v>
      </c>
      <c r="I278" s="441">
        <v>9</v>
      </c>
      <c r="J278" s="442">
        <v>10</v>
      </c>
    </row>
    <row r="279" spans="1:10" ht="12.75" customHeight="1">
      <c r="A279" s="265">
        <v>750</v>
      </c>
      <c r="B279" s="265"/>
      <c r="C279" s="265"/>
      <c r="D279" s="95" t="s">
        <v>248</v>
      </c>
      <c r="E279" s="96">
        <v>0</v>
      </c>
      <c r="F279" s="96">
        <v>0</v>
      </c>
      <c r="G279" s="96">
        <f>G280</f>
        <v>1747</v>
      </c>
      <c r="H279" s="710">
        <f>H280</f>
        <v>1746.19</v>
      </c>
      <c r="I279" s="97">
        <v>100</v>
      </c>
      <c r="J279" s="97">
        <v>0</v>
      </c>
    </row>
    <row r="280" spans="1:10" ht="12.75" customHeight="1">
      <c r="A280" s="708"/>
      <c r="B280" s="708">
        <v>75020</v>
      </c>
      <c r="C280" s="263"/>
      <c r="D280" s="268" t="s">
        <v>517</v>
      </c>
      <c r="E280" s="270">
        <v>0</v>
      </c>
      <c r="F280" s="270">
        <v>0</v>
      </c>
      <c r="G280" s="270">
        <f>G285</f>
        <v>1747</v>
      </c>
      <c r="H280" s="315">
        <f>H285</f>
        <v>1746.19</v>
      </c>
      <c r="I280" s="240">
        <v>100</v>
      </c>
      <c r="J280" s="240">
        <v>0</v>
      </c>
    </row>
    <row r="281" spans="1:10" ht="12.75" customHeight="1">
      <c r="A281" s="709"/>
      <c r="B281" s="709"/>
      <c r="C281" s="184">
        <v>2910</v>
      </c>
      <c r="D281" s="128" t="s">
        <v>320</v>
      </c>
      <c r="E281" s="174"/>
      <c r="F281" s="174"/>
      <c r="G281" s="174"/>
      <c r="H281" s="175"/>
      <c r="I281" s="134"/>
      <c r="J281" s="134"/>
    </row>
    <row r="282" spans="1:10" ht="12.75" customHeight="1">
      <c r="A282" s="709"/>
      <c r="B282" s="709"/>
      <c r="C282" s="184"/>
      <c r="D282" s="128" t="s">
        <v>305</v>
      </c>
      <c r="E282" s="174"/>
      <c r="F282" s="174"/>
      <c r="G282" s="174"/>
      <c r="H282" s="175"/>
      <c r="I282" s="134"/>
      <c r="J282" s="134"/>
    </row>
    <row r="283" spans="1:10" ht="12.75" customHeight="1">
      <c r="A283" s="709"/>
      <c r="B283" s="709"/>
      <c r="C283" s="184"/>
      <c r="D283" s="128" t="s">
        <v>321</v>
      </c>
      <c r="E283" s="174"/>
      <c r="F283" s="174"/>
      <c r="G283" s="174"/>
      <c r="H283" s="175"/>
      <c r="I283" s="134"/>
      <c r="J283" s="134"/>
    </row>
    <row r="284" spans="1:10" ht="12.75" customHeight="1">
      <c r="A284" s="709"/>
      <c r="B284" s="709"/>
      <c r="C284" s="184"/>
      <c r="D284" s="128" t="s">
        <v>322</v>
      </c>
      <c r="E284" s="174"/>
      <c r="F284" s="174"/>
      <c r="G284" s="174"/>
      <c r="H284" s="175"/>
      <c r="I284" s="134"/>
      <c r="J284" s="134"/>
    </row>
    <row r="285" spans="1:10" ht="12.75" customHeight="1">
      <c r="A285" s="709"/>
      <c r="B285" s="709"/>
      <c r="C285" s="184"/>
      <c r="D285" s="128" t="s">
        <v>306</v>
      </c>
      <c r="E285" s="174">
        <v>0</v>
      </c>
      <c r="F285" s="174">
        <v>0</v>
      </c>
      <c r="G285" s="174">
        <v>1747</v>
      </c>
      <c r="H285" s="175">
        <v>1746.19</v>
      </c>
      <c r="I285" s="134">
        <f aca="true" t="shared" si="22" ref="I285:I290">H285/G285*100</f>
        <v>99.95363480251861</v>
      </c>
      <c r="J285" s="134">
        <v>0</v>
      </c>
    </row>
    <row r="286" spans="1:10" ht="12.75" customHeight="1">
      <c r="A286" s="225">
        <v>853</v>
      </c>
      <c r="B286" s="225"/>
      <c r="C286" s="707"/>
      <c r="D286" s="162" t="s">
        <v>223</v>
      </c>
      <c r="E286" s="146">
        <f aca="true" t="shared" si="23" ref="E286:H287">E287</f>
        <v>45222</v>
      </c>
      <c r="F286" s="187">
        <f t="shared" si="23"/>
        <v>45222</v>
      </c>
      <c r="G286" s="187">
        <f t="shared" si="23"/>
        <v>45222</v>
      </c>
      <c r="H286" s="146">
        <f t="shared" si="23"/>
        <v>45222</v>
      </c>
      <c r="I286" s="146">
        <f t="shared" si="22"/>
        <v>100</v>
      </c>
      <c r="J286" s="146">
        <f>H286/E286*100</f>
        <v>100</v>
      </c>
    </row>
    <row r="287" spans="1:10" ht="12.75" customHeight="1">
      <c r="A287" s="75"/>
      <c r="B287" s="151">
        <v>85311</v>
      </c>
      <c r="C287" s="153"/>
      <c r="D287" s="108" t="s">
        <v>224</v>
      </c>
      <c r="E287" s="111">
        <f t="shared" si="23"/>
        <v>45222</v>
      </c>
      <c r="F287" s="109">
        <f t="shared" si="23"/>
        <v>45222</v>
      </c>
      <c r="G287" s="109">
        <f t="shared" si="23"/>
        <v>45222</v>
      </c>
      <c r="H287" s="111">
        <f t="shared" si="23"/>
        <v>45222</v>
      </c>
      <c r="I287" s="111">
        <f t="shared" si="22"/>
        <v>100</v>
      </c>
      <c r="J287" s="111">
        <f>H287/E287*100</f>
        <v>100</v>
      </c>
    </row>
    <row r="288" spans="1:10" ht="12.75" customHeight="1">
      <c r="A288" s="157"/>
      <c r="B288" s="157"/>
      <c r="C288" s="383">
        <v>2570</v>
      </c>
      <c r="D288" s="114" t="s">
        <v>373</v>
      </c>
      <c r="E288" s="117">
        <v>45222</v>
      </c>
      <c r="F288" s="115">
        <v>45222</v>
      </c>
      <c r="G288" s="115">
        <v>45222</v>
      </c>
      <c r="H288" s="117">
        <v>45222</v>
      </c>
      <c r="I288" s="117">
        <f t="shared" si="22"/>
        <v>100</v>
      </c>
      <c r="J288" s="117">
        <f>H288/E288*100</f>
        <v>100</v>
      </c>
    </row>
    <row r="289" spans="1:10" ht="12.75" customHeight="1">
      <c r="A289" s="588">
        <v>900</v>
      </c>
      <c r="B289" s="589"/>
      <c r="C289" s="588"/>
      <c r="D289" s="588" t="s">
        <v>233</v>
      </c>
      <c r="E289" s="146">
        <f>E290</f>
        <v>0</v>
      </c>
      <c r="F289" s="187">
        <f>F290</f>
        <v>20000</v>
      </c>
      <c r="G289" s="187">
        <f>G290</f>
        <v>20000</v>
      </c>
      <c r="H289" s="146">
        <f>H290</f>
        <v>0</v>
      </c>
      <c r="I289" s="146">
        <f t="shared" si="22"/>
        <v>0</v>
      </c>
      <c r="J289" s="146">
        <v>0</v>
      </c>
    </row>
    <row r="290" spans="1:10" ht="12.75" customHeight="1">
      <c r="A290" s="590"/>
      <c r="B290" s="591">
        <v>90019</v>
      </c>
      <c r="C290" s="592"/>
      <c r="D290" s="593" t="s">
        <v>234</v>
      </c>
      <c r="E290" s="111">
        <f>E292</f>
        <v>0</v>
      </c>
      <c r="F290" s="109">
        <f>F292</f>
        <v>20000</v>
      </c>
      <c r="G290" s="109">
        <f>G292</f>
        <v>20000</v>
      </c>
      <c r="H290" s="111">
        <f>H292</f>
        <v>0</v>
      </c>
      <c r="I290" s="111">
        <f t="shared" si="22"/>
        <v>0</v>
      </c>
      <c r="J290" s="111">
        <v>0</v>
      </c>
    </row>
    <row r="291" spans="1:10" ht="12.75" customHeight="1">
      <c r="A291" s="169"/>
      <c r="B291" s="105"/>
      <c r="C291" s="383">
        <v>2800</v>
      </c>
      <c r="D291" s="114" t="s">
        <v>190</v>
      </c>
      <c r="E291" s="115"/>
      <c r="F291" s="115"/>
      <c r="G291" s="115"/>
      <c r="H291" s="115"/>
      <c r="I291" s="117"/>
      <c r="J291" s="117"/>
    </row>
    <row r="292" spans="1:10" ht="12.75" customHeight="1">
      <c r="A292" s="169"/>
      <c r="B292" s="105"/>
      <c r="C292" s="575"/>
      <c r="D292" s="114" t="s">
        <v>226</v>
      </c>
      <c r="E292" s="115"/>
      <c r="F292" s="115">
        <v>20000</v>
      </c>
      <c r="G292" s="115">
        <v>20000</v>
      </c>
      <c r="H292" s="115">
        <v>0</v>
      </c>
      <c r="I292" s="117">
        <v>0</v>
      </c>
      <c r="J292" s="117">
        <v>0</v>
      </c>
    </row>
    <row r="293" spans="1:10" ht="12.75" customHeight="1">
      <c r="A293" s="162">
        <v>926</v>
      </c>
      <c r="B293" s="162"/>
      <c r="C293" s="462"/>
      <c r="D293" s="162" t="s">
        <v>225</v>
      </c>
      <c r="E293" s="146">
        <f>E294</f>
        <v>39149.22</v>
      </c>
      <c r="F293" s="187">
        <f>F294</f>
        <v>41000</v>
      </c>
      <c r="G293" s="187">
        <f>G294</f>
        <v>39972</v>
      </c>
      <c r="H293" s="146">
        <f>H294</f>
        <v>39971.88</v>
      </c>
      <c r="I293" s="146">
        <f>H293/G293*100</f>
        <v>99.9996997898529</v>
      </c>
      <c r="J293" s="146">
        <f>H293/E293*100</f>
        <v>102.1013445478607</v>
      </c>
    </row>
    <row r="294" spans="1:10" ht="12.75" customHeight="1">
      <c r="A294" s="105"/>
      <c r="B294" s="118">
        <v>92695</v>
      </c>
      <c r="C294" s="153"/>
      <c r="D294" s="108" t="s">
        <v>169</v>
      </c>
      <c r="E294" s="111">
        <f>E296</f>
        <v>39149.22</v>
      </c>
      <c r="F294" s="109">
        <f>F296</f>
        <v>41000</v>
      </c>
      <c r="G294" s="109">
        <f>G296</f>
        <v>39972</v>
      </c>
      <c r="H294" s="111">
        <f>H296</f>
        <v>39971.88</v>
      </c>
      <c r="I294" s="111">
        <f>H294/G294*100</f>
        <v>99.9996997898529</v>
      </c>
      <c r="J294" s="111">
        <f>H294/E294*100</f>
        <v>102.1013445478607</v>
      </c>
    </row>
    <row r="295" spans="1:10" ht="12.75" customHeight="1">
      <c r="A295" s="105"/>
      <c r="B295" s="105"/>
      <c r="C295" s="383">
        <v>2800</v>
      </c>
      <c r="D295" s="114" t="s">
        <v>190</v>
      </c>
      <c r="E295" s="117"/>
      <c r="F295" s="115"/>
      <c r="G295" s="115"/>
      <c r="H295" s="117"/>
      <c r="I295" s="117"/>
      <c r="J295" s="117"/>
    </row>
    <row r="296" spans="1:10" ht="12.75" customHeight="1">
      <c r="A296" s="105"/>
      <c r="B296" s="105"/>
      <c r="C296" s="383"/>
      <c r="D296" s="114" t="s">
        <v>226</v>
      </c>
      <c r="E296" s="117">
        <v>39149.22</v>
      </c>
      <c r="F296" s="115">
        <v>41000</v>
      </c>
      <c r="G296" s="115">
        <v>39972</v>
      </c>
      <c r="H296" s="117">
        <v>39971.88</v>
      </c>
      <c r="I296" s="117">
        <f>H296/G296*100</f>
        <v>99.9996997898529</v>
      </c>
      <c r="J296" s="117">
        <f>H296/E296*100</f>
        <v>102.1013445478607</v>
      </c>
    </row>
    <row r="297" spans="1:10" ht="12.75" customHeight="1">
      <c r="A297" s="105"/>
      <c r="B297" s="105"/>
      <c r="C297" s="383"/>
      <c r="D297" s="383" t="s">
        <v>227</v>
      </c>
      <c r="E297" s="258"/>
      <c r="F297" s="201"/>
      <c r="G297" s="201"/>
      <c r="H297" s="258"/>
      <c r="I297" s="258"/>
      <c r="J297" s="258"/>
    </row>
    <row r="298" spans="1:10" ht="12.75" customHeight="1">
      <c r="A298" s="105"/>
      <c r="B298" s="105"/>
      <c r="C298" s="383"/>
      <c r="D298" s="383" t="s">
        <v>374</v>
      </c>
      <c r="E298" s="258"/>
      <c r="F298" s="201"/>
      <c r="G298" s="201"/>
      <c r="H298" s="258"/>
      <c r="I298" s="258"/>
      <c r="J298" s="258"/>
    </row>
    <row r="299" spans="1:10" ht="12.75" customHeight="1">
      <c r="A299" s="105"/>
      <c r="B299" s="105"/>
      <c r="C299" s="383"/>
      <c r="D299" s="383" t="s">
        <v>270</v>
      </c>
      <c r="E299" s="258"/>
      <c r="F299" s="201"/>
      <c r="G299" s="201"/>
      <c r="H299" s="258"/>
      <c r="I299" s="258"/>
      <c r="J299" s="258"/>
    </row>
    <row r="300" spans="1:10" ht="12.75" customHeight="1">
      <c r="A300" s="105"/>
      <c r="B300" s="105"/>
      <c r="C300" s="383"/>
      <c r="D300" s="383" t="s">
        <v>260</v>
      </c>
      <c r="E300" s="258"/>
      <c r="F300" s="201"/>
      <c r="G300" s="201"/>
      <c r="H300" s="258"/>
      <c r="I300" s="258"/>
      <c r="J300" s="258"/>
    </row>
    <row r="301" spans="1:10" ht="12.75" customHeight="1">
      <c r="A301" s="105"/>
      <c r="B301" s="105"/>
      <c r="C301" s="383"/>
      <c r="D301" s="383" t="s">
        <v>228</v>
      </c>
      <c r="E301" s="258"/>
      <c r="F301" s="201"/>
      <c r="G301" s="201"/>
      <c r="H301" s="258"/>
      <c r="I301" s="258"/>
      <c r="J301" s="258"/>
    </row>
    <row r="302" spans="1:10" ht="12.75" customHeight="1">
      <c r="A302" s="157"/>
      <c r="B302" s="157"/>
      <c r="C302" s="383"/>
      <c r="D302" s="383" t="s">
        <v>375</v>
      </c>
      <c r="E302" s="258"/>
      <c r="F302" s="201"/>
      <c r="G302" s="201"/>
      <c r="H302" s="258"/>
      <c r="I302" s="258"/>
      <c r="J302" s="258"/>
    </row>
    <row r="303" spans="1:10" ht="12.75" customHeight="1">
      <c r="A303" s="225"/>
      <c r="B303" s="225"/>
      <c r="C303" s="462"/>
      <c r="D303" s="162" t="s">
        <v>229</v>
      </c>
      <c r="E303" s="146">
        <f>E286+E293+E289</f>
        <v>84371.22</v>
      </c>
      <c r="F303" s="187">
        <f>F286+F293+F289</f>
        <v>106222</v>
      </c>
      <c r="G303" s="187">
        <f>G286+G293+G289+G279</f>
        <v>106941</v>
      </c>
      <c r="H303" s="146">
        <f>H286+H293+H289+H279</f>
        <v>86940.07</v>
      </c>
      <c r="I303" s="146">
        <f>H303/G303*100</f>
        <v>81.29722931335971</v>
      </c>
      <c r="J303" s="146">
        <f>H303/E303*100</f>
        <v>103.04469936549454</v>
      </c>
    </row>
    <row r="304" spans="1:10" ht="12.75" customHeight="1">
      <c r="A304" s="486"/>
      <c r="B304" s="486"/>
      <c r="C304" s="578"/>
      <c r="D304" s="486"/>
      <c r="E304" s="234" t="s">
        <v>556</v>
      </c>
      <c r="F304" s="595"/>
      <c r="G304" s="580"/>
      <c r="H304" s="594"/>
      <c r="I304" s="581"/>
      <c r="J304" s="581"/>
    </row>
    <row r="305" spans="1:10" ht="12.75" customHeight="1">
      <c r="A305" s="486"/>
      <c r="B305" s="486"/>
      <c r="C305" s="578"/>
      <c r="D305" s="486"/>
      <c r="E305" s="234"/>
      <c r="F305" s="595"/>
      <c r="G305" s="580"/>
      <c r="H305" s="594"/>
      <c r="I305" s="581"/>
      <c r="J305" s="581"/>
    </row>
    <row r="306" spans="1:10" ht="12.75" customHeight="1">
      <c r="A306" s="570" t="s">
        <v>287</v>
      </c>
      <c r="B306" s="241"/>
      <c r="C306" s="241"/>
      <c r="D306" s="241"/>
      <c r="E306" s="241"/>
      <c r="F306" s="241"/>
      <c r="G306" s="394"/>
      <c r="H306" s="394"/>
      <c r="I306" s="587"/>
      <c r="J306" s="587"/>
    </row>
    <row r="307" spans="1:10" ht="12.75" customHeight="1">
      <c r="A307" s="419"/>
      <c r="B307" s="420"/>
      <c r="C307" s="419"/>
      <c r="D307" s="421"/>
      <c r="E307" s="82" t="s">
        <v>3</v>
      </c>
      <c r="F307" s="422" t="s">
        <v>101</v>
      </c>
      <c r="G307" s="423" t="s">
        <v>102</v>
      </c>
      <c r="H307" s="82" t="s">
        <v>3</v>
      </c>
      <c r="I307" s="424" t="s">
        <v>319</v>
      </c>
      <c r="J307" s="425"/>
    </row>
    <row r="308" spans="1:10" ht="12.75" customHeight="1">
      <c r="A308" s="426" t="s">
        <v>98</v>
      </c>
      <c r="B308" s="249" t="s">
        <v>99</v>
      </c>
      <c r="C308" s="426" t="s">
        <v>4</v>
      </c>
      <c r="D308" s="427" t="s">
        <v>100</v>
      </c>
      <c r="E308" s="86" t="s">
        <v>378</v>
      </c>
      <c r="F308" s="428" t="s">
        <v>103</v>
      </c>
      <c r="G308" s="429" t="s">
        <v>104</v>
      </c>
      <c r="H308" s="86" t="s">
        <v>479</v>
      </c>
      <c r="I308" s="430"/>
      <c r="J308" s="431"/>
    </row>
    <row r="309" spans="1:10" ht="12.75" customHeight="1">
      <c r="A309" s="432"/>
      <c r="B309" s="433"/>
      <c r="C309" s="432"/>
      <c r="D309" s="434"/>
      <c r="E309" s="90"/>
      <c r="F309" s="435" t="s">
        <v>479</v>
      </c>
      <c r="G309" s="436" t="s">
        <v>105</v>
      </c>
      <c r="H309" s="90"/>
      <c r="I309" s="437" t="s">
        <v>106</v>
      </c>
      <c r="J309" s="438" t="s">
        <v>107</v>
      </c>
    </row>
    <row r="310" spans="1:10" ht="12.75" customHeight="1">
      <c r="A310" s="92">
        <v>1</v>
      </c>
      <c r="B310" s="92">
        <v>2</v>
      </c>
      <c r="C310" s="92">
        <v>3</v>
      </c>
      <c r="D310" s="92">
        <v>4</v>
      </c>
      <c r="E310" s="439">
        <v>5</v>
      </c>
      <c r="F310" s="439">
        <v>6</v>
      </c>
      <c r="G310" s="439">
        <v>7</v>
      </c>
      <c r="H310" s="440">
        <v>8</v>
      </c>
      <c r="I310" s="441">
        <v>9</v>
      </c>
      <c r="J310" s="442">
        <v>10</v>
      </c>
    </row>
    <row r="311" spans="1:10" ht="12.75" customHeight="1">
      <c r="A311" s="103">
        <v>852</v>
      </c>
      <c r="B311" s="103"/>
      <c r="C311" s="95"/>
      <c r="D311" s="265" t="s">
        <v>172</v>
      </c>
      <c r="E311" s="97">
        <f>E312</f>
        <v>18170</v>
      </c>
      <c r="F311" s="96">
        <f>F312</f>
        <v>25400</v>
      </c>
      <c r="G311" s="96">
        <f>G312</f>
        <v>25400</v>
      </c>
      <c r="H311" s="97">
        <f>H312</f>
        <v>23467.72</v>
      </c>
      <c r="I311" s="146">
        <f>H311/G311*100</f>
        <v>92.39259842519687</v>
      </c>
      <c r="J311" s="97">
        <f>H311/E311*100</f>
        <v>129.15641166758394</v>
      </c>
    </row>
    <row r="312" spans="1:10" ht="12.75" customHeight="1">
      <c r="A312" s="513"/>
      <c r="B312" s="596">
        <v>85295</v>
      </c>
      <c r="C312" s="593"/>
      <c r="D312" s="593" t="s">
        <v>169</v>
      </c>
      <c r="E312" s="597">
        <f>E315</f>
        <v>18170</v>
      </c>
      <c r="F312" s="598">
        <f>F315</f>
        <v>25400</v>
      </c>
      <c r="G312" s="598">
        <f>G315</f>
        <v>25400</v>
      </c>
      <c r="H312" s="597">
        <f>H315</f>
        <v>23467.72</v>
      </c>
      <c r="I312" s="597">
        <f>H312/G312*100</f>
        <v>92.39259842519687</v>
      </c>
      <c r="J312" s="597">
        <f>H312/E312*100</f>
        <v>129.15641166758394</v>
      </c>
    </row>
    <row r="313" spans="1:10" ht="12.75" customHeight="1">
      <c r="A313" s="513"/>
      <c r="B313" s="596"/>
      <c r="C313" s="490">
        <v>2820</v>
      </c>
      <c r="D313" s="490" t="s">
        <v>314</v>
      </c>
      <c r="E313" s="599"/>
      <c r="F313" s="310"/>
      <c r="G313" s="310"/>
      <c r="H313" s="599"/>
      <c r="I313" s="599"/>
      <c r="J313" s="599"/>
    </row>
    <row r="314" spans="1:10" ht="12.75" customHeight="1">
      <c r="A314" s="513"/>
      <c r="B314" s="596"/>
      <c r="C314" s="490"/>
      <c r="D314" s="490" t="s">
        <v>315</v>
      </c>
      <c r="E314" s="599"/>
      <c r="F314" s="310"/>
      <c r="G314" s="310"/>
      <c r="H314" s="599"/>
      <c r="I314" s="599"/>
      <c r="J314" s="599"/>
    </row>
    <row r="315" spans="1:10" ht="12.75" customHeight="1">
      <c r="A315" s="513"/>
      <c r="B315" s="596"/>
      <c r="C315" s="490"/>
      <c r="D315" s="490" t="s">
        <v>316</v>
      </c>
      <c r="E315" s="599">
        <v>18170</v>
      </c>
      <c r="F315" s="310">
        <v>25400</v>
      </c>
      <c r="G315" s="310">
        <v>25400</v>
      </c>
      <c r="H315" s="599">
        <v>23467.72</v>
      </c>
      <c r="I315" s="599">
        <f>H315/G315*100</f>
        <v>92.39259842519687</v>
      </c>
      <c r="J315" s="599">
        <f>H315/E315*100</f>
        <v>129.15641166758394</v>
      </c>
    </row>
    <row r="316" spans="1:10" ht="12.75" customHeight="1">
      <c r="A316" s="95">
        <v>900</v>
      </c>
      <c r="B316" s="265"/>
      <c r="C316" s="95"/>
      <c r="D316" s="95" t="s">
        <v>233</v>
      </c>
      <c r="E316" s="97">
        <f>E317</f>
        <v>41500</v>
      </c>
      <c r="F316" s="96">
        <f>F317</f>
        <v>60000</v>
      </c>
      <c r="G316" s="96">
        <f>G317</f>
        <v>60000</v>
      </c>
      <c r="H316" s="97">
        <f>H317</f>
        <v>38679</v>
      </c>
      <c r="I316" s="146">
        <f>H316/G316*100</f>
        <v>64.46499999999999</v>
      </c>
      <c r="J316" s="97">
        <f>H316/E316*100</f>
        <v>93.20240963855422</v>
      </c>
    </row>
    <row r="317" spans="1:10" ht="12.75" customHeight="1">
      <c r="A317" s="590"/>
      <c r="B317" s="591">
        <v>90019</v>
      </c>
      <c r="C317" s="592"/>
      <c r="D317" s="593" t="s">
        <v>234</v>
      </c>
      <c r="E317" s="597">
        <f>E320</f>
        <v>41500</v>
      </c>
      <c r="F317" s="598">
        <f>F320</f>
        <v>60000</v>
      </c>
      <c r="G317" s="598">
        <f>G320</f>
        <v>60000</v>
      </c>
      <c r="H317" s="597">
        <f>H320</f>
        <v>38679</v>
      </c>
      <c r="I317" s="597">
        <f>H317/G317*100</f>
        <v>64.46499999999999</v>
      </c>
      <c r="J317" s="597">
        <f>H317/E317*100</f>
        <v>93.20240963855422</v>
      </c>
    </row>
    <row r="318" spans="1:10" ht="12.75" customHeight="1">
      <c r="A318" s="513"/>
      <c r="B318" s="514"/>
      <c r="C318" s="488">
        <v>2830</v>
      </c>
      <c r="D318" s="114" t="s">
        <v>230</v>
      </c>
      <c r="E318" s="599"/>
      <c r="F318" s="310"/>
      <c r="G318" s="310"/>
      <c r="H318" s="599"/>
      <c r="I318" s="599"/>
      <c r="J318" s="599"/>
    </row>
    <row r="319" spans="1:10" ht="12.75" customHeight="1">
      <c r="A319" s="513"/>
      <c r="B319" s="514"/>
      <c r="C319" s="488"/>
      <c r="D319" s="114" t="s">
        <v>231</v>
      </c>
      <c r="E319" s="599"/>
      <c r="F319" s="310"/>
      <c r="G319" s="310"/>
      <c r="H319" s="599"/>
      <c r="I319" s="599"/>
      <c r="J319" s="599"/>
    </row>
    <row r="320" spans="1:10" ht="12.75" customHeight="1">
      <c r="A320" s="513"/>
      <c r="B320" s="514"/>
      <c r="C320" s="488"/>
      <c r="D320" s="114" t="s">
        <v>232</v>
      </c>
      <c r="E320" s="599">
        <v>41500</v>
      </c>
      <c r="F320" s="310">
        <v>60000</v>
      </c>
      <c r="G320" s="310">
        <v>60000</v>
      </c>
      <c r="H320" s="599">
        <v>38679</v>
      </c>
      <c r="I320" s="599">
        <f>H320/G320*100</f>
        <v>64.46499999999999</v>
      </c>
      <c r="J320" s="599">
        <f>H320/E320*100</f>
        <v>93.20240963855422</v>
      </c>
    </row>
    <row r="321" spans="1:10" ht="12.75" customHeight="1">
      <c r="A321" s="513"/>
      <c r="B321" s="516"/>
      <c r="C321" s="488"/>
      <c r="D321" s="139"/>
      <c r="E321" s="138"/>
      <c r="F321" s="179"/>
      <c r="G321" s="179"/>
      <c r="H321" s="138"/>
      <c r="I321" s="138"/>
      <c r="J321" s="138"/>
    </row>
    <row r="322" spans="1:10" ht="12.75" customHeight="1">
      <c r="A322" s="95">
        <v>921</v>
      </c>
      <c r="B322" s="684"/>
      <c r="C322" s="104"/>
      <c r="D322" s="162" t="s">
        <v>288</v>
      </c>
      <c r="E322" s="97">
        <f>E323</f>
        <v>63000</v>
      </c>
      <c r="F322" s="96">
        <f>F323</f>
        <v>43000</v>
      </c>
      <c r="G322" s="96">
        <f>G323</f>
        <v>20000</v>
      </c>
      <c r="H322" s="97">
        <f>H323</f>
        <v>20000</v>
      </c>
      <c r="I322" s="97">
        <f>H322/G322*100</f>
        <v>100</v>
      </c>
      <c r="J322" s="97">
        <f>H322/E322*100</f>
        <v>31.746031746031743</v>
      </c>
    </row>
    <row r="323" spans="1:10" ht="12.75" customHeight="1">
      <c r="A323" s="513"/>
      <c r="B323" s="591">
        <v>92120</v>
      </c>
      <c r="C323" s="592"/>
      <c r="D323" s="108" t="s">
        <v>289</v>
      </c>
      <c r="E323" s="240">
        <f>E328</f>
        <v>63000</v>
      </c>
      <c r="F323" s="270">
        <v>43000</v>
      </c>
      <c r="G323" s="270">
        <f>G328</f>
        <v>20000</v>
      </c>
      <c r="H323" s="240">
        <f>H328</f>
        <v>20000</v>
      </c>
      <c r="I323" s="240">
        <f>H323/G323*100</f>
        <v>100</v>
      </c>
      <c r="J323" s="240">
        <f>H323/E323*100</f>
        <v>31.746031746031743</v>
      </c>
    </row>
    <row r="324" spans="1:10" ht="12.75" customHeight="1">
      <c r="A324" s="513"/>
      <c r="B324" s="514"/>
      <c r="C324" s="170">
        <v>2720</v>
      </c>
      <c r="D324" s="114" t="s">
        <v>345</v>
      </c>
      <c r="E324" s="138"/>
      <c r="F324" s="179"/>
      <c r="G324" s="179"/>
      <c r="H324" s="138"/>
      <c r="I324" s="138"/>
      <c r="J324" s="138"/>
    </row>
    <row r="325" spans="1:10" ht="12.75" customHeight="1">
      <c r="A325" s="513"/>
      <c r="B325" s="514"/>
      <c r="C325" s="170"/>
      <c r="D325" s="114" t="s">
        <v>346</v>
      </c>
      <c r="E325" s="138"/>
      <c r="F325" s="179"/>
      <c r="G325" s="179"/>
      <c r="H325" s="138"/>
      <c r="I325" s="138"/>
      <c r="J325" s="138"/>
    </row>
    <row r="326" spans="1:11" ht="12.75" customHeight="1">
      <c r="A326" s="513"/>
      <c r="B326" s="514"/>
      <c r="C326" s="488"/>
      <c r="D326" s="114" t="s">
        <v>347</v>
      </c>
      <c r="E326" s="138"/>
      <c r="F326" s="179"/>
      <c r="G326" s="179"/>
      <c r="H326" s="138"/>
      <c r="I326" s="138"/>
      <c r="J326" s="138"/>
      <c r="K326" s="61"/>
    </row>
    <row r="327" spans="1:10" ht="12.75" customHeight="1">
      <c r="A327" s="513"/>
      <c r="B327" s="514"/>
      <c r="C327" s="488"/>
      <c r="D327" s="114" t="s">
        <v>348</v>
      </c>
      <c r="E327" s="138"/>
      <c r="F327" s="179"/>
      <c r="G327" s="179"/>
      <c r="H327" s="138"/>
      <c r="I327" s="138"/>
      <c r="J327" s="138"/>
    </row>
    <row r="328" spans="1:10" ht="12.75" customHeight="1">
      <c r="A328" s="513"/>
      <c r="B328" s="516"/>
      <c r="C328" s="488"/>
      <c r="D328" s="114" t="s">
        <v>372</v>
      </c>
      <c r="E328" s="134">
        <v>63000</v>
      </c>
      <c r="F328" s="179">
        <v>0</v>
      </c>
      <c r="G328" s="174">
        <v>20000</v>
      </c>
      <c r="H328" s="134">
        <v>20000</v>
      </c>
      <c r="I328" s="134">
        <f>H328/G328*100</f>
        <v>100</v>
      </c>
      <c r="J328" s="134">
        <f>H328/E328*100</f>
        <v>31.746031746031743</v>
      </c>
    </row>
    <row r="329" spans="1:10" ht="12.75" customHeight="1">
      <c r="A329" s="162">
        <v>926</v>
      </c>
      <c r="B329" s="225"/>
      <c r="C329" s="462"/>
      <c r="D329" s="162" t="s">
        <v>225</v>
      </c>
      <c r="E329" s="146">
        <f>E330</f>
        <v>45947.5</v>
      </c>
      <c r="F329" s="187">
        <f>F330</f>
        <v>52000</v>
      </c>
      <c r="G329" s="187">
        <f>G330</f>
        <v>48400</v>
      </c>
      <c r="H329" s="146">
        <f>H330</f>
        <v>48193.92</v>
      </c>
      <c r="I329" s="146">
        <f>H329/G329*100</f>
        <v>99.57421487603305</v>
      </c>
      <c r="J329" s="146">
        <f>H329/E329*100</f>
        <v>104.88910169214864</v>
      </c>
    </row>
    <row r="330" spans="1:10" ht="12.75" customHeight="1">
      <c r="A330" s="166"/>
      <c r="B330" s="151">
        <v>92695</v>
      </c>
      <c r="C330" s="573"/>
      <c r="D330" s="108" t="s">
        <v>169</v>
      </c>
      <c r="E330" s="111">
        <f>E333</f>
        <v>45947.5</v>
      </c>
      <c r="F330" s="109">
        <f>F333</f>
        <v>52000</v>
      </c>
      <c r="G330" s="109">
        <f>G333</f>
        <v>48400</v>
      </c>
      <c r="H330" s="111">
        <f>H333</f>
        <v>48193.92</v>
      </c>
      <c r="I330" s="111">
        <f>H330/G330*100</f>
        <v>99.57421487603305</v>
      </c>
      <c r="J330" s="111">
        <f>H330/E330*100</f>
        <v>104.88910169214864</v>
      </c>
    </row>
    <row r="331" spans="1:10" ht="12.75" customHeight="1">
      <c r="A331" s="169"/>
      <c r="B331" s="105"/>
      <c r="C331" s="600">
        <v>2830</v>
      </c>
      <c r="D331" s="114" t="s">
        <v>376</v>
      </c>
      <c r="E331" s="117"/>
      <c r="F331" s="115"/>
      <c r="G331" s="115"/>
      <c r="H331" s="117"/>
      <c r="I331" s="117"/>
      <c r="J331" s="117"/>
    </row>
    <row r="332" spans="1:10" ht="12.75" customHeight="1">
      <c r="A332" s="169"/>
      <c r="B332" s="105"/>
      <c r="C332" s="600"/>
      <c r="D332" s="114" t="s">
        <v>231</v>
      </c>
      <c r="E332" s="117"/>
      <c r="F332" s="115"/>
      <c r="G332" s="115"/>
      <c r="H332" s="117"/>
      <c r="I332" s="117"/>
      <c r="J332" s="117"/>
    </row>
    <row r="333" spans="1:10" ht="12.75" customHeight="1">
      <c r="A333" s="169"/>
      <c r="B333" s="105"/>
      <c r="C333" s="600"/>
      <c r="D333" s="114" t="s">
        <v>232</v>
      </c>
      <c r="E333" s="117">
        <v>45947.5</v>
      </c>
      <c r="F333" s="115">
        <v>52000</v>
      </c>
      <c r="G333" s="115">
        <v>48400</v>
      </c>
      <c r="H333" s="117">
        <v>48193.92</v>
      </c>
      <c r="I333" s="117">
        <f>H333/G333*100</f>
        <v>99.57421487603305</v>
      </c>
      <c r="J333" s="117">
        <f>H333/E333*100</f>
        <v>104.88910169214864</v>
      </c>
    </row>
    <row r="334" spans="1:10" ht="12.75" customHeight="1">
      <c r="A334" s="470"/>
      <c r="B334" s="157"/>
      <c r="C334" s="600"/>
      <c r="D334" s="139"/>
      <c r="E334" s="141"/>
      <c r="F334" s="601"/>
      <c r="G334" s="601"/>
      <c r="H334" s="141"/>
      <c r="I334" s="141"/>
      <c r="J334" s="141"/>
    </row>
    <row r="335" spans="1:10" ht="12.75" customHeight="1">
      <c r="A335" s="225"/>
      <c r="B335" s="225"/>
      <c r="C335" s="462"/>
      <c r="D335" s="162" t="s">
        <v>238</v>
      </c>
      <c r="E335" s="146">
        <f>E311+E316+E322+E329</f>
        <v>168617.5</v>
      </c>
      <c r="F335" s="187">
        <f>F311+F316+F329+F322</f>
        <v>180400</v>
      </c>
      <c r="G335" s="187">
        <f>G311+G316+G329+G322</f>
        <v>153800</v>
      </c>
      <c r="H335" s="146">
        <f>H311+H316+H329+H322</f>
        <v>130340.64</v>
      </c>
      <c r="I335" s="146">
        <f>H335/G335*100</f>
        <v>84.7468400520156</v>
      </c>
      <c r="J335" s="146">
        <f>H335/E335*100</f>
        <v>77.29959227245095</v>
      </c>
    </row>
    <row r="336" spans="1:10" ht="12.75" customHeight="1">
      <c r="A336" s="486"/>
      <c r="B336" s="486"/>
      <c r="C336" s="578"/>
      <c r="D336" s="486"/>
      <c r="E336" s="582"/>
      <c r="F336" s="582"/>
      <c r="G336" s="580"/>
      <c r="H336" s="580"/>
      <c r="I336" s="581"/>
      <c r="J336" s="581"/>
    </row>
    <row r="337" spans="1:10" ht="12.75" customHeight="1">
      <c r="A337" s="486"/>
      <c r="B337" s="486"/>
      <c r="C337" s="578"/>
      <c r="D337" s="486"/>
      <c r="E337" s="543"/>
      <c r="F337" s="582"/>
      <c r="G337" s="580"/>
      <c r="H337" s="580"/>
      <c r="I337" s="581"/>
      <c r="J337" s="581"/>
    </row>
    <row r="338" spans="1:10" ht="12.75" customHeight="1">
      <c r="A338" s="486"/>
      <c r="B338" s="486"/>
      <c r="C338" s="578"/>
      <c r="D338" s="486"/>
      <c r="E338" s="582"/>
      <c r="F338" s="582"/>
      <c r="G338" s="580"/>
      <c r="H338" s="580"/>
      <c r="I338" s="581"/>
      <c r="J338" s="581"/>
    </row>
    <row r="339" spans="1:10" ht="12.75" customHeight="1">
      <c r="A339" s="486"/>
      <c r="B339" s="486"/>
      <c r="C339" s="578"/>
      <c r="D339" s="486"/>
      <c r="E339" s="582"/>
      <c r="F339" s="582"/>
      <c r="G339" s="580"/>
      <c r="H339" s="580"/>
      <c r="I339" s="581"/>
      <c r="J339" s="581"/>
    </row>
    <row r="340" spans="1:10" ht="12.75" customHeight="1">
      <c r="A340" s="156"/>
      <c r="B340" s="156"/>
      <c r="C340" s="602"/>
      <c r="D340" s="603" t="s">
        <v>291</v>
      </c>
      <c r="E340" s="604"/>
      <c r="F340" s="604"/>
      <c r="G340" s="526"/>
      <c r="H340" s="526"/>
      <c r="I340" s="587"/>
      <c r="J340" s="587"/>
    </row>
    <row r="341" spans="1:10" ht="12.75" customHeight="1">
      <c r="A341" s="419"/>
      <c r="B341" s="420"/>
      <c r="C341" s="419"/>
      <c r="D341" s="421"/>
      <c r="E341" s="82" t="s">
        <v>3</v>
      </c>
      <c r="F341" s="422" t="s">
        <v>101</v>
      </c>
      <c r="G341" s="423" t="s">
        <v>102</v>
      </c>
      <c r="H341" s="82" t="s">
        <v>3</v>
      </c>
      <c r="I341" s="424" t="s">
        <v>319</v>
      </c>
      <c r="J341" s="425"/>
    </row>
    <row r="342" spans="1:10" ht="12.75" customHeight="1">
      <c r="A342" s="426" t="s">
        <v>98</v>
      </c>
      <c r="B342" s="249" t="s">
        <v>99</v>
      </c>
      <c r="C342" s="426" t="s">
        <v>4</v>
      </c>
      <c r="D342" s="427" t="s">
        <v>100</v>
      </c>
      <c r="E342" s="86" t="s">
        <v>378</v>
      </c>
      <c r="F342" s="428" t="s">
        <v>103</v>
      </c>
      <c r="G342" s="429" t="s">
        <v>104</v>
      </c>
      <c r="H342" s="86" t="s">
        <v>479</v>
      </c>
      <c r="I342" s="430"/>
      <c r="J342" s="431"/>
    </row>
    <row r="343" spans="1:10" ht="12.75" customHeight="1">
      <c r="A343" s="432"/>
      <c r="B343" s="433"/>
      <c r="C343" s="432"/>
      <c r="D343" s="434"/>
      <c r="E343" s="90"/>
      <c r="F343" s="435" t="s">
        <v>479</v>
      </c>
      <c r="G343" s="436" t="s">
        <v>105</v>
      </c>
      <c r="H343" s="90"/>
      <c r="I343" s="437" t="s">
        <v>106</v>
      </c>
      <c r="J343" s="438" t="s">
        <v>107</v>
      </c>
    </row>
    <row r="344" spans="1:10" ht="9.75" customHeight="1">
      <c r="A344" s="92">
        <v>1</v>
      </c>
      <c r="B344" s="92">
        <v>2</v>
      </c>
      <c r="C344" s="92">
        <v>3</v>
      </c>
      <c r="D344" s="92">
        <v>4</v>
      </c>
      <c r="E344" s="439">
        <v>5</v>
      </c>
      <c r="F344" s="439">
        <v>6</v>
      </c>
      <c r="G344" s="439">
        <v>7</v>
      </c>
      <c r="H344" s="440">
        <v>8</v>
      </c>
      <c r="I344" s="441">
        <v>9</v>
      </c>
      <c r="J344" s="442">
        <v>10</v>
      </c>
    </row>
    <row r="345" spans="1:10" ht="12.75" customHeight="1">
      <c r="A345" s="162">
        <v>852</v>
      </c>
      <c r="B345" s="162"/>
      <c r="C345" s="162"/>
      <c r="D345" s="162" t="s">
        <v>92</v>
      </c>
      <c r="E345" s="324">
        <f>E346+E353</f>
        <v>76941.15</v>
      </c>
      <c r="F345" s="145">
        <f>F346+F353</f>
        <v>78092</v>
      </c>
      <c r="G345" s="145">
        <f>G346+G353</f>
        <v>80592</v>
      </c>
      <c r="H345" s="324">
        <f>H346+H353</f>
        <v>73222.65</v>
      </c>
      <c r="I345" s="552">
        <f>H345/G345*100</f>
        <v>90.85597826086956</v>
      </c>
      <c r="J345" s="277">
        <f>H345/E345*100</f>
        <v>95.16708549326336</v>
      </c>
    </row>
    <row r="346" spans="1:10" ht="12.75" customHeight="1">
      <c r="A346" s="75"/>
      <c r="B346" s="151">
        <v>85201</v>
      </c>
      <c r="C346" s="107"/>
      <c r="D346" s="108" t="s">
        <v>72</v>
      </c>
      <c r="E346" s="111">
        <f>E347</f>
        <v>43725.18</v>
      </c>
      <c r="F346" s="110">
        <f>F347</f>
        <v>45356</v>
      </c>
      <c r="G346" s="110">
        <f>G347</f>
        <v>45356</v>
      </c>
      <c r="H346" s="111">
        <f>H347</f>
        <v>38809.46</v>
      </c>
      <c r="I346" s="553">
        <f>H346/G346*100</f>
        <v>85.56631978128583</v>
      </c>
      <c r="J346" s="272">
        <f>H346/E346*100</f>
        <v>88.75769064872917</v>
      </c>
    </row>
    <row r="347" spans="1:10" ht="12.75" customHeight="1">
      <c r="A347" s="105"/>
      <c r="B347" s="105"/>
      <c r="C347" s="113"/>
      <c r="D347" s="152" t="s">
        <v>108</v>
      </c>
      <c r="E347" s="237">
        <f>E352</f>
        <v>43725.18</v>
      </c>
      <c r="F347" s="273">
        <f>F352</f>
        <v>45356</v>
      </c>
      <c r="G347" s="273">
        <f>G352</f>
        <v>45356</v>
      </c>
      <c r="H347" s="237">
        <f>H352</f>
        <v>38809.46</v>
      </c>
      <c r="I347" s="621">
        <f>H347/G347*100</f>
        <v>85.56631978128583</v>
      </c>
      <c r="J347" s="302">
        <f>H347/E347*100</f>
        <v>88.75769064872917</v>
      </c>
    </row>
    <row r="348" spans="1:10" ht="12.75" customHeight="1">
      <c r="A348" s="105"/>
      <c r="B348" s="105"/>
      <c r="C348" s="113">
        <v>2310</v>
      </c>
      <c r="D348" s="128" t="s">
        <v>267</v>
      </c>
      <c r="E348" s="117"/>
      <c r="F348" s="116"/>
      <c r="G348" s="116"/>
      <c r="H348" s="117"/>
      <c r="I348" s="554"/>
      <c r="J348" s="272"/>
    </row>
    <row r="349" spans="1:10" ht="12.75" customHeight="1">
      <c r="A349" s="105"/>
      <c r="B349" s="105"/>
      <c r="C349" s="113"/>
      <c r="D349" s="128" t="s">
        <v>268</v>
      </c>
      <c r="E349" s="117">
        <v>0</v>
      </c>
      <c r="F349" s="116">
        <v>0</v>
      </c>
      <c r="G349" s="116">
        <v>0</v>
      </c>
      <c r="H349" s="117">
        <v>0</v>
      </c>
      <c r="I349" s="554">
        <v>0</v>
      </c>
      <c r="J349" s="287">
        <v>0</v>
      </c>
    </row>
    <row r="350" spans="1:10" ht="12.75" customHeight="1">
      <c r="A350" s="105"/>
      <c r="B350" s="105"/>
      <c r="C350" s="113">
        <v>2320</v>
      </c>
      <c r="D350" s="114" t="s">
        <v>109</v>
      </c>
      <c r="E350" s="117"/>
      <c r="F350" s="116"/>
      <c r="G350" s="116"/>
      <c r="H350" s="117"/>
      <c r="I350" s="554"/>
      <c r="J350" s="287"/>
    </row>
    <row r="351" spans="1:10" ht="12.75" customHeight="1">
      <c r="A351" s="105"/>
      <c r="B351" s="105"/>
      <c r="C351" s="113"/>
      <c r="D351" s="114" t="s">
        <v>136</v>
      </c>
      <c r="E351" s="117"/>
      <c r="F351" s="116"/>
      <c r="G351" s="116"/>
      <c r="H351" s="117"/>
      <c r="I351" s="554"/>
      <c r="J351" s="287"/>
    </row>
    <row r="352" spans="1:10" ht="12.75" customHeight="1">
      <c r="A352" s="105"/>
      <c r="B352" s="157"/>
      <c r="C352" s="113"/>
      <c r="D352" s="114" t="s">
        <v>110</v>
      </c>
      <c r="E352" s="117">
        <v>43725.18</v>
      </c>
      <c r="F352" s="116">
        <v>45356</v>
      </c>
      <c r="G352" s="116">
        <v>45356</v>
      </c>
      <c r="H352" s="117">
        <v>38809.46</v>
      </c>
      <c r="I352" s="554">
        <f>H352/G352*100</f>
        <v>85.56631978128583</v>
      </c>
      <c r="J352" s="287">
        <f>H352/E352*100</f>
        <v>88.75769064872917</v>
      </c>
    </row>
    <row r="353" spans="1:10" ht="12.75" customHeight="1">
      <c r="A353" s="121"/>
      <c r="B353" s="106">
        <v>85204</v>
      </c>
      <c r="C353" s="107"/>
      <c r="D353" s="108" t="s">
        <v>79</v>
      </c>
      <c r="E353" s="111">
        <f>E354</f>
        <v>33215.97</v>
      </c>
      <c r="F353" s="110">
        <f>F354</f>
        <v>32736</v>
      </c>
      <c r="G353" s="110">
        <f>G354</f>
        <v>35236</v>
      </c>
      <c r="H353" s="111">
        <f>H354</f>
        <v>34413.19</v>
      </c>
      <c r="I353" s="553">
        <f>H353/G353*100</f>
        <v>97.66485980247475</v>
      </c>
      <c r="J353" s="272">
        <f>H353/E353*100</f>
        <v>103.60435055787924</v>
      </c>
    </row>
    <row r="354" spans="1:10" ht="12.75" customHeight="1">
      <c r="A354" s="105"/>
      <c r="B354" s="112"/>
      <c r="C354" s="113"/>
      <c r="D354" s="152" t="s">
        <v>108</v>
      </c>
      <c r="E354" s="237">
        <f>E356+E359</f>
        <v>33215.97</v>
      </c>
      <c r="F354" s="273">
        <f>F359</f>
        <v>32736</v>
      </c>
      <c r="G354" s="273">
        <f>G359</f>
        <v>35236</v>
      </c>
      <c r="H354" s="237">
        <f>H356+H359</f>
        <v>34413.19</v>
      </c>
      <c r="I354" s="621">
        <f>H354/G354*100</f>
        <v>97.66485980247475</v>
      </c>
      <c r="J354" s="302">
        <f>H354/E354*100</f>
        <v>103.60435055787924</v>
      </c>
    </row>
    <row r="355" spans="1:10" ht="12.75" customHeight="1">
      <c r="A355" s="105"/>
      <c r="B355" s="112"/>
      <c r="C355" s="113">
        <v>2310</v>
      </c>
      <c r="D355" s="128" t="s">
        <v>267</v>
      </c>
      <c r="E355" s="237"/>
      <c r="F355" s="273"/>
      <c r="G355" s="273"/>
      <c r="H355" s="237"/>
      <c r="I355" s="621"/>
      <c r="J355" s="272"/>
    </row>
    <row r="356" spans="1:10" ht="12.75" customHeight="1">
      <c r="A356" s="105"/>
      <c r="B356" s="112"/>
      <c r="C356" s="113"/>
      <c r="D356" s="128" t="s">
        <v>268</v>
      </c>
      <c r="E356" s="117">
        <v>0</v>
      </c>
      <c r="F356" s="116">
        <v>0</v>
      </c>
      <c r="G356" s="116">
        <v>0</v>
      </c>
      <c r="H356" s="117">
        <v>0</v>
      </c>
      <c r="I356" s="554">
        <v>0</v>
      </c>
      <c r="J356" s="287">
        <v>0</v>
      </c>
    </row>
    <row r="357" spans="1:10" ht="12.75" customHeight="1">
      <c r="A357" s="105"/>
      <c r="B357" s="112"/>
      <c r="C357" s="113">
        <v>2320</v>
      </c>
      <c r="D357" s="114" t="s">
        <v>109</v>
      </c>
      <c r="E357" s="117"/>
      <c r="F357" s="116"/>
      <c r="G357" s="116"/>
      <c r="H357" s="117"/>
      <c r="I357" s="554"/>
      <c r="J357" s="272"/>
    </row>
    <row r="358" spans="1:10" ht="12.75" customHeight="1">
      <c r="A358" s="105"/>
      <c r="B358" s="112"/>
      <c r="C358" s="113"/>
      <c r="D358" s="114" t="s">
        <v>136</v>
      </c>
      <c r="E358" s="117"/>
      <c r="F358" s="116"/>
      <c r="G358" s="116"/>
      <c r="H358" s="117"/>
      <c r="I358" s="554"/>
      <c r="J358" s="272"/>
    </row>
    <row r="359" spans="1:10" ht="12.75" customHeight="1">
      <c r="A359" s="157"/>
      <c r="B359" s="230"/>
      <c r="C359" s="113"/>
      <c r="D359" s="114" t="s">
        <v>110</v>
      </c>
      <c r="E359" s="117">
        <v>33215.97</v>
      </c>
      <c r="F359" s="116">
        <v>32736</v>
      </c>
      <c r="G359" s="116">
        <v>35236</v>
      </c>
      <c r="H359" s="117">
        <v>34413.19</v>
      </c>
      <c r="I359" s="554">
        <f>H359/G359*100</f>
        <v>97.66485980247475</v>
      </c>
      <c r="J359" s="287">
        <f>H359/E359*100</f>
        <v>103.60435055787924</v>
      </c>
    </row>
    <row r="360" spans="1:10" ht="12.75" customHeight="1">
      <c r="A360" s="156"/>
      <c r="B360" s="156"/>
      <c r="C360" s="156"/>
      <c r="D360" s="156"/>
      <c r="E360" s="159"/>
      <c r="F360" s="158"/>
      <c r="G360" s="158"/>
      <c r="H360" s="159"/>
      <c r="I360" s="160"/>
      <c r="J360" s="289"/>
    </row>
    <row r="361" spans="1:10" ht="12.75" customHeight="1">
      <c r="A361" s="156"/>
      <c r="B361" s="156"/>
      <c r="C361" s="156"/>
      <c r="D361" s="156"/>
      <c r="E361" s="159"/>
      <c r="F361" s="158"/>
      <c r="G361" s="158"/>
      <c r="H361" s="159"/>
      <c r="I361" s="160"/>
      <c r="J361" s="289"/>
    </row>
    <row r="362" spans="1:10" ht="12.75" customHeight="1">
      <c r="A362" s="156"/>
      <c r="B362" s="156"/>
      <c r="C362" s="156"/>
      <c r="D362" s="156"/>
      <c r="E362" s="159"/>
      <c r="F362" s="158"/>
      <c r="G362" s="158"/>
      <c r="H362" s="159"/>
      <c r="I362" s="160"/>
      <c r="J362" s="289"/>
    </row>
    <row r="363" spans="1:10" ht="12.75" customHeight="1">
      <c r="A363" s="156"/>
      <c r="B363" s="156"/>
      <c r="C363" s="156"/>
      <c r="D363" s="156"/>
      <c r="E363" s="159"/>
      <c r="F363" s="158"/>
      <c r="G363" s="158"/>
      <c r="H363" s="159"/>
      <c r="I363" s="160"/>
      <c r="J363" s="289"/>
    </row>
    <row r="364" spans="1:10" ht="12.75" customHeight="1">
      <c r="A364" s="156"/>
      <c r="B364" s="156"/>
      <c r="C364" s="156"/>
      <c r="D364" s="156"/>
      <c r="E364" s="159"/>
      <c r="F364" s="158"/>
      <c r="G364" s="158"/>
      <c r="H364" s="159"/>
      <c r="I364" s="160"/>
      <c r="J364" s="289"/>
    </row>
    <row r="365" spans="1:10" ht="12.75" customHeight="1">
      <c r="A365" s="156"/>
      <c r="B365" s="156"/>
      <c r="C365" s="156"/>
      <c r="D365" s="156"/>
      <c r="E365" s="159" t="s">
        <v>557</v>
      </c>
      <c r="F365" s="158"/>
      <c r="G365" s="158"/>
      <c r="H365" s="159"/>
      <c r="I365" s="160"/>
      <c r="J365" s="289"/>
    </row>
    <row r="366" spans="1:10" ht="12.75" customHeight="1">
      <c r="A366" s="156"/>
      <c r="B366" s="156"/>
      <c r="C366" s="156"/>
      <c r="D366" s="156"/>
      <c r="E366" s="159"/>
      <c r="F366" s="158"/>
      <c r="G366" s="158"/>
      <c r="H366" s="159"/>
      <c r="I366" s="160"/>
      <c r="J366" s="289"/>
    </row>
    <row r="367" spans="1:10" ht="12.75" customHeight="1">
      <c r="A367" s="419"/>
      <c r="B367" s="420"/>
      <c r="C367" s="419"/>
      <c r="D367" s="421"/>
      <c r="E367" s="82" t="s">
        <v>3</v>
      </c>
      <c r="F367" s="422" t="s">
        <v>101</v>
      </c>
      <c r="G367" s="423" t="s">
        <v>102</v>
      </c>
      <c r="H367" s="82" t="s">
        <v>3</v>
      </c>
      <c r="I367" s="424" t="s">
        <v>319</v>
      </c>
      <c r="J367" s="425"/>
    </row>
    <row r="368" spans="1:10" ht="12.75" customHeight="1">
      <c r="A368" s="426" t="s">
        <v>98</v>
      </c>
      <c r="B368" s="249" t="s">
        <v>99</v>
      </c>
      <c r="C368" s="426" t="s">
        <v>4</v>
      </c>
      <c r="D368" s="427" t="s">
        <v>100</v>
      </c>
      <c r="E368" s="86" t="s">
        <v>378</v>
      </c>
      <c r="F368" s="428" t="s">
        <v>103</v>
      </c>
      <c r="G368" s="429" t="s">
        <v>104</v>
      </c>
      <c r="H368" s="86" t="s">
        <v>479</v>
      </c>
      <c r="I368" s="430"/>
      <c r="J368" s="431"/>
    </row>
    <row r="369" spans="1:10" ht="12.75" customHeight="1">
      <c r="A369" s="432"/>
      <c r="B369" s="433"/>
      <c r="C369" s="432"/>
      <c r="D369" s="434"/>
      <c r="E369" s="90"/>
      <c r="F369" s="435" t="s">
        <v>479</v>
      </c>
      <c r="G369" s="436" t="s">
        <v>105</v>
      </c>
      <c r="H369" s="90"/>
      <c r="I369" s="437" t="s">
        <v>106</v>
      </c>
      <c r="J369" s="438" t="s">
        <v>107</v>
      </c>
    </row>
    <row r="370" spans="1:10" ht="12.75" customHeight="1">
      <c r="A370" s="92">
        <v>1</v>
      </c>
      <c r="B370" s="92">
        <v>2</v>
      </c>
      <c r="C370" s="92">
        <v>3</v>
      </c>
      <c r="D370" s="92">
        <v>4</v>
      </c>
      <c r="E370" s="439">
        <v>5</v>
      </c>
      <c r="F370" s="439">
        <v>6</v>
      </c>
      <c r="G370" s="439">
        <v>7</v>
      </c>
      <c r="H370" s="440">
        <v>8</v>
      </c>
      <c r="I370" s="441">
        <v>9</v>
      </c>
      <c r="J370" s="442">
        <v>10</v>
      </c>
    </row>
    <row r="371" spans="1:10" ht="12.75" customHeight="1">
      <c r="A371" s="162">
        <v>921</v>
      </c>
      <c r="B371" s="142"/>
      <c r="C371" s="162"/>
      <c r="D371" s="162" t="s">
        <v>114</v>
      </c>
      <c r="E371" s="145">
        <f>E372</f>
        <v>17748</v>
      </c>
      <c r="F371" s="145">
        <f>F372</f>
        <v>18000</v>
      </c>
      <c r="G371" s="145">
        <f>G372</f>
        <v>18000</v>
      </c>
      <c r="H371" s="324">
        <f>H372</f>
        <v>18000</v>
      </c>
      <c r="I371" s="552">
        <f>H371/G371*100</f>
        <v>100</v>
      </c>
      <c r="J371" s="277">
        <f>H371/E371*100</f>
        <v>101.41987829614605</v>
      </c>
    </row>
    <row r="372" spans="1:10" ht="12.75" customHeight="1">
      <c r="A372" s="451"/>
      <c r="B372" s="211">
        <v>92116</v>
      </c>
      <c r="C372" s="212"/>
      <c r="D372" s="213" t="s">
        <v>119</v>
      </c>
      <c r="E372" s="274">
        <f>E376</f>
        <v>17748</v>
      </c>
      <c r="F372" s="274">
        <f>F376</f>
        <v>18000</v>
      </c>
      <c r="G372" s="274">
        <f>G376</f>
        <v>18000</v>
      </c>
      <c r="H372" s="605">
        <f>H376</f>
        <v>18000</v>
      </c>
      <c r="I372" s="553">
        <f>H372/G372*100</f>
        <v>100</v>
      </c>
      <c r="J372" s="272">
        <f>H372/E372*100</f>
        <v>101.41987829614605</v>
      </c>
    </row>
    <row r="373" spans="1:10" ht="12.75" customHeight="1">
      <c r="A373" s="169"/>
      <c r="B373" s="105"/>
      <c r="C373" s="113">
        <v>2310</v>
      </c>
      <c r="D373" s="114" t="s">
        <v>115</v>
      </c>
      <c r="E373" s="116"/>
      <c r="F373" s="116"/>
      <c r="G373" s="116"/>
      <c r="H373" s="606"/>
      <c r="I373" s="554"/>
      <c r="J373" s="272"/>
    </row>
    <row r="374" spans="1:10" ht="12.75" customHeight="1">
      <c r="A374" s="169"/>
      <c r="B374" s="105"/>
      <c r="C374" s="113"/>
      <c r="D374" s="114" t="s">
        <v>116</v>
      </c>
      <c r="E374" s="116"/>
      <c r="F374" s="116"/>
      <c r="G374" s="116"/>
      <c r="H374" s="606"/>
      <c r="I374" s="554"/>
      <c r="J374" s="272"/>
    </row>
    <row r="375" spans="1:10" ht="12.75" customHeight="1">
      <c r="A375" s="169"/>
      <c r="B375" s="105"/>
      <c r="C375" s="113"/>
      <c r="D375" s="114" t="s">
        <v>117</v>
      </c>
      <c r="E375" s="116"/>
      <c r="F375" s="116"/>
      <c r="G375" s="116"/>
      <c r="H375" s="606"/>
      <c r="I375" s="554"/>
      <c r="J375" s="272"/>
    </row>
    <row r="376" spans="1:10" ht="12.75" customHeight="1">
      <c r="A376" s="169"/>
      <c r="B376" s="105"/>
      <c r="C376" s="114"/>
      <c r="D376" s="383" t="s">
        <v>237</v>
      </c>
      <c r="E376" s="607">
        <v>17748</v>
      </c>
      <c r="F376" s="286">
        <v>18000</v>
      </c>
      <c r="G376" s="286">
        <v>18000</v>
      </c>
      <c r="H376" s="607">
        <v>18000</v>
      </c>
      <c r="I376" s="202">
        <v>100</v>
      </c>
      <c r="J376" s="258">
        <v>103.13</v>
      </c>
    </row>
    <row r="377" spans="1:10" ht="15" customHeight="1">
      <c r="A377" s="162"/>
      <c r="B377" s="162"/>
      <c r="C377" s="162"/>
      <c r="D377" s="399" t="s">
        <v>239</v>
      </c>
      <c r="E377" s="324">
        <f>E345+E371</f>
        <v>94689.15</v>
      </c>
      <c r="F377" s="145">
        <f>F345+F371</f>
        <v>96092</v>
      </c>
      <c r="G377" s="145">
        <f>G371+G345</f>
        <v>98592</v>
      </c>
      <c r="H377" s="324">
        <f>H345+H371</f>
        <v>91222.65</v>
      </c>
      <c r="I377" s="277">
        <f>H377/G377*100</f>
        <v>92.52540774099319</v>
      </c>
      <c r="J377" s="277">
        <f>H377/E377*100</f>
        <v>96.33907369534947</v>
      </c>
    </row>
    <row r="378" spans="1:10" ht="15" customHeight="1">
      <c r="A378" s="486"/>
      <c r="B378" s="486"/>
      <c r="C378" s="486"/>
      <c r="D378" s="562"/>
      <c r="E378" s="564"/>
      <c r="F378" s="563"/>
      <c r="G378" s="563"/>
      <c r="H378" s="564"/>
      <c r="I378" s="579"/>
      <c r="J378" s="579"/>
    </row>
    <row r="379" spans="1:10" ht="15" customHeight="1">
      <c r="A379" s="486"/>
      <c r="B379" s="486"/>
      <c r="C379" s="486"/>
      <c r="D379" s="562"/>
      <c r="E379" s="564"/>
      <c r="F379" s="563"/>
      <c r="G379" s="563"/>
      <c r="H379" s="564"/>
      <c r="I379" s="579"/>
      <c r="J379" s="579"/>
    </row>
    <row r="380" spans="1:10" ht="15.75" customHeight="1">
      <c r="A380" s="142"/>
      <c r="B380" s="468"/>
      <c r="C380" s="608"/>
      <c r="D380" s="468" t="s">
        <v>349</v>
      </c>
      <c r="E380" s="395">
        <f>E269+E303+E335+E377</f>
        <v>4358549.870000001</v>
      </c>
      <c r="F380" s="544">
        <f>F269+F303+F335+F377</f>
        <v>4074708</v>
      </c>
      <c r="G380" s="609">
        <f>G269+G303+G335+G377</f>
        <v>4781759</v>
      </c>
      <c r="H380" s="610">
        <f>H269+H303+H335+H377</f>
        <v>4730923.16</v>
      </c>
      <c r="I380" s="395">
        <f>H380/G380*100</f>
        <v>98.9368799222211</v>
      </c>
      <c r="J380" s="396">
        <f>H380/E380*100</f>
        <v>108.54351334977382</v>
      </c>
    </row>
    <row r="381" spans="1:10" ht="12.75" customHeight="1">
      <c r="A381" s="545"/>
      <c r="B381" s="546"/>
      <c r="C381" s="545"/>
      <c r="D381" s="226" t="s">
        <v>350</v>
      </c>
      <c r="E381" s="611"/>
      <c r="F381" s="612"/>
      <c r="G381" s="613"/>
      <c r="H381" s="546"/>
      <c r="I381" s="712"/>
      <c r="J381" s="713"/>
    </row>
    <row r="382" spans="1:10" ht="12.75" customHeight="1">
      <c r="A382" s="76"/>
      <c r="B382" s="76"/>
      <c r="C382" s="76"/>
      <c r="D382" s="76"/>
      <c r="E382" s="245"/>
      <c r="F382" s="614"/>
      <c r="G382" s="241"/>
      <c r="H382" s="76"/>
      <c r="I382" s="535"/>
      <c r="J382" s="535"/>
    </row>
    <row r="383" spans="1:10" ht="12.75" customHeight="1">
      <c r="A383" s="76"/>
      <c r="B383" s="76"/>
      <c r="C383" s="76"/>
      <c r="D383" s="76"/>
      <c r="E383" s="543"/>
      <c r="F383" s="582"/>
      <c r="G383" s="582"/>
      <c r="H383" s="543"/>
      <c r="I383" s="535"/>
      <c r="J383" s="535"/>
    </row>
    <row r="384" spans="1:10" ht="12.75" customHeight="1">
      <c r="A384" s="156"/>
      <c r="B384" s="156"/>
      <c r="C384" s="156"/>
      <c r="D384" s="156"/>
      <c r="E384" s="394"/>
      <c r="F384" s="394"/>
      <c r="G384" s="394"/>
      <c r="H384" s="156"/>
      <c r="I384" s="548"/>
      <c r="J384" s="548"/>
    </row>
    <row r="385" spans="1:10" ht="12.75" customHeight="1">
      <c r="A385" s="156"/>
      <c r="B385" s="156"/>
      <c r="C385" s="156"/>
      <c r="D385" s="156"/>
      <c r="E385" s="394"/>
      <c r="F385" s="394"/>
      <c r="G385" s="394"/>
      <c r="H385" s="343"/>
      <c r="I385" s="548"/>
      <c r="J385" s="548"/>
    </row>
    <row r="386" spans="1:10" ht="12.75" customHeight="1">
      <c r="A386" s="156"/>
      <c r="B386" s="156"/>
      <c r="C386" s="156"/>
      <c r="D386" s="156"/>
      <c r="E386" s="394"/>
      <c r="F386" s="394"/>
      <c r="G386" s="394"/>
      <c r="H386" s="156"/>
      <c r="I386" s="548"/>
      <c r="J386" s="548"/>
    </row>
    <row r="387" spans="1:10" ht="12.75" customHeight="1">
      <c r="A387" s="156"/>
      <c r="B387" s="156"/>
      <c r="C387" s="156"/>
      <c r="D387" s="156"/>
      <c r="E387" s="394"/>
      <c r="F387" s="394"/>
      <c r="G387" s="394"/>
      <c r="H387" s="159"/>
      <c r="I387" s="548"/>
      <c r="J387" s="548"/>
    </row>
    <row r="388" spans="1:10" ht="12.75" customHeight="1">
      <c r="A388" s="156"/>
      <c r="B388" s="156"/>
      <c r="C388" s="156"/>
      <c r="D388" s="156"/>
      <c r="E388" s="394"/>
      <c r="F388" s="394"/>
      <c r="G388" s="394"/>
      <c r="H388" s="156"/>
      <c r="I388" s="548"/>
      <c r="J388" s="548"/>
    </row>
    <row r="389" spans="1:10" ht="12.75" customHeight="1">
      <c r="A389" s="156"/>
      <c r="B389" s="156"/>
      <c r="C389" s="156"/>
      <c r="D389" s="156"/>
      <c r="E389" s="394"/>
      <c r="F389" s="394"/>
      <c r="G389" s="394"/>
      <c r="H389" s="156"/>
      <c r="I389" s="548"/>
      <c r="J389" s="548"/>
    </row>
    <row r="390" spans="1:10" ht="12.75" customHeight="1">
      <c r="A390" s="156"/>
      <c r="B390" s="156"/>
      <c r="C390" s="156"/>
      <c r="D390" s="156"/>
      <c r="E390" s="394"/>
      <c r="F390" s="394"/>
      <c r="G390" s="394"/>
      <c r="H390" s="156"/>
      <c r="I390" s="548"/>
      <c r="J390" s="548"/>
    </row>
    <row r="391" spans="1:10" ht="12.75" customHeight="1">
      <c r="A391" s="156"/>
      <c r="B391" s="156"/>
      <c r="C391" s="156"/>
      <c r="D391" s="156"/>
      <c r="E391" s="394"/>
      <c r="F391" s="394"/>
      <c r="G391" s="394"/>
      <c r="H391" s="156"/>
      <c r="I391" s="548"/>
      <c r="J391" s="548"/>
    </row>
    <row r="392" spans="1:10" ht="12.75" customHeight="1">
      <c r="A392" s="156"/>
      <c r="B392" s="156"/>
      <c r="C392" s="156"/>
      <c r="D392" s="156"/>
      <c r="E392" s="394"/>
      <c r="F392" s="394"/>
      <c r="G392" s="394"/>
      <c r="H392" s="156"/>
      <c r="I392" s="548"/>
      <c r="J392" s="548"/>
    </row>
    <row r="393" spans="1:10" ht="12.75" customHeight="1">
      <c r="A393" s="156"/>
      <c r="B393" s="156"/>
      <c r="C393" s="156"/>
      <c r="D393" s="156"/>
      <c r="E393" s="394"/>
      <c r="F393" s="394"/>
      <c r="G393" s="394"/>
      <c r="H393" s="156"/>
      <c r="I393" s="548"/>
      <c r="J393" s="548"/>
    </row>
    <row r="394" spans="1:10" ht="12.75" customHeight="1">
      <c r="A394" s="156"/>
      <c r="B394" s="156"/>
      <c r="C394" s="156"/>
      <c r="D394" s="156"/>
      <c r="E394" s="394"/>
      <c r="F394" s="394"/>
      <c r="G394" s="394"/>
      <c r="H394" s="156"/>
      <c r="I394" s="548"/>
      <c r="J394" s="548"/>
    </row>
    <row r="395" spans="1:10" ht="12.75" customHeight="1">
      <c r="A395" s="156"/>
      <c r="B395" s="156"/>
      <c r="C395" s="156"/>
      <c r="D395" s="156"/>
      <c r="E395" s="394"/>
      <c r="F395" s="394"/>
      <c r="G395" s="394"/>
      <c r="H395" s="156"/>
      <c r="I395" s="548"/>
      <c r="J395" s="548"/>
    </row>
    <row r="396" spans="1:10" ht="12.75" customHeight="1">
      <c r="A396" s="156"/>
      <c r="B396" s="156"/>
      <c r="C396" s="156"/>
      <c r="D396" s="156"/>
      <c r="E396" s="394"/>
      <c r="F396" s="394"/>
      <c r="G396" s="394"/>
      <c r="H396" s="156"/>
      <c r="I396" s="548"/>
      <c r="J396" s="548"/>
    </row>
    <row r="397" spans="1:10" ht="12.75" customHeight="1">
      <c r="A397" s="156"/>
      <c r="B397" s="156"/>
      <c r="C397" s="156"/>
      <c r="D397" s="156"/>
      <c r="E397" s="394"/>
      <c r="F397" s="394"/>
      <c r="G397" s="394"/>
      <c r="H397" s="156"/>
      <c r="I397" s="548"/>
      <c r="J397" s="548"/>
    </row>
    <row r="398" spans="1:10" ht="12.75" customHeight="1">
      <c r="A398" s="156"/>
      <c r="B398" s="156"/>
      <c r="C398" s="156"/>
      <c r="D398" s="156"/>
      <c r="E398" s="394"/>
      <c r="F398" s="394"/>
      <c r="G398" s="394"/>
      <c r="H398" s="156"/>
      <c r="I398" s="548"/>
      <c r="J398" s="548"/>
    </row>
    <row r="399" spans="1:10" ht="12.75" customHeight="1">
      <c r="A399" s="156"/>
      <c r="B399" s="156"/>
      <c r="C399" s="156"/>
      <c r="D399" s="156"/>
      <c r="E399" s="394"/>
      <c r="F399" s="394"/>
      <c r="G399" s="394"/>
      <c r="H399" s="156"/>
      <c r="I399" s="548"/>
      <c r="J399" s="548"/>
    </row>
    <row r="400" spans="1:10" ht="12.75" customHeight="1">
      <c r="A400" s="156"/>
      <c r="B400" s="156"/>
      <c r="C400" s="156"/>
      <c r="D400" s="156"/>
      <c r="E400" s="394"/>
      <c r="F400" s="394"/>
      <c r="G400" s="394"/>
      <c r="H400" s="156"/>
      <c r="I400" s="548"/>
      <c r="J400" s="548"/>
    </row>
    <row r="401" spans="1:10" ht="12.75" customHeight="1">
      <c r="A401" s="156"/>
      <c r="B401" s="156"/>
      <c r="C401" s="156"/>
      <c r="D401" s="156"/>
      <c r="E401" s="394"/>
      <c r="F401" s="394"/>
      <c r="G401" s="394"/>
      <c r="H401" s="156"/>
      <c r="I401" s="548"/>
      <c r="J401" s="548"/>
    </row>
    <row r="402" spans="1:10" ht="12.75" customHeight="1">
      <c r="A402" s="156"/>
      <c r="B402" s="156"/>
      <c r="C402" s="156"/>
      <c r="D402" s="156"/>
      <c r="E402" s="394"/>
      <c r="F402" s="394"/>
      <c r="G402" s="394"/>
      <c r="H402" s="156"/>
      <c r="I402" s="548"/>
      <c r="J402" s="548"/>
    </row>
    <row r="403" spans="1:10" ht="12.75" customHeight="1">
      <c r="A403" s="156"/>
      <c r="B403" s="156"/>
      <c r="C403" s="156"/>
      <c r="D403" s="156"/>
      <c r="E403" s="394"/>
      <c r="F403" s="394"/>
      <c r="G403" s="394"/>
      <c r="H403" s="156"/>
      <c r="I403" s="548"/>
      <c r="J403" s="548"/>
    </row>
    <row r="404" spans="1:10" ht="12.75" customHeight="1">
      <c r="A404" s="156"/>
      <c r="B404" s="156"/>
      <c r="C404" s="156"/>
      <c r="D404" s="156"/>
      <c r="E404" s="394"/>
      <c r="F404" s="394"/>
      <c r="G404" s="394"/>
      <c r="H404" s="156"/>
      <c r="I404" s="548"/>
      <c r="J404" s="548"/>
    </row>
    <row r="405" spans="1:10" ht="12.75" customHeight="1">
      <c r="A405" s="156"/>
      <c r="B405" s="156"/>
      <c r="C405" s="156"/>
      <c r="D405" s="156"/>
      <c r="E405" s="394"/>
      <c r="F405" s="394"/>
      <c r="G405" s="394"/>
      <c r="H405" s="156"/>
      <c r="I405" s="548"/>
      <c r="J405" s="548"/>
    </row>
    <row r="406" spans="1:10" ht="12.75" customHeight="1">
      <c r="A406" s="156"/>
      <c r="B406" s="156"/>
      <c r="C406" s="156"/>
      <c r="D406" s="156"/>
      <c r="E406" s="394"/>
      <c r="F406" s="394"/>
      <c r="G406" s="394"/>
      <c r="H406" s="156"/>
      <c r="I406" s="548"/>
      <c r="J406" s="548"/>
    </row>
    <row r="407" spans="1:10" ht="12.75" customHeight="1">
      <c r="A407" s="156"/>
      <c r="B407" s="156"/>
      <c r="C407" s="156"/>
      <c r="D407" s="156"/>
      <c r="E407" s="394"/>
      <c r="F407" s="394"/>
      <c r="G407" s="394"/>
      <c r="H407" s="156"/>
      <c r="I407" s="548"/>
      <c r="J407" s="548"/>
    </row>
    <row r="408" spans="1:10" ht="12.75" customHeight="1">
      <c r="A408" s="156"/>
      <c r="B408" s="156"/>
      <c r="C408" s="156"/>
      <c r="D408" s="156"/>
      <c r="E408" s="394"/>
      <c r="F408" s="394"/>
      <c r="G408" s="394"/>
      <c r="H408" s="156"/>
      <c r="I408" s="548"/>
      <c r="J408" s="548"/>
    </row>
    <row r="409" spans="1:10" ht="12.75" customHeight="1">
      <c r="A409" s="156"/>
      <c r="B409" s="156"/>
      <c r="C409" s="156"/>
      <c r="D409" s="156"/>
      <c r="E409" s="394"/>
      <c r="F409" s="394"/>
      <c r="G409" s="394"/>
      <c r="H409" s="156"/>
      <c r="I409" s="548"/>
      <c r="J409" s="548"/>
    </row>
    <row r="410" spans="1:10" ht="12.75" customHeight="1">
      <c r="A410" s="156"/>
      <c r="B410" s="156"/>
      <c r="C410" s="156"/>
      <c r="D410" s="156"/>
      <c r="E410" s="394"/>
      <c r="F410" s="394"/>
      <c r="G410" s="394"/>
      <c r="H410" s="156"/>
      <c r="I410" s="548"/>
      <c r="J410" s="548"/>
    </row>
    <row r="411" spans="1:10" ht="12.75" customHeight="1">
      <c r="A411" s="156"/>
      <c r="B411" s="156"/>
      <c r="C411" s="156"/>
      <c r="D411" s="156"/>
      <c r="E411" s="394"/>
      <c r="F411" s="394"/>
      <c r="G411" s="394"/>
      <c r="H411" s="156"/>
      <c r="I411" s="548"/>
      <c r="J411" s="548"/>
    </row>
    <row r="412" spans="1:10" ht="12.75" customHeight="1">
      <c r="A412" s="156"/>
      <c r="B412" s="156"/>
      <c r="C412" s="156"/>
      <c r="D412" s="156"/>
      <c r="E412" s="394"/>
      <c r="F412" s="394"/>
      <c r="G412" s="394"/>
      <c r="H412" s="156"/>
      <c r="I412" s="548"/>
      <c r="J412" s="548"/>
    </row>
    <row r="413" spans="1:10" ht="12.75" customHeight="1">
      <c r="A413" s="156"/>
      <c r="B413" s="156"/>
      <c r="C413" s="156"/>
      <c r="D413" s="156"/>
      <c r="E413" s="394"/>
      <c r="F413" s="394"/>
      <c r="G413" s="394"/>
      <c r="H413" s="156"/>
      <c r="I413" s="548"/>
      <c r="J413" s="548"/>
    </row>
    <row r="414" spans="1:10" ht="12.75" customHeight="1">
      <c r="A414" s="156"/>
      <c r="B414" s="156"/>
      <c r="C414" s="156"/>
      <c r="D414" s="156"/>
      <c r="E414" s="394"/>
      <c r="F414" s="394"/>
      <c r="G414" s="394"/>
      <c r="H414" s="156"/>
      <c r="I414" s="548"/>
      <c r="J414" s="548"/>
    </row>
    <row r="415" spans="1:10" ht="12.75" customHeight="1">
      <c r="A415" s="156"/>
      <c r="B415" s="156"/>
      <c r="C415" s="156"/>
      <c r="D415" s="156"/>
      <c r="E415" s="394"/>
      <c r="F415" s="394"/>
      <c r="G415" s="394"/>
      <c r="H415" s="156"/>
      <c r="I415" s="548"/>
      <c r="J415" s="548"/>
    </row>
    <row r="416" spans="1:10" ht="12.75" customHeight="1">
      <c r="A416" s="156"/>
      <c r="B416" s="156"/>
      <c r="C416" s="156"/>
      <c r="D416" s="156"/>
      <c r="E416" s="394"/>
      <c r="F416" s="394"/>
      <c r="G416" s="394"/>
      <c r="H416" s="156"/>
      <c r="I416" s="548"/>
      <c r="J416" s="548"/>
    </row>
    <row r="417" spans="1:10" ht="12.75" customHeight="1">
      <c r="A417" s="48"/>
      <c r="B417" s="48"/>
      <c r="C417" s="48"/>
      <c r="D417" s="48"/>
      <c r="E417" s="68"/>
      <c r="F417" s="68"/>
      <c r="G417" s="68"/>
      <c r="H417" s="48"/>
      <c r="I417" s="24"/>
      <c r="J417" s="24"/>
    </row>
    <row r="418" spans="1:10" ht="12.75" customHeight="1">
      <c r="A418" s="48"/>
      <c r="B418" s="48"/>
      <c r="C418" s="48"/>
      <c r="D418" s="48"/>
      <c r="E418" s="68"/>
      <c r="F418" s="68"/>
      <c r="G418" s="68"/>
      <c r="H418" s="48"/>
      <c r="I418" s="24"/>
      <c r="J418" s="24"/>
    </row>
    <row r="419" spans="1:10" ht="12.75" customHeight="1">
      <c r="A419" s="48"/>
      <c r="B419" s="48"/>
      <c r="C419" s="48"/>
      <c r="D419" s="48"/>
      <c r="E419" s="68"/>
      <c r="F419" s="68"/>
      <c r="G419" s="68"/>
      <c r="H419" s="48"/>
      <c r="I419" s="24"/>
      <c r="J419" s="24"/>
    </row>
    <row r="420" spans="1:10" ht="12.75" customHeight="1">
      <c r="A420" s="48"/>
      <c r="B420" s="48"/>
      <c r="C420" s="48"/>
      <c r="D420" s="48"/>
      <c r="E420" s="68"/>
      <c r="F420" s="68"/>
      <c r="G420" s="68"/>
      <c r="H420" s="48"/>
      <c r="I420" s="24"/>
      <c r="J420" s="24"/>
    </row>
    <row r="421" spans="1:10" ht="12.75" customHeight="1">
      <c r="A421" s="48"/>
      <c r="B421" s="48"/>
      <c r="C421" s="48"/>
      <c r="D421" s="48"/>
      <c r="E421" s="68"/>
      <c r="F421" s="68"/>
      <c r="G421" s="68"/>
      <c r="H421" s="48"/>
      <c r="I421" s="24"/>
      <c r="J421" s="24"/>
    </row>
    <row r="422" spans="1:10" ht="12.75" customHeight="1">
      <c r="A422" s="48"/>
      <c r="B422" s="48"/>
      <c r="C422" s="48"/>
      <c r="D422" s="48"/>
      <c r="E422" s="68"/>
      <c r="F422" s="68"/>
      <c r="G422" s="68"/>
      <c r="H422" s="48"/>
      <c r="I422" s="24"/>
      <c r="J422" s="24"/>
    </row>
    <row r="423" spans="1:10" ht="12.75" customHeight="1">
      <c r="A423" s="48"/>
      <c r="B423" s="48"/>
      <c r="C423" s="48"/>
      <c r="D423" s="48"/>
      <c r="E423" s="68"/>
      <c r="F423" s="68"/>
      <c r="G423" s="68"/>
      <c r="H423" s="48"/>
      <c r="I423" s="24"/>
      <c r="J423" s="24"/>
    </row>
    <row r="424" spans="1:10" ht="12.75" customHeight="1">
      <c r="A424" s="48"/>
      <c r="B424" s="48"/>
      <c r="C424" s="48"/>
      <c r="D424" s="48"/>
      <c r="E424" s="394" t="s">
        <v>558</v>
      </c>
      <c r="F424" s="36" t="s">
        <v>559</v>
      </c>
      <c r="G424" s="68"/>
      <c r="H424" s="48"/>
      <c r="I424" s="24"/>
      <c r="J424" s="24"/>
    </row>
    <row r="425" spans="1:10" ht="12.75" customHeight="1">
      <c r="A425" s="48"/>
      <c r="B425" s="48"/>
      <c r="C425" s="48"/>
      <c r="D425" s="48"/>
      <c r="E425" s="68"/>
      <c r="F425" s="68"/>
      <c r="G425" s="68"/>
      <c r="H425" s="48"/>
      <c r="I425" s="24"/>
      <c r="J425" s="24"/>
    </row>
    <row r="426" spans="1:10" ht="12.75" customHeight="1">
      <c r="A426" s="10"/>
      <c r="B426" s="34"/>
      <c r="C426" s="34"/>
      <c r="D426" s="34"/>
      <c r="E426" s="36"/>
      <c r="F426" s="36"/>
      <c r="G426" s="36"/>
      <c r="H426" s="36"/>
      <c r="I426" s="46"/>
      <c r="J426" s="46"/>
    </row>
    <row r="427" spans="1:10" ht="12.75" customHeight="1">
      <c r="A427" s="34"/>
      <c r="B427" s="34"/>
      <c r="C427" s="34"/>
      <c r="D427" s="34"/>
      <c r="E427" s="36"/>
      <c r="F427" s="36"/>
      <c r="G427" s="36"/>
      <c r="H427" s="36"/>
      <c r="I427" s="46"/>
      <c r="J427" s="46"/>
    </row>
    <row r="428" spans="1:10" ht="12.75" customHeight="1">
      <c r="A428" s="34"/>
      <c r="B428" s="34"/>
      <c r="C428" s="34"/>
      <c r="D428" s="34"/>
      <c r="E428" s="36"/>
      <c r="F428" s="36"/>
      <c r="G428" s="36"/>
      <c r="H428" s="36"/>
      <c r="I428" s="46"/>
      <c r="J428" s="46"/>
    </row>
    <row r="429" spans="1:10" ht="12.75" customHeight="1">
      <c r="A429" s="34"/>
      <c r="B429" s="34"/>
      <c r="C429" s="34"/>
      <c r="D429" s="34"/>
      <c r="E429" s="36"/>
      <c r="F429" s="36"/>
      <c r="G429" s="36"/>
      <c r="H429" s="36"/>
      <c r="I429" s="47"/>
      <c r="J429" s="47"/>
    </row>
    <row r="430" spans="1:10" ht="12.75" customHeight="1">
      <c r="A430" s="34"/>
      <c r="B430" s="34"/>
      <c r="C430" s="34"/>
      <c r="D430" s="34"/>
      <c r="E430" s="36"/>
      <c r="F430" s="36"/>
      <c r="G430" s="36"/>
      <c r="H430" s="36"/>
      <c r="I430" s="47"/>
      <c r="J430" s="47"/>
    </row>
    <row r="431" spans="1:10" ht="12.75" customHeight="1">
      <c r="A431" s="34"/>
      <c r="B431" s="34"/>
      <c r="C431" s="34"/>
      <c r="D431" s="34"/>
      <c r="E431" s="36"/>
      <c r="F431" s="36"/>
      <c r="G431" s="36"/>
      <c r="H431" s="36"/>
      <c r="I431" s="47"/>
      <c r="J431" s="47"/>
    </row>
    <row r="432" spans="1:10" ht="12.75" customHeight="1">
      <c r="A432" s="34"/>
      <c r="B432" s="34"/>
      <c r="C432" s="34"/>
      <c r="D432" s="34"/>
      <c r="E432" s="36"/>
      <c r="F432" s="36"/>
      <c r="G432" s="36"/>
      <c r="H432" s="36"/>
      <c r="I432" s="34"/>
      <c r="J432" s="34"/>
    </row>
    <row r="433" spans="1:10" ht="12.75" customHeight="1">
      <c r="A433" s="34"/>
      <c r="B433" s="34"/>
      <c r="C433" s="34"/>
      <c r="D433" s="34"/>
      <c r="E433" s="36"/>
      <c r="F433" s="36"/>
      <c r="G433" s="36"/>
      <c r="H433" s="36"/>
      <c r="I433" s="34"/>
      <c r="J433" s="34"/>
    </row>
    <row r="434" spans="1:10" ht="12.75" customHeight="1">
      <c r="A434" s="34"/>
      <c r="B434" s="34"/>
      <c r="C434" s="34"/>
      <c r="D434" s="34"/>
      <c r="E434" s="36"/>
      <c r="F434" s="36"/>
      <c r="G434" s="36"/>
      <c r="H434" s="36"/>
      <c r="I434" s="34"/>
      <c r="J434" s="34"/>
    </row>
    <row r="435" spans="1:10" ht="12.75" customHeight="1">
      <c r="A435" s="34"/>
      <c r="B435" s="34"/>
      <c r="C435" s="34"/>
      <c r="D435" s="34"/>
      <c r="E435" s="36"/>
      <c r="F435" s="36"/>
      <c r="G435" s="36"/>
      <c r="H435" s="36"/>
      <c r="I435" s="34"/>
      <c r="J435" s="34"/>
    </row>
    <row r="436" spans="1:10" ht="12.75" customHeight="1">
      <c r="A436" s="34"/>
      <c r="B436" s="34"/>
      <c r="C436" s="34"/>
      <c r="D436" s="34"/>
      <c r="E436" s="36"/>
      <c r="F436" s="36"/>
      <c r="G436" s="36"/>
      <c r="H436" s="36"/>
      <c r="I436" s="34"/>
      <c r="J436" s="34"/>
    </row>
    <row r="437" spans="1:10" ht="12.75" customHeight="1">
      <c r="A437" s="34"/>
      <c r="B437" s="34"/>
      <c r="C437" s="34"/>
      <c r="D437" s="34"/>
      <c r="E437" s="36"/>
      <c r="F437" s="36"/>
      <c r="G437" s="36"/>
      <c r="H437" s="36"/>
      <c r="I437" s="34"/>
      <c r="J437" s="34"/>
    </row>
    <row r="438" spans="1:10" ht="12.75" customHeight="1">
      <c r="A438" s="34"/>
      <c r="B438" s="34"/>
      <c r="C438" s="34"/>
      <c r="D438" s="34"/>
      <c r="E438" s="36"/>
      <c r="F438" s="36"/>
      <c r="G438" s="36"/>
      <c r="H438" s="36"/>
      <c r="I438" s="34"/>
      <c r="J438" s="34"/>
    </row>
    <row r="439" spans="1:10" ht="12.75" customHeight="1">
      <c r="A439" s="34"/>
      <c r="B439" s="34"/>
      <c r="C439" s="34"/>
      <c r="D439" s="34"/>
      <c r="E439" s="36"/>
      <c r="F439" s="36"/>
      <c r="G439" s="36"/>
      <c r="H439" s="36"/>
      <c r="I439" s="34"/>
      <c r="J439" s="34"/>
    </row>
    <row r="440" spans="1:10" ht="12.75" customHeight="1">
      <c r="A440" s="34"/>
      <c r="B440" s="34"/>
      <c r="C440" s="34"/>
      <c r="D440" s="34"/>
      <c r="E440" s="36"/>
      <c r="F440" s="36"/>
      <c r="G440" s="36"/>
      <c r="H440" s="36"/>
      <c r="I440" s="34"/>
      <c r="J440" s="34"/>
    </row>
    <row r="441" spans="1:10" ht="12.75" customHeight="1">
      <c r="A441" s="34"/>
      <c r="B441" s="34"/>
      <c r="C441" s="34"/>
      <c r="D441" s="34"/>
      <c r="E441" s="36"/>
      <c r="F441" s="36"/>
      <c r="G441" s="36"/>
      <c r="H441" s="36"/>
      <c r="I441" s="34"/>
      <c r="J441" s="34"/>
    </row>
    <row r="442" spans="1:10" ht="12.75" customHeight="1">
      <c r="A442" s="34"/>
      <c r="B442" s="34"/>
      <c r="C442" s="34"/>
      <c r="D442" s="34"/>
      <c r="E442" s="36"/>
      <c r="F442" s="36"/>
      <c r="G442" s="36"/>
      <c r="H442" s="36"/>
      <c r="I442" s="34"/>
      <c r="J442" s="34"/>
    </row>
    <row r="443" spans="1:10" ht="12.75" customHeight="1">
      <c r="A443" s="34"/>
      <c r="B443" s="34"/>
      <c r="C443" s="34"/>
      <c r="D443" s="34"/>
      <c r="E443" s="36"/>
      <c r="F443" s="36"/>
      <c r="G443" s="36"/>
      <c r="H443" s="36"/>
      <c r="I443" s="34"/>
      <c r="J443" s="34"/>
    </row>
    <row r="444" spans="1:10" ht="12.75" customHeight="1">
      <c r="A444" s="34"/>
      <c r="B444" s="34"/>
      <c r="C444" s="34"/>
      <c r="D444" s="34"/>
      <c r="E444" s="36"/>
      <c r="F444" s="36"/>
      <c r="G444" s="36"/>
      <c r="H444" s="36"/>
      <c r="I444" s="34"/>
      <c r="J444" s="34"/>
    </row>
    <row r="445" spans="1:10" ht="12.75" customHeight="1">
      <c r="A445" s="34"/>
      <c r="B445" s="34"/>
      <c r="C445" s="34"/>
      <c r="D445" s="34"/>
      <c r="E445" s="36"/>
      <c r="F445" s="36"/>
      <c r="G445" s="36"/>
      <c r="H445" s="36"/>
      <c r="I445" s="34"/>
      <c r="J445" s="34"/>
    </row>
    <row r="446" spans="1:10" ht="12.75" customHeight="1">
      <c r="A446" s="34"/>
      <c r="B446" s="34"/>
      <c r="C446" s="34"/>
      <c r="D446" s="34"/>
      <c r="E446" s="36"/>
      <c r="F446" s="36"/>
      <c r="G446" s="36"/>
      <c r="H446" s="36"/>
      <c r="I446" s="49"/>
      <c r="J446" s="49"/>
    </row>
    <row r="447" spans="1:10" ht="12.75" customHeight="1">
      <c r="A447" s="7"/>
      <c r="B447" s="7"/>
      <c r="C447" s="7"/>
      <c r="D447" s="7"/>
      <c r="E447" s="22"/>
      <c r="F447" s="22"/>
      <c r="G447" s="22"/>
      <c r="H447" s="22"/>
      <c r="I447" s="45"/>
      <c r="J447" s="45"/>
    </row>
    <row r="448" spans="1:10" ht="12.75" customHeight="1">
      <c r="A448" s="7"/>
      <c r="B448" s="7"/>
      <c r="C448" s="7"/>
      <c r="D448" s="7"/>
      <c r="E448" s="22"/>
      <c r="F448" s="22"/>
      <c r="G448" s="22"/>
      <c r="H448" s="22"/>
      <c r="I448" s="45"/>
      <c r="J448" s="45"/>
    </row>
    <row r="449" spans="1:10" ht="12.75" customHeight="1">
      <c r="A449" s="7"/>
      <c r="B449" s="7"/>
      <c r="C449" s="7"/>
      <c r="D449" s="7"/>
      <c r="E449" s="22"/>
      <c r="F449" s="22"/>
      <c r="G449" s="22"/>
      <c r="H449" s="22"/>
      <c r="I449" s="45"/>
      <c r="J449" s="45"/>
    </row>
    <row r="450" spans="1:10" ht="12.75" customHeight="1">
      <c r="A450" s="7"/>
      <c r="B450" s="7"/>
      <c r="C450" s="7"/>
      <c r="D450" s="7"/>
      <c r="E450" s="22"/>
      <c r="F450" s="22"/>
      <c r="G450" s="22"/>
      <c r="H450" s="22"/>
      <c r="I450" s="45"/>
      <c r="J450" s="45"/>
    </row>
    <row r="451" spans="1:10" ht="12.75" customHeight="1">
      <c r="A451" s="7"/>
      <c r="B451" s="7"/>
      <c r="C451" s="7"/>
      <c r="D451" s="7"/>
      <c r="E451" s="22"/>
      <c r="F451" s="22"/>
      <c r="G451" s="22"/>
      <c r="H451" s="22"/>
      <c r="I451" s="45"/>
      <c r="J451" s="45"/>
    </row>
    <row r="452" spans="1:10" ht="12.75" customHeight="1">
      <c r="A452" s="7"/>
      <c r="B452" s="7"/>
      <c r="C452" s="7"/>
      <c r="D452" s="7"/>
      <c r="E452" s="22"/>
      <c r="F452" s="22"/>
      <c r="G452" s="22"/>
      <c r="H452" s="22"/>
      <c r="I452" s="45"/>
      <c r="J452" s="45"/>
    </row>
    <row r="453" spans="1:10" ht="12.75" customHeight="1">
      <c r="A453" s="7"/>
      <c r="B453" s="7"/>
      <c r="C453" s="7"/>
      <c r="D453" s="7"/>
      <c r="E453" s="22"/>
      <c r="F453" s="22"/>
      <c r="G453" s="22"/>
      <c r="H453" s="22"/>
      <c r="I453" s="45"/>
      <c r="J453" s="45"/>
    </row>
    <row r="454" spans="1:10" ht="12.75" customHeight="1">
      <c r="A454" s="7"/>
      <c r="B454" s="7"/>
      <c r="C454" s="7"/>
      <c r="D454" s="7"/>
      <c r="E454" s="22"/>
      <c r="F454" s="22"/>
      <c r="G454" s="22"/>
      <c r="H454" s="7"/>
      <c r="I454" s="45"/>
      <c r="J454" s="45"/>
    </row>
    <row r="455" spans="1:10" ht="12.75" customHeight="1">
      <c r="A455" s="7"/>
      <c r="B455" s="7"/>
      <c r="C455" s="7"/>
      <c r="D455" s="7"/>
      <c r="E455" s="22"/>
      <c r="F455" s="22"/>
      <c r="G455" s="22"/>
      <c r="H455" s="7"/>
      <c r="I455" s="45"/>
      <c r="J455" s="45"/>
    </row>
    <row r="456" spans="1:10" ht="12.75" customHeight="1">
      <c r="A456" s="7"/>
      <c r="B456" s="7"/>
      <c r="C456" s="7"/>
      <c r="D456" s="7"/>
      <c r="E456" s="22"/>
      <c r="F456" s="22"/>
      <c r="G456" s="22"/>
      <c r="H456" s="7"/>
      <c r="I456" s="45"/>
      <c r="J456" s="45"/>
    </row>
    <row r="457" spans="1:10" ht="12.75" customHeight="1">
      <c r="A457" s="7"/>
      <c r="B457" s="7"/>
      <c r="C457" s="7"/>
      <c r="D457" s="7"/>
      <c r="E457" s="22"/>
      <c r="F457" s="22"/>
      <c r="G457" s="22"/>
      <c r="H457" s="7"/>
      <c r="I457" s="45"/>
      <c r="J457" s="45"/>
    </row>
    <row r="458" spans="1:10" ht="12.75" customHeight="1">
      <c r="A458" s="7"/>
      <c r="B458" s="7"/>
      <c r="C458" s="7"/>
      <c r="D458" s="7"/>
      <c r="E458" s="22"/>
      <c r="F458" s="22"/>
      <c r="G458" s="22"/>
      <c r="H458" s="7"/>
      <c r="I458" s="45"/>
      <c r="J458" s="45"/>
    </row>
    <row r="459" spans="1:10" ht="12.75" customHeight="1">
      <c r="A459" s="7"/>
      <c r="B459" s="7"/>
      <c r="C459" s="7"/>
      <c r="D459" s="7"/>
      <c r="E459" s="22"/>
      <c r="F459" s="22"/>
      <c r="G459" s="22"/>
      <c r="H459" s="7"/>
      <c r="I459" s="45"/>
      <c r="J459" s="45"/>
    </row>
    <row r="460" spans="1:10" ht="12.75" customHeight="1">
      <c r="A460" s="7"/>
      <c r="B460" s="7"/>
      <c r="C460" s="7"/>
      <c r="D460" s="7"/>
      <c r="E460" s="22"/>
      <c r="F460" s="22"/>
      <c r="G460" s="22"/>
      <c r="H460" s="7"/>
      <c r="I460" s="45"/>
      <c r="J460" s="45"/>
    </row>
    <row r="461" spans="1:10" ht="12.75" customHeight="1">
      <c r="A461" s="7"/>
      <c r="B461" s="7"/>
      <c r="C461" s="7"/>
      <c r="D461" s="7"/>
      <c r="E461" s="22"/>
      <c r="F461" s="22"/>
      <c r="G461" s="22"/>
      <c r="H461" s="7"/>
      <c r="I461" s="45"/>
      <c r="J461" s="45"/>
    </row>
    <row r="462" spans="1:10" ht="12.75" customHeight="1">
      <c r="A462" s="7"/>
      <c r="B462" s="7"/>
      <c r="C462" s="7"/>
      <c r="D462" s="7"/>
      <c r="E462" s="22"/>
      <c r="F462" s="22"/>
      <c r="G462" s="22"/>
      <c r="H462" s="7"/>
      <c r="I462" s="45"/>
      <c r="J462" s="45"/>
    </row>
    <row r="463" spans="1:10" ht="12.75" customHeight="1">
      <c r="A463" s="7"/>
      <c r="B463" s="7"/>
      <c r="C463" s="7"/>
      <c r="D463" s="7"/>
      <c r="E463" s="22"/>
      <c r="F463" s="22"/>
      <c r="G463" s="22"/>
      <c r="H463" s="7"/>
      <c r="I463" s="45"/>
      <c r="J463" s="45"/>
    </row>
    <row r="464" spans="1:10" ht="12.75" customHeight="1">
      <c r="A464" s="7"/>
      <c r="B464" s="7"/>
      <c r="C464" s="7"/>
      <c r="D464" s="7"/>
      <c r="E464" s="22"/>
      <c r="F464" s="22"/>
      <c r="G464" s="22"/>
      <c r="H464" s="7"/>
      <c r="I464" s="45"/>
      <c r="J464" s="45"/>
    </row>
    <row r="465" spans="1:10" ht="12.75" customHeight="1">
      <c r="A465" s="7"/>
      <c r="B465" s="7"/>
      <c r="C465" s="7"/>
      <c r="D465" s="7"/>
      <c r="E465" s="22"/>
      <c r="F465" s="22"/>
      <c r="G465" s="22"/>
      <c r="H465" s="7"/>
      <c r="I465" s="45"/>
      <c r="J465" s="45"/>
    </row>
    <row r="466" spans="1:10" ht="12.75" customHeight="1">
      <c r="A466" s="7"/>
      <c r="B466" s="7"/>
      <c r="C466" s="7"/>
      <c r="D466" s="7"/>
      <c r="E466" s="22"/>
      <c r="F466" s="22"/>
      <c r="G466" s="22"/>
      <c r="H466" s="7"/>
      <c r="I466" s="45"/>
      <c r="J466" s="45"/>
    </row>
    <row r="491" spans="11:13" ht="12.75" customHeight="1">
      <c r="K491" s="48"/>
      <c r="L491" s="48"/>
      <c r="M491" s="48"/>
    </row>
    <row r="492" spans="11:13" ht="12.75" customHeight="1">
      <c r="K492" s="48"/>
      <c r="L492" s="48"/>
      <c r="M492" s="48"/>
    </row>
    <row r="493" spans="11:13" ht="12.75" customHeight="1">
      <c r="K493" s="48"/>
      <c r="L493" s="48"/>
      <c r="M493" s="48"/>
    </row>
    <row r="494" spans="11:13" ht="12.75" customHeight="1">
      <c r="K494" s="48"/>
      <c r="L494" s="48"/>
      <c r="M494" s="48"/>
    </row>
    <row r="495" spans="11:13" ht="12.75" customHeight="1">
      <c r="K495" s="48"/>
      <c r="L495" s="48"/>
      <c r="M495" s="48"/>
    </row>
    <row r="496" spans="11:13" ht="12.75" customHeight="1">
      <c r="K496" s="48"/>
      <c r="L496" s="48"/>
      <c r="M496" s="48"/>
    </row>
    <row r="497" spans="11:13" ht="12.75" customHeight="1">
      <c r="K497" s="48"/>
      <c r="L497" s="48"/>
      <c r="M497" s="48"/>
    </row>
    <row r="498" spans="11:13" ht="12.75" customHeight="1">
      <c r="K498" s="48"/>
      <c r="L498" s="48"/>
      <c r="M498" s="48"/>
    </row>
    <row r="499" spans="11:13" ht="12.75" customHeight="1">
      <c r="K499" s="48"/>
      <c r="L499" s="48"/>
      <c r="M499" s="48"/>
    </row>
    <row r="500" spans="11:13" ht="12.75" customHeight="1">
      <c r="K500" s="48"/>
      <c r="L500" s="48"/>
      <c r="M500" s="48"/>
    </row>
    <row r="501" spans="11:13" ht="12.75" customHeight="1">
      <c r="K501" s="48"/>
      <c r="L501" s="48"/>
      <c r="M501" s="48"/>
    </row>
    <row r="502" spans="11:13" ht="12.75" customHeight="1">
      <c r="K502" s="48"/>
      <c r="L502" s="48"/>
      <c r="M502" s="48"/>
    </row>
    <row r="503" spans="11:13" ht="12.75" customHeight="1">
      <c r="K503" s="48"/>
      <c r="L503" s="48"/>
      <c r="M503" s="48"/>
    </row>
    <row r="504" spans="11:13" ht="12.75" customHeight="1">
      <c r="K504" s="48"/>
      <c r="L504" s="48"/>
      <c r="M504" s="48"/>
    </row>
    <row r="505" spans="11:13" ht="12.75" customHeight="1">
      <c r="K505" s="48"/>
      <c r="L505" s="48"/>
      <c r="M505" s="48"/>
    </row>
    <row r="506" spans="11:13" ht="12.75" customHeight="1">
      <c r="K506" s="48"/>
      <c r="L506" s="48"/>
      <c r="M506" s="48"/>
    </row>
    <row r="507" spans="11:13" ht="12.75" customHeight="1">
      <c r="K507" s="48"/>
      <c r="L507" s="48"/>
      <c r="M507" s="48"/>
    </row>
    <row r="508" spans="11:13" ht="12.75" customHeight="1">
      <c r="K508" s="48"/>
      <c r="L508" s="48"/>
      <c r="M508" s="48"/>
    </row>
    <row r="509" spans="11:13" ht="12.75" customHeight="1">
      <c r="K509" s="48"/>
      <c r="L509" s="48"/>
      <c r="M509" s="48"/>
    </row>
    <row r="510" spans="11:13" ht="12.75" customHeight="1">
      <c r="K510" s="48"/>
      <c r="L510" s="48"/>
      <c r="M510" s="48"/>
    </row>
    <row r="511" spans="11:13" ht="12.75" customHeight="1">
      <c r="K511" s="48"/>
      <c r="L511" s="48"/>
      <c r="M511" s="48"/>
    </row>
    <row r="512" spans="11:13" ht="12.75" customHeight="1">
      <c r="K512" s="48"/>
      <c r="L512" s="48"/>
      <c r="M512" s="48"/>
    </row>
    <row r="513" spans="11:13" ht="12.75" customHeight="1">
      <c r="K513" s="48"/>
      <c r="L513" s="48"/>
      <c r="M513" s="48"/>
    </row>
    <row r="662" ht="13.5" customHeight="1"/>
    <row r="695" spans="11:12" ht="12.75" customHeight="1">
      <c r="K695" s="48"/>
      <c r="L695" s="48"/>
    </row>
    <row r="696" spans="11:12" ht="12.75" customHeight="1">
      <c r="K696" s="48"/>
      <c r="L696" s="48"/>
    </row>
    <row r="697" spans="11:12" ht="12.75" customHeight="1">
      <c r="K697" s="48"/>
      <c r="L697" s="48"/>
    </row>
    <row r="698" spans="11:12" ht="12.75" customHeight="1">
      <c r="K698" s="48"/>
      <c r="L698" s="48"/>
    </row>
    <row r="699" spans="11:12" ht="12.75" customHeight="1">
      <c r="K699" s="48"/>
      <c r="L699" s="48"/>
    </row>
    <row r="700" spans="11:12" ht="12.75" customHeight="1">
      <c r="K700" s="48"/>
      <c r="L700" s="48"/>
    </row>
    <row r="701" spans="11:12" ht="12.75" customHeight="1">
      <c r="K701" s="48"/>
      <c r="L701" s="48"/>
    </row>
    <row r="702" spans="11:12" ht="12.75" customHeight="1">
      <c r="K702" s="48"/>
      <c r="L702" s="48"/>
    </row>
    <row r="703" spans="11:12" ht="12.75" customHeight="1">
      <c r="K703" s="48"/>
      <c r="L703" s="48"/>
    </row>
    <row r="704" spans="11:12" ht="12.75" customHeight="1">
      <c r="K704" s="48"/>
      <c r="L704" s="48"/>
    </row>
    <row r="705" spans="11:12" ht="12.75" customHeight="1">
      <c r="K705" s="48"/>
      <c r="L705" s="48"/>
    </row>
    <row r="706" spans="11:12" ht="12.75" customHeight="1">
      <c r="K706" s="48"/>
      <c r="L706" s="48"/>
    </row>
    <row r="707" spans="11:12" ht="12.75" customHeight="1">
      <c r="K707" s="48"/>
      <c r="L707" s="48"/>
    </row>
    <row r="708" spans="11:12" ht="12.75" customHeight="1">
      <c r="K708" s="48"/>
      <c r="L708" s="48"/>
    </row>
    <row r="709" spans="11:12" ht="12.75" customHeight="1">
      <c r="K709" s="48"/>
      <c r="L709" s="48"/>
    </row>
    <row r="710" spans="11:12" ht="12.75" customHeight="1">
      <c r="K710" s="48"/>
      <c r="L710" s="48"/>
    </row>
    <row r="711" spans="11:12" ht="12.75" customHeight="1">
      <c r="K711" s="48"/>
      <c r="L711" s="48"/>
    </row>
    <row r="712" spans="11:12" ht="12.75" customHeight="1">
      <c r="K712" s="48"/>
      <c r="L712" s="48"/>
    </row>
    <row r="713" spans="11:12" ht="12.75" customHeight="1">
      <c r="K713" s="48"/>
      <c r="L713" s="48"/>
    </row>
    <row r="714" spans="11:12" ht="12.75" customHeight="1">
      <c r="K714" s="48"/>
      <c r="L714" s="48"/>
    </row>
  </sheetData>
  <sheetProtection/>
  <printOptions/>
  <pageMargins left="0.09" right="0.24" top="0.66" bottom="0.47" header="0.5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1">
      <selection activeCell="E124" sqref="E124:G124"/>
    </sheetView>
  </sheetViews>
  <sheetFormatPr defaultColWidth="9.00390625" defaultRowHeight="12.75"/>
  <cols>
    <col min="1" max="1" width="4.375" style="0" customWidth="1"/>
    <col min="2" max="2" width="7.00390625" style="0" customWidth="1"/>
    <col min="3" max="3" width="5.75390625" style="0" customWidth="1"/>
    <col min="4" max="4" width="36.625" style="0" customWidth="1"/>
    <col min="5" max="6" width="11.875" style="0" customWidth="1"/>
    <col min="7" max="7" width="11.00390625" style="0" customWidth="1"/>
    <col min="8" max="8" width="9.00390625" style="0" customWidth="1"/>
    <col min="9" max="9" width="0.74609375" style="0" hidden="1" customWidth="1"/>
    <col min="10" max="10" width="11.75390625" style="0" bestFit="1" customWidth="1"/>
    <col min="12" max="12" width="10.125" style="0" bestFit="1" customWidth="1"/>
  </cols>
  <sheetData>
    <row r="1" spans="1:8" ht="12.75" customHeight="1">
      <c r="A1" s="76"/>
      <c r="B1" s="76"/>
      <c r="C1" s="76"/>
      <c r="D1" s="76"/>
      <c r="E1" s="76"/>
      <c r="F1" s="76"/>
      <c r="G1" s="76"/>
      <c r="H1" s="76"/>
    </row>
    <row r="2" spans="1:9" ht="12.75" customHeight="1">
      <c r="A2" s="76"/>
      <c r="B2" s="76"/>
      <c r="C2" s="76"/>
      <c r="D2" s="76"/>
      <c r="E2" s="76"/>
      <c r="F2" s="76" t="s">
        <v>253</v>
      </c>
      <c r="G2" s="76"/>
      <c r="H2" s="76"/>
      <c r="I2" s="7"/>
    </row>
    <row r="3" spans="1:9" ht="12.75" customHeight="1">
      <c r="A3" s="76"/>
      <c r="B3" s="76"/>
      <c r="C3" s="76"/>
      <c r="D3" s="76"/>
      <c r="E3" s="76"/>
      <c r="F3" s="76" t="s">
        <v>1</v>
      </c>
      <c r="G3" s="76"/>
      <c r="H3" s="76"/>
      <c r="I3" s="7"/>
    </row>
    <row r="4" spans="1:9" ht="12.75" customHeight="1">
      <c r="A4" s="76"/>
      <c r="B4" s="76"/>
      <c r="C4" s="76"/>
      <c r="D4" s="76"/>
      <c r="E4" s="76"/>
      <c r="F4" s="76" t="s">
        <v>481</v>
      </c>
      <c r="G4" s="76"/>
      <c r="H4" s="76"/>
      <c r="I4" s="7"/>
    </row>
    <row r="5" spans="1:8" ht="12.75" customHeight="1">
      <c r="A5" s="76"/>
      <c r="B5" s="76"/>
      <c r="C5" s="76"/>
      <c r="D5" s="76"/>
      <c r="E5" s="76"/>
      <c r="F5" s="76"/>
      <c r="G5" s="76"/>
      <c r="H5" s="76"/>
    </row>
    <row r="6" spans="1:8" ht="12.75" customHeight="1">
      <c r="A6" s="76"/>
      <c r="B6" s="76"/>
      <c r="C6" s="76"/>
      <c r="D6" s="78" t="s">
        <v>258</v>
      </c>
      <c r="E6" s="76"/>
      <c r="F6" s="76"/>
      <c r="G6" s="76"/>
      <c r="H6" s="76"/>
    </row>
    <row r="7" spans="1:9" ht="12.75" customHeight="1">
      <c r="A7" s="79"/>
      <c r="B7" s="80"/>
      <c r="C7" s="79"/>
      <c r="D7" s="80"/>
      <c r="E7" s="79" t="s">
        <v>241</v>
      </c>
      <c r="F7" s="80" t="s">
        <v>102</v>
      </c>
      <c r="G7" s="81" t="s">
        <v>244</v>
      </c>
      <c r="H7" s="82" t="s">
        <v>246</v>
      </c>
      <c r="I7" s="41"/>
    </row>
    <row r="8" spans="1:9" ht="12.75" customHeight="1">
      <c r="A8" s="83" t="s">
        <v>98</v>
      </c>
      <c r="B8" s="84" t="s">
        <v>99</v>
      </c>
      <c r="C8" s="83" t="s">
        <v>4</v>
      </c>
      <c r="D8" s="84" t="s">
        <v>240</v>
      </c>
      <c r="E8" s="83" t="s">
        <v>103</v>
      </c>
      <c r="F8" s="84" t="s">
        <v>242</v>
      </c>
      <c r="G8" s="85" t="s">
        <v>483</v>
      </c>
      <c r="H8" s="86"/>
      <c r="I8" s="41"/>
    </row>
    <row r="9" spans="1:9" ht="12.75" customHeight="1">
      <c r="A9" s="87"/>
      <c r="B9" s="88"/>
      <c r="C9" s="87"/>
      <c r="D9" s="88"/>
      <c r="E9" s="87" t="s">
        <v>482</v>
      </c>
      <c r="F9" s="88" t="s">
        <v>243</v>
      </c>
      <c r="G9" s="89"/>
      <c r="H9" s="90" t="s">
        <v>247</v>
      </c>
      <c r="I9" s="41"/>
    </row>
    <row r="10" spans="1:9" ht="12.75" customHeight="1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3">
        <v>8</v>
      </c>
      <c r="I10" s="42"/>
    </row>
    <row r="11" spans="1:10" ht="12.75" customHeight="1">
      <c r="A11" s="142">
        <v>600</v>
      </c>
      <c r="B11" s="185"/>
      <c r="C11" s="162"/>
      <c r="D11" s="162" t="s">
        <v>24</v>
      </c>
      <c r="E11" s="186">
        <f aca="true" t="shared" si="0" ref="E11:G12">E12</f>
        <v>5311950</v>
      </c>
      <c r="F11" s="187">
        <f t="shared" si="0"/>
        <v>2961220</v>
      </c>
      <c r="G11" s="188">
        <f t="shared" si="0"/>
        <v>2917551.7800000003</v>
      </c>
      <c r="H11" s="685">
        <f>G11/F11*100</f>
        <v>98.52533010043159</v>
      </c>
      <c r="I11" s="52"/>
      <c r="J11" s="53"/>
    </row>
    <row r="12" spans="1:10" ht="12.75" customHeight="1">
      <c r="A12" s="189"/>
      <c r="B12" s="190">
        <v>60014</v>
      </c>
      <c r="C12" s="108"/>
      <c r="D12" s="108" t="s">
        <v>25</v>
      </c>
      <c r="E12" s="191">
        <f t="shared" si="0"/>
        <v>5311950</v>
      </c>
      <c r="F12" s="109">
        <f t="shared" si="0"/>
        <v>2961220</v>
      </c>
      <c r="G12" s="192">
        <f t="shared" si="0"/>
        <v>2917551.7800000003</v>
      </c>
      <c r="H12" s="686">
        <f>G12/F12*100</f>
        <v>98.52533010043159</v>
      </c>
      <c r="I12" s="50"/>
      <c r="J12" s="51"/>
    </row>
    <row r="13" spans="1:10" ht="12.75" customHeight="1">
      <c r="A13" s="121"/>
      <c r="B13" s="193"/>
      <c r="C13" s="108"/>
      <c r="D13" s="152" t="s">
        <v>245</v>
      </c>
      <c r="E13" s="194">
        <f>E15+E33</f>
        <v>5311950</v>
      </c>
      <c r="F13" s="195">
        <f>F15+F33</f>
        <v>2961220</v>
      </c>
      <c r="G13" s="196">
        <f>G15+G33</f>
        <v>2917551.7800000003</v>
      </c>
      <c r="H13" s="700">
        <f>G13/F13*100</f>
        <v>98.52533010043159</v>
      </c>
      <c r="I13" s="50"/>
      <c r="J13" s="51"/>
    </row>
    <row r="14" spans="1:10" ht="12.75" customHeight="1">
      <c r="A14" s="121"/>
      <c r="B14" s="193"/>
      <c r="C14" s="108"/>
      <c r="D14" s="495"/>
      <c r="E14" s="194"/>
      <c r="F14" s="195"/>
      <c r="G14" s="196"/>
      <c r="H14" s="686"/>
      <c r="I14" s="50"/>
      <c r="J14" s="51"/>
    </row>
    <row r="15" spans="1:10" ht="12.75" customHeight="1">
      <c r="A15" s="121"/>
      <c r="B15" s="193"/>
      <c r="C15" s="108"/>
      <c r="D15" s="495" t="s">
        <v>519</v>
      </c>
      <c r="E15" s="194">
        <f>E16+E17</f>
        <v>5112000</v>
      </c>
      <c r="F15" s="195">
        <v>2733790</v>
      </c>
      <c r="G15" s="196">
        <f>G16+G17</f>
        <v>2691221.7800000003</v>
      </c>
      <c r="H15" s="700">
        <f>G15/F15*100</f>
        <v>98.44288624949246</v>
      </c>
      <c r="I15" s="50"/>
      <c r="J15" s="51"/>
    </row>
    <row r="16" spans="1:10" ht="12.75" customHeight="1">
      <c r="A16" s="121"/>
      <c r="B16" s="193"/>
      <c r="C16" s="114">
        <v>6050</v>
      </c>
      <c r="D16" s="113" t="s">
        <v>31</v>
      </c>
      <c r="E16" s="197">
        <v>2439540</v>
      </c>
      <c r="F16" s="115">
        <v>1642538</v>
      </c>
      <c r="G16" s="198">
        <v>1599969.78</v>
      </c>
      <c r="H16" s="689">
        <f>G16/F16*100</f>
        <v>97.40838750762539</v>
      </c>
      <c r="I16" s="50"/>
      <c r="J16" s="717"/>
    </row>
    <row r="17" spans="1:10" ht="12.75" customHeight="1">
      <c r="A17" s="121"/>
      <c r="B17" s="193"/>
      <c r="C17" s="114">
        <v>6057</v>
      </c>
      <c r="D17" s="113" t="s">
        <v>31</v>
      </c>
      <c r="E17" s="197">
        <f>E21</f>
        <v>2672460</v>
      </c>
      <c r="F17" s="115">
        <v>1091252</v>
      </c>
      <c r="G17" s="198">
        <v>1091252</v>
      </c>
      <c r="H17" s="689">
        <f>G17/F17*100</f>
        <v>100</v>
      </c>
      <c r="I17" s="50"/>
      <c r="J17" s="51"/>
    </row>
    <row r="18" spans="1:10" ht="12.75" customHeight="1">
      <c r="A18" s="121"/>
      <c r="B18" s="193"/>
      <c r="C18" s="114"/>
      <c r="D18" s="113" t="s">
        <v>520</v>
      </c>
      <c r="E18" s="197"/>
      <c r="F18" s="115"/>
      <c r="G18" s="192"/>
      <c r="H18" s="686"/>
      <c r="I18" s="50"/>
      <c r="J18" s="51"/>
    </row>
    <row r="19" spans="1:10" ht="12.75" customHeight="1">
      <c r="A19" s="121"/>
      <c r="B19" s="193"/>
      <c r="C19" s="108"/>
      <c r="D19" s="199" t="s">
        <v>488</v>
      </c>
      <c r="E19" s="200">
        <f>E20+E21</f>
        <v>4200000</v>
      </c>
      <c r="F19" s="201">
        <f>F20+F21</f>
        <v>1727300</v>
      </c>
      <c r="G19" s="202">
        <f>G20+G21</f>
        <v>1727296.28</v>
      </c>
      <c r="H19" s="687"/>
      <c r="I19" s="50"/>
      <c r="J19" s="51"/>
    </row>
    <row r="20" spans="1:8" ht="12.75" customHeight="1">
      <c r="A20" s="105"/>
      <c r="B20" s="156"/>
      <c r="C20" s="114">
        <v>6050</v>
      </c>
      <c r="D20" s="113" t="s">
        <v>31</v>
      </c>
      <c r="E20" s="197">
        <v>1527540</v>
      </c>
      <c r="F20" s="115">
        <v>636048</v>
      </c>
      <c r="G20" s="198">
        <v>636044.28</v>
      </c>
      <c r="H20" s="689">
        <f>G20/F20*100</f>
        <v>99.99941513848012</v>
      </c>
    </row>
    <row r="21" spans="1:10" ht="12.75" customHeight="1">
      <c r="A21" s="105"/>
      <c r="B21" s="156"/>
      <c r="C21" s="114">
        <v>6057</v>
      </c>
      <c r="D21" s="113" t="s">
        <v>31</v>
      </c>
      <c r="E21" s="197">
        <v>2672460</v>
      </c>
      <c r="F21" s="115">
        <v>1091252</v>
      </c>
      <c r="G21" s="198">
        <v>1091252</v>
      </c>
      <c r="H21" s="689">
        <f>G21/F21*100</f>
        <v>100</v>
      </c>
      <c r="J21" s="54"/>
    </row>
    <row r="22" spans="1:8" ht="12.75" customHeight="1">
      <c r="A22" s="105"/>
      <c r="B22" s="156"/>
      <c r="C22" s="114"/>
      <c r="D22" s="113"/>
      <c r="E22" s="203"/>
      <c r="F22" s="204"/>
      <c r="G22" s="205"/>
      <c r="H22" s="688"/>
    </row>
    <row r="23" spans="1:8" ht="12.75" customHeight="1">
      <c r="A23" s="105"/>
      <c r="B23" s="156"/>
      <c r="C23" s="114"/>
      <c r="D23" s="199" t="s">
        <v>489</v>
      </c>
      <c r="E23" s="714"/>
      <c r="F23" s="577"/>
      <c r="G23" s="715">
        <v>550931.91</v>
      </c>
      <c r="H23" s="716"/>
    </row>
    <row r="24" spans="1:8" ht="12.75" customHeight="1">
      <c r="A24" s="105"/>
      <c r="B24" s="156"/>
      <c r="C24" s="114"/>
      <c r="D24" s="259"/>
      <c r="E24" s="203"/>
      <c r="F24" s="204"/>
      <c r="G24" s="205"/>
      <c r="H24" s="688"/>
    </row>
    <row r="25" spans="1:8" ht="12.75" customHeight="1">
      <c r="A25" s="105"/>
      <c r="B25" s="156"/>
      <c r="C25" s="114"/>
      <c r="D25" s="199" t="s">
        <v>490</v>
      </c>
      <c r="E25" s="203"/>
      <c r="F25" s="204"/>
      <c r="G25" s="205"/>
      <c r="H25" s="688"/>
    </row>
    <row r="26" spans="1:8" ht="12.75" customHeight="1">
      <c r="A26" s="105"/>
      <c r="B26" s="156"/>
      <c r="C26" s="114"/>
      <c r="D26" s="199" t="s">
        <v>518</v>
      </c>
      <c r="E26" s="714"/>
      <c r="F26" s="577"/>
      <c r="G26" s="715">
        <v>350035.54</v>
      </c>
      <c r="H26" s="716"/>
    </row>
    <row r="27" spans="1:8" ht="12.75" customHeight="1">
      <c r="A27" s="105"/>
      <c r="B27" s="156"/>
      <c r="C27" s="114"/>
      <c r="D27" s="259"/>
      <c r="E27" s="203"/>
      <c r="F27" s="204"/>
      <c r="G27" s="205"/>
      <c r="H27" s="688"/>
    </row>
    <row r="28" spans="1:8" ht="12.75" customHeight="1">
      <c r="A28" s="105"/>
      <c r="B28" s="156"/>
      <c r="C28" s="114"/>
      <c r="D28" s="199" t="s">
        <v>491</v>
      </c>
      <c r="E28" s="714"/>
      <c r="F28" s="577"/>
      <c r="G28" s="715">
        <v>55209.05</v>
      </c>
      <c r="H28" s="716"/>
    </row>
    <row r="29" spans="1:8" ht="12.75" customHeight="1">
      <c r="A29" s="105"/>
      <c r="B29" s="156"/>
      <c r="C29" s="114"/>
      <c r="D29" s="259"/>
      <c r="E29" s="203"/>
      <c r="F29" s="204"/>
      <c r="G29" s="205"/>
      <c r="H29" s="688"/>
    </row>
    <row r="30" spans="1:8" ht="12.75" customHeight="1">
      <c r="A30" s="105"/>
      <c r="B30" s="156"/>
      <c r="C30" s="114"/>
      <c r="D30" s="199" t="s">
        <v>522</v>
      </c>
      <c r="E30" s="714"/>
      <c r="F30" s="577"/>
      <c r="G30" s="715">
        <v>7749</v>
      </c>
      <c r="H30" s="716"/>
    </row>
    <row r="31" spans="1:8" ht="12.75" customHeight="1">
      <c r="A31" s="105"/>
      <c r="B31" s="156"/>
      <c r="C31" s="114"/>
      <c r="D31" s="199"/>
      <c r="E31" s="714"/>
      <c r="F31" s="577"/>
      <c r="G31" s="715"/>
      <c r="H31" s="716"/>
    </row>
    <row r="32" spans="1:8" ht="12.75" customHeight="1">
      <c r="A32" s="105"/>
      <c r="B32" s="156"/>
      <c r="C32" s="114"/>
      <c r="D32" s="495" t="s">
        <v>521</v>
      </c>
      <c r="E32" s="203"/>
      <c r="F32" s="204"/>
      <c r="G32" s="205"/>
      <c r="H32" s="688"/>
    </row>
    <row r="33" spans="1:8" ht="12.75" customHeight="1">
      <c r="A33" s="105"/>
      <c r="B33" s="156"/>
      <c r="C33" s="114">
        <v>6060</v>
      </c>
      <c r="D33" s="75" t="s">
        <v>32</v>
      </c>
      <c r="E33" s="203">
        <v>199950</v>
      </c>
      <c r="F33" s="204">
        <v>227430</v>
      </c>
      <c r="G33" s="205">
        <v>226330</v>
      </c>
      <c r="H33" s="688">
        <f>G33/F33*100</f>
        <v>99.51633469639009</v>
      </c>
    </row>
    <row r="34" spans="1:8" ht="12.75" customHeight="1">
      <c r="A34" s="162">
        <v>710</v>
      </c>
      <c r="B34" s="209"/>
      <c r="C34" s="162"/>
      <c r="D34" s="162" t="s">
        <v>35</v>
      </c>
      <c r="E34" s="187">
        <f>E35+E37</f>
        <v>100000</v>
      </c>
      <c r="F34" s="187">
        <f>F35+F37</f>
        <v>100000</v>
      </c>
      <c r="G34" s="146">
        <f>G35+G37</f>
        <v>59900</v>
      </c>
      <c r="H34" s="685">
        <f>G34/F34*100</f>
        <v>59.9</v>
      </c>
    </row>
    <row r="35" spans="1:8" ht="12.75" customHeight="1">
      <c r="A35" s="75"/>
      <c r="B35" s="151">
        <v>71012</v>
      </c>
      <c r="C35" s="108"/>
      <c r="D35" s="108" t="s">
        <v>492</v>
      </c>
      <c r="E35" s="109">
        <f>E36</f>
        <v>40000</v>
      </c>
      <c r="F35" s="109">
        <f>F36</f>
        <v>40000</v>
      </c>
      <c r="G35" s="111">
        <f>G36</f>
        <v>0</v>
      </c>
      <c r="H35" s="686">
        <f>G35/F35*100</f>
        <v>0</v>
      </c>
    </row>
    <row r="36" spans="1:8" ht="12.75" customHeight="1">
      <c r="A36" s="105"/>
      <c r="B36" s="206"/>
      <c r="C36" s="114">
        <v>6060</v>
      </c>
      <c r="D36" s="114" t="s">
        <v>32</v>
      </c>
      <c r="E36" s="115">
        <v>40000</v>
      </c>
      <c r="F36" s="115">
        <v>40000</v>
      </c>
      <c r="G36" s="117">
        <v>0</v>
      </c>
      <c r="H36" s="689">
        <f aca="true" t="shared" si="1" ref="H36:H41">G36/F36*100</f>
        <v>0</v>
      </c>
    </row>
    <row r="37" spans="1:8" ht="12.75" customHeight="1">
      <c r="A37" s="105"/>
      <c r="B37" s="193">
        <v>71015</v>
      </c>
      <c r="C37" s="108"/>
      <c r="D37" s="108" t="s">
        <v>493</v>
      </c>
      <c r="E37" s="109">
        <f>E38</f>
        <v>60000</v>
      </c>
      <c r="F37" s="109">
        <f>F38</f>
        <v>60000</v>
      </c>
      <c r="G37" s="111">
        <f>G38</f>
        <v>59900</v>
      </c>
      <c r="H37" s="686">
        <f t="shared" si="1"/>
        <v>99.83333333333333</v>
      </c>
    </row>
    <row r="38" spans="1:8" ht="12.75" customHeight="1">
      <c r="A38" s="105"/>
      <c r="B38" s="193"/>
      <c r="C38" s="114">
        <v>6060</v>
      </c>
      <c r="D38" s="75" t="s">
        <v>32</v>
      </c>
      <c r="E38" s="115">
        <v>60000</v>
      </c>
      <c r="F38" s="115">
        <v>60000</v>
      </c>
      <c r="G38" s="117">
        <v>59900</v>
      </c>
      <c r="H38" s="689">
        <f t="shared" si="1"/>
        <v>99.83333333333333</v>
      </c>
    </row>
    <row r="39" spans="1:8" ht="12.75" customHeight="1">
      <c r="A39" s="142">
        <v>750</v>
      </c>
      <c r="B39" s="142"/>
      <c r="C39" s="162"/>
      <c r="D39" s="162" t="s">
        <v>248</v>
      </c>
      <c r="E39" s="187">
        <f>E42</f>
        <v>319921</v>
      </c>
      <c r="F39" s="187">
        <f>F40+F42</f>
        <v>1009381</v>
      </c>
      <c r="G39" s="146">
        <f>G40+G42</f>
        <v>921348.2999999999</v>
      </c>
      <c r="H39" s="685">
        <f t="shared" si="1"/>
        <v>91.278545960346</v>
      </c>
    </row>
    <row r="40" spans="1:8" ht="12.75" customHeight="1">
      <c r="A40" s="210"/>
      <c r="B40" s="211">
        <v>75020</v>
      </c>
      <c r="C40" s="212"/>
      <c r="D40" s="213" t="s">
        <v>344</v>
      </c>
      <c r="E40" s="214">
        <v>0</v>
      </c>
      <c r="F40" s="214">
        <f>F41</f>
        <v>6310</v>
      </c>
      <c r="G40" s="120">
        <f>G41</f>
        <v>6309.9</v>
      </c>
      <c r="H40" s="690">
        <f t="shared" si="1"/>
        <v>99.99841521394612</v>
      </c>
    </row>
    <row r="41" spans="1:8" ht="12.75" customHeight="1">
      <c r="A41" s="215"/>
      <c r="B41" s="220"/>
      <c r="C41" s="217">
        <v>6060</v>
      </c>
      <c r="D41" s="114" t="s">
        <v>32</v>
      </c>
      <c r="E41" s="218">
        <v>0</v>
      </c>
      <c r="F41" s="218">
        <v>6310</v>
      </c>
      <c r="G41" s="219">
        <v>6309.9</v>
      </c>
      <c r="H41" s="690">
        <f t="shared" si="1"/>
        <v>99.99841521394612</v>
      </c>
    </row>
    <row r="42" spans="1:8" ht="12.75" customHeight="1">
      <c r="A42" s="118"/>
      <c r="B42" s="119">
        <v>75095</v>
      </c>
      <c r="C42" s="107"/>
      <c r="D42" s="108" t="s">
        <v>169</v>
      </c>
      <c r="E42" s="109">
        <f>E49+E52</f>
        <v>319921</v>
      </c>
      <c r="F42" s="110">
        <f>F49+F52+F55</f>
        <v>1003071</v>
      </c>
      <c r="G42" s="111">
        <f>G49+G52+G55</f>
        <v>915038.3999999999</v>
      </c>
      <c r="H42" s="690">
        <f>G42/F42*100</f>
        <v>91.22369204173981</v>
      </c>
    </row>
    <row r="43" spans="1:10" ht="12.75" customHeight="1">
      <c r="A43" s="121"/>
      <c r="B43" s="122"/>
      <c r="C43" s="123"/>
      <c r="D43" s="124" t="s">
        <v>329</v>
      </c>
      <c r="E43" s="125"/>
      <c r="F43" s="126"/>
      <c r="G43" s="127"/>
      <c r="H43" s="691"/>
      <c r="I43" s="59"/>
      <c r="J43" s="65"/>
    </row>
    <row r="44" spans="1:10" ht="12.75" customHeight="1">
      <c r="A44" s="121"/>
      <c r="B44" s="122"/>
      <c r="C44" s="113">
        <v>6660</v>
      </c>
      <c r="D44" s="29" t="s">
        <v>402</v>
      </c>
      <c r="E44" s="116"/>
      <c r="F44" s="116"/>
      <c r="G44" s="117"/>
      <c r="H44" s="692"/>
      <c r="I44" s="44">
        <v>0</v>
      </c>
      <c r="J44" s="65"/>
    </row>
    <row r="45" spans="1:10" ht="12.75" customHeight="1">
      <c r="A45" s="121"/>
      <c r="B45" s="122"/>
      <c r="C45" s="113"/>
      <c r="D45" s="29" t="s">
        <v>305</v>
      </c>
      <c r="E45" s="116"/>
      <c r="F45" s="116"/>
      <c r="G45" s="117"/>
      <c r="H45" s="692"/>
      <c r="I45" s="44">
        <v>0</v>
      </c>
      <c r="J45" s="65"/>
    </row>
    <row r="46" spans="1:10" ht="12.75" customHeight="1">
      <c r="A46" s="121"/>
      <c r="B46" s="122"/>
      <c r="C46" s="113"/>
      <c r="D46" s="29" t="s">
        <v>398</v>
      </c>
      <c r="E46" s="116"/>
      <c r="F46" s="116"/>
      <c r="G46" s="117"/>
      <c r="H46" s="692"/>
      <c r="I46" s="44"/>
      <c r="J46" s="65"/>
    </row>
    <row r="47" spans="1:10" ht="12.75" customHeight="1">
      <c r="A47" s="121"/>
      <c r="B47" s="122"/>
      <c r="C47" s="113"/>
      <c r="D47" s="29" t="s">
        <v>399</v>
      </c>
      <c r="E47" s="116"/>
      <c r="F47" s="116"/>
      <c r="G47" s="117"/>
      <c r="H47" s="692"/>
      <c r="I47" s="44"/>
      <c r="J47" s="65"/>
    </row>
    <row r="48" spans="1:10" ht="12.75" customHeight="1">
      <c r="A48" s="121"/>
      <c r="B48" s="122"/>
      <c r="C48" s="113"/>
      <c r="D48" s="29" t="s">
        <v>312</v>
      </c>
      <c r="E48" s="116"/>
      <c r="F48" s="116"/>
      <c r="G48" s="117"/>
      <c r="H48" s="692"/>
      <c r="I48" s="44">
        <v>0</v>
      </c>
      <c r="J48" s="65"/>
    </row>
    <row r="49" spans="1:10" ht="12.75" customHeight="1">
      <c r="A49" s="121"/>
      <c r="B49" s="122"/>
      <c r="C49" s="259"/>
      <c r="D49" s="29" t="s">
        <v>403</v>
      </c>
      <c r="E49" s="116">
        <v>0</v>
      </c>
      <c r="F49" s="116">
        <v>22380</v>
      </c>
      <c r="G49" s="260">
        <v>22379.85</v>
      </c>
      <c r="H49" s="692">
        <f>G49/F49*100</f>
        <v>99.99932975871313</v>
      </c>
      <c r="I49" s="57"/>
      <c r="J49" s="65"/>
    </row>
    <row r="50" spans="1:10" ht="12.75" customHeight="1">
      <c r="A50" s="121"/>
      <c r="B50" s="122"/>
      <c r="C50" s="259"/>
      <c r="D50" s="114"/>
      <c r="E50" s="116"/>
      <c r="F50" s="116"/>
      <c r="G50" s="260"/>
      <c r="H50" s="692"/>
      <c r="I50" s="57"/>
      <c r="J50" s="65"/>
    </row>
    <row r="51" spans="1:10" ht="12.75" customHeight="1">
      <c r="A51" s="121"/>
      <c r="B51" s="122"/>
      <c r="C51" s="222"/>
      <c r="D51" s="136" t="s">
        <v>424</v>
      </c>
      <c r="E51" s="141"/>
      <c r="F51" s="140"/>
      <c r="G51" s="223"/>
      <c r="H51" s="692"/>
      <c r="I51" s="64"/>
      <c r="J51" s="65"/>
    </row>
    <row r="52" spans="1:10" ht="12.75" customHeight="1">
      <c r="A52" s="121"/>
      <c r="B52" s="122"/>
      <c r="C52" s="135">
        <v>6050</v>
      </c>
      <c r="D52" s="131" t="s">
        <v>31</v>
      </c>
      <c r="E52" s="132">
        <v>319921</v>
      </c>
      <c r="F52" s="133">
        <v>880521</v>
      </c>
      <c r="G52" s="134">
        <v>880475.57</v>
      </c>
      <c r="H52" s="692">
        <f>G52/F52*100</f>
        <v>99.99484055462618</v>
      </c>
      <c r="I52" s="64"/>
      <c r="J52" s="65"/>
    </row>
    <row r="53" spans="1:10" ht="12.75" customHeight="1">
      <c r="A53" s="121"/>
      <c r="B53" s="122"/>
      <c r="C53" s="135"/>
      <c r="D53" s="131"/>
      <c r="E53" s="132"/>
      <c r="F53" s="133"/>
      <c r="G53" s="134"/>
      <c r="H53" s="692"/>
      <c r="I53" s="64"/>
      <c r="J53" s="65"/>
    </row>
    <row r="54" spans="1:10" ht="12.75" customHeight="1">
      <c r="A54" s="121"/>
      <c r="B54" s="122"/>
      <c r="C54" s="135"/>
      <c r="D54" s="136" t="s">
        <v>494</v>
      </c>
      <c r="E54" s="132"/>
      <c r="F54" s="133"/>
      <c r="G54" s="134"/>
      <c r="H54" s="692"/>
      <c r="I54" s="64"/>
      <c r="J54" s="65"/>
    </row>
    <row r="55" spans="1:10" ht="12.75" customHeight="1">
      <c r="A55" s="250"/>
      <c r="B55" s="251"/>
      <c r="C55" s="135">
        <v>6050</v>
      </c>
      <c r="D55" s="131" t="s">
        <v>31</v>
      </c>
      <c r="E55" s="132">
        <v>0</v>
      </c>
      <c r="F55" s="133">
        <v>100170</v>
      </c>
      <c r="G55" s="134">
        <v>12182.98</v>
      </c>
      <c r="H55" s="692">
        <f>G55/F55*100</f>
        <v>12.1623040830588</v>
      </c>
      <c r="I55" s="64"/>
      <c r="J55" s="65"/>
    </row>
    <row r="56" spans="1:10" ht="12.75" customHeight="1">
      <c r="A56" s="248"/>
      <c r="B56" s="248"/>
      <c r="C56" s="249"/>
      <c r="D56" s="369"/>
      <c r="E56" s="370"/>
      <c r="F56" s="370"/>
      <c r="G56" s="371"/>
      <c r="H56" s="288"/>
      <c r="I56" s="64"/>
      <c r="J56" s="65"/>
    </row>
    <row r="57" spans="1:10" ht="12.75" customHeight="1">
      <c r="A57" s="248"/>
      <c r="B57" s="248"/>
      <c r="C57" s="249"/>
      <c r="D57" s="369"/>
      <c r="E57" s="370"/>
      <c r="F57" s="370"/>
      <c r="G57" s="371"/>
      <c r="H57" s="288"/>
      <c r="I57" s="64"/>
      <c r="J57" s="65"/>
    </row>
    <row r="58" spans="1:10" ht="12.75" customHeight="1">
      <c r="A58" s="248"/>
      <c r="B58" s="248"/>
      <c r="C58" s="249"/>
      <c r="D58" s="369"/>
      <c r="E58" s="370"/>
      <c r="F58" s="370"/>
      <c r="G58" s="371"/>
      <c r="H58" s="288"/>
      <c r="I58" s="64"/>
      <c r="J58" s="65"/>
    </row>
    <row r="59" spans="1:10" ht="12.75" customHeight="1">
      <c r="A59" s="248"/>
      <c r="B59" s="248"/>
      <c r="C59" s="249"/>
      <c r="D59" s="369"/>
      <c r="E59" s="370"/>
      <c r="F59" s="370"/>
      <c r="G59" s="371"/>
      <c r="H59" s="288"/>
      <c r="I59" s="64"/>
      <c r="J59" s="65"/>
    </row>
    <row r="60" spans="1:10" ht="12.75" customHeight="1">
      <c r="A60" s="248"/>
      <c r="B60" s="248"/>
      <c r="C60" s="249"/>
      <c r="D60" s="369"/>
      <c r="E60" s="370"/>
      <c r="F60" s="370"/>
      <c r="G60" s="371"/>
      <c r="H60" s="288"/>
      <c r="I60" s="64"/>
      <c r="J60" s="65"/>
    </row>
    <row r="61" spans="1:10" ht="12.75" customHeight="1">
      <c r="A61" s="248"/>
      <c r="B61" s="248"/>
      <c r="C61" s="249"/>
      <c r="D61" s="369"/>
      <c r="E61" s="370"/>
      <c r="F61" s="370"/>
      <c r="G61" s="371"/>
      <c r="H61" s="288"/>
      <c r="I61" s="64"/>
      <c r="J61" s="65"/>
    </row>
    <row r="62" spans="1:10" ht="12.75" customHeight="1">
      <c r="A62" s="248"/>
      <c r="B62" s="248"/>
      <c r="C62" s="249"/>
      <c r="D62" s="369"/>
      <c r="E62" s="370"/>
      <c r="F62" s="370"/>
      <c r="G62" s="371"/>
      <c r="H62" s="288"/>
      <c r="I62" s="64"/>
      <c r="J62" s="65"/>
    </row>
    <row r="63" spans="1:10" ht="12.75" customHeight="1">
      <c r="A63" s="248"/>
      <c r="B63" s="248"/>
      <c r="C63" s="249"/>
      <c r="D63" s="369"/>
      <c r="E63" s="372" t="s">
        <v>560</v>
      </c>
      <c r="F63" s="370"/>
      <c r="G63" s="371"/>
      <c r="H63" s="288"/>
      <c r="I63" s="64"/>
      <c r="J63" s="65"/>
    </row>
    <row r="64" spans="1:10" ht="12.75" customHeight="1">
      <c r="A64" s="248"/>
      <c r="B64" s="248"/>
      <c r="C64" s="249"/>
      <c r="D64" s="369"/>
      <c r="E64" s="370"/>
      <c r="F64" s="370"/>
      <c r="G64" s="371"/>
      <c r="H64" s="288"/>
      <c r="I64" s="64"/>
      <c r="J64" s="65"/>
    </row>
    <row r="65" spans="1:10" ht="12.75" customHeight="1">
      <c r="A65" s="79"/>
      <c r="B65" s="80"/>
      <c r="C65" s="79"/>
      <c r="D65" s="80"/>
      <c r="E65" s="79" t="s">
        <v>241</v>
      </c>
      <c r="F65" s="80" t="s">
        <v>102</v>
      </c>
      <c r="G65" s="81" t="s">
        <v>244</v>
      </c>
      <c r="H65" s="82" t="s">
        <v>246</v>
      </c>
      <c r="I65" s="64"/>
      <c r="J65" s="65"/>
    </row>
    <row r="66" spans="1:10" ht="12.75" customHeight="1">
      <c r="A66" s="83" t="s">
        <v>98</v>
      </c>
      <c r="B66" s="84" t="s">
        <v>99</v>
      </c>
      <c r="C66" s="83" t="s">
        <v>4</v>
      </c>
      <c r="D66" s="84" t="s">
        <v>240</v>
      </c>
      <c r="E66" s="83" t="s">
        <v>103</v>
      </c>
      <c r="F66" s="84" t="s">
        <v>242</v>
      </c>
      <c r="G66" s="85" t="s">
        <v>483</v>
      </c>
      <c r="H66" s="86"/>
      <c r="I66" s="64"/>
      <c r="J66" s="65"/>
    </row>
    <row r="67" spans="1:10" ht="12.75" customHeight="1">
      <c r="A67" s="87"/>
      <c r="B67" s="88"/>
      <c r="C67" s="87"/>
      <c r="D67" s="88"/>
      <c r="E67" s="87" t="s">
        <v>482</v>
      </c>
      <c r="F67" s="88" t="s">
        <v>243</v>
      </c>
      <c r="G67" s="89"/>
      <c r="H67" s="90" t="s">
        <v>247</v>
      </c>
      <c r="I67" s="64"/>
      <c r="J67" s="65"/>
    </row>
    <row r="68" spans="1:10" ht="12.75" customHeight="1">
      <c r="A68" s="92">
        <v>1</v>
      </c>
      <c r="B68" s="92">
        <v>2</v>
      </c>
      <c r="C68" s="92">
        <v>3</v>
      </c>
      <c r="D68" s="92">
        <v>4</v>
      </c>
      <c r="E68" s="92">
        <v>5</v>
      </c>
      <c r="F68" s="92">
        <v>6</v>
      </c>
      <c r="G68" s="92">
        <v>7</v>
      </c>
      <c r="H68" s="93">
        <v>8</v>
      </c>
      <c r="I68" s="64"/>
      <c r="J68" s="65"/>
    </row>
    <row r="69" spans="1:8" ht="12.75" customHeight="1">
      <c r="A69" s="142">
        <v>801</v>
      </c>
      <c r="B69" s="142"/>
      <c r="C69" s="162"/>
      <c r="D69" s="162" t="s">
        <v>197</v>
      </c>
      <c r="E69" s="187">
        <f>E70</f>
        <v>150000</v>
      </c>
      <c r="F69" s="187">
        <f>F77+F70+F86+F74</f>
        <v>82490</v>
      </c>
      <c r="G69" s="146">
        <f>G77+G70+G86+G74</f>
        <v>82489.62</v>
      </c>
      <c r="H69" s="693">
        <f>G69/F69*100</f>
        <v>99.99953933810158</v>
      </c>
    </row>
    <row r="70" spans="1:8" ht="12.75" customHeight="1">
      <c r="A70" s="211"/>
      <c r="B70" s="373">
        <v>80102</v>
      </c>
      <c r="C70" s="212"/>
      <c r="D70" s="213" t="s">
        <v>379</v>
      </c>
      <c r="E70" s="214">
        <f>E72</f>
        <v>150000</v>
      </c>
      <c r="F70" s="214">
        <f>F72+F73</f>
        <v>36252</v>
      </c>
      <c r="G70" s="120">
        <f>G72+G73</f>
        <v>36252.32</v>
      </c>
      <c r="H70" s="694">
        <f>G70/F70*100</f>
        <v>100.00088270991945</v>
      </c>
    </row>
    <row r="71" spans="1:8" ht="12.75" customHeight="1">
      <c r="A71" s="220"/>
      <c r="B71" s="221"/>
      <c r="C71" s="212"/>
      <c r="D71" s="231" t="s">
        <v>380</v>
      </c>
      <c r="E71" s="232"/>
      <c r="F71" s="232"/>
      <c r="G71" s="233"/>
      <c r="H71" s="695"/>
    </row>
    <row r="72" spans="1:8" ht="12.75" customHeight="1">
      <c r="A72" s="220"/>
      <c r="B72" s="221"/>
      <c r="C72" s="217">
        <v>6050</v>
      </c>
      <c r="D72" s="131" t="s">
        <v>31</v>
      </c>
      <c r="E72" s="218">
        <v>150000</v>
      </c>
      <c r="F72" s="218">
        <v>34589</v>
      </c>
      <c r="G72" s="219">
        <v>34589</v>
      </c>
      <c r="H72" s="694">
        <f>G72/F72*100</f>
        <v>100</v>
      </c>
    </row>
    <row r="73" spans="1:8" ht="12.75" customHeight="1">
      <c r="A73" s="220"/>
      <c r="B73" s="262"/>
      <c r="C73" s="217">
        <v>6060</v>
      </c>
      <c r="D73" s="128" t="s">
        <v>332</v>
      </c>
      <c r="E73" s="218">
        <v>0</v>
      </c>
      <c r="F73" s="218">
        <v>1663</v>
      </c>
      <c r="G73" s="219">
        <v>1663.32</v>
      </c>
      <c r="H73" s="694">
        <f>G73/F73*100</f>
        <v>100.01924233313288</v>
      </c>
    </row>
    <row r="74" spans="1:8" ht="12.75" customHeight="1">
      <c r="A74" s="220"/>
      <c r="B74" s="211">
        <v>80111</v>
      </c>
      <c r="C74" s="212"/>
      <c r="D74" s="472" t="s">
        <v>215</v>
      </c>
      <c r="E74" s="214">
        <v>0</v>
      </c>
      <c r="F74" s="214">
        <f>F76</f>
        <v>4837</v>
      </c>
      <c r="G74" s="120">
        <f>G76</f>
        <v>4836.68</v>
      </c>
      <c r="H74" s="694">
        <f>G74/F74*100</f>
        <v>99.99338432912963</v>
      </c>
    </row>
    <row r="75" spans="1:8" ht="12.75" customHeight="1">
      <c r="A75" s="220"/>
      <c r="B75" s="220"/>
      <c r="C75" s="217"/>
      <c r="D75" s="231" t="s">
        <v>380</v>
      </c>
      <c r="E75" s="218"/>
      <c r="F75" s="218"/>
      <c r="G75" s="219"/>
      <c r="H75" s="694"/>
    </row>
    <row r="76" spans="1:8" ht="12.75" customHeight="1">
      <c r="A76" s="220"/>
      <c r="B76" s="216"/>
      <c r="C76" s="217">
        <v>6060</v>
      </c>
      <c r="D76" s="128" t="s">
        <v>332</v>
      </c>
      <c r="E76" s="218">
        <v>0</v>
      </c>
      <c r="F76" s="218">
        <v>4837</v>
      </c>
      <c r="G76" s="219">
        <v>4836.68</v>
      </c>
      <c r="H76" s="694">
        <f>G76/F76*100</f>
        <v>99.99338432912963</v>
      </c>
    </row>
    <row r="77" spans="1:8" ht="12.75" customHeight="1">
      <c r="A77" s="220"/>
      <c r="B77" s="211">
        <v>80130</v>
      </c>
      <c r="C77" s="212"/>
      <c r="D77" s="213" t="s">
        <v>219</v>
      </c>
      <c r="E77" s="214">
        <v>0</v>
      </c>
      <c r="F77" s="214">
        <f>F78</f>
        <v>4402</v>
      </c>
      <c r="G77" s="120">
        <f>G78</f>
        <v>4401.62</v>
      </c>
      <c r="H77" s="690">
        <f>G77/F77*100</f>
        <v>99.9913675601999</v>
      </c>
    </row>
    <row r="78" spans="1:8" ht="12.75" customHeight="1">
      <c r="A78" s="220"/>
      <c r="B78" s="220"/>
      <c r="C78" s="212"/>
      <c r="D78" s="231" t="s">
        <v>495</v>
      </c>
      <c r="E78" s="232">
        <v>0</v>
      </c>
      <c r="F78" s="232">
        <f>F79</f>
        <v>4402</v>
      </c>
      <c r="G78" s="233">
        <f>G79</f>
        <v>4401.62</v>
      </c>
      <c r="H78" s="695">
        <f>G78/F78*100</f>
        <v>99.9913675601999</v>
      </c>
    </row>
    <row r="79" spans="1:8" ht="12.75" customHeight="1">
      <c r="A79" s="220"/>
      <c r="B79" s="216"/>
      <c r="C79" s="217">
        <v>6060</v>
      </c>
      <c r="D79" s="128" t="s">
        <v>332</v>
      </c>
      <c r="E79" s="218">
        <v>0</v>
      </c>
      <c r="F79" s="218">
        <v>4402</v>
      </c>
      <c r="G79" s="219">
        <v>4401.62</v>
      </c>
      <c r="H79" s="694">
        <f>G79/F79*100</f>
        <v>99.9913675601999</v>
      </c>
    </row>
    <row r="80" spans="1:8" ht="12.75" customHeight="1">
      <c r="A80" s="220"/>
      <c r="B80" s="221">
        <v>80150</v>
      </c>
      <c r="C80" s="217"/>
      <c r="D80" s="108" t="s">
        <v>405</v>
      </c>
      <c r="E80" s="218"/>
      <c r="F80" s="218"/>
      <c r="G80" s="219"/>
      <c r="H80" s="696"/>
    </row>
    <row r="81" spans="1:8" ht="12.75" customHeight="1">
      <c r="A81" s="220"/>
      <c r="B81" s="221"/>
      <c r="C81" s="217"/>
      <c r="D81" s="108" t="s">
        <v>406</v>
      </c>
      <c r="E81" s="218"/>
      <c r="F81" s="218"/>
      <c r="G81" s="219"/>
      <c r="H81" s="696"/>
    </row>
    <row r="82" spans="1:8" ht="12.75" customHeight="1">
      <c r="A82" s="220"/>
      <c r="B82" s="221"/>
      <c r="C82" s="217"/>
      <c r="D82" s="108" t="s">
        <v>407</v>
      </c>
      <c r="E82" s="218"/>
      <c r="F82" s="218"/>
      <c r="G82" s="219"/>
      <c r="H82" s="696"/>
    </row>
    <row r="83" spans="1:8" ht="12.75" customHeight="1">
      <c r="A83" s="220"/>
      <c r="B83" s="221"/>
      <c r="C83" s="217"/>
      <c r="D83" s="108" t="s">
        <v>408</v>
      </c>
      <c r="E83" s="218"/>
      <c r="F83" s="218"/>
      <c r="G83" s="219"/>
      <c r="H83" s="696"/>
    </row>
    <row r="84" spans="1:8" ht="12.75" customHeight="1">
      <c r="A84" s="220"/>
      <c r="B84" s="221"/>
      <c r="C84" s="217"/>
      <c r="D84" s="108" t="s">
        <v>409</v>
      </c>
      <c r="E84" s="218"/>
      <c r="F84" s="218"/>
      <c r="G84" s="219"/>
      <c r="H84" s="696"/>
    </row>
    <row r="85" spans="1:8" ht="12.75" customHeight="1">
      <c r="A85" s="220"/>
      <c r="B85" s="221"/>
      <c r="C85" s="217"/>
      <c r="D85" s="108" t="s">
        <v>410</v>
      </c>
      <c r="E85" s="218"/>
      <c r="F85" s="218"/>
      <c r="G85" s="219"/>
      <c r="H85" s="696"/>
    </row>
    <row r="86" spans="1:8" ht="12.75" customHeight="1">
      <c r="A86" s="220"/>
      <c r="B86" s="221"/>
      <c r="C86" s="217"/>
      <c r="D86" s="108" t="s">
        <v>411</v>
      </c>
      <c r="E86" s="214">
        <v>0</v>
      </c>
      <c r="F86" s="214">
        <f>F88</f>
        <v>36999</v>
      </c>
      <c r="G86" s="120">
        <f>G88</f>
        <v>36999</v>
      </c>
      <c r="H86" s="690">
        <f>G86/F86*100</f>
        <v>100</v>
      </c>
    </row>
    <row r="87" spans="1:8" ht="12.75" customHeight="1">
      <c r="A87" s="220"/>
      <c r="B87" s="221"/>
      <c r="C87" s="212"/>
      <c r="D87" s="231" t="s">
        <v>249</v>
      </c>
      <c r="E87" s="218"/>
      <c r="F87" s="218"/>
      <c r="G87" s="219"/>
      <c r="H87" s="694"/>
    </row>
    <row r="88" spans="1:8" ht="12.75" customHeight="1">
      <c r="A88" s="220"/>
      <c r="B88" s="221"/>
      <c r="C88" s="217">
        <v>6050</v>
      </c>
      <c r="D88" s="131" t="s">
        <v>31</v>
      </c>
      <c r="E88" s="218">
        <v>0</v>
      </c>
      <c r="F88" s="218">
        <v>36999</v>
      </c>
      <c r="G88" s="219">
        <v>36999</v>
      </c>
      <c r="H88" s="694">
        <f>G88/F88*100</f>
        <v>100</v>
      </c>
    </row>
    <row r="89" spans="1:8" ht="12.75" customHeight="1">
      <c r="A89" s="95">
        <v>851</v>
      </c>
      <c r="B89" s="265"/>
      <c r="C89" s="95"/>
      <c r="D89" s="95" t="s">
        <v>381</v>
      </c>
      <c r="E89" s="96">
        <f aca="true" t="shared" si="2" ref="E89:G90">E90</f>
        <v>369000</v>
      </c>
      <c r="F89" s="96">
        <f t="shared" si="2"/>
        <v>369000</v>
      </c>
      <c r="G89" s="96">
        <f t="shared" si="2"/>
        <v>369000</v>
      </c>
      <c r="H89" s="697">
        <v>100</v>
      </c>
    </row>
    <row r="90" spans="1:8" ht="12.75" customHeight="1">
      <c r="A90" s="266"/>
      <c r="B90" s="263">
        <v>85111</v>
      </c>
      <c r="C90" s="268"/>
      <c r="D90" s="264" t="s">
        <v>382</v>
      </c>
      <c r="E90" s="270">
        <f t="shared" si="2"/>
        <v>369000</v>
      </c>
      <c r="F90" s="270">
        <f t="shared" si="2"/>
        <v>369000</v>
      </c>
      <c r="G90" s="270">
        <f t="shared" si="2"/>
        <v>369000</v>
      </c>
      <c r="H90" s="698">
        <v>100</v>
      </c>
    </row>
    <row r="91" spans="1:8" ht="12.75" customHeight="1">
      <c r="A91" s="267"/>
      <c r="B91" s="184"/>
      <c r="C91" s="269">
        <v>6060</v>
      </c>
      <c r="D91" s="114" t="s">
        <v>286</v>
      </c>
      <c r="E91" s="174">
        <v>369000</v>
      </c>
      <c r="F91" s="174">
        <v>369000</v>
      </c>
      <c r="G91" s="174">
        <v>369000</v>
      </c>
      <c r="H91" s="699">
        <v>100</v>
      </c>
    </row>
    <row r="92" spans="1:8" ht="12.75" customHeight="1">
      <c r="A92" s="162">
        <v>852</v>
      </c>
      <c r="B92" s="162"/>
      <c r="C92" s="162"/>
      <c r="D92" s="162" t="s">
        <v>172</v>
      </c>
      <c r="E92" s="187">
        <f aca="true" t="shared" si="3" ref="E92:G93">E93</f>
        <v>0</v>
      </c>
      <c r="F92" s="187">
        <f t="shared" si="3"/>
        <v>92104</v>
      </c>
      <c r="G92" s="146">
        <f t="shared" si="3"/>
        <v>92103.78</v>
      </c>
      <c r="H92" s="685">
        <f>G92/F92*100</f>
        <v>99.99976113958134</v>
      </c>
    </row>
    <row r="93" spans="1:8" ht="12.75" customHeight="1">
      <c r="A93" s="235"/>
      <c r="B93" s="151">
        <v>85202</v>
      </c>
      <c r="C93" s="107"/>
      <c r="D93" s="108" t="s">
        <v>250</v>
      </c>
      <c r="E93" s="109">
        <f t="shared" si="3"/>
        <v>0</v>
      </c>
      <c r="F93" s="109">
        <f>F95+F97</f>
        <v>92104</v>
      </c>
      <c r="G93" s="111">
        <f>G95+G97</f>
        <v>92103.78</v>
      </c>
      <c r="H93" s="686">
        <f>G93/F93*100</f>
        <v>99.99976113958134</v>
      </c>
    </row>
    <row r="94" spans="1:8" ht="12.75" customHeight="1">
      <c r="A94" s="236"/>
      <c r="B94" s="118"/>
      <c r="C94" s="113"/>
      <c r="D94" s="152" t="s">
        <v>317</v>
      </c>
      <c r="E94" s="195">
        <f>E95</f>
        <v>0</v>
      </c>
      <c r="F94" s="195"/>
      <c r="G94" s="237"/>
      <c r="H94" s="700"/>
    </row>
    <row r="95" spans="1:8" ht="12.75" customHeight="1">
      <c r="A95" s="236"/>
      <c r="B95" s="118"/>
      <c r="C95" s="113">
        <v>6060</v>
      </c>
      <c r="D95" s="114" t="s">
        <v>286</v>
      </c>
      <c r="E95" s="115">
        <v>0</v>
      </c>
      <c r="F95" s="115">
        <v>18840</v>
      </c>
      <c r="G95" s="117">
        <v>18840.01</v>
      </c>
      <c r="H95" s="689">
        <f>G95/F95*100</f>
        <v>100.00005307855626</v>
      </c>
    </row>
    <row r="96" spans="1:8" ht="12.75" customHeight="1">
      <c r="A96" s="236"/>
      <c r="B96" s="118"/>
      <c r="C96" s="113"/>
      <c r="D96" s="152" t="s">
        <v>496</v>
      </c>
      <c r="E96" s="195"/>
      <c r="F96" s="195"/>
      <c r="G96" s="237"/>
      <c r="H96" s="700"/>
    </row>
    <row r="97" spans="1:8" ht="12.75" customHeight="1">
      <c r="A97" s="236"/>
      <c r="B97" s="118"/>
      <c r="C97" s="113">
        <v>6060</v>
      </c>
      <c r="D97" s="114" t="s">
        <v>286</v>
      </c>
      <c r="E97" s="115">
        <v>0</v>
      </c>
      <c r="F97" s="115">
        <v>73264</v>
      </c>
      <c r="G97" s="117">
        <v>73263.77</v>
      </c>
      <c r="H97" s="689">
        <f aca="true" t="shared" si="4" ref="H97:H104">G97/F97*100</f>
        <v>99.99968606682683</v>
      </c>
    </row>
    <row r="98" spans="1:8" ht="12.75" customHeight="1">
      <c r="A98" s="162">
        <v>854</v>
      </c>
      <c r="B98" s="162"/>
      <c r="C98" s="162"/>
      <c r="D98" s="162" t="s">
        <v>251</v>
      </c>
      <c r="E98" s="187">
        <f aca="true" t="shared" si="5" ref="E98:G100">E99</f>
        <v>100000</v>
      </c>
      <c r="F98" s="187">
        <f t="shared" si="5"/>
        <v>24178</v>
      </c>
      <c r="G98" s="146">
        <f t="shared" si="5"/>
        <v>24178.46</v>
      </c>
      <c r="H98" s="685">
        <f t="shared" si="4"/>
        <v>100.0019025560427</v>
      </c>
    </row>
    <row r="99" spans="1:8" ht="12.75" customHeight="1">
      <c r="A99" s="105"/>
      <c r="B99" s="151">
        <v>85403</v>
      </c>
      <c r="C99" s="108"/>
      <c r="D99" s="108" t="s">
        <v>351</v>
      </c>
      <c r="E99" s="109">
        <f t="shared" si="5"/>
        <v>100000</v>
      </c>
      <c r="F99" s="109">
        <f t="shared" si="5"/>
        <v>24178</v>
      </c>
      <c r="G99" s="111">
        <f t="shared" si="5"/>
        <v>24178.46</v>
      </c>
      <c r="H99" s="686">
        <f t="shared" si="4"/>
        <v>100.0019025560427</v>
      </c>
    </row>
    <row r="100" spans="1:8" ht="12.75" customHeight="1">
      <c r="A100" s="105"/>
      <c r="B100" s="105"/>
      <c r="C100" s="114"/>
      <c r="D100" s="152" t="s">
        <v>352</v>
      </c>
      <c r="E100" s="195">
        <f t="shared" si="5"/>
        <v>100000</v>
      </c>
      <c r="F100" s="195">
        <f t="shared" si="5"/>
        <v>24178</v>
      </c>
      <c r="G100" s="237">
        <f t="shared" si="5"/>
        <v>24178.46</v>
      </c>
      <c r="H100" s="700">
        <f t="shared" si="4"/>
        <v>100.0019025560427</v>
      </c>
    </row>
    <row r="101" spans="1:8" ht="12.75" customHeight="1">
      <c r="A101" s="105"/>
      <c r="B101" s="105"/>
      <c r="C101" s="114">
        <v>6050</v>
      </c>
      <c r="D101" s="131" t="s">
        <v>31</v>
      </c>
      <c r="E101" s="115">
        <v>100000</v>
      </c>
      <c r="F101" s="115">
        <v>24178</v>
      </c>
      <c r="G101" s="117">
        <v>24178.46</v>
      </c>
      <c r="H101" s="689">
        <f t="shared" si="4"/>
        <v>100.0019025560427</v>
      </c>
    </row>
    <row r="102" spans="1:8" ht="12.75" customHeight="1">
      <c r="A102" s="142">
        <v>900</v>
      </c>
      <c r="B102" s="142"/>
      <c r="C102" s="142"/>
      <c r="D102" s="142" t="s">
        <v>271</v>
      </c>
      <c r="E102" s="163">
        <f>E104</f>
        <v>617534</v>
      </c>
      <c r="F102" s="163">
        <f>F103</f>
        <v>379243</v>
      </c>
      <c r="G102" s="164">
        <f>G103</f>
        <v>379045.21</v>
      </c>
      <c r="H102" s="685">
        <f t="shared" si="4"/>
        <v>99.94784610394919</v>
      </c>
    </row>
    <row r="103" spans="1:8" ht="12.75" customHeight="1">
      <c r="A103" s="166"/>
      <c r="B103" s="151">
        <v>90095</v>
      </c>
      <c r="C103" s="119"/>
      <c r="D103" s="151" t="s">
        <v>169</v>
      </c>
      <c r="E103" s="167">
        <f>E104</f>
        <v>617534</v>
      </c>
      <c r="F103" s="167">
        <f>F104</f>
        <v>379243</v>
      </c>
      <c r="G103" s="111">
        <f>G104</f>
        <v>379045.21</v>
      </c>
      <c r="H103" s="704">
        <f t="shared" si="4"/>
        <v>99.94784610394919</v>
      </c>
    </row>
    <row r="104" spans="1:8" ht="12.75" customHeight="1">
      <c r="A104" s="169"/>
      <c r="B104" s="105"/>
      <c r="C104" s="170"/>
      <c r="D104" s="171" t="s">
        <v>285</v>
      </c>
      <c r="E104" s="172">
        <f>E114+E117+E121+E106+E110</f>
        <v>617534</v>
      </c>
      <c r="F104" s="172">
        <f>F106+F110+F114+F117+F121</f>
        <v>379243</v>
      </c>
      <c r="G104" s="173">
        <f>G106+G110+G114+G117+G121</f>
        <v>379045.21</v>
      </c>
      <c r="H104" s="701">
        <f t="shared" si="4"/>
        <v>99.94784610394919</v>
      </c>
    </row>
    <row r="105" spans="1:8" ht="12.75" customHeight="1">
      <c r="A105" s="169"/>
      <c r="B105" s="105"/>
      <c r="C105" s="176"/>
      <c r="D105" s="177" t="s">
        <v>290</v>
      </c>
      <c r="E105" s="178"/>
      <c r="F105" s="179"/>
      <c r="G105" s="180"/>
      <c r="H105" s="702"/>
    </row>
    <row r="106" spans="1:8" ht="12.75" customHeight="1">
      <c r="A106" s="169"/>
      <c r="B106" s="105"/>
      <c r="C106" s="176"/>
      <c r="D106" s="182" t="s">
        <v>498</v>
      </c>
      <c r="E106" s="178">
        <f>E107+E108</f>
        <v>67572</v>
      </c>
      <c r="F106" s="178">
        <f>F107+F108</f>
        <v>65100</v>
      </c>
      <c r="G106" s="180">
        <f>G107+G108</f>
        <v>65093.9</v>
      </c>
      <c r="H106" s="701">
        <f aca="true" t="shared" si="6" ref="H106:H122">G106/F106*100</f>
        <v>99.99062980030722</v>
      </c>
    </row>
    <row r="107" spans="1:8" ht="12.75" customHeight="1">
      <c r="A107" s="169"/>
      <c r="B107" s="105"/>
      <c r="C107" s="176">
        <v>6050</v>
      </c>
      <c r="D107" s="139" t="s">
        <v>158</v>
      </c>
      <c r="E107" s="179">
        <v>10136</v>
      </c>
      <c r="F107" s="179">
        <v>9765</v>
      </c>
      <c r="G107" s="271">
        <v>9764.08</v>
      </c>
      <c r="H107" s="703">
        <f t="shared" si="6"/>
        <v>99.99057859703021</v>
      </c>
    </row>
    <row r="108" spans="1:8" ht="12.75" customHeight="1">
      <c r="A108" s="169"/>
      <c r="B108" s="105"/>
      <c r="C108" s="176">
        <v>6057</v>
      </c>
      <c r="D108" s="139" t="s">
        <v>159</v>
      </c>
      <c r="E108" s="179">
        <v>57436</v>
      </c>
      <c r="F108" s="179">
        <v>55335</v>
      </c>
      <c r="G108" s="271">
        <v>55329.82</v>
      </c>
      <c r="H108" s="703">
        <f t="shared" si="6"/>
        <v>99.99063883617964</v>
      </c>
    </row>
    <row r="109" spans="1:8" ht="12.75" customHeight="1">
      <c r="A109" s="169"/>
      <c r="B109" s="105"/>
      <c r="C109" s="176"/>
      <c r="D109" s="139"/>
      <c r="E109" s="179"/>
      <c r="F109" s="179"/>
      <c r="G109" s="271"/>
      <c r="H109" s="701"/>
    </row>
    <row r="110" spans="1:8" ht="12.75" customHeight="1">
      <c r="A110" s="169"/>
      <c r="B110" s="105"/>
      <c r="C110" s="176"/>
      <c r="D110" s="182" t="s">
        <v>497</v>
      </c>
      <c r="E110" s="178">
        <f>E111+E112</f>
        <v>208319</v>
      </c>
      <c r="F110" s="178">
        <v>0</v>
      </c>
      <c r="G110" s="180">
        <f>G111+G112</f>
        <v>0</v>
      </c>
      <c r="H110" s="701">
        <v>0</v>
      </c>
    </row>
    <row r="111" spans="1:8" ht="12.75" customHeight="1">
      <c r="A111" s="169"/>
      <c r="B111" s="105"/>
      <c r="C111" s="176">
        <v>6050</v>
      </c>
      <c r="D111" s="139" t="s">
        <v>158</v>
      </c>
      <c r="E111" s="179">
        <v>145823</v>
      </c>
      <c r="F111" s="179">
        <v>0</v>
      </c>
      <c r="G111" s="271">
        <v>0</v>
      </c>
      <c r="H111" s="701">
        <v>0</v>
      </c>
    </row>
    <row r="112" spans="1:8" ht="12.75" customHeight="1">
      <c r="A112" s="169"/>
      <c r="B112" s="105"/>
      <c r="C112" s="176">
        <v>6050</v>
      </c>
      <c r="D112" s="139" t="s">
        <v>499</v>
      </c>
      <c r="E112" s="179">
        <v>62496</v>
      </c>
      <c r="F112" s="179">
        <v>0</v>
      </c>
      <c r="G112" s="271">
        <v>0</v>
      </c>
      <c r="H112" s="701">
        <v>0</v>
      </c>
    </row>
    <row r="113" spans="1:8" ht="12.75" customHeight="1">
      <c r="A113" s="169"/>
      <c r="B113" s="105"/>
      <c r="C113" s="176"/>
      <c r="D113" s="139"/>
      <c r="E113" s="178"/>
      <c r="F113" s="179"/>
      <c r="G113" s="180"/>
      <c r="H113" s="701"/>
    </row>
    <row r="114" spans="1:10" ht="12.75" customHeight="1">
      <c r="A114" s="183"/>
      <c r="B114" s="184"/>
      <c r="C114" s="176"/>
      <c r="D114" s="182" t="s">
        <v>303</v>
      </c>
      <c r="E114" s="178">
        <f>E115+E116</f>
        <v>200000</v>
      </c>
      <c r="F114" s="178">
        <f>F115+F116</f>
        <v>200000</v>
      </c>
      <c r="G114" s="181">
        <f>G115+G116</f>
        <v>199949.99</v>
      </c>
      <c r="H114" s="701">
        <f t="shared" si="6"/>
        <v>99.974995</v>
      </c>
      <c r="I114" s="66">
        <v>0</v>
      </c>
      <c r="J114" s="62"/>
    </row>
    <row r="115" spans="1:10" ht="12.75" customHeight="1">
      <c r="A115" s="183"/>
      <c r="B115" s="184"/>
      <c r="C115" s="176">
        <v>6050</v>
      </c>
      <c r="D115" s="139" t="s">
        <v>158</v>
      </c>
      <c r="E115" s="179">
        <v>30000</v>
      </c>
      <c r="F115" s="179">
        <v>30000</v>
      </c>
      <c r="G115" s="138">
        <v>29992.5</v>
      </c>
      <c r="H115" s="703">
        <f t="shared" si="6"/>
        <v>99.97500000000001</v>
      </c>
      <c r="I115" s="67">
        <v>0</v>
      </c>
      <c r="J115" s="63"/>
    </row>
    <row r="116" spans="1:10" ht="12.75" customHeight="1">
      <c r="A116" s="183"/>
      <c r="B116" s="184"/>
      <c r="C116" s="176">
        <v>6057</v>
      </c>
      <c r="D116" s="139" t="s">
        <v>159</v>
      </c>
      <c r="E116" s="179">
        <v>170000</v>
      </c>
      <c r="F116" s="179">
        <v>170000</v>
      </c>
      <c r="G116" s="138">
        <v>169957.49</v>
      </c>
      <c r="H116" s="703">
        <f t="shared" si="6"/>
        <v>99.97499411764706</v>
      </c>
      <c r="I116" s="67">
        <v>0</v>
      </c>
      <c r="J116" s="63"/>
    </row>
    <row r="117" spans="1:10" ht="12.75" customHeight="1">
      <c r="A117" s="183"/>
      <c r="B117" s="184"/>
      <c r="C117" s="176"/>
      <c r="D117" s="182" t="s">
        <v>304</v>
      </c>
      <c r="E117" s="178">
        <f>E118+E119</f>
        <v>100000</v>
      </c>
      <c r="F117" s="178">
        <f>F118+F119</f>
        <v>72500</v>
      </c>
      <c r="G117" s="181">
        <f>G118+G119</f>
        <v>72358.37</v>
      </c>
      <c r="H117" s="701">
        <f t="shared" si="6"/>
        <v>99.80464827586206</v>
      </c>
      <c r="I117" s="66">
        <v>0</v>
      </c>
      <c r="J117" s="62"/>
    </row>
    <row r="118" spans="1:10" ht="12.75" customHeight="1">
      <c r="A118" s="183"/>
      <c r="B118" s="184"/>
      <c r="C118" s="176">
        <v>6050</v>
      </c>
      <c r="D118" s="139" t="s">
        <v>158</v>
      </c>
      <c r="E118" s="179">
        <v>15000</v>
      </c>
      <c r="F118" s="179">
        <v>10875</v>
      </c>
      <c r="G118" s="138">
        <v>10853.75</v>
      </c>
      <c r="H118" s="703">
        <f t="shared" si="6"/>
        <v>99.80459770114942</v>
      </c>
      <c r="I118" s="67">
        <v>0</v>
      </c>
      <c r="J118" s="63"/>
    </row>
    <row r="119" spans="1:10" ht="12.75" customHeight="1">
      <c r="A119" s="183"/>
      <c r="B119" s="184"/>
      <c r="C119" s="176">
        <v>6057</v>
      </c>
      <c r="D119" s="139" t="s">
        <v>159</v>
      </c>
      <c r="E119" s="179">
        <v>85000</v>
      </c>
      <c r="F119" s="179">
        <v>61625</v>
      </c>
      <c r="G119" s="138">
        <v>61504.62</v>
      </c>
      <c r="H119" s="703">
        <f t="shared" si="6"/>
        <v>99.80465720081136</v>
      </c>
      <c r="I119" s="67">
        <v>0</v>
      </c>
      <c r="J119" s="63"/>
    </row>
    <row r="120" spans="1:10" ht="12.75" customHeight="1">
      <c r="A120" s="183"/>
      <c r="B120" s="184"/>
      <c r="C120" s="176"/>
      <c r="D120" s="139"/>
      <c r="E120" s="179"/>
      <c r="F120" s="179"/>
      <c r="G120" s="138"/>
      <c r="H120" s="701"/>
      <c r="I120" s="67"/>
      <c r="J120" s="63"/>
    </row>
    <row r="121" spans="1:10" ht="12.75" customHeight="1">
      <c r="A121" s="183"/>
      <c r="B121" s="184"/>
      <c r="C121" s="176"/>
      <c r="D121" s="182" t="s">
        <v>500</v>
      </c>
      <c r="E121" s="178">
        <f>E122</f>
        <v>41643</v>
      </c>
      <c r="F121" s="178">
        <f>F122</f>
        <v>41643</v>
      </c>
      <c r="G121" s="181">
        <f>G122</f>
        <v>41642.95</v>
      </c>
      <c r="H121" s="701">
        <f t="shared" si="6"/>
        <v>99.99987993180126</v>
      </c>
      <c r="I121" s="60"/>
      <c r="J121" s="62"/>
    </row>
    <row r="122" spans="1:10" ht="12.75" customHeight="1">
      <c r="A122" s="374"/>
      <c r="B122" s="375"/>
      <c r="C122" s="176">
        <v>6050</v>
      </c>
      <c r="D122" s="139" t="s">
        <v>158</v>
      </c>
      <c r="E122" s="178">
        <v>41643</v>
      </c>
      <c r="F122" s="179">
        <v>41643</v>
      </c>
      <c r="G122" s="138">
        <v>41642.95</v>
      </c>
      <c r="H122" s="703">
        <f t="shared" si="6"/>
        <v>99.99987993180126</v>
      </c>
      <c r="I122" s="60"/>
      <c r="J122" s="62"/>
    </row>
    <row r="123" spans="1:8" ht="20.25" customHeight="1">
      <c r="A123" s="225"/>
      <c r="B123" s="225"/>
      <c r="C123" s="162"/>
      <c r="D123" s="162" t="s">
        <v>252</v>
      </c>
      <c r="E123" s="187">
        <f>E11+E34+E39+E98+E102+E69+E92+E89</f>
        <v>6968405</v>
      </c>
      <c r="F123" s="187">
        <f>F11+F34+F39+F69+F98+F102+F92+F89</f>
        <v>5017616</v>
      </c>
      <c r="G123" s="277">
        <f>G11+G34+G39+G69+G98+G102+G89+G92</f>
        <v>4845617.15</v>
      </c>
      <c r="H123" s="685">
        <f>G123/F123*100</f>
        <v>96.5721001766576</v>
      </c>
    </row>
    <row r="124" spans="1:8" ht="12.75" customHeight="1">
      <c r="A124" s="76"/>
      <c r="B124" s="76"/>
      <c r="C124" s="76"/>
      <c r="D124" s="76"/>
      <c r="E124" s="241"/>
      <c r="F124" s="241"/>
      <c r="G124" s="242"/>
      <c r="H124" s="243"/>
    </row>
    <row r="125" spans="1:8" ht="12.75" customHeight="1">
      <c r="A125" s="76"/>
      <c r="B125" s="76"/>
      <c r="C125" s="76"/>
      <c r="D125" s="76"/>
      <c r="E125" s="241" t="s">
        <v>561</v>
      </c>
      <c r="F125" s="244"/>
      <c r="G125" s="245"/>
      <c r="H125" s="243"/>
    </row>
    <row r="126" spans="1:8" ht="12.75" customHeight="1">
      <c r="A126" s="76"/>
      <c r="B126" s="76"/>
      <c r="C126" s="76"/>
      <c r="D126" s="76"/>
      <c r="E126" s="241"/>
      <c r="F126" s="241"/>
      <c r="G126" s="344"/>
      <c r="H126" s="243"/>
    </row>
    <row r="127" spans="1:8" ht="12.75" customHeight="1">
      <c r="A127" s="76"/>
      <c r="B127" s="76"/>
      <c r="C127" s="76"/>
      <c r="D127" s="76"/>
      <c r="E127" s="246"/>
      <c r="F127" s="246"/>
      <c r="G127" s="242"/>
      <c r="H127" s="243"/>
    </row>
    <row r="128" spans="1:8" ht="12.75" customHeight="1">
      <c r="A128" s="76"/>
      <c r="B128" s="76"/>
      <c r="C128" s="76"/>
      <c r="D128" s="76"/>
      <c r="E128" s="241"/>
      <c r="F128" s="241"/>
      <c r="G128" s="242"/>
      <c r="H128" s="243"/>
    </row>
    <row r="129" spans="1:8" ht="12.75" customHeight="1">
      <c r="A129" s="76"/>
      <c r="B129" s="76"/>
      <c r="C129" s="76"/>
      <c r="D129" s="76"/>
      <c r="E129" s="241"/>
      <c r="F129" s="241"/>
      <c r="G129" s="242"/>
      <c r="H129" s="243"/>
    </row>
    <row r="130" spans="1:8" ht="12.75" customHeight="1">
      <c r="A130" s="76"/>
      <c r="B130" s="76"/>
      <c r="C130" s="76"/>
      <c r="D130" s="76"/>
      <c r="E130" s="241"/>
      <c r="F130" s="241"/>
      <c r="G130" s="242"/>
      <c r="H130" s="247"/>
    </row>
    <row r="131" spans="1:8" ht="12.75" customHeight="1">
      <c r="A131" s="76"/>
      <c r="B131" s="76"/>
      <c r="C131" s="76"/>
      <c r="D131" s="76"/>
      <c r="E131" s="241"/>
      <c r="F131" s="241"/>
      <c r="G131" s="242"/>
      <c r="H131" s="247"/>
    </row>
    <row r="132" spans="1:8" ht="12.75" customHeight="1">
      <c r="A132" s="76"/>
      <c r="B132" s="76"/>
      <c r="C132" s="76"/>
      <c r="D132" s="76"/>
      <c r="E132" s="241"/>
      <c r="F132" s="241"/>
      <c r="G132" s="242"/>
      <c r="H132" s="247"/>
    </row>
    <row r="133" spans="1:8" ht="12.75" customHeight="1">
      <c r="A133" s="76"/>
      <c r="B133" s="76"/>
      <c r="C133" s="76"/>
      <c r="D133" s="76"/>
      <c r="E133" s="241"/>
      <c r="F133" s="241"/>
      <c r="G133" s="242"/>
      <c r="H133" s="247"/>
    </row>
    <row r="134" spans="1:8" ht="12.75" customHeight="1">
      <c r="A134" s="76"/>
      <c r="B134" s="76"/>
      <c r="C134" s="76"/>
      <c r="D134" s="76"/>
      <c r="E134" s="241"/>
      <c r="F134" s="241"/>
      <c r="G134" s="242"/>
      <c r="H134" s="247"/>
    </row>
    <row r="135" spans="1:8" ht="12.75" customHeight="1">
      <c r="A135" s="76"/>
      <c r="B135" s="76"/>
      <c r="C135" s="76"/>
      <c r="D135" s="76"/>
      <c r="E135" s="241"/>
      <c r="F135" s="241"/>
      <c r="G135" s="242"/>
      <c r="H135" s="247"/>
    </row>
    <row r="136" spans="1:8" ht="12.75" customHeight="1">
      <c r="A136" s="76"/>
      <c r="B136" s="76"/>
      <c r="C136" s="76"/>
      <c r="D136" s="76"/>
      <c r="E136" s="241"/>
      <c r="F136" s="241"/>
      <c r="G136" s="242"/>
      <c r="H136" s="247"/>
    </row>
    <row r="137" spans="1:8" ht="12.75" customHeight="1">
      <c r="A137" s="76"/>
      <c r="B137" s="76"/>
      <c r="C137" s="76"/>
      <c r="D137" s="76"/>
      <c r="E137" s="241"/>
      <c r="F137" s="241"/>
      <c r="G137" s="242"/>
      <c r="H137" s="247"/>
    </row>
    <row r="138" spans="1:8" ht="12.75" customHeight="1">
      <c r="A138" s="76"/>
      <c r="B138" s="76"/>
      <c r="C138" s="76"/>
      <c r="D138" s="76"/>
      <c r="E138" s="241"/>
      <c r="F138" s="241"/>
      <c r="G138" s="242"/>
      <c r="H138" s="247"/>
    </row>
    <row r="139" spans="1:8" ht="12.75" customHeight="1">
      <c r="A139" s="76"/>
      <c r="B139" s="76"/>
      <c r="C139" s="76"/>
      <c r="D139" s="76"/>
      <c r="E139" s="241"/>
      <c r="F139" s="241"/>
      <c r="G139" s="242"/>
      <c r="H139" s="247"/>
    </row>
    <row r="140" spans="1:8" ht="12.75" customHeight="1">
      <c r="A140" s="76"/>
      <c r="B140" s="76"/>
      <c r="C140" s="76"/>
      <c r="D140" s="76"/>
      <c r="E140" s="241"/>
      <c r="F140" s="241"/>
      <c r="G140" s="242"/>
      <c r="H140" s="247"/>
    </row>
    <row r="141" spans="1:8" ht="12.75" customHeight="1">
      <c r="A141" s="76"/>
      <c r="B141" s="76"/>
      <c r="C141" s="76"/>
      <c r="D141" s="76"/>
      <c r="E141" s="241"/>
      <c r="F141" s="241"/>
      <c r="G141" s="242"/>
      <c r="H141" s="247"/>
    </row>
    <row r="142" spans="1:8" ht="12.75" customHeight="1">
      <c r="A142" s="76"/>
      <c r="B142" s="76"/>
      <c r="C142" s="76"/>
      <c r="D142" s="76"/>
      <c r="E142" s="241"/>
      <c r="F142" s="241"/>
      <c r="G142" s="242"/>
      <c r="H142" s="247"/>
    </row>
    <row r="143" spans="1:8" ht="12.75" customHeight="1">
      <c r="A143" s="76"/>
      <c r="B143" s="76"/>
      <c r="C143" s="76"/>
      <c r="D143" s="76"/>
      <c r="E143" s="241"/>
      <c r="F143" s="241"/>
      <c r="G143" s="242"/>
      <c r="H143" s="247"/>
    </row>
    <row r="144" spans="1:8" ht="12.75" customHeight="1">
      <c r="A144" s="76"/>
      <c r="B144" s="76"/>
      <c r="C144" s="76"/>
      <c r="D144" s="76"/>
      <c r="E144" s="241"/>
      <c r="F144" s="241"/>
      <c r="G144" s="242"/>
      <c r="H144" s="247"/>
    </row>
    <row r="145" spans="1:8" ht="12.75" customHeight="1">
      <c r="A145" s="76"/>
      <c r="B145" s="76"/>
      <c r="C145" s="76"/>
      <c r="D145" s="76"/>
      <c r="E145" s="241"/>
      <c r="F145" s="241"/>
      <c r="G145" s="242"/>
      <c r="H145" s="247"/>
    </row>
    <row r="146" spans="1:8" ht="12.75" customHeight="1">
      <c r="A146" s="76"/>
      <c r="B146" s="76"/>
      <c r="C146" s="76"/>
      <c r="D146" s="76"/>
      <c r="E146" s="241"/>
      <c r="F146" s="241"/>
      <c r="G146" s="242"/>
      <c r="H146" s="247"/>
    </row>
    <row r="147" spans="1:8" ht="12.75" customHeight="1">
      <c r="A147" s="76"/>
      <c r="B147" s="76"/>
      <c r="C147" s="76"/>
      <c r="D147" s="76"/>
      <c r="E147" s="241"/>
      <c r="F147" s="241"/>
      <c r="G147" s="242"/>
      <c r="H147" s="247"/>
    </row>
    <row r="148" spans="1:8" ht="12.75" customHeight="1">
      <c r="A148" s="76"/>
      <c r="B148" s="76"/>
      <c r="C148" s="76"/>
      <c r="D148" s="76"/>
      <c r="E148" s="241"/>
      <c r="F148" s="241"/>
      <c r="G148" s="242"/>
      <c r="H148" s="247"/>
    </row>
    <row r="149" spans="1:8" ht="12.75" customHeight="1">
      <c r="A149" s="76"/>
      <c r="B149" s="76"/>
      <c r="C149" s="76"/>
      <c r="D149" s="76"/>
      <c r="E149" s="241"/>
      <c r="F149" s="241"/>
      <c r="G149" s="242"/>
      <c r="H149" s="247"/>
    </row>
    <row r="150" spans="1:8" ht="12.75" customHeight="1">
      <c r="A150" s="76"/>
      <c r="B150" s="76"/>
      <c r="C150" s="76"/>
      <c r="D150" s="76"/>
      <c r="E150" s="241"/>
      <c r="F150" s="241"/>
      <c r="G150" s="242"/>
      <c r="H150" s="247"/>
    </row>
    <row r="151" spans="1:8" ht="12.75" customHeight="1">
      <c r="A151" s="76"/>
      <c r="B151" s="76"/>
      <c r="C151" s="76"/>
      <c r="D151" s="76"/>
      <c r="E151" s="241"/>
      <c r="F151" s="241"/>
      <c r="G151" s="242"/>
      <c r="H151" s="247"/>
    </row>
    <row r="152" spans="5:8" ht="12.75" customHeight="1">
      <c r="E152" s="56"/>
      <c r="F152" s="56"/>
      <c r="G152" s="54"/>
      <c r="H152" s="55"/>
    </row>
    <row r="153" spans="5:8" ht="12.75" customHeight="1">
      <c r="E153" s="35"/>
      <c r="F153" s="35"/>
      <c r="G153" s="54"/>
      <c r="H153" s="55"/>
    </row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>
      <c r="E164" s="76"/>
    </row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printOptions/>
  <pageMargins left="0.33" right="0.41" top="0.36" bottom="0.46" header="0.23" footer="0.46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D93" sqref="D9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5.75390625" style="0" customWidth="1"/>
    <col min="4" max="4" width="36.625" style="0" customWidth="1"/>
    <col min="5" max="6" width="11.75390625" style="0" customWidth="1"/>
    <col min="7" max="7" width="11.875" style="0" customWidth="1"/>
  </cols>
  <sheetData>
    <row r="1" spans="1:8" ht="12.75">
      <c r="A1" s="76"/>
      <c r="B1" s="76"/>
      <c r="C1" s="76"/>
      <c r="D1" s="76"/>
      <c r="E1" s="76"/>
      <c r="F1" s="76" t="s">
        <v>353</v>
      </c>
      <c r="G1" s="76"/>
      <c r="H1" s="76"/>
    </row>
    <row r="2" spans="1:8" ht="12.75">
      <c r="A2" s="76"/>
      <c r="B2" s="76"/>
      <c r="C2" s="76"/>
      <c r="D2" s="76"/>
      <c r="E2" s="76"/>
      <c r="F2" s="76" t="s">
        <v>1</v>
      </c>
      <c r="G2" s="76"/>
      <c r="H2" s="76"/>
    </row>
    <row r="3" spans="1:8" ht="12.75">
      <c r="A3" s="76"/>
      <c r="B3" s="76"/>
      <c r="C3" s="76"/>
      <c r="D3" s="76"/>
      <c r="E3" s="76"/>
      <c r="F3" s="76" t="s">
        <v>481</v>
      </c>
      <c r="G3" s="76"/>
      <c r="H3" s="76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2.75">
      <c r="A5" s="76"/>
      <c r="B5" s="77" t="s">
        <v>354</v>
      </c>
      <c r="C5" s="77"/>
      <c r="D5" s="77"/>
      <c r="E5" s="77"/>
      <c r="F5" s="77"/>
      <c r="G5" s="77"/>
      <c r="H5" s="76"/>
    </row>
    <row r="6" spans="1:8" ht="15">
      <c r="A6" s="76"/>
      <c r="B6" s="77"/>
      <c r="C6" s="77"/>
      <c r="D6" s="78" t="s">
        <v>355</v>
      </c>
      <c r="E6" s="77"/>
      <c r="F6" s="77"/>
      <c r="G6" s="77"/>
      <c r="H6" s="76"/>
    </row>
    <row r="7" spans="1:8" ht="12.75">
      <c r="A7" s="79"/>
      <c r="B7" s="80"/>
      <c r="C7" s="79"/>
      <c r="D7" s="80"/>
      <c r="E7" s="79" t="s">
        <v>241</v>
      </c>
      <c r="F7" s="80" t="s">
        <v>102</v>
      </c>
      <c r="G7" s="81" t="s">
        <v>244</v>
      </c>
      <c r="H7" s="82" t="s">
        <v>246</v>
      </c>
    </row>
    <row r="8" spans="1:8" ht="12.75">
      <c r="A8" s="83" t="s">
        <v>98</v>
      </c>
      <c r="B8" s="84" t="s">
        <v>99</v>
      </c>
      <c r="C8" s="83" t="s">
        <v>4</v>
      </c>
      <c r="D8" s="84" t="s">
        <v>240</v>
      </c>
      <c r="E8" s="83" t="s">
        <v>103</v>
      </c>
      <c r="F8" s="84" t="s">
        <v>242</v>
      </c>
      <c r="G8" s="85" t="s">
        <v>483</v>
      </c>
      <c r="H8" s="86"/>
    </row>
    <row r="9" spans="1:8" ht="12.75">
      <c r="A9" s="87"/>
      <c r="B9" s="88"/>
      <c r="C9" s="87"/>
      <c r="D9" s="88"/>
      <c r="E9" s="87" t="s">
        <v>482</v>
      </c>
      <c r="F9" s="88" t="s">
        <v>243</v>
      </c>
      <c r="G9" s="89"/>
      <c r="H9" s="90" t="s">
        <v>247</v>
      </c>
    </row>
    <row r="10" spans="1:8" ht="12.75">
      <c r="A10" s="92">
        <v>1</v>
      </c>
      <c r="B10" s="92">
        <v>2</v>
      </c>
      <c r="C10" s="92">
        <v>3</v>
      </c>
      <c r="D10" s="92">
        <v>4</v>
      </c>
      <c r="E10" s="92">
        <v>5</v>
      </c>
      <c r="F10" s="92">
        <v>6</v>
      </c>
      <c r="G10" s="92">
        <v>7</v>
      </c>
      <c r="H10" s="93">
        <v>8</v>
      </c>
    </row>
    <row r="11" spans="1:8" ht="12.75">
      <c r="A11" s="376">
        <v>600</v>
      </c>
      <c r="B11" s="377"/>
      <c r="C11" s="94"/>
      <c r="D11" s="95" t="s">
        <v>501</v>
      </c>
      <c r="E11" s="96">
        <v>0</v>
      </c>
      <c r="F11" s="96">
        <f>F12+F13</f>
        <v>1727300</v>
      </c>
      <c r="G11" s="97">
        <f>G12+G13</f>
        <v>1727296.28</v>
      </c>
      <c r="H11" s="671">
        <f>G11/F11*100</f>
        <v>99.99978463497945</v>
      </c>
    </row>
    <row r="12" spans="1:8" ht="12.75">
      <c r="A12" s="98"/>
      <c r="B12" s="99"/>
      <c r="C12" s="100"/>
      <c r="D12" s="95" t="s">
        <v>356</v>
      </c>
      <c r="E12" s="96">
        <f>E14</f>
        <v>4200000</v>
      </c>
      <c r="F12" s="101">
        <f>F14</f>
        <v>1727300</v>
      </c>
      <c r="G12" s="97">
        <f>G14</f>
        <v>1727296.28</v>
      </c>
      <c r="H12" s="671">
        <f>G12/F12*100</f>
        <v>99.99978463497945</v>
      </c>
    </row>
    <row r="13" spans="1:8" ht="12.75">
      <c r="A13" s="102"/>
      <c r="B13" s="103"/>
      <c r="C13" s="104"/>
      <c r="D13" s="95" t="s">
        <v>360</v>
      </c>
      <c r="E13" s="96">
        <v>0</v>
      </c>
      <c r="F13" s="96">
        <v>0</v>
      </c>
      <c r="G13" s="97">
        <v>0</v>
      </c>
      <c r="H13" s="671">
        <v>0</v>
      </c>
    </row>
    <row r="14" spans="1:8" ht="12.75">
      <c r="A14" s="378"/>
      <c r="B14" s="379">
        <v>60014</v>
      </c>
      <c r="C14" s="380"/>
      <c r="D14" s="381" t="s">
        <v>502</v>
      </c>
      <c r="E14" s="270">
        <f>E16+E17</f>
        <v>4200000</v>
      </c>
      <c r="F14" s="270">
        <f>F16+F17</f>
        <v>1727300</v>
      </c>
      <c r="G14" s="240">
        <f>G16+G17</f>
        <v>1727296.28</v>
      </c>
      <c r="H14" s="382">
        <f>G14/F14*100</f>
        <v>99.99978463497945</v>
      </c>
    </row>
    <row r="15" spans="1:8" ht="12.75">
      <c r="A15" s="121"/>
      <c r="B15" s="193"/>
      <c r="C15" s="108"/>
      <c r="D15" s="199" t="s">
        <v>488</v>
      </c>
      <c r="E15" s="200"/>
      <c r="F15" s="201"/>
      <c r="G15" s="202"/>
      <c r="H15" s="155"/>
    </row>
    <row r="16" spans="1:8" ht="12.75">
      <c r="A16" s="105"/>
      <c r="B16" s="156"/>
      <c r="C16" s="114">
        <v>6050</v>
      </c>
      <c r="D16" s="113" t="s">
        <v>31</v>
      </c>
      <c r="E16" s="197">
        <v>4200000</v>
      </c>
      <c r="F16" s="115">
        <v>636048</v>
      </c>
      <c r="G16" s="198">
        <v>636044.28</v>
      </c>
      <c r="H16" s="117">
        <f>G16/F16*100</f>
        <v>99.99941513848012</v>
      </c>
    </row>
    <row r="17" spans="1:8" ht="12.75">
      <c r="A17" s="105"/>
      <c r="B17" s="156"/>
      <c r="C17" s="114">
        <v>6057</v>
      </c>
      <c r="D17" s="113" t="s">
        <v>31</v>
      </c>
      <c r="E17" s="197">
        <v>0</v>
      </c>
      <c r="F17" s="115">
        <v>1091252</v>
      </c>
      <c r="G17" s="198">
        <v>1091252</v>
      </c>
      <c r="H17" s="117">
        <f>G17/F17*100</f>
        <v>100</v>
      </c>
    </row>
    <row r="18" spans="1:8" ht="12.75">
      <c r="A18" s="142">
        <v>851</v>
      </c>
      <c r="B18" s="142"/>
      <c r="C18" s="143"/>
      <c r="D18" s="144" t="s">
        <v>381</v>
      </c>
      <c r="E18" s="145">
        <f>E20</f>
        <v>839409</v>
      </c>
      <c r="F18" s="145">
        <f>F20</f>
        <v>1199131</v>
      </c>
      <c r="G18" s="146">
        <f>G20</f>
        <v>915625.6799999998</v>
      </c>
      <c r="H18" s="277">
        <f>G18/F18*100</f>
        <v>76.35743550954814</v>
      </c>
    </row>
    <row r="19" spans="1:8" ht="12.75">
      <c r="A19" s="147"/>
      <c r="B19" s="147"/>
      <c r="C19" s="143"/>
      <c r="D19" s="95" t="s">
        <v>356</v>
      </c>
      <c r="E19" s="145">
        <v>0</v>
      </c>
      <c r="F19" s="145">
        <v>0</v>
      </c>
      <c r="G19" s="146">
        <v>0</v>
      </c>
      <c r="H19" s="277">
        <v>0</v>
      </c>
    </row>
    <row r="20" spans="1:8" ht="12.75">
      <c r="A20" s="225"/>
      <c r="B20" s="225"/>
      <c r="C20" s="148"/>
      <c r="D20" s="95" t="s">
        <v>357</v>
      </c>
      <c r="E20" s="149">
        <f>E27</f>
        <v>839409</v>
      </c>
      <c r="F20" s="149">
        <f>F27</f>
        <v>1199131</v>
      </c>
      <c r="G20" s="150">
        <f>G27+G26</f>
        <v>915625.6799999998</v>
      </c>
      <c r="H20" s="277">
        <f>G20/F20*100</f>
        <v>76.35743550954814</v>
      </c>
    </row>
    <row r="21" spans="1:8" ht="12.75">
      <c r="A21" s="121"/>
      <c r="B21" s="193">
        <v>85195</v>
      </c>
      <c r="C21" s="108"/>
      <c r="D21" s="388" t="s">
        <v>38</v>
      </c>
      <c r="E21" s="110">
        <v>0</v>
      </c>
      <c r="F21" s="110">
        <f>F27+F26</f>
        <v>1201063</v>
      </c>
      <c r="G21" s="111">
        <f>G27+G26</f>
        <v>915625.6799999998</v>
      </c>
      <c r="H21" s="272">
        <f>G21/F21*100</f>
        <v>76.23460884233381</v>
      </c>
    </row>
    <row r="22" spans="1:8" ht="12.75">
      <c r="A22" s="121"/>
      <c r="B22" s="193"/>
      <c r="C22" s="114">
        <v>4560</v>
      </c>
      <c r="D22" s="670" t="s">
        <v>397</v>
      </c>
      <c r="E22" s="116"/>
      <c r="F22" s="116"/>
      <c r="G22" s="117"/>
      <c r="H22" s="287"/>
    </row>
    <row r="23" spans="1:8" ht="12.75">
      <c r="A23" s="121"/>
      <c r="B23" s="193"/>
      <c r="C23" s="114"/>
      <c r="D23" s="670" t="s">
        <v>505</v>
      </c>
      <c r="E23" s="116"/>
      <c r="F23" s="116"/>
      <c r="G23" s="117"/>
      <c r="H23" s="287"/>
    </row>
    <row r="24" spans="1:8" ht="12.75">
      <c r="A24" s="121"/>
      <c r="B24" s="193"/>
      <c r="C24" s="114"/>
      <c r="D24" s="670" t="s">
        <v>506</v>
      </c>
      <c r="E24" s="116"/>
      <c r="F24" s="116"/>
      <c r="G24" s="117"/>
      <c r="H24" s="287"/>
    </row>
    <row r="25" spans="1:8" ht="12.75">
      <c r="A25" s="121"/>
      <c r="B25" s="193"/>
      <c r="C25" s="114"/>
      <c r="D25" s="670" t="s">
        <v>508</v>
      </c>
      <c r="E25" s="116"/>
      <c r="F25" s="116"/>
      <c r="G25" s="117"/>
      <c r="H25" s="287"/>
    </row>
    <row r="26" spans="1:8" ht="12.75">
      <c r="A26" s="121"/>
      <c r="B26" s="193"/>
      <c r="C26" s="114"/>
      <c r="D26" s="670" t="s">
        <v>507</v>
      </c>
      <c r="E26" s="116">
        <v>0</v>
      </c>
      <c r="F26" s="116">
        <v>1932</v>
      </c>
      <c r="G26" s="117">
        <v>1932</v>
      </c>
      <c r="H26" s="287">
        <f>G26/F26*100</f>
        <v>100</v>
      </c>
    </row>
    <row r="27" spans="1:10" ht="12.75">
      <c r="A27" s="11"/>
      <c r="B27" s="34"/>
      <c r="C27" s="4"/>
      <c r="D27" s="58" t="s">
        <v>385</v>
      </c>
      <c r="E27" s="155">
        <f>SUM(E28:E45)</f>
        <v>839409</v>
      </c>
      <c r="F27" s="154">
        <f>SUM(F28:F45)</f>
        <v>1199131</v>
      </c>
      <c r="G27" s="155">
        <f>SUM(G28:G45)</f>
        <v>913693.6799999998</v>
      </c>
      <c r="H27" s="287">
        <f>G27/F27*100</f>
        <v>76.19631883422244</v>
      </c>
      <c r="I27" s="386"/>
      <c r="J27" s="387"/>
    </row>
    <row r="28" spans="1:10" ht="12.75">
      <c r="A28" s="11"/>
      <c r="B28" s="34"/>
      <c r="C28" s="114">
        <v>4016</v>
      </c>
      <c r="D28" s="114" t="s">
        <v>11</v>
      </c>
      <c r="E28" s="117">
        <v>5577</v>
      </c>
      <c r="F28" s="116">
        <v>5577</v>
      </c>
      <c r="G28" s="117">
        <v>5547.54</v>
      </c>
      <c r="H28" s="287">
        <f>G28/F28*100</f>
        <v>99.47175901022055</v>
      </c>
      <c r="I28" s="160"/>
      <c r="J28" s="349"/>
    </row>
    <row r="29" spans="1:10" ht="12.75">
      <c r="A29" s="11"/>
      <c r="B29" s="34"/>
      <c r="C29" s="114">
        <v>4017</v>
      </c>
      <c r="D29" s="114" t="s">
        <v>11</v>
      </c>
      <c r="E29" s="117">
        <v>31608</v>
      </c>
      <c r="F29" s="116">
        <v>31608</v>
      </c>
      <c r="G29" s="117">
        <v>31436.08</v>
      </c>
      <c r="H29" s="287">
        <f aca="true" t="shared" si="0" ref="H29:H45">G29/F29*100</f>
        <v>99.45608706656543</v>
      </c>
      <c r="I29" s="160"/>
      <c r="J29" s="349"/>
    </row>
    <row r="30" spans="1:10" ht="12.75">
      <c r="A30" s="11"/>
      <c r="B30" s="34"/>
      <c r="C30" s="114">
        <v>4046</v>
      </c>
      <c r="D30" s="114" t="s">
        <v>12</v>
      </c>
      <c r="E30" s="117">
        <v>1491</v>
      </c>
      <c r="F30" s="116">
        <v>1491</v>
      </c>
      <c r="G30" s="117">
        <v>1303.42</v>
      </c>
      <c r="H30" s="287">
        <f t="shared" si="0"/>
        <v>87.41918175720993</v>
      </c>
      <c r="I30" s="160"/>
      <c r="J30" s="349"/>
    </row>
    <row r="31" spans="1:10" ht="12.75">
      <c r="A31" s="11"/>
      <c r="B31" s="34"/>
      <c r="C31" s="114">
        <v>4047</v>
      </c>
      <c r="D31" s="114" t="s">
        <v>12</v>
      </c>
      <c r="E31" s="117">
        <v>8448</v>
      </c>
      <c r="F31" s="116">
        <v>8448</v>
      </c>
      <c r="G31" s="117">
        <v>7386.06</v>
      </c>
      <c r="H31" s="287">
        <f t="shared" si="0"/>
        <v>87.42968750000001</v>
      </c>
      <c r="I31" s="160"/>
      <c r="J31" s="349"/>
    </row>
    <row r="32" spans="1:10" ht="12.75">
      <c r="A32" s="11"/>
      <c r="B32" s="34"/>
      <c r="C32" s="114">
        <v>4116</v>
      </c>
      <c r="D32" s="114" t="s">
        <v>13</v>
      </c>
      <c r="E32" s="117">
        <v>1424</v>
      </c>
      <c r="F32" s="116">
        <v>1424</v>
      </c>
      <c r="G32" s="117">
        <v>1356.6</v>
      </c>
      <c r="H32" s="287">
        <f t="shared" si="0"/>
        <v>95.26685393258425</v>
      </c>
      <c r="I32" s="160"/>
      <c r="J32" s="349"/>
    </row>
    <row r="33" spans="1:10" ht="12.75">
      <c r="A33" s="11"/>
      <c r="B33" s="34"/>
      <c r="C33" s="114">
        <v>4117</v>
      </c>
      <c r="D33" s="114" t="s">
        <v>13</v>
      </c>
      <c r="E33" s="117">
        <v>8069</v>
      </c>
      <c r="F33" s="116">
        <v>8069</v>
      </c>
      <c r="G33" s="117">
        <v>7687.35</v>
      </c>
      <c r="H33" s="287">
        <f t="shared" si="0"/>
        <v>95.27016978559921</v>
      </c>
      <c r="I33" s="160"/>
      <c r="J33" s="349"/>
    </row>
    <row r="34" spans="1:10" ht="12.75">
      <c r="A34" s="11"/>
      <c r="B34" s="34"/>
      <c r="C34" s="114">
        <v>4126</v>
      </c>
      <c r="D34" s="114" t="s">
        <v>334</v>
      </c>
      <c r="E34" s="117">
        <v>171</v>
      </c>
      <c r="F34" s="116">
        <v>171</v>
      </c>
      <c r="G34" s="117">
        <v>161.73</v>
      </c>
      <c r="H34" s="287">
        <f t="shared" si="0"/>
        <v>94.57894736842105</v>
      </c>
      <c r="I34" s="160"/>
      <c r="J34" s="349"/>
    </row>
    <row r="35" spans="1:10" ht="12.75">
      <c r="A35" s="11"/>
      <c r="B35" s="34"/>
      <c r="C35" s="114">
        <v>4127</v>
      </c>
      <c r="D35" s="114" t="s">
        <v>334</v>
      </c>
      <c r="E35" s="117">
        <v>967</v>
      </c>
      <c r="F35" s="116">
        <v>967</v>
      </c>
      <c r="G35" s="117">
        <v>916.44</v>
      </c>
      <c r="H35" s="287">
        <f t="shared" si="0"/>
        <v>94.77145811789039</v>
      </c>
      <c r="I35" s="160"/>
      <c r="J35" s="349"/>
    </row>
    <row r="36" spans="1:10" ht="12.75">
      <c r="A36" s="11"/>
      <c r="B36" s="34"/>
      <c r="C36" s="114">
        <v>4176</v>
      </c>
      <c r="D36" s="114" t="s">
        <v>111</v>
      </c>
      <c r="E36" s="117">
        <v>1312</v>
      </c>
      <c r="F36" s="116">
        <v>3512</v>
      </c>
      <c r="G36" s="117">
        <v>3464.4</v>
      </c>
      <c r="H36" s="287">
        <f t="shared" si="0"/>
        <v>98.64464692482916</v>
      </c>
      <c r="I36" s="160"/>
      <c r="J36" s="349"/>
    </row>
    <row r="37" spans="1:10" ht="12.75">
      <c r="A37" s="11"/>
      <c r="B37" s="34"/>
      <c r="C37" s="114">
        <v>4177</v>
      </c>
      <c r="D37" s="114" t="s">
        <v>111</v>
      </c>
      <c r="E37" s="117">
        <v>7433</v>
      </c>
      <c r="F37" s="116">
        <v>19633</v>
      </c>
      <c r="G37" s="117">
        <v>19631.6</v>
      </c>
      <c r="H37" s="287">
        <f t="shared" si="0"/>
        <v>99.99286914888198</v>
      </c>
      <c r="I37" s="160"/>
      <c r="J37" s="349"/>
    </row>
    <row r="38" spans="1:10" ht="12.75">
      <c r="A38" s="11"/>
      <c r="B38" s="34"/>
      <c r="C38" s="114">
        <v>4216</v>
      </c>
      <c r="D38" s="114" t="s">
        <v>272</v>
      </c>
      <c r="E38" s="117">
        <v>0</v>
      </c>
      <c r="F38" s="116">
        <v>2460</v>
      </c>
      <c r="G38" s="117">
        <v>2460</v>
      </c>
      <c r="H38" s="287">
        <f t="shared" si="0"/>
        <v>100</v>
      </c>
      <c r="I38" s="160"/>
      <c r="J38" s="349"/>
    </row>
    <row r="39" spans="1:10" ht="12.75">
      <c r="A39" s="11"/>
      <c r="B39" s="34"/>
      <c r="C39" s="114">
        <v>4217</v>
      </c>
      <c r="D39" s="114" t="s">
        <v>272</v>
      </c>
      <c r="E39" s="117">
        <v>0</v>
      </c>
      <c r="F39" s="116">
        <v>13940</v>
      </c>
      <c r="G39" s="117">
        <v>13940</v>
      </c>
      <c r="H39" s="287">
        <f t="shared" si="0"/>
        <v>100</v>
      </c>
      <c r="I39" s="160"/>
      <c r="J39" s="349"/>
    </row>
    <row r="40" spans="1:10" ht="12.75">
      <c r="A40" s="11"/>
      <c r="B40" s="34"/>
      <c r="C40" s="114">
        <v>4286</v>
      </c>
      <c r="D40" s="114" t="s">
        <v>91</v>
      </c>
      <c r="E40" s="117">
        <v>83407</v>
      </c>
      <c r="F40" s="116">
        <v>136861</v>
      </c>
      <c r="G40" s="117">
        <v>94388.7</v>
      </c>
      <c r="H40" s="287">
        <f t="shared" si="0"/>
        <v>68.96683496394151</v>
      </c>
      <c r="I40" s="160"/>
      <c r="J40" s="349"/>
    </row>
    <row r="41" spans="1:10" ht="12.75">
      <c r="A41" s="11"/>
      <c r="B41" s="34"/>
      <c r="C41" s="114">
        <v>4287</v>
      </c>
      <c r="D41" s="114" t="s">
        <v>91</v>
      </c>
      <c r="E41" s="117">
        <v>472643</v>
      </c>
      <c r="F41" s="116">
        <v>775823</v>
      </c>
      <c r="G41" s="117">
        <v>534869.3</v>
      </c>
      <c r="H41" s="287">
        <f t="shared" si="0"/>
        <v>68.94218139962337</v>
      </c>
      <c r="I41" s="160"/>
      <c r="J41" s="349"/>
    </row>
    <row r="42" spans="1:10" ht="12.75">
      <c r="A42" s="11"/>
      <c r="B42" s="34"/>
      <c r="C42" s="114">
        <v>4306</v>
      </c>
      <c r="D42" s="114" t="s">
        <v>189</v>
      </c>
      <c r="E42" s="117">
        <v>32403</v>
      </c>
      <c r="F42" s="116">
        <v>28201</v>
      </c>
      <c r="G42" s="117">
        <v>28200.44</v>
      </c>
      <c r="H42" s="287">
        <f t="shared" si="0"/>
        <v>99.99801425481365</v>
      </c>
      <c r="I42" s="160"/>
      <c r="J42" s="349"/>
    </row>
    <row r="43" spans="1:10" ht="12.75">
      <c r="A43" s="11"/>
      <c r="B43" s="34"/>
      <c r="C43" s="114">
        <v>4307</v>
      </c>
      <c r="D43" s="114" t="s">
        <v>189</v>
      </c>
      <c r="E43" s="117">
        <v>183616</v>
      </c>
      <c r="F43" s="116">
        <v>159803</v>
      </c>
      <c r="G43" s="117">
        <v>159802.58</v>
      </c>
      <c r="H43" s="287">
        <f t="shared" si="0"/>
        <v>99.99973717639843</v>
      </c>
      <c r="I43" s="160"/>
      <c r="J43" s="349"/>
    </row>
    <row r="44" spans="1:10" ht="12.75">
      <c r="A44" s="11"/>
      <c r="B44" s="34"/>
      <c r="C44" s="114">
        <v>4416</v>
      </c>
      <c r="D44" s="114" t="s">
        <v>16</v>
      </c>
      <c r="E44" s="117">
        <v>126</v>
      </c>
      <c r="F44" s="116">
        <v>172</v>
      </c>
      <c r="G44" s="117">
        <v>171.21</v>
      </c>
      <c r="H44" s="287">
        <f t="shared" si="0"/>
        <v>99.54069767441861</v>
      </c>
      <c r="I44" s="160"/>
      <c r="J44" s="349"/>
    </row>
    <row r="45" spans="1:10" ht="12.75">
      <c r="A45" s="3"/>
      <c r="B45" s="34"/>
      <c r="C45" s="114">
        <v>4417</v>
      </c>
      <c r="D45" s="114" t="s">
        <v>16</v>
      </c>
      <c r="E45" s="117">
        <v>714</v>
      </c>
      <c r="F45" s="116">
        <v>971</v>
      </c>
      <c r="G45" s="117">
        <v>970.23</v>
      </c>
      <c r="H45" s="287">
        <f t="shared" si="0"/>
        <v>99.92070030895984</v>
      </c>
      <c r="I45" s="160"/>
      <c r="J45" s="349"/>
    </row>
    <row r="46" spans="1:8" ht="12.75">
      <c r="A46" s="165">
        <v>900</v>
      </c>
      <c r="B46" s="142"/>
      <c r="C46" s="143"/>
      <c r="D46" s="142" t="s">
        <v>271</v>
      </c>
      <c r="E46" s="163">
        <f>E47</f>
        <v>617534</v>
      </c>
      <c r="F46" s="163">
        <f>F47+F48</f>
        <v>379243</v>
      </c>
      <c r="G46" s="164">
        <f>G47+G48</f>
        <v>379045.21</v>
      </c>
      <c r="H46" s="146">
        <v>0</v>
      </c>
    </row>
    <row r="47" spans="1:8" ht="12.75">
      <c r="A47" s="224"/>
      <c r="B47" s="147"/>
      <c r="C47" s="143"/>
      <c r="D47" s="95" t="s">
        <v>356</v>
      </c>
      <c r="E47" s="163">
        <f>E49</f>
        <v>617534</v>
      </c>
      <c r="F47" s="163">
        <f>F50</f>
        <v>379243</v>
      </c>
      <c r="G47" s="164">
        <f>G50</f>
        <v>379045.21</v>
      </c>
      <c r="H47" s="146">
        <v>0</v>
      </c>
    </row>
    <row r="48" spans="1:8" ht="12.75">
      <c r="A48" s="391"/>
      <c r="B48" s="225"/>
      <c r="C48" s="143"/>
      <c r="D48" s="95" t="s">
        <v>360</v>
      </c>
      <c r="E48" s="163">
        <v>0</v>
      </c>
      <c r="F48" s="163">
        <v>0</v>
      </c>
      <c r="G48" s="146">
        <v>0</v>
      </c>
      <c r="H48" s="146">
        <v>0</v>
      </c>
    </row>
    <row r="49" spans="1:8" ht="12.75">
      <c r="A49" s="166"/>
      <c r="B49" s="151">
        <v>90095</v>
      </c>
      <c r="C49" s="119"/>
      <c r="D49" s="151" t="s">
        <v>169</v>
      </c>
      <c r="E49" s="167">
        <f>E50</f>
        <v>617534</v>
      </c>
      <c r="F49" s="167">
        <f>F50</f>
        <v>379243</v>
      </c>
      <c r="G49" s="168">
        <v>379045.21</v>
      </c>
      <c r="H49" s="723">
        <f>G49/F49*100</f>
        <v>99.94784610394919</v>
      </c>
    </row>
    <row r="50" spans="1:8" ht="12.75">
      <c r="A50" s="169"/>
      <c r="B50" s="105"/>
      <c r="C50" s="170"/>
      <c r="D50" s="171" t="s">
        <v>285</v>
      </c>
      <c r="E50" s="172">
        <f>E65+E68+E72+E52+E56</f>
        <v>617534</v>
      </c>
      <c r="F50" s="172">
        <f>F52+F56+F65+F68+F72</f>
        <v>379243</v>
      </c>
      <c r="G50" s="173">
        <f>G52+G56+G65+G68+G72</f>
        <v>379045.21</v>
      </c>
      <c r="H50" s="725">
        <f>G50/F50*100</f>
        <v>99.94784610394919</v>
      </c>
    </row>
    <row r="51" spans="1:8" ht="12.75">
      <c r="A51" s="169"/>
      <c r="B51" s="105"/>
      <c r="C51" s="176"/>
      <c r="D51" s="177" t="s">
        <v>290</v>
      </c>
      <c r="E51" s="178"/>
      <c r="F51" s="179"/>
      <c r="G51" s="180"/>
      <c r="H51" s="724"/>
    </row>
    <row r="52" spans="1:8" ht="12.75">
      <c r="A52" s="169"/>
      <c r="B52" s="105"/>
      <c r="C52" s="176"/>
      <c r="D52" s="182" t="s">
        <v>498</v>
      </c>
      <c r="E52" s="178">
        <f>E53+E54</f>
        <v>67572</v>
      </c>
      <c r="F52" s="178">
        <f>F53+F54</f>
        <v>65100</v>
      </c>
      <c r="G52" s="180">
        <f>G53+G54</f>
        <v>65093.9</v>
      </c>
      <c r="H52" s="721">
        <f>G52/F52*100</f>
        <v>99.99062980030722</v>
      </c>
    </row>
    <row r="53" spans="1:8" ht="12.75">
      <c r="A53" s="169"/>
      <c r="B53" s="105"/>
      <c r="C53" s="176">
        <v>6050</v>
      </c>
      <c r="D53" s="139" t="s">
        <v>158</v>
      </c>
      <c r="E53" s="179">
        <v>10136</v>
      </c>
      <c r="F53" s="179">
        <v>9765</v>
      </c>
      <c r="G53" s="271">
        <v>9764.08</v>
      </c>
      <c r="H53" s="720">
        <f>G53/F53*100</f>
        <v>99.99057859703021</v>
      </c>
    </row>
    <row r="54" spans="1:8" ht="12.75">
      <c r="A54" s="169"/>
      <c r="B54" s="105"/>
      <c r="C54" s="176">
        <v>6057</v>
      </c>
      <c r="D54" s="139" t="s">
        <v>159</v>
      </c>
      <c r="E54" s="179">
        <v>57436</v>
      </c>
      <c r="F54" s="179">
        <v>55335</v>
      </c>
      <c r="G54" s="271">
        <v>55329.82</v>
      </c>
      <c r="H54" s="720">
        <f>G54/F54*100</f>
        <v>99.99063883617964</v>
      </c>
    </row>
    <row r="55" spans="1:8" ht="12.75">
      <c r="A55" s="169"/>
      <c r="B55" s="105"/>
      <c r="C55" s="176"/>
      <c r="D55" s="139"/>
      <c r="E55" s="179"/>
      <c r="F55" s="179"/>
      <c r="G55" s="271"/>
      <c r="H55" s="720"/>
    </row>
    <row r="56" spans="1:8" ht="12.75">
      <c r="A56" s="169"/>
      <c r="B56" s="105"/>
      <c r="C56" s="176"/>
      <c r="D56" s="182" t="s">
        <v>497</v>
      </c>
      <c r="E56" s="178">
        <f>E57+E58</f>
        <v>208319</v>
      </c>
      <c r="F56" s="178">
        <v>0</v>
      </c>
      <c r="G56" s="180">
        <f>G57+G58</f>
        <v>0</v>
      </c>
      <c r="H56" s="720">
        <v>0</v>
      </c>
    </row>
    <row r="57" spans="1:8" ht="12.75">
      <c r="A57" s="169"/>
      <c r="B57" s="105"/>
      <c r="C57" s="176">
        <v>6050</v>
      </c>
      <c r="D57" s="139" t="s">
        <v>158</v>
      </c>
      <c r="E57" s="179">
        <v>145823</v>
      </c>
      <c r="F57" s="179">
        <v>0</v>
      </c>
      <c r="G57" s="271">
        <v>0</v>
      </c>
      <c r="H57" s="720">
        <v>0</v>
      </c>
    </row>
    <row r="58" spans="1:8" ht="12.75">
      <c r="A58" s="470"/>
      <c r="B58" s="157"/>
      <c r="C58" s="176">
        <v>6050</v>
      </c>
      <c r="D58" s="139" t="s">
        <v>499</v>
      </c>
      <c r="E58" s="179">
        <v>62496</v>
      </c>
      <c r="F58" s="179">
        <v>0</v>
      </c>
      <c r="G58" s="271">
        <v>0</v>
      </c>
      <c r="H58" s="722">
        <v>0</v>
      </c>
    </row>
    <row r="59" spans="1:8" ht="12.75">
      <c r="A59" s="156"/>
      <c r="B59" s="156"/>
      <c r="C59" s="676"/>
      <c r="D59" s="677"/>
      <c r="E59" s="726" t="s">
        <v>562</v>
      </c>
      <c r="F59" s="679"/>
      <c r="G59" s="680"/>
      <c r="H59" s="681"/>
    </row>
    <row r="60" spans="1:8" ht="12.75">
      <c r="A60" s="156"/>
      <c r="B60" s="156"/>
      <c r="C60" s="676"/>
      <c r="D60" s="677"/>
      <c r="E60" s="678"/>
      <c r="F60" s="679"/>
      <c r="G60" s="680"/>
      <c r="H60" s="681"/>
    </row>
    <row r="61" spans="1:8" ht="12.75">
      <c r="A61" s="79"/>
      <c r="B61" s="80"/>
      <c r="C61" s="79"/>
      <c r="D61" s="80"/>
      <c r="E61" s="79" t="s">
        <v>241</v>
      </c>
      <c r="F61" s="80" t="s">
        <v>102</v>
      </c>
      <c r="G61" s="81" t="s">
        <v>244</v>
      </c>
      <c r="H61" s="82" t="s">
        <v>246</v>
      </c>
    </row>
    <row r="62" spans="1:8" ht="12.75">
      <c r="A62" s="83" t="s">
        <v>98</v>
      </c>
      <c r="B62" s="84" t="s">
        <v>99</v>
      </c>
      <c r="C62" s="83" t="s">
        <v>4</v>
      </c>
      <c r="D62" s="84" t="s">
        <v>240</v>
      </c>
      <c r="E62" s="83" t="s">
        <v>103</v>
      </c>
      <c r="F62" s="84" t="s">
        <v>242</v>
      </c>
      <c r="G62" s="85" t="s">
        <v>483</v>
      </c>
      <c r="H62" s="86"/>
    </row>
    <row r="63" spans="1:8" ht="12.75">
      <c r="A63" s="87"/>
      <c r="B63" s="88"/>
      <c r="C63" s="87"/>
      <c r="D63" s="88"/>
      <c r="E63" s="87" t="s">
        <v>482</v>
      </c>
      <c r="F63" s="88" t="s">
        <v>243</v>
      </c>
      <c r="G63" s="89"/>
      <c r="H63" s="90" t="s">
        <v>247</v>
      </c>
    </row>
    <row r="64" spans="1:8" ht="12.75">
      <c r="A64" s="92">
        <v>1</v>
      </c>
      <c r="B64" s="92">
        <v>2</v>
      </c>
      <c r="C64" s="92">
        <v>3</v>
      </c>
      <c r="D64" s="92">
        <v>4</v>
      </c>
      <c r="E64" s="92">
        <v>5</v>
      </c>
      <c r="F64" s="92">
        <v>6</v>
      </c>
      <c r="G64" s="92">
        <v>7</v>
      </c>
      <c r="H64" s="93">
        <v>8</v>
      </c>
    </row>
    <row r="65" spans="1:8" ht="12.75">
      <c r="A65" s="183"/>
      <c r="B65" s="184"/>
      <c r="C65" s="672"/>
      <c r="D65" s="673" t="s">
        <v>303</v>
      </c>
      <c r="E65" s="674">
        <f>E66+E67</f>
        <v>200000</v>
      </c>
      <c r="F65" s="674">
        <f>F66+F67</f>
        <v>200000</v>
      </c>
      <c r="G65" s="675">
        <f>G66+G67</f>
        <v>199949.99</v>
      </c>
      <c r="H65" s="721">
        <f aca="true" t="shared" si="1" ref="H65:H73">G65/F65*100</f>
        <v>99.974995</v>
      </c>
    </row>
    <row r="66" spans="1:8" ht="12.75">
      <c r="A66" s="183"/>
      <c r="B66" s="184"/>
      <c r="C66" s="176">
        <v>6050</v>
      </c>
      <c r="D66" s="139" t="s">
        <v>158</v>
      </c>
      <c r="E66" s="179">
        <v>30000</v>
      </c>
      <c r="F66" s="179">
        <v>30000</v>
      </c>
      <c r="G66" s="138">
        <v>29992.5</v>
      </c>
      <c r="H66" s="720">
        <f t="shared" si="1"/>
        <v>99.97500000000001</v>
      </c>
    </row>
    <row r="67" spans="1:8" ht="12.75">
      <c r="A67" s="183"/>
      <c r="B67" s="184"/>
      <c r="C67" s="176">
        <v>6057</v>
      </c>
      <c r="D67" s="139" t="s">
        <v>159</v>
      </c>
      <c r="E67" s="179">
        <v>170000</v>
      </c>
      <c r="F67" s="179">
        <v>170000</v>
      </c>
      <c r="G67" s="138">
        <v>169957.49</v>
      </c>
      <c r="H67" s="720">
        <f t="shared" si="1"/>
        <v>99.97499411764706</v>
      </c>
    </row>
    <row r="68" spans="1:8" ht="12.75">
      <c r="A68" s="183"/>
      <c r="B68" s="184"/>
      <c r="C68" s="176"/>
      <c r="D68" s="182" t="s">
        <v>304</v>
      </c>
      <c r="E68" s="178">
        <f>E69+E70</f>
        <v>100000</v>
      </c>
      <c r="F68" s="178">
        <f>F69+F70</f>
        <v>72500</v>
      </c>
      <c r="G68" s="181">
        <f>G69+G70</f>
        <v>72358.37</v>
      </c>
      <c r="H68" s="721">
        <f t="shared" si="1"/>
        <v>99.80464827586206</v>
      </c>
    </row>
    <row r="69" spans="1:8" ht="12.75">
      <c r="A69" s="183"/>
      <c r="B69" s="184"/>
      <c r="C69" s="176">
        <v>6050</v>
      </c>
      <c r="D69" s="139" t="s">
        <v>158</v>
      </c>
      <c r="E69" s="179">
        <v>15000</v>
      </c>
      <c r="F69" s="179">
        <v>10875</v>
      </c>
      <c r="G69" s="138">
        <v>10853.75</v>
      </c>
      <c r="H69" s="720">
        <f t="shared" si="1"/>
        <v>99.80459770114942</v>
      </c>
    </row>
    <row r="70" spans="1:8" ht="12.75">
      <c r="A70" s="183"/>
      <c r="B70" s="184"/>
      <c r="C70" s="176">
        <v>6057</v>
      </c>
      <c r="D70" s="139" t="s">
        <v>159</v>
      </c>
      <c r="E70" s="179">
        <v>85000</v>
      </c>
      <c r="F70" s="179">
        <v>61625</v>
      </c>
      <c r="G70" s="138">
        <v>61504.62</v>
      </c>
      <c r="H70" s="720">
        <f t="shared" si="1"/>
        <v>99.80465720081136</v>
      </c>
    </row>
    <row r="71" spans="1:8" ht="12.75">
      <c r="A71" s="183"/>
      <c r="B71" s="184"/>
      <c r="C71" s="176"/>
      <c r="D71" s="139"/>
      <c r="E71" s="179"/>
      <c r="F71" s="179"/>
      <c r="G71" s="138"/>
      <c r="H71" s="720"/>
    </row>
    <row r="72" spans="1:8" ht="12.75">
      <c r="A72" s="183"/>
      <c r="B72" s="184"/>
      <c r="C72" s="176"/>
      <c r="D72" s="182" t="s">
        <v>500</v>
      </c>
      <c r="E72" s="178">
        <f>E73</f>
        <v>41643</v>
      </c>
      <c r="F72" s="178">
        <f>F73</f>
        <v>41643</v>
      </c>
      <c r="G72" s="181">
        <f>G73</f>
        <v>41642.95</v>
      </c>
      <c r="H72" s="721">
        <f t="shared" si="1"/>
        <v>99.99987993180126</v>
      </c>
    </row>
    <row r="73" spans="1:8" ht="12.75">
      <c r="A73" s="374"/>
      <c r="B73" s="375"/>
      <c r="C73" s="176">
        <v>6050</v>
      </c>
      <c r="D73" s="139" t="s">
        <v>158</v>
      </c>
      <c r="E73" s="178">
        <v>41643</v>
      </c>
      <c r="F73" s="179">
        <v>41643</v>
      </c>
      <c r="G73" s="138">
        <v>41642.95</v>
      </c>
      <c r="H73" s="720">
        <f t="shared" si="1"/>
        <v>99.99987993180126</v>
      </c>
    </row>
    <row r="74" spans="1:8" ht="12.75">
      <c r="A74" s="252"/>
      <c r="B74" s="252"/>
      <c r="C74" s="252"/>
      <c r="D74" s="162" t="s">
        <v>358</v>
      </c>
      <c r="E74" s="187">
        <f>E75+E76</f>
        <v>5656943</v>
      </c>
      <c r="F74" s="187">
        <f>F75+F76</f>
        <v>3307606</v>
      </c>
      <c r="G74" s="146">
        <f>G11+G18+G46</f>
        <v>3021967.17</v>
      </c>
      <c r="H74" s="257">
        <f aca="true" t="shared" si="2" ref="H74:H79">G74/F74*100</f>
        <v>91.36418213051978</v>
      </c>
    </row>
    <row r="75" spans="1:8" ht="12.75">
      <c r="A75" s="252"/>
      <c r="B75" s="252"/>
      <c r="C75" s="252"/>
      <c r="D75" s="95" t="s">
        <v>356</v>
      </c>
      <c r="E75" s="187">
        <f>E14+E50</f>
        <v>4817534</v>
      </c>
      <c r="F75" s="187">
        <f>F14+F50</f>
        <v>2106543</v>
      </c>
      <c r="G75" s="146">
        <f>G12+G19+G47</f>
        <v>2106341.49</v>
      </c>
      <c r="H75" s="257">
        <f t="shared" si="2"/>
        <v>99.99043409035563</v>
      </c>
    </row>
    <row r="76" spans="1:8" ht="12.75">
      <c r="A76" s="252"/>
      <c r="B76" s="252"/>
      <c r="C76" s="252"/>
      <c r="D76" s="95" t="s">
        <v>360</v>
      </c>
      <c r="E76" s="187">
        <f>E27</f>
        <v>839409</v>
      </c>
      <c r="F76" s="187">
        <f>F21</f>
        <v>1201063</v>
      </c>
      <c r="G76" s="146">
        <f>G13+G20+G48</f>
        <v>915625.6799999998</v>
      </c>
      <c r="H76" s="257">
        <f t="shared" si="2"/>
        <v>76.23460884233381</v>
      </c>
    </row>
    <row r="77" spans="1:12" ht="12.75">
      <c r="A77" s="252"/>
      <c r="B77" s="252"/>
      <c r="C77" s="252"/>
      <c r="D77" s="162" t="s">
        <v>359</v>
      </c>
      <c r="E77" s="187">
        <f>E78+E79</f>
        <v>1151845</v>
      </c>
      <c r="F77" s="145">
        <f>F78+F79</f>
        <v>2577343</v>
      </c>
      <c r="G77" s="146">
        <f>G78+G79</f>
        <v>2291737.61</v>
      </c>
      <c r="H77" s="257">
        <f t="shared" si="2"/>
        <v>88.91861153133284</v>
      </c>
      <c r="L77" t="s">
        <v>509</v>
      </c>
    </row>
    <row r="78" spans="1:8" ht="12.75">
      <c r="A78" s="252"/>
      <c r="B78" s="252"/>
      <c r="C78" s="252"/>
      <c r="D78" s="253" t="s">
        <v>361</v>
      </c>
      <c r="E78" s="254">
        <f>E17+E54+E67+E70</f>
        <v>312436</v>
      </c>
      <c r="F78" s="255">
        <f>F17+F54+F67+F70</f>
        <v>1378212</v>
      </c>
      <c r="G78" s="256">
        <f>G17+G54+G67+G70</f>
        <v>1378043.9300000002</v>
      </c>
      <c r="H78" s="257">
        <f t="shared" si="2"/>
        <v>99.98780521429215</v>
      </c>
    </row>
    <row r="79" spans="1:8" ht="12.75">
      <c r="A79" s="252"/>
      <c r="B79" s="252"/>
      <c r="C79" s="252"/>
      <c r="D79" s="253" t="s">
        <v>362</v>
      </c>
      <c r="E79" s="255">
        <f>E27</f>
        <v>839409</v>
      </c>
      <c r="F79" s="255">
        <f>F27</f>
        <v>1199131</v>
      </c>
      <c r="G79" s="256">
        <f>G27</f>
        <v>913693.6799999998</v>
      </c>
      <c r="H79" s="257">
        <f t="shared" si="2"/>
        <v>76.19631883422244</v>
      </c>
    </row>
    <row r="80" spans="1:8" ht="12.75">
      <c r="A80" s="76"/>
      <c r="B80" s="76"/>
      <c r="C80" s="76"/>
      <c r="D80" s="76"/>
      <c r="E80" s="76"/>
      <c r="F80" s="76"/>
      <c r="G80" s="76"/>
      <c r="H80" s="76"/>
    </row>
    <row r="81" spans="1:8" ht="12.75">
      <c r="A81" s="76"/>
      <c r="B81" s="76"/>
      <c r="C81" s="76"/>
      <c r="D81" s="76"/>
      <c r="E81" s="76"/>
      <c r="F81" s="76"/>
      <c r="G81" s="76"/>
      <c r="H81" s="76"/>
    </row>
    <row r="82" spans="1:8" ht="12.75">
      <c r="A82" s="76"/>
      <c r="B82" s="76"/>
      <c r="C82" s="76"/>
      <c r="D82" s="76"/>
      <c r="E82" s="242"/>
      <c r="F82" s="76"/>
      <c r="G82" s="76"/>
      <c r="H82" s="76"/>
    </row>
    <row r="83" spans="1:8" ht="12.75">
      <c r="A83" s="76"/>
      <c r="B83" s="76"/>
      <c r="C83" s="76"/>
      <c r="D83" s="76"/>
      <c r="E83" s="242"/>
      <c r="F83" s="76"/>
      <c r="G83" s="76"/>
      <c r="H83" s="76"/>
    </row>
    <row r="84" ht="12.75">
      <c r="E84" s="54"/>
    </row>
    <row r="85" ht="12.75">
      <c r="E85" s="54"/>
    </row>
    <row r="86" ht="12.75">
      <c r="G86" s="54"/>
    </row>
    <row r="104" ht="12.75">
      <c r="E104" s="76"/>
    </row>
    <row r="118" ht="12.75">
      <c r="E118" s="76" t="s">
        <v>563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D55" sqref="D55:F55"/>
    </sheetView>
  </sheetViews>
  <sheetFormatPr defaultColWidth="9.00390625" defaultRowHeight="12.75"/>
  <cols>
    <col min="1" max="1" width="5.75390625" style="400" customWidth="1"/>
    <col min="2" max="2" width="45.625" style="400" customWidth="1"/>
    <col min="3" max="3" width="18.125" style="400" customWidth="1"/>
    <col min="4" max="4" width="7.00390625" style="400" customWidth="1"/>
    <col min="5" max="5" width="9.125" style="400" customWidth="1"/>
    <col min="6" max="6" width="16.25390625" style="400" customWidth="1"/>
    <col min="7" max="7" width="17.375" style="400" customWidth="1"/>
    <col min="8" max="8" width="13.625" style="400" customWidth="1"/>
    <col min="9" max="9" width="11.25390625" style="400" customWidth="1"/>
    <col min="10" max="11" width="9.125" style="719" customWidth="1"/>
  </cols>
  <sheetData>
    <row r="1" ht="12.75">
      <c r="G1" s="400" t="s">
        <v>431</v>
      </c>
    </row>
    <row r="2" ht="12.75">
      <c r="G2" s="401" t="s">
        <v>523</v>
      </c>
    </row>
    <row r="3" ht="12.75">
      <c r="G3" s="401"/>
    </row>
    <row r="4" ht="13.5">
      <c r="B4" s="402" t="s">
        <v>524</v>
      </c>
    </row>
    <row r="6" spans="1:9" ht="12.75" customHeight="1">
      <c r="A6" s="742" t="s">
        <v>432</v>
      </c>
      <c r="B6" s="742" t="s">
        <v>433</v>
      </c>
      <c r="C6" s="742" t="s">
        <v>434</v>
      </c>
      <c r="D6" s="742" t="s">
        <v>435</v>
      </c>
      <c r="E6" s="743"/>
      <c r="F6" s="742" t="s">
        <v>525</v>
      </c>
      <c r="G6" s="742" t="s">
        <v>436</v>
      </c>
      <c r="H6" s="742" t="s">
        <v>526</v>
      </c>
      <c r="I6" s="742" t="s">
        <v>437</v>
      </c>
    </row>
    <row r="7" spans="1:9" ht="12.75">
      <c r="A7" s="742"/>
      <c r="B7" s="742"/>
      <c r="C7" s="742"/>
      <c r="D7" s="403" t="s">
        <v>438</v>
      </c>
      <c r="E7" s="403" t="s">
        <v>439</v>
      </c>
      <c r="F7" s="743"/>
      <c r="G7" s="743"/>
      <c r="H7" s="743"/>
      <c r="I7" s="743"/>
    </row>
    <row r="8" spans="1:9" ht="12.75">
      <c r="A8" s="404">
        <v>1</v>
      </c>
      <c r="B8" s="404">
        <v>2</v>
      </c>
      <c r="C8" s="404">
        <v>3</v>
      </c>
      <c r="D8" s="404">
        <v>4</v>
      </c>
      <c r="E8" s="404">
        <v>5</v>
      </c>
      <c r="F8" s="404">
        <v>6</v>
      </c>
      <c r="G8" s="404">
        <v>7</v>
      </c>
      <c r="H8" s="404">
        <v>8</v>
      </c>
      <c r="I8" s="404">
        <v>9</v>
      </c>
    </row>
    <row r="9" spans="1:9" ht="15" customHeight="1">
      <c r="A9" s="405">
        <v>1</v>
      </c>
      <c r="B9" s="746" t="s">
        <v>440</v>
      </c>
      <c r="C9" s="747"/>
      <c r="D9" s="747"/>
      <c r="E9" s="747"/>
      <c r="F9" s="406">
        <f>F12+F31</f>
        <v>3422826.29</v>
      </c>
      <c r="G9" s="406">
        <f>G10+G11</f>
        <v>29521349</v>
      </c>
      <c r="H9" s="406">
        <f>H10+H11</f>
        <v>2163169.25</v>
      </c>
      <c r="I9" s="406">
        <f>(H9+F9)/G9*100</f>
        <v>18.92188443014579</v>
      </c>
    </row>
    <row r="10" spans="1:9" ht="13.5" customHeight="1">
      <c r="A10" s="403" t="s">
        <v>441</v>
      </c>
      <c r="B10" s="750" t="s">
        <v>442</v>
      </c>
      <c r="C10" s="751"/>
      <c r="D10" s="751"/>
      <c r="E10" s="751"/>
      <c r="F10" s="407">
        <f>F13</f>
        <v>2082110.92</v>
      </c>
      <c r="G10" s="407">
        <f>G13</f>
        <v>7372728</v>
      </c>
      <c r="H10" s="407">
        <f>H13</f>
        <v>913693.68</v>
      </c>
      <c r="I10" s="407">
        <f>(H10+F10)/G10*100</f>
        <v>40.63359722479929</v>
      </c>
    </row>
    <row r="11" spans="1:9" ht="15.75" customHeight="1">
      <c r="A11" s="403" t="s">
        <v>443</v>
      </c>
      <c r="B11" s="750" t="s">
        <v>444</v>
      </c>
      <c r="C11" s="751"/>
      <c r="D11" s="751"/>
      <c r="E11" s="751"/>
      <c r="F11" s="407">
        <f>F16+F33</f>
        <v>1340715.37</v>
      </c>
      <c r="G11" s="407">
        <f>G16+G33</f>
        <v>22148621</v>
      </c>
      <c r="H11" s="407">
        <f>H16+H33</f>
        <v>1249475.5699999998</v>
      </c>
      <c r="I11" s="407">
        <f>I16</f>
        <v>0</v>
      </c>
    </row>
    <row r="12" spans="1:9" ht="41.25" customHeight="1">
      <c r="A12" s="408" t="s">
        <v>445</v>
      </c>
      <c r="B12" s="752" t="s">
        <v>446</v>
      </c>
      <c r="C12" s="753"/>
      <c r="D12" s="753"/>
      <c r="E12" s="753"/>
      <c r="F12" s="409">
        <f>F13+F16</f>
        <v>2082110.92</v>
      </c>
      <c r="G12" s="409">
        <f>G13+G16</f>
        <v>17931158</v>
      </c>
      <c r="H12" s="409">
        <f>H13+H16</f>
        <v>913693.68</v>
      </c>
      <c r="I12" s="409">
        <f aca="true" t="shared" si="0" ref="I12:I20">(H12+F12)/G12*100</f>
        <v>16.707256720396977</v>
      </c>
    </row>
    <row r="13" spans="1:9" ht="15">
      <c r="A13" s="405" t="s">
        <v>447</v>
      </c>
      <c r="B13" s="748" t="s">
        <v>442</v>
      </c>
      <c r="C13" s="749"/>
      <c r="D13" s="749"/>
      <c r="E13" s="749"/>
      <c r="F13" s="406">
        <f>F15+F14</f>
        <v>2082110.92</v>
      </c>
      <c r="G13" s="406">
        <f>G15+G14</f>
        <v>7372728</v>
      </c>
      <c r="H13" s="406">
        <f>H15+H14</f>
        <v>913693.68</v>
      </c>
      <c r="I13" s="406">
        <f t="shared" si="0"/>
        <v>40.63359722479929</v>
      </c>
    </row>
    <row r="14" spans="1:9" ht="38.25">
      <c r="A14" s="403" t="s">
        <v>448</v>
      </c>
      <c r="B14" s="410" t="s">
        <v>450</v>
      </c>
      <c r="C14" s="718" t="s">
        <v>122</v>
      </c>
      <c r="D14" s="403">
        <v>2015</v>
      </c>
      <c r="E14" s="403">
        <v>2016</v>
      </c>
      <c r="F14" s="407">
        <v>2082110.92</v>
      </c>
      <c r="G14" s="407">
        <v>3281242</v>
      </c>
      <c r="H14" s="407">
        <v>913693.68</v>
      </c>
      <c r="I14" s="407">
        <f>(H14+F14)/G14*100</f>
        <v>91.30093421942057</v>
      </c>
    </row>
    <row r="15" spans="1:9" ht="25.5">
      <c r="A15" s="403" t="s">
        <v>449</v>
      </c>
      <c r="B15" s="410" t="s">
        <v>527</v>
      </c>
      <c r="C15" s="718" t="s">
        <v>122</v>
      </c>
      <c r="D15" s="403">
        <v>2017</v>
      </c>
      <c r="E15" s="403">
        <v>2022</v>
      </c>
      <c r="F15" s="407">
        <v>0</v>
      </c>
      <c r="G15" s="407">
        <v>4091486</v>
      </c>
      <c r="H15" s="407">
        <v>0</v>
      </c>
      <c r="I15" s="407">
        <f t="shared" si="0"/>
        <v>0</v>
      </c>
    </row>
    <row r="16" spans="1:9" ht="15">
      <c r="A16" s="405" t="s">
        <v>451</v>
      </c>
      <c r="B16" s="748" t="s">
        <v>444</v>
      </c>
      <c r="C16" s="749"/>
      <c r="D16" s="749"/>
      <c r="E16" s="749"/>
      <c r="F16" s="406">
        <f>F17+F18+F19+F20+F27</f>
        <v>0</v>
      </c>
      <c r="G16" s="406">
        <f>G17+G18+G19+G20+G27</f>
        <v>10558430</v>
      </c>
      <c r="H16" s="406">
        <f>H17+H18+H19+H20+H27</f>
        <v>0</v>
      </c>
      <c r="I16" s="406">
        <f t="shared" si="0"/>
        <v>0</v>
      </c>
    </row>
    <row r="17" spans="1:9" ht="38.25">
      <c r="A17" s="403" t="s">
        <v>452</v>
      </c>
      <c r="B17" s="410" t="s">
        <v>528</v>
      </c>
      <c r="C17" s="718" t="s">
        <v>122</v>
      </c>
      <c r="D17" s="403">
        <v>2017</v>
      </c>
      <c r="E17" s="403">
        <v>2018</v>
      </c>
      <c r="F17" s="407">
        <v>0</v>
      </c>
      <c r="G17" s="407">
        <v>658430</v>
      </c>
      <c r="H17" s="407">
        <v>0</v>
      </c>
      <c r="I17" s="407">
        <f t="shared" si="0"/>
        <v>0</v>
      </c>
    </row>
    <row r="18" spans="1:9" ht="63.75">
      <c r="A18" s="403" t="s">
        <v>453</v>
      </c>
      <c r="B18" s="410" t="s">
        <v>529</v>
      </c>
      <c r="C18" s="718" t="s">
        <v>122</v>
      </c>
      <c r="D18" s="403">
        <v>2017</v>
      </c>
      <c r="E18" s="403">
        <v>2020</v>
      </c>
      <c r="F18" s="407">
        <v>0</v>
      </c>
      <c r="G18" s="407">
        <v>3000000</v>
      </c>
      <c r="H18" s="407">
        <v>0</v>
      </c>
      <c r="I18" s="407">
        <f t="shared" si="0"/>
        <v>0</v>
      </c>
    </row>
    <row r="19" spans="1:9" ht="51">
      <c r="A19" s="403" t="s">
        <v>454</v>
      </c>
      <c r="B19" s="410" t="s">
        <v>530</v>
      </c>
      <c r="C19" s="718" t="s">
        <v>122</v>
      </c>
      <c r="D19" s="403">
        <v>2017</v>
      </c>
      <c r="E19" s="403">
        <v>2018</v>
      </c>
      <c r="F19" s="407">
        <v>0</v>
      </c>
      <c r="G19" s="407">
        <v>200000</v>
      </c>
      <c r="H19" s="407">
        <v>0</v>
      </c>
      <c r="I19" s="407">
        <f>(H19+F19)/G19*100</f>
        <v>0</v>
      </c>
    </row>
    <row r="20" spans="1:9" ht="25.5">
      <c r="A20" s="403" t="s">
        <v>455</v>
      </c>
      <c r="B20" s="410" t="s">
        <v>531</v>
      </c>
      <c r="C20" s="718" t="s">
        <v>122</v>
      </c>
      <c r="D20" s="403">
        <v>2017</v>
      </c>
      <c r="E20" s="403">
        <v>2020</v>
      </c>
      <c r="F20" s="407">
        <v>0</v>
      </c>
      <c r="G20" s="407">
        <v>3500000</v>
      </c>
      <c r="H20" s="407">
        <v>0</v>
      </c>
      <c r="I20" s="407">
        <f t="shared" si="0"/>
        <v>0</v>
      </c>
    </row>
    <row r="21" spans="1:9" ht="12.75">
      <c r="A21" s="411"/>
      <c r="B21" s="412"/>
      <c r="C21" s="412"/>
      <c r="D21" s="411"/>
      <c r="F21" s="413"/>
      <c r="G21" s="413"/>
      <c r="H21" s="413"/>
      <c r="I21" s="413"/>
    </row>
    <row r="22" spans="1:9" ht="12.75">
      <c r="A22" s="411"/>
      <c r="B22" s="412"/>
      <c r="C22" s="412"/>
      <c r="D22" s="411"/>
      <c r="E22" s="728" t="s">
        <v>564</v>
      </c>
      <c r="F22" s="413"/>
      <c r="G22" s="413"/>
      <c r="H22" s="413"/>
      <c r="I22" s="413"/>
    </row>
    <row r="23" spans="1:9" ht="12.75">
      <c r="A23" s="411"/>
      <c r="B23" s="412"/>
      <c r="C23" s="412"/>
      <c r="D23" s="411"/>
      <c r="E23" s="411"/>
      <c r="F23" s="413"/>
      <c r="G23" s="413"/>
      <c r="H23" s="413"/>
      <c r="I23" s="413"/>
    </row>
    <row r="25" spans="1:9" ht="12.75">
      <c r="A25" s="742" t="s">
        <v>432</v>
      </c>
      <c r="B25" s="742" t="s">
        <v>433</v>
      </c>
      <c r="C25" s="742" t="s">
        <v>434</v>
      </c>
      <c r="D25" s="742" t="s">
        <v>435</v>
      </c>
      <c r="E25" s="743"/>
      <c r="F25" s="742" t="s">
        <v>525</v>
      </c>
      <c r="G25" s="742" t="s">
        <v>436</v>
      </c>
      <c r="H25" s="742" t="s">
        <v>526</v>
      </c>
      <c r="I25" s="742" t="s">
        <v>437</v>
      </c>
    </row>
    <row r="26" spans="1:9" ht="12.75">
      <c r="A26" s="742"/>
      <c r="B26" s="742"/>
      <c r="C26" s="742"/>
      <c r="D26" s="403" t="s">
        <v>438</v>
      </c>
      <c r="E26" s="403" t="s">
        <v>439</v>
      </c>
      <c r="F26" s="743"/>
      <c r="G26" s="743"/>
      <c r="H26" s="743"/>
      <c r="I26" s="743"/>
    </row>
    <row r="27" spans="1:9" ht="12.75" customHeight="1">
      <c r="A27" s="403" t="s">
        <v>456</v>
      </c>
      <c r="B27" s="410" t="s">
        <v>532</v>
      </c>
      <c r="C27" s="718" t="s">
        <v>122</v>
      </c>
      <c r="D27" s="403">
        <v>2017</v>
      </c>
      <c r="E27" s="403">
        <v>2020</v>
      </c>
      <c r="F27" s="407">
        <v>0</v>
      </c>
      <c r="G27" s="407">
        <v>3200000</v>
      </c>
      <c r="H27" s="407">
        <v>0</v>
      </c>
      <c r="I27" s="407">
        <f>(H27+F27)/G27*100</f>
        <v>0</v>
      </c>
    </row>
    <row r="28" spans="1:9" ht="26.25" customHeight="1">
      <c r="A28" s="405" t="s">
        <v>457</v>
      </c>
      <c r="B28" s="746" t="s">
        <v>458</v>
      </c>
      <c r="C28" s="747"/>
      <c r="D28" s="747"/>
      <c r="E28" s="747"/>
      <c r="F28" s="406">
        <v>0</v>
      </c>
      <c r="G28" s="406">
        <v>0</v>
      </c>
      <c r="H28" s="406">
        <v>0</v>
      </c>
      <c r="I28" s="406">
        <v>0</v>
      </c>
    </row>
    <row r="29" spans="1:9" ht="15">
      <c r="A29" s="408" t="s">
        <v>459</v>
      </c>
      <c r="B29" s="744" t="s">
        <v>442</v>
      </c>
      <c r="C29" s="745"/>
      <c r="D29" s="745"/>
      <c r="E29" s="745"/>
      <c r="F29" s="409">
        <v>0</v>
      </c>
      <c r="G29" s="409">
        <v>0</v>
      </c>
      <c r="H29" s="409">
        <v>0</v>
      </c>
      <c r="I29" s="409">
        <v>0</v>
      </c>
    </row>
    <row r="30" spans="1:9" ht="15">
      <c r="A30" s="408" t="s">
        <v>460</v>
      </c>
      <c r="B30" s="744" t="s">
        <v>444</v>
      </c>
      <c r="C30" s="745"/>
      <c r="D30" s="745"/>
      <c r="E30" s="745"/>
      <c r="F30" s="409">
        <v>0</v>
      </c>
      <c r="G30" s="409">
        <v>0</v>
      </c>
      <c r="H30" s="409">
        <v>0</v>
      </c>
      <c r="I30" s="409">
        <v>0</v>
      </c>
    </row>
    <row r="31" spans="1:9" ht="37.5" customHeight="1">
      <c r="A31" s="405" t="s">
        <v>461</v>
      </c>
      <c r="B31" s="746" t="s">
        <v>462</v>
      </c>
      <c r="C31" s="747"/>
      <c r="D31" s="747"/>
      <c r="E31" s="747"/>
      <c r="F31" s="406">
        <f>F33+F32</f>
        <v>1340715.37</v>
      </c>
      <c r="G31" s="406">
        <f>G33+G32</f>
        <v>11590191</v>
      </c>
      <c r="H31" s="406">
        <f>H33+H32</f>
        <v>1249475.5699999998</v>
      </c>
      <c r="I31" s="406">
        <f>(F31+H31)/G31*100</f>
        <v>22.3481298970828</v>
      </c>
    </row>
    <row r="32" spans="1:9" ht="15">
      <c r="A32" s="408" t="s">
        <v>463</v>
      </c>
      <c r="B32" s="744" t="s">
        <v>442</v>
      </c>
      <c r="C32" s="745"/>
      <c r="D32" s="745"/>
      <c r="E32" s="745"/>
      <c r="F32" s="409">
        <v>0</v>
      </c>
      <c r="G32" s="409">
        <v>0</v>
      </c>
      <c r="H32" s="409">
        <v>0</v>
      </c>
      <c r="I32" s="409">
        <v>0</v>
      </c>
    </row>
    <row r="33" spans="1:9" ht="27" customHeight="1">
      <c r="A33" s="408" t="s">
        <v>464</v>
      </c>
      <c r="B33" s="744" t="s">
        <v>444</v>
      </c>
      <c r="C33" s="745"/>
      <c r="D33" s="745"/>
      <c r="E33" s="745"/>
      <c r="F33" s="409">
        <f>F34+F35+F36</f>
        <v>1340715.37</v>
      </c>
      <c r="G33" s="409">
        <f>G34+G35+G36</f>
        <v>11590191</v>
      </c>
      <c r="H33" s="409">
        <f>H34+H35+H36</f>
        <v>1249475.5699999998</v>
      </c>
      <c r="I33" s="409">
        <f>(H33+F33)/G33*100</f>
        <v>22.3481298970828</v>
      </c>
    </row>
    <row r="34" spans="1:9" ht="37.5" customHeight="1">
      <c r="A34" s="403" t="s">
        <v>465</v>
      </c>
      <c r="B34" s="410" t="s">
        <v>533</v>
      </c>
      <c r="C34" s="718" t="s">
        <v>122</v>
      </c>
      <c r="D34" s="403">
        <v>2019</v>
      </c>
      <c r="E34" s="403">
        <v>2020</v>
      </c>
      <c r="F34" s="407">
        <v>0</v>
      </c>
      <c r="G34" s="407">
        <v>9000000</v>
      </c>
      <c r="H34" s="407">
        <v>0</v>
      </c>
      <c r="I34" s="407">
        <f>(H34+F34)/G34*100</f>
        <v>0</v>
      </c>
    </row>
    <row r="35" spans="1:9" ht="25.5">
      <c r="A35" s="403" t="s">
        <v>467</v>
      </c>
      <c r="B35" s="410" t="s">
        <v>466</v>
      </c>
      <c r="C35" s="718" t="s">
        <v>122</v>
      </c>
      <c r="D35" s="403">
        <v>2015</v>
      </c>
      <c r="E35" s="403">
        <v>2017</v>
      </c>
      <c r="F35" s="407">
        <v>1079715.37</v>
      </c>
      <c r="G35" s="407">
        <v>1960191</v>
      </c>
      <c r="H35" s="407">
        <v>880475.57</v>
      </c>
      <c r="I35" s="407">
        <f>(H35+F35)/G35*100</f>
        <v>99.99999693907378</v>
      </c>
    </row>
    <row r="36" spans="1:9" ht="27" customHeight="1">
      <c r="A36" s="403" t="s">
        <v>534</v>
      </c>
      <c r="B36" s="410" t="s">
        <v>535</v>
      </c>
      <c r="C36" s="718" t="s">
        <v>122</v>
      </c>
      <c r="D36" s="403">
        <v>2015</v>
      </c>
      <c r="E36" s="403">
        <v>2016</v>
      </c>
      <c r="F36" s="407">
        <v>261000</v>
      </c>
      <c r="G36" s="407">
        <v>630000</v>
      </c>
      <c r="H36" s="407">
        <v>369000</v>
      </c>
      <c r="I36" s="407">
        <f>(H36+F36)/G36*100</f>
        <v>100</v>
      </c>
    </row>
    <row r="37" spans="6:9" ht="12.75">
      <c r="F37" s="414"/>
      <c r="G37" s="414"/>
      <c r="H37" s="414"/>
      <c r="I37" s="414"/>
    </row>
    <row r="38" spans="6:9" ht="12.75">
      <c r="F38" s="414"/>
      <c r="G38" s="414"/>
      <c r="H38" s="414"/>
      <c r="I38" s="414"/>
    </row>
    <row r="39" spans="6:9" ht="12.75">
      <c r="F39" s="414"/>
      <c r="G39" s="414"/>
      <c r="H39" s="414"/>
      <c r="I39" s="414"/>
    </row>
    <row r="40" spans="6:9" ht="12.75">
      <c r="F40" s="414"/>
      <c r="G40" s="414"/>
      <c r="H40" s="414"/>
      <c r="I40" s="414"/>
    </row>
    <row r="41" spans="6:9" ht="12.75">
      <c r="F41" s="414"/>
      <c r="G41" s="414"/>
      <c r="H41" s="414"/>
      <c r="I41" s="414"/>
    </row>
    <row r="42" spans="6:9" ht="12.75">
      <c r="F42" s="414"/>
      <c r="G42" s="414"/>
      <c r="H42" s="414"/>
      <c r="I42" s="414"/>
    </row>
    <row r="43" spans="6:9" ht="12.75">
      <c r="F43" s="414"/>
      <c r="G43" s="414"/>
      <c r="H43" s="414"/>
      <c r="I43" s="414"/>
    </row>
    <row r="44" spans="6:9" ht="12.75">
      <c r="F44" s="414"/>
      <c r="G44" s="414"/>
      <c r="H44" s="414"/>
      <c r="I44" s="414"/>
    </row>
    <row r="45" spans="6:9" ht="12.75">
      <c r="F45" s="414"/>
      <c r="G45" s="414"/>
      <c r="H45" s="414"/>
      <c r="I45" s="414"/>
    </row>
    <row r="53" spans="5:6" ht="12.75">
      <c r="E53" s="729" t="s">
        <v>565</v>
      </c>
      <c r="F53" s="729"/>
    </row>
    <row r="57" ht="12.75">
      <c r="E57" s="411"/>
    </row>
  </sheetData>
  <sheetProtection/>
  <mergeCells count="28">
    <mergeCell ref="A6:A7"/>
    <mergeCell ref="B6:B7"/>
    <mergeCell ref="C6:C7"/>
    <mergeCell ref="D6:E6"/>
    <mergeCell ref="F6:F7"/>
    <mergeCell ref="G6:G7"/>
    <mergeCell ref="H25:H26"/>
    <mergeCell ref="I25:I26"/>
    <mergeCell ref="B32:E32"/>
    <mergeCell ref="H6:H7"/>
    <mergeCell ref="I6:I7"/>
    <mergeCell ref="B9:E9"/>
    <mergeCell ref="B10:E10"/>
    <mergeCell ref="B11:E11"/>
    <mergeCell ref="B12:E12"/>
    <mergeCell ref="B28:E28"/>
    <mergeCell ref="B29:E29"/>
    <mergeCell ref="B30:E30"/>
    <mergeCell ref="B31:E31"/>
    <mergeCell ref="B33:E33"/>
    <mergeCell ref="B13:E13"/>
    <mergeCell ref="B16:E16"/>
    <mergeCell ref="A25:A26"/>
    <mergeCell ref="B25:B26"/>
    <mergeCell ref="C25:C26"/>
    <mergeCell ref="D25:E25"/>
    <mergeCell ref="F25:F26"/>
    <mergeCell ref="G25:G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Świdwin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Skarbnik SPŚwidwin</cp:lastModifiedBy>
  <cp:lastPrinted>2017-03-10T14:19:14Z</cp:lastPrinted>
  <dcterms:created xsi:type="dcterms:W3CDTF">2005-01-28T09:36:51Z</dcterms:created>
  <dcterms:modified xsi:type="dcterms:W3CDTF">2017-03-10T14:35:19Z</dcterms:modified>
  <cp:category/>
  <cp:version/>
  <cp:contentType/>
  <cp:contentStatus/>
</cp:coreProperties>
</file>