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8" activeTab="2"/>
  </bookViews>
  <sheets>
    <sheet name="WYDATKI_OGÓŁEM" sheetId="1" r:id="rId1"/>
    <sheet name="WYDATKI_ZAD_ZLECONE" sheetId="2" r:id="rId2"/>
    <sheet name="wydat.majątkowe" sheetId="3" r:id="rId3"/>
  </sheets>
  <definedNames>
    <definedName name="_xlnm.Print_Area" localSheetId="0">'WYDATKI_OGÓŁEM'!$A$1:$J$1184</definedName>
    <definedName name="_xlnm.Print_Area" localSheetId="1">'WYDATKI_ZAD_ZLECONE'!$A$1:$J$422</definedName>
  </definedNames>
  <calcPr fullCalcOnLoad="1"/>
</workbook>
</file>

<file path=xl/sharedStrings.xml><?xml version="1.0" encoding="utf-8"?>
<sst xmlns="http://schemas.openxmlformats.org/spreadsheetml/2006/main" count="1957" uniqueCount="523">
  <si>
    <t>Załącznik Nr 7</t>
  </si>
  <si>
    <t>do sprawozdania z wykonania</t>
  </si>
  <si>
    <t>WYDATKI OGÓŁEM</t>
  </si>
  <si>
    <t>Wykonanie</t>
  </si>
  <si>
    <t>§</t>
  </si>
  <si>
    <t>0 10</t>
  </si>
  <si>
    <t>ROLNICTWO I ŁOWIECTWO</t>
  </si>
  <si>
    <t>Zakup materiałów i wyposażenia</t>
  </si>
  <si>
    <t>0 1005</t>
  </si>
  <si>
    <t>Prace geodezyjne na potrzeby rolnictwa</t>
  </si>
  <si>
    <t>Zakup usług pozostałych</t>
  </si>
  <si>
    <t>Wynagrodzenia osobowe pracowników</t>
  </si>
  <si>
    <t>Dodatkowe wynagrodzenie roczne</t>
  </si>
  <si>
    <t>Składki na ubezpieczenia społeczne</t>
  </si>
  <si>
    <t>Składki na FP</t>
  </si>
  <si>
    <t>Zakup energii</t>
  </si>
  <si>
    <t>Podróże służbowe krajowe</t>
  </si>
  <si>
    <t>Odpis na ZFŚS</t>
  </si>
  <si>
    <t>0 20</t>
  </si>
  <si>
    <t>LEŚNICTWO</t>
  </si>
  <si>
    <t>0 2001</t>
  </si>
  <si>
    <t>Gospodarka leśna</t>
  </si>
  <si>
    <t>0 2002</t>
  </si>
  <si>
    <t>Nadzór nad gospodarką leśną</t>
  </si>
  <si>
    <t>TRANSPORT I ŁĄCZNOŚĆ</t>
  </si>
  <si>
    <t>Drogi publiczne powiatowe</t>
  </si>
  <si>
    <t>Różne wydatki na rzecz osób fizycznych</t>
  </si>
  <si>
    <t>Zakup usług remontowych</t>
  </si>
  <si>
    <t>Różne opłaty i składki</t>
  </si>
  <si>
    <t>Podatek od nieruchomości</t>
  </si>
  <si>
    <t>Kary i odszkodowania na rzecz osób fiz.</t>
  </si>
  <si>
    <t xml:space="preserve">Wydatki inwestycyjne jedn.budżetowych </t>
  </si>
  <si>
    <t>Wydatki na zakupy inwestycyjne jed.b.</t>
  </si>
  <si>
    <t>GOSPODARKA MIESZKANIOWA</t>
  </si>
  <si>
    <t>Gospodarka gruntami i nieruchom.</t>
  </si>
  <si>
    <t>DZIAŁALNOŚĆ USŁUGOWA</t>
  </si>
  <si>
    <t>Prace geodezyjne i kartograficzne</t>
  </si>
  <si>
    <t>Nadzór budowlany</t>
  </si>
  <si>
    <t>Pozostała działalność</t>
  </si>
  <si>
    <t>ADMINISTRACJA PUBLICZNA</t>
  </si>
  <si>
    <t>Urzędy Wojewódzkie</t>
  </si>
  <si>
    <t>Rady powiatu</t>
  </si>
  <si>
    <t>Starostwa powiatowe</t>
  </si>
  <si>
    <t>Podatek od towarów i usług (VAT)</t>
  </si>
  <si>
    <t>Dotacja podmiotowa dla jedn.oświatowej</t>
  </si>
  <si>
    <t xml:space="preserve">BEZPIECZEŃSTWO PUBLICZNE </t>
  </si>
  <si>
    <t>I OCHRONA PRZECIWPOŻAROWA</t>
  </si>
  <si>
    <t>Uposażenia funkcjonariuszy</t>
  </si>
  <si>
    <t>Pozostałe należności funkcjonariuszy</t>
  </si>
  <si>
    <t>Nagrody roczne dla funkcjonariuszy</t>
  </si>
  <si>
    <t>Zakup środków żywności</t>
  </si>
  <si>
    <t>Zakup sprzętu i uzbrojenia</t>
  </si>
  <si>
    <t>Komendy pow.Pań.Straży Pożarnej</t>
  </si>
  <si>
    <t>Opłaty na rzecz budżetu państwa</t>
  </si>
  <si>
    <t>Wydatki na zakupy inwestycyjne jed.bud.</t>
  </si>
  <si>
    <t>OBSŁUGA DŁUGU PUBLICZNEGO</t>
  </si>
  <si>
    <t>Obsługa kredytów jedn.sam.teryt.</t>
  </si>
  <si>
    <t>Odsetki od kredytów i pożyczek</t>
  </si>
  <si>
    <t>RÓŻNE ROZLICZENIA</t>
  </si>
  <si>
    <t xml:space="preserve">Rezerwy </t>
  </si>
  <si>
    <t>OŚWIATA I WYCHOWANIE</t>
  </si>
  <si>
    <t>Szkoły podstawowe specjalne</t>
  </si>
  <si>
    <t>Zakup pomocy naukowych, dyd.i książek</t>
  </si>
  <si>
    <t>Gimnazja specjalne</t>
  </si>
  <si>
    <t>Wydatki inwestycyjne jedn.budżetowych</t>
  </si>
  <si>
    <t>Licea ogólnokształcące</t>
  </si>
  <si>
    <t>Wpłaty na PFRON</t>
  </si>
  <si>
    <t>Prywatne LO Świdwin</t>
  </si>
  <si>
    <t>Szkoły zawodowe</t>
  </si>
  <si>
    <t>Plac.O-W-S"Dzieciowisko"Świdwin</t>
  </si>
  <si>
    <t>OCHRONA ZDROWIA</t>
  </si>
  <si>
    <t>Składki na ubez.zdrowotne oraz</t>
  </si>
  <si>
    <t>świadczenia dla osób nie objętych</t>
  </si>
  <si>
    <t>obowiązkiem ubez.zdrowotnego</t>
  </si>
  <si>
    <t>Składki na ubezpieczenie zdrowotne</t>
  </si>
  <si>
    <t>Powiatowy Urząd Pracy Świdwin</t>
  </si>
  <si>
    <t>Placówki opiekuńczo-wychowawcze</t>
  </si>
  <si>
    <t>Świadczenia społeczne</t>
  </si>
  <si>
    <t>Domy pomocy społecznej</t>
  </si>
  <si>
    <t>Dom Pomocy Społecznej Krzecko</t>
  </si>
  <si>
    <t>Zakup leków i mat.medycznych</t>
  </si>
  <si>
    <t>Opłaty na rzecz budżetów j.s.t.</t>
  </si>
  <si>
    <t>Dom Pomocy Społecznej Modrzewiec</t>
  </si>
  <si>
    <t>Rodziny zastępcze</t>
  </si>
  <si>
    <t>Powiatowe centra pomocy rodzinie</t>
  </si>
  <si>
    <t>Powiatowe urzędy pracy</t>
  </si>
  <si>
    <t>EDUKACYJNA OPIEKA WYCHOWAWCZA</t>
  </si>
  <si>
    <t>Specjalne ośrodki szkolno-wychowawcze</t>
  </si>
  <si>
    <t>Poradnie psychologiczno-pedagogiczne</t>
  </si>
  <si>
    <t>Internaty i bursy szkolne</t>
  </si>
  <si>
    <t>Domy wczasów dziecięcych</t>
  </si>
  <si>
    <t>Pomoc materialna dla uczniów</t>
  </si>
  <si>
    <t>Dokształcanie i doskon.nauczycieli</t>
  </si>
  <si>
    <t>KULTURA FIZYCZNA I SPORT</t>
  </si>
  <si>
    <t>OGÓŁEM WYDATKI</t>
  </si>
  <si>
    <t>Zakup usług zdrowotnych</t>
  </si>
  <si>
    <t>POMOC SPOŁECZNA</t>
  </si>
  <si>
    <t xml:space="preserve">Zakup leków i mat.medycznych </t>
  </si>
  <si>
    <t>Wydatki inwestycyjne jedn.budżet.</t>
  </si>
  <si>
    <t>OGÓŁEM WYDATKI NA POROZUMIENIA</t>
  </si>
  <si>
    <t>POZOSTAŁE ZADANIA W ZAKRESIE POLITYKI SPOŁECZNEJ</t>
  </si>
  <si>
    <t>Załącznik Nr 9</t>
  </si>
  <si>
    <t xml:space="preserve">Dział </t>
  </si>
  <si>
    <t xml:space="preserve">Rozdział </t>
  </si>
  <si>
    <t>Nazwa</t>
  </si>
  <si>
    <t xml:space="preserve">Uchwała </t>
  </si>
  <si>
    <t xml:space="preserve">Budżet </t>
  </si>
  <si>
    <t xml:space="preserve">         procent</t>
  </si>
  <si>
    <t>budżetowa</t>
  </si>
  <si>
    <t>po</t>
  </si>
  <si>
    <t>zmianach</t>
  </si>
  <si>
    <t xml:space="preserve"> 8 / 7</t>
  </si>
  <si>
    <t xml:space="preserve"> 8 / 5 </t>
  </si>
  <si>
    <t>Starostwo Powiatowe</t>
  </si>
  <si>
    <t>Dotacje celowe przekazane dla powiatu</t>
  </si>
  <si>
    <t>porozumień(umów) z jst</t>
  </si>
  <si>
    <t>Wynagrodzenia bezosobowe</t>
  </si>
  <si>
    <t>Poradnia PP Połczyn Zdrój</t>
  </si>
  <si>
    <t>Poradnia PP w Świdwinie</t>
  </si>
  <si>
    <t>KULTURA I OCHRONA DZIEDZC.NAR</t>
  </si>
  <si>
    <t xml:space="preserve">Dotacje  celowe przekazane gminie na </t>
  </si>
  <si>
    <t>zadania bieżące realizowane na podstawie</t>
  </si>
  <si>
    <t>porozumień (umów) między jst</t>
  </si>
  <si>
    <t>Koszty postępowania sądowego i prok.</t>
  </si>
  <si>
    <t>Zakup usług dostępu do sieci internet</t>
  </si>
  <si>
    <t>Biblioteki</t>
  </si>
  <si>
    <t>Wydatki inwestycyjne jednostek budżet.</t>
  </si>
  <si>
    <t>Zakup pomocy naukow,dydakt.i książek</t>
  </si>
  <si>
    <t>Promocja jednostek samorządu terytorial.</t>
  </si>
  <si>
    <t>Starostwo Powiatowe w Świdwinie</t>
  </si>
  <si>
    <t>Szpitale ogólne</t>
  </si>
  <si>
    <t xml:space="preserve"> PCPR-usamodzielnienie wychowanków</t>
  </si>
  <si>
    <t>Zakup leków i materiałów medycznych</t>
  </si>
  <si>
    <t xml:space="preserve">Stypendia dla uczniów ( Starosty ) </t>
  </si>
  <si>
    <t>Szkolenia członków korpusu służby cywil.</t>
  </si>
  <si>
    <t>Starostwo Powiatowe Świdwin</t>
  </si>
  <si>
    <t>Zespół Szkół Ponadgim.w Świdwinie</t>
  </si>
  <si>
    <t>Zespół Sz.Rolniczych CKPw  Świdwinie</t>
  </si>
  <si>
    <t>P C P R w Świdwinie</t>
  </si>
  <si>
    <t>Powiatowy Urząd Pracy w Świdwinie</t>
  </si>
  <si>
    <t>Powiatowy Zarząd Dróg w Świdwinie</t>
  </si>
  <si>
    <t>Opracowania geodezyjne i kartograficzne</t>
  </si>
  <si>
    <t>Zespół Szkół Ponadgim w  Świdwinie</t>
  </si>
  <si>
    <t>na zad.bież.realizowane na podstawie</t>
  </si>
  <si>
    <t>PCPR w Świdwinie</t>
  </si>
  <si>
    <t>Zespół ds. orzekania o niepełnosprawn.</t>
  </si>
  <si>
    <t>Dom Wczasów Dziecięcych w Połczynie Z.</t>
  </si>
  <si>
    <t>Poradnia PP w Połczynie  Z.</t>
  </si>
  <si>
    <t>Dokształcenie i doskonalenie nauczyciel</t>
  </si>
  <si>
    <t>Wynagrodz.osob.członków korpusu sł.cy</t>
  </si>
  <si>
    <t>Zakup pomocy naukowych dydakt.i książ</t>
  </si>
  <si>
    <t>Opłaty z tyt.zakupu usł.telrfonii stacjon</t>
  </si>
  <si>
    <t>Szkolenia prac.niebęd.członk.służby cyw</t>
  </si>
  <si>
    <t>Zakup usług remont.( dokument)</t>
  </si>
  <si>
    <t>Zwalczanie narkomanii</t>
  </si>
  <si>
    <t xml:space="preserve">Zespół Sz.Ponadgimn.w Świdwinie </t>
  </si>
  <si>
    <t xml:space="preserve">Zespół Sz.Rol.CKP w Świdwinie </t>
  </si>
  <si>
    <t>Przeciwdziałanie akloholizmowi</t>
  </si>
  <si>
    <t xml:space="preserve">Poradnia PP w Świdwinie </t>
  </si>
  <si>
    <t>Rehabilitacja zawodowa i społeczna</t>
  </si>
  <si>
    <t>Stypendia dla uczniów ( Styp.Starosty)</t>
  </si>
  <si>
    <t>Zakup usług obejmujący tłumaczenia</t>
  </si>
  <si>
    <t>Zakup pomocy naukowych.dydak.i książek</t>
  </si>
  <si>
    <t>Wydatki osobow.nizali.do uposażeń</t>
  </si>
  <si>
    <t>Opłaty z tyt.zakupu usł.telefonii komórk.</t>
  </si>
  <si>
    <t>Szkolenia pracowników niebęd.człon.korp.</t>
  </si>
  <si>
    <t>Opłaty za administrowanie i czynsze za bud.</t>
  </si>
  <si>
    <t xml:space="preserve">Starostwo Powiatowe w Świdwinie </t>
  </si>
  <si>
    <t>Zakup usług dostępu do sieci Internet</t>
  </si>
  <si>
    <t>Równoważniki pieniężne i ekw.dla funkcjon.</t>
  </si>
  <si>
    <t xml:space="preserve">w zł </t>
  </si>
  <si>
    <t>środki własne Powiatu</t>
  </si>
  <si>
    <t>środki z UE</t>
  </si>
  <si>
    <t>Komendy Powiatowe  Policji</t>
  </si>
  <si>
    <t xml:space="preserve">Komenda Powiatowa Policji w Świdwinie </t>
  </si>
  <si>
    <t xml:space="preserve">Zakup usług remontowych </t>
  </si>
  <si>
    <t xml:space="preserve">Zarządzanie kryzysowe </t>
  </si>
  <si>
    <t>Młodziezowy Ośrodek Wych.w Rzepczynie</t>
  </si>
  <si>
    <t>Inne formy kształcenia osobno niewym.</t>
  </si>
  <si>
    <t xml:space="preserve">Wydatki inwestycyjne jednostek budżet. </t>
  </si>
  <si>
    <t>Wydatki osobowe niezalicz.do wynagro.</t>
  </si>
  <si>
    <t>Zakup usł.obejm.wykon.ekspert.,analiz i opin.</t>
  </si>
  <si>
    <t>Wynagr.osob.członków korp.sł.cywilnej</t>
  </si>
  <si>
    <t xml:space="preserve">Pr.Studium dla Dorosłych w  Świdwinie  </t>
  </si>
  <si>
    <t xml:space="preserve">Pozostała działalność </t>
  </si>
  <si>
    <t>"Samodzielność zobowiązuje"</t>
  </si>
  <si>
    <t xml:space="preserve">Obiekty sportowe </t>
  </si>
  <si>
    <t>w tym : inwestycyjne</t>
  </si>
  <si>
    <t xml:space="preserve">POMOC SPOŁECZNA </t>
  </si>
  <si>
    <t>Dotacja celowa na pomoc finansową</t>
  </si>
  <si>
    <t xml:space="preserve">udzielaną między jednostkami </t>
  </si>
  <si>
    <t xml:space="preserve">samorządu terytorialnego na </t>
  </si>
  <si>
    <t>dofinansowanie własnych zadań</t>
  </si>
  <si>
    <t>inwestycyjnych i zakupów inwestycyjn.</t>
  </si>
  <si>
    <t>Podróże służbowe zagraniczne</t>
  </si>
  <si>
    <t>Rezerwy ogólne i celowe</t>
  </si>
  <si>
    <t xml:space="preserve">Rezerwy (celowa na Zarządzanie kryz.) </t>
  </si>
  <si>
    <t xml:space="preserve">PCPR w Świdwinie </t>
  </si>
  <si>
    <t>Młodzieżowe Ośrodki Wychowawcze</t>
  </si>
  <si>
    <t xml:space="preserve">MOW w Rzepczynie </t>
  </si>
  <si>
    <t xml:space="preserve">Dotacja podmiotowa z budżetu dla </t>
  </si>
  <si>
    <t>niepublicznej jedn.systemu oświaty</t>
  </si>
  <si>
    <t xml:space="preserve">Fundusz termomodernizacyjny </t>
  </si>
  <si>
    <t>Kwalifikacja wojskowa</t>
  </si>
  <si>
    <t>Dotacja celowa z budżetu na finansow.</t>
  </si>
  <si>
    <t>lub dofinansowanie zadań zleconych</t>
  </si>
  <si>
    <t xml:space="preserve">Zakup usług pozostałych </t>
  </si>
  <si>
    <t>Dotacja celowa z budżetu dla pozostałych</t>
  </si>
  <si>
    <t>jednostek zaliczanych do sektora fin.publ.</t>
  </si>
  <si>
    <t>lub dofinanowanie  zadań zleconych do</t>
  </si>
  <si>
    <t>realizacji  pozostałym jednostkom</t>
  </si>
  <si>
    <t>niezaliczanym do sektora fin.publ.</t>
  </si>
  <si>
    <t>OGÓŁEM WYDATKI NA ZADANIA Z</t>
  </si>
  <si>
    <t>ZAKRESU ADMINISTR.  RZĄDOWEJ</t>
  </si>
  <si>
    <t>w tym: wydatki majątkowe</t>
  </si>
  <si>
    <t xml:space="preserve">OŚWIATA I WYCHOWANIE </t>
  </si>
  <si>
    <t xml:space="preserve">w tym: majątkowe </t>
  </si>
  <si>
    <t>w tym: majątkowe</t>
  </si>
  <si>
    <t xml:space="preserve">Zakup usług zdrowotnych </t>
  </si>
  <si>
    <t>Zakup leków,wyrobów medycznych i pr.bi</t>
  </si>
  <si>
    <t xml:space="preserve">Zadania w zakresie przeciwdziałania </t>
  </si>
  <si>
    <t xml:space="preserve">przemocy w rodzinie </t>
  </si>
  <si>
    <t>GOSPODARKA KOMUNALNA</t>
  </si>
  <si>
    <t xml:space="preserve">I OCHRONA ŚRODOWISKA  </t>
  </si>
  <si>
    <t>środków z opłat i kar za korzystanie</t>
  </si>
  <si>
    <t xml:space="preserve">ze środowiska </t>
  </si>
  <si>
    <t xml:space="preserve">w tym majątkowe </t>
  </si>
  <si>
    <t>Zakup pomocy naukowych,dydakt.i książ.</t>
  </si>
  <si>
    <t>Pokrycie ujemnego wyniku finansowego</t>
  </si>
  <si>
    <t>i przejętych zobowiązań po likwidowanych</t>
  </si>
  <si>
    <t>i przekszt.jedn.zalicz.do sfp</t>
  </si>
  <si>
    <t>Usuwanie skutków klęsk żywiołowych</t>
  </si>
  <si>
    <t xml:space="preserve">KPPSPożarnej w Świdwinie </t>
  </si>
  <si>
    <t>Koszty postępowania sądowego i proku.</t>
  </si>
  <si>
    <t>Dot.cel.na fin.zadań zlec.do real.stowarz.</t>
  </si>
  <si>
    <t>Dot.podm.z bud.dla jedn.niezal.do sfp</t>
  </si>
  <si>
    <t>Zakup usł.obejmuj.wykon.eksperyz i anal.</t>
  </si>
  <si>
    <t xml:space="preserve">Kwalifikacja wojskowa </t>
  </si>
  <si>
    <t xml:space="preserve">Gimnazja specjalne </t>
  </si>
  <si>
    <t>Młodzież.Ośro.Wychowaw.w Rzepczynie</t>
  </si>
  <si>
    <t xml:space="preserve">Licea ogólnokształcące </t>
  </si>
  <si>
    <t xml:space="preserve">Prywatne LO w Świdwinie </t>
  </si>
  <si>
    <t>LO ZDZ w Słupsku</t>
  </si>
  <si>
    <t xml:space="preserve">Szkoły zawodowe </t>
  </si>
  <si>
    <t xml:space="preserve">Pr.Studium dla Dorosłych w Świdwinie </t>
  </si>
  <si>
    <t xml:space="preserve">Policealne Studium ZDZ Słupsk </t>
  </si>
  <si>
    <t xml:space="preserve">Młodzieżowe Ośrodki Wychowawcze </t>
  </si>
  <si>
    <t xml:space="preserve">Razem dotacje podmiotowe </t>
  </si>
  <si>
    <t>POZOSTAŁE ZAD.W ZAKR.POLIT.SPO</t>
  </si>
  <si>
    <t xml:space="preserve">Rehabilitacja zawodowa i społeczna </t>
  </si>
  <si>
    <t xml:space="preserve">Dom Pomcy Społecznej w Modrzewcu </t>
  </si>
  <si>
    <t xml:space="preserve">KULTURA FIZYCZNA I SPORT </t>
  </si>
  <si>
    <t>jednostek zaliczanych do sfp</t>
  </si>
  <si>
    <t xml:space="preserve">Urząd Miejski w Świdwinie  </t>
  </si>
  <si>
    <t xml:space="preserve">Urzą Gminy w Świdwinie </t>
  </si>
  <si>
    <t xml:space="preserve">Urząd Gminy w Brzeżnie </t>
  </si>
  <si>
    <t xml:space="preserve">Urąd Gminy w Rąbinie </t>
  </si>
  <si>
    <t>Razem dotacje dla jednostek sektora fp.</t>
  </si>
  <si>
    <t xml:space="preserve">MSZS w Świdwinie </t>
  </si>
  <si>
    <t>Dot.celowa z budżetu na finans.lub dofin</t>
  </si>
  <si>
    <t xml:space="preserve">zadań zleconych do realizacji pozostałym </t>
  </si>
  <si>
    <t>jednost.niezaliczanych do sfp</t>
  </si>
  <si>
    <t xml:space="preserve">ADMINISTACJA PUBLICZNA </t>
  </si>
  <si>
    <t>Promocja jednostek samorządu terytori.</t>
  </si>
  <si>
    <t xml:space="preserve">GOSP.KOM. I OCHRONA ŚRODOWISKA </t>
  </si>
  <si>
    <t>Wpływy i wydatki związane z gromadz…</t>
  </si>
  <si>
    <t xml:space="preserve">                                  Dotacje podmiotowe dla jednostek sektora finansów  publicznych  </t>
  </si>
  <si>
    <t xml:space="preserve">                                       Dotacje celowe dla jednostek sektora finansów  publicznych  </t>
  </si>
  <si>
    <t>Załącznik Nr 11</t>
  </si>
  <si>
    <t xml:space="preserve">Urząd  Miejski w Świdwinie </t>
  </si>
  <si>
    <t xml:space="preserve">Powiat Białogard </t>
  </si>
  <si>
    <t xml:space="preserve">MOPS Gdynia </t>
  </si>
  <si>
    <t>Powiat Czarnkowsko-Trzciański</t>
  </si>
  <si>
    <t xml:space="preserve">Powiat Drawsko Pomorskie </t>
  </si>
  <si>
    <t>Powiat Szczecinek</t>
  </si>
  <si>
    <t xml:space="preserve">Razem dot. dla jedn niezaliczanych do sfp </t>
  </si>
  <si>
    <t xml:space="preserve">Razem dotacje na porozumienia między jst </t>
  </si>
  <si>
    <t xml:space="preserve">Nazwa </t>
  </si>
  <si>
    <t>Uchwała</t>
  </si>
  <si>
    <t xml:space="preserve">po </t>
  </si>
  <si>
    <t xml:space="preserve">zmianach </t>
  </si>
  <si>
    <t xml:space="preserve">wykonanie </t>
  </si>
  <si>
    <t xml:space="preserve">Powiatowy Zarząd Dróg w Świdwinie </t>
  </si>
  <si>
    <t>procent</t>
  </si>
  <si>
    <t xml:space="preserve"> 7  /  6 </t>
  </si>
  <si>
    <t xml:space="preserve">ADMINISTRACJA PUBLICZNA </t>
  </si>
  <si>
    <t xml:space="preserve">Zespół Szkół Rolniczych CKP w Świdwinie </t>
  </si>
  <si>
    <t xml:space="preserve">Domy pomocy społecznej </t>
  </si>
  <si>
    <t xml:space="preserve">Dom Pomocy Społecznej w Modrzewcu </t>
  </si>
  <si>
    <t xml:space="preserve">EDUKACYJNA OPIEKA WYCHOWAWCZA </t>
  </si>
  <si>
    <t xml:space="preserve">Razem wydatki majątkowe </t>
  </si>
  <si>
    <t>Załącznik  Nr 12</t>
  </si>
  <si>
    <t xml:space="preserve">PZW WODNIK-MIASTO w Świdwinie </t>
  </si>
  <si>
    <t xml:space="preserve">       WYDATKI NA REALIZACJĘ ZADAŃ Z ZAKRESU ADMINISTRACJI RZĄDOWEJ </t>
  </si>
  <si>
    <t xml:space="preserve">                         WYDATKI NA ZADANIA WYNIKAJĄCE Z POROZUMIEŃ </t>
  </si>
  <si>
    <t xml:space="preserve">                  MIĘDZY ORGANAMI ADMINISTRACJI RZĄDOWEJ</t>
  </si>
  <si>
    <t>DOTACJE NA ZADANIA BIEŻĄCE UDZIELONE Z BUDŻETU  POWIATU</t>
  </si>
  <si>
    <t xml:space="preserve">                                        WYDATKI MAJĄTKOWE </t>
  </si>
  <si>
    <t>Wydatki na zakupy inwestycyjne jedn.b.</t>
  </si>
  <si>
    <t xml:space="preserve">Budynek ZSzP w Połczynie Zdroju </t>
  </si>
  <si>
    <t>Urząd Gminy w Sławoborzu</t>
  </si>
  <si>
    <t>Dotacje celowe przekazane gminie na zad.</t>
  </si>
  <si>
    <t xml:space="preserve">bieżące realizowane na podstawie </t>
  </si>
  <si>
    <t>PUP w Świdwinie</t>
  </si>
  <si>
    <t>"Piramida kompetencji"</t>
  </si>
  <si>
    <t xml:space="preserve">Zakup środków żywności </t>
  </si>
  <si>
    <t>Zespół Sz.Ponadg.w Połczynie Zdroju</t>
  </si>
  <si>
    <t>Dotacje celowe z budżetu jednostki</t>
  </si>
  <si>
    <t>samorządu terytorialnego, udzielone</t>
  </si>
  <si>
    <t>do realizacji organizacjom prowadzącym</t>
  </si>
  <si>
    <t>działalność pożytku publicznego</t>
  </si>
  <si>
    <t xml:space="preserve">Kotłownia ul Drawska </t>
  </si>
  <si>
    <t>Urzędy Gmin</t>
  </si>
  <si>
    <t>Zalup pomocy naukowych,dydakt.i książ.</t>
  </si>
  <si>
    <t xml:space="preserve">Podatek od nieruchoości </t>
  </si>
  <si>
    <t xml:space="preserve">Podatek od nieruchomośći </t>
  </si>
  <si>
    <t xml:space="preserve">Policeal.Szkoła Wiliams w Świdwinie </t>
  </si>
  <si>
    <t xml:space="preserve">Dotacje celowe przekazane gminie na zadania </t>
  </si>
  <si>
    <t>Zakup pomocy naukowych,dydakt.i ksiąz</t>
  </si>
  <si>
    <t>bieżą.real.na pods.porozumień z jst</t>
  </si>
  <si>
    <t xml:space="preserve">Policealna Szkoła "Wiliams" w Świdwinie </t>
  </si>
  <si>
    <t>Powiat Gryfino</t>
  </si>
  <si>
    <t xml:space="preserve">UM Koszalin </t>
  </si>
  <si>
    <t>UM Leszno</t>
  </si>
  <si>
    <t xml:space="preserve">UM Warszawa </t>
  </si>
  <si>
    <t xml:space="preserve">Urząd Miejski w Połczynie-Zdroju </t>
  </si>
  <si>
    <t xml:space="preserve">Nadzór inwestycyjny </t>
  </si>
  <si>
    <t>GOSP.KOM.I OCHRONA ŚRODOWISKA</t>
  </si>
  <si>
    <t>KARIATYDA w Sławoborzu</t>
  </si>
  <si>
    <t xml:space="preserve">Związek Rencistów i Emerytów </t>
  </si>
  <si>
    <t>Świdwińskie Stowarzyszenie Amazonek</t>
  </si>
  <si>
    <t>Stowzrzyszenie SP-Ku Carpe Diem w Świdwinie</t>
  </si>
  <si>
    <t>Dotacje celowe z budżetu jednostki samorządu</t>
  </si>
  <si>
    <t>terytorialnego, udzielone w trybie art.221ustawy</t>
  </si>
  <si>
    <t>na finansowanie lub dofinansowanie zadań</t>
  </si>
  <si>
    <t>zleconych do realizacji organizacjom prowadz.</t>
  </si>
  <si>
    <t>działalność pożytku publicznego.</t>
  </si>
  <si>
    <t>Opłaty z tyt.zakupu usł.telefonii stacjon</t>
  </si>
  <si>
    <t>Opłaty z tyt.zakupu usł.telefonii stacjon.</t>
  </si>
  <si>
    <t xml:space="preserve">Zakup materiałów i wyposażenia </t>
  </si>
  <si>
    <t>Opłatu z tyt.zakupu usł.telefonii komórk</t>
  </si>
  <si>
    <t>Dotacja podmiot.z budżetu dla pozostałych</t>
  </si>
  <si>
    <t xml:space="preserve">"Razem przeciw razom" </t>
  </si>
  <si>
    <t>Zespół Sz.Rolniczych CKP w Świdwinie</t>
  </si>
  <si>
    <t>Wpływy i wydatki związane z gromadze.</t>
  </si>
  <si>
    <t xml:space="preserve">             MIĘDZY JEDNOSTKAMI SAMORZĄDU TERYTORIALNEGO</t>
  </si>
  <si>
    <t>Wydatki bezosobowe</t>
  </si>
  <si>
    <t>2012r.</t>
  </si>
  <si>
    <t>w trybie art.221 ustawy,na finansowanie</t>
  </si>
  <si>
    <t>Ośrodek Wsparcia Dziennego</t>
  </si>
  <si>
    <t xml:space="preserve">Dach ul. Drawska </t>
  </si>
  <si>
    <t xml:space="preserve">"Zielone inwestycje" </t>
  </si>
  <si>
    <t xml:space="preserve">Budynek ul. Drawska </t>
  </si>
  <si>
    <t>Termomoder.  budynek ZSzR Świdwin</t>
  </si>
  <si>
    <t xml:space="preserve">Termomoder.DPS w Krzecko </t>
  </si>
  <si>
    <t>Termomoder.DPS w Modrzewcu</t>
  </si>
  <si>
    <t>Termomodern.budynek DWD w Połczynie-Z</t>
  </si>
  <si>
    <t xml:space="preserve">w tym: </t>
  </si>
  <si>
    <t>Ochrona zabytków i opieka nad zabytkami</t>
  </si>
  <si>
    <t>Wydatki inwestycyjne jednostek budżetowych</t>
  </si>
  <si>
    <t>Opłaty za administ.i czynsze za budyn,lok</t>
  </si>
  <si>
    <t>Wpłaty jednostek na państwowy</t>
  </si>
  <si>
    <t xml:space="preserve">fundusz  celowy </t>
  </si>
  <si>
    <t>Pozostałe odsetki</t>
  </si>
  <si>
    <t>Koszty postpowania sądowego i prokura.</t>
  </si>
  <si>
    <t>Wydatki na zakupy inwestycyjne jed.bud</t>
  </si>
  <si>
    <t xml:space="preserve">Wynagrodzenia osobowe pracowników </t>
  </si>
  <si>
    <t>Wydatki na zakupy inwesty.jedn.budż</t>
  </si>
  <si>
    <t>Park DPS Krzecko</t>
  </si>
  <si>
    <t xml:space="preserve">w tym : </t>
  </si>
  <si>
    <t xml:space="preserve">Fundusze Szwajcarskie </t>
  </si>
  <si>
    <t xml:space="preserve">Kolektory ZSzR CKP w Świdwinie </t>
  </si>
  <si>
    <t>Kolekytory POWS"Dzieciowisko"w Ś-nie</t>
  </si>
  <si>
    <t>Pompy ciepła DPS w Krzecku</t>
  </si>
  <si>
    <t>DPS Modrzewiec</t>
  </si>
  <si>
    <t>Budynek ul Drwaska</t>
  </si>
  <si>
    <t>DPS Krzecko</t>
  </si>
  <si>
    <t>DWD Połczyn-Z.</t>
  </si>
  <si>
    <t xml:space="preserve">ZSzR CKP w Świdwinie </t>
  </si>
  <si>
    <t>Budynek ZSzP w Połczynie-Z.</t>
  </si>
  <si>
    <t>Wydatki na zakupy inwestycyjne jedn.budż.</t>
  </si>
  <si>
    <t xml:space="preserve">wydatki niewygasające </t>
  </si>
  <si>
    <t xml:space="preserve">Internaty i bursy szkolne </t>
  </si>
  <si>
    <t xml:space="preserve">KULTURA FIZYCZNA </t>
  </si>
  <si>
    <t>OGÓŁEM   udzielone dotacje</t>
  </si>
  <si>
    <t xml:space="preserve">                                    Dotacje dla jednostek  niezaliczanych do sektora finansów  publicznych  </t>
  </si>
  <si>
    <t>KULTURA I OCHRONA DZIEDZIC.NAROD.</t>
  </si>
  <si>
    <t>Ochrona zanytków i opieka nad zabytk.</t>
  </si>
  <si>
    <t>Dotacja podmiaotowa z budżetu dla</t>
  </si>
  <si>
    <t>jednostek nieazliczanych do sektora</t>
  </si>
  <si>
    <t xml:space="preserve">finansów publicznych </t>
  </si>
  <si>
    <t>Parafia Rzym.Katolicka w Brzeźnie</t>
  </si>
  <si>
    <t>Parafia Rzym.Katolicka w Redle</t>
  </si>
  <si>
    <t>Parafia Rzym.Katolicka w Rusinowie</t>
  </si>
  <si>
    <t xml:space="preserve">Parafia Rzym.Katolicka w Świdwinie </t>
  </si>
  <si>
    <t xml:space="preserve">UKS Technik w Świdwinie </t>
  </si>
  <si>
    <t>Wydatki na zakupy inwestycyjne jedn.budż</t>
  </si>
  <si>
    <t>wydatki niewygasające</t>
  </si>
  <si>
    <t>z tego:</t>
  </si>
  <si>
    <t xml:space="preserve">                   Dotacje na porozumienia z jednostkami samorządu terytorialnego </t>
  </si>
  <si>
    <t xml:space="preserve">              bieżące </t>
  </si>
  <si>
    <t>strona - 101 -</t>
  </si>
  <si>
    <t>strona - 103 -</t>
  </si>
  <si>
    <t xml:space="preserve">Starostwo Powiatowe  w Świdwinie </t>
  </si>
  <si>
    <t>Zwroty dotacji , oraz płatności, w tym</t>
  </si>
  <si>
    <t>wykorzystanych niezgodnie z przeznaczeniem</t>
  </si>
  <si>
    <t xml:space="preserve">lub wykorzystanych z naruszeniem </t>
  </si>
  <si>
    <t xml:space="preserve">procedur, o których mowa w art.. 184 </t>
  </si>
  <si>
    <t>ustawy, pobranych nienależnie lub w</t>
  </si>
  <si>
    <t xml:space="preserve">nadmiernej wysokości, dotyczące </t>
  </si>
  <si>
    <t xml:space="preserve">wydatków majątkowych </t>
  </si>
  <si>
    <t>Urząd Gminy w Brzeżnie</t>
  </si>
  <si>
    <t xml:space="preserve">Termomodernizacja budynek ul,Kołobrzeska </t>
  </si>
  <si>
    <t>Wypłaty z trtułu gwarancji i poręczeń</t>
  </si>
  <si>
    <t>Policealne Studium ZDZ w Połczynie-Zdr</t>
  </si>
  <si>
    <t xml:space="preserve">Szkoły Zawodowe Specjalne </t>
  </si>
  <si>
    <t>Zakup usług przez jednostki samorządu</t>
  </si>
  <si>
    <t>terytorialnego od innych jst</t>
  </si>
  <si>
    <t>Jednostki specjalistyczne poradnictwa</t>
  </si>
  <si>
    <t>mieszkania chronione i ośrodki interw.</t>
  </si>
  <si>
    <t xml:space="preserve">kryzysowej </t>
  </si>
  <si>
    <t xml:space="preserve">Dotacja celowa z budżetu na finansowanie </t>
  </si>
  <si>
    <t>do realizacji stowarzyszeniom</t>
  </si>
  <si>
    <t>do realizacji pozostałym jednostkom</t>
  </si>
  <si>
    <t xml:space="preserve">Pomoc dla repatriantów </t>
  </si>
  <si>
    <t>Ośrodki Rewalidacyjno-Wychowawcze</t>
  </si>
  <si>
    <t>Kolekytory DPS Modrzewiec</t>
  </si>
  <si>
    <t>Modernizacja i remont kotłowni DPS Modrzewiec</t>
  </si>
  <si>
    <t>Solary i grzejniki w DWD Połczyn-Zdrój</t>
  </si>
  <si>
    <t xml:space="preserve">Wymiana grzejników DPS Krzecko </t>
  </si>
  <si>
    <t>Nadzór"Wrota Parsenty"</t>
  </si>
  <si>
    <t>Dotacja celowa na pomoc finansową udzielaną</t>
  </si>
  <si>
    <t>między jstna dofinansowanie własnych zadań</t>
  </si>
  <si>
    <t xml:space="preserve">inwestycyjnych i zakupów inwestycyjnych </t>
  </si>
  <si>
    <t xml:space="preserve">budżetu za 2013 r. </t>
  </si>
  <si>
    <t>2013 rok</t>
  </si>
  <si>
    <t xml:space="preserve">2013 rok </t>
  </si>
  <si>
    <t xml:space="preserve">Termomodernizacja ul Kołobrzeska </t>
  </si>
  <si>
    <t xml:space="preserve">Zwroty dotacji oraz płatności, w tym </t>
  </si>
  <si>
    <t xml:space="preserve">wykorzystanych niezgodnie z przeznaczeniem </t>
  </si>
  <si>
    <t>lub wykorzystanych z naruszeniem procedur,</t>
  </si>
  <si>
    <t xml:space="preserve">o których mowa w art. 186 ustaw, pobranych </t>
  </si>
  <si>
    <t>nienależnie lub w nadmiernej wysokości</t>
  </si>
  <si>
    <t>dotyczące wydatków majątkowych</t>
  </si>
  <si>
    <t>Zespół Szkół Ponadgimn.  w Połczynie-Zdr.</t>
  </si>
  <si>
    <t>KolektoryDPS Modrzewiec</t>
  </si>
  <si>
    <t xml:space="preserve">Przebudowa ulic Kolejowej i Lipowej w Sławoborzu </t>
  </si>
  <si>
    <t>Placówka Opiek.-Wychow.  w Świdwinie</t>
  </si>
  <si>
    <t xml:space="preserve">Z Sz Ponadgimn.w Połczynie-Zdroju </t>
  </si>
  <si>
    <t>budżetu za 2013 rok</t>
  </si>
  <si>
    <t>2013rok</t>
  </si>
  <si>
    <t>2013r.</t>
  </si>
  <si>
    <t xml:space="preserve">Wynagrodzenia bezosobowe </t>
  </si>
  <si>
    <t xml:space="preserve">Wynagrodzenia  bezosobowe </t>
  </si>
  <si>
    <t>Kary i odszkodowania wypłacane na rzecz</t>
  </si>
  <si>
    <t xml:space="preserve">osób fizycznych </t>
  </si>
  <si>
    <t>Opłaty za administrowanie i czynsze za</t>
  </si>
  <si>
    <t>budynki, lokale i pomieszczenia garażowe</t>
  </si>
  <si>
    <t>Zwroty dotacji oraz płatności, w tym</t>
  </si>
  <si>
    <t>lub wykorzystanych z naruszeniem procedur</t>
  </si>
  <si>
    <t xml:space="preserve">o których mowa w art..184 ustawy, </t>
  </si>
  <si>
    <t>pobranych nienależnie lub w nadmiernej</t>
  </si>
  <si>
    <t>Odsetki od dotacji oraz płatności wykorzystan.</t>
  </si>
  <si>
    <t>niezgodnie z przenaczeniem lub wykorzystanych</t>
  </si>
  <si>
    <t>z naruszeniem procedur, o których mowa</t>
  </si>
  <si>
    <t>w art. 184 ustawy, pobranych nienależnie</t>
  </si>
  <si>
    <t>lub w nadmiernej wysokości</t>
  </si>
  <si>
    <t>wysokości,dotyczące wydatków majątkowych</t>
  </si>
  <si>
    <t>ZSP wŚwidwinie ( rozliczenie końcowe)</t>
  </si>
  <si>
    <t xml:space="preserve">Budynaek ul Drawska </t>
  </si>
  <si>
    <t xml:space="preserve">Budynek ul Kołobrzeska </t>
  </si>
  <si>
    <t>Dokumentacja</t>
  </si>
  <si>
    <t>Remont i doposażenie Domów Pom.Społ.</t>
  </si>
  <si>
    <t>Adaptacja budynku na Pow. Centrum Kult.</t>
  </si>
  <si>
    <t>Budowa instalacji ogniw fotowoltaicznych</t>
  </si>
  <si>
    <t>Budowa sieci NGN</t>
  </si>
  <si>
    <t>Termomodreni.Sali gimnastycznej ZSzP Świdwin</t>
  </si>
  <si>
    <t xml:space="preserve">Budowa hali sportowej ZSzR CKP wŚwidwinie </t>
  </si>
  <si>
    <t>Ścieżka ekologiczna DPS Krzecko</t>
  </si>
  <si>
    <t>Zarządzanie "Wrota Parsenty"</t>
  </si>
  <si>
    <t>2013 r.</t>
  </si>
  <si>
    <t>2012 r.</t>
  </si>
  <si>
    <t>Opłaty za admnistrowanie i czynsze za</t>
  </si>
  <si>
    <t>budynki,lokale i pomieszczenia garazowe</t>
  </si>
  <si>
    <t>Wydatki osobowe niezalicz. do wynagrodz.</t>
  </si>
  <si>
    <t xml:space="preserve">Pomoc dla repartiantów </t>
  </si>
  <si>
    <t xml:space="preserve">Świadczenia społeczne </t>
  </si>
  <si>
    <t>Powiat Łobez</t>
  </si>
  <si>
    <t>Dotacja celowa z budżetu na finansowanie lub</t>
  </si>
  <si>
    <t>dofinansowanie zadań zleconych do realizacji</t>
  </si>
  <si>
    <t>stowarzyszeniom</t>
  </si>
  <si>
    <t>Nadzór inwestorski</t>
  </si>
  <si>
    <t>Dom Pomocy Społecznej w Krzecku</t>
  </si>
  <si>
    <t xml:space="preserve">(SOSzW) ZPS  w Sławoborzu </t>
  </si>
  <si>
    <t>środki z NFOŚiGW</t>
  </si>
  <si>
    <t>w 2013 roku</t>
  </si>
  <si>
    <t>strona -    94 -</t>
  </si>
  <si>
    <t>strona - 95 -</t>
  </si>
  <si>
    <t>strona - 96 -</t>
  </si>
  <si>
    <t>strona - 97 -</t>
  </si>
  <si>
    <t>strona - 98 -</t>
  </si>
  <si>
    <t>strona - 99 -</t>
  </si>
  <si>
    <t>strona - 100 -</t>
  </si>
  <si>
    <t>strona - 102 -</t>
  </si>
  <si>
    <t>strona - 104 -</t>
  </si>
  <si>
    <t>strona - 105 -</t>
  </si>
  <si>
    <t>strona - 106 -</t>
  </si>
  <si>
    <t>strona - 107  -</t>
  </si>
  <si>
    <t>strona - 108 -</t>
  </si>
  <si>
    <t>strona - 109 -</t>
  </si>
  <si>
    <t>strona - 110 -</t>
  </si>
  <si>
    <t>strona - 111 -</t>
  </si>
  <si>
    <t xml:space="preserve">strona - 112  - </t>
  </si>
  <si>
    <t>Załącznik Nr 8</t>
  </si>
  <si>
    <t xml:space="preserve">strona - 113  -  </t>
  </si>
  <si>
    <t xml:space="preserve">strona - 115 - </t>
  </si>
  <si>
    <t xml:space="preserve">strona - 114 - </t>
  </si>
  <si>
    <t>strona -116 -</t>
  </si>
  <si>
    <t>strona -  134 -</t>
  </si>
  <si>
    <t>strona - 135 -</t>
  </si>
  <si>
    <t>strona - 136 -</t>
  </si>
  <si>
    <t>strona - 137 -</t>
  </si>
  <si>
    <t xml:space="preserve">strona - 138 -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</si>
</sst>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0.00;[Red]0.00"/>
    <numFmt numFmtId="166" formatCode="#,##0.00;[Red]#,##0.00"/>
    <numFmt numFmtId="167" formatCode="#,##0.0"/>
    <numFmt numFmtId="168" formatCode="#,##0.0;[Red]#,##0.0"/>
    <numFmt numFmtId="169" formatCode="0.0;[Red]0.0"/>
    <numFmt numFmtId="170" formatCode="0.0"/>
  </numFmts>
  <fonts count="72">
    <font>
      <sz val="10"/>
      <name val="Arial CE"/>
      <family val="0"/>
    </font>
    <font>
      <sz val="12"/>
      <name val="Arial CE"/>
      <family val="2"/>
    </font>
    <font>
      <b/>
      <sz val="9"/>
      <name val="Times New Roman"/>
      <family val="1"/>
    </font>
    <font>
      <sz val="10.5"/>
      <name val="Arial CE"/>
      <family val="0"/>
    </font>
    <font>
      <i/>
      <u val="single"/>
      <sz val="12"/>
      <name val="Arial CE"/>
      <family val="2"/>
    </font>
    <font>
      <i/>
      <u val="single"/>
      <sz val="10"/>
      <name val="Arial CE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b/>
      <i/>
      <sz val="12"/>
      <name val="Arial CE"/>
      <family val="2"/>
    </font>
    <font>
      <u val="single"/>
      <sz val="10"/>
      <name val="Times New Roman"/>
      <family val="1"/>
    </font>
    <font>
      <sz val="9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i/>
      <u val="single"/>
      <sz val="9"/>
      <name val="Times New Roman"/>
      <family val="1"/>
    </font>
    <font>
      <u val="single"/>
      <sz val="9"/>
      <name val="Times New Roman"/>
      <family val="1"/>
    </font>
    <font>
      <b/>
      <i/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0.5"/>
      <name val="Times New Roman"/>
      <family val="1"/>
    </font>
    <font>
      <i/>
      <sz val="8"/>
      <name val="Times New Roman"/>
      <family val="1"/>
    </font>
    <font>
      <i/>
      <u val="single"/>
      <sz val="8"/>
      <name val="Times New Roman"/>
      <family val="1"/>
    </font>
    <font>
      <u val="single"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28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26" borderId="1" applyNumberFormat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71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8" fillId="0" borderId="19" xfId="0" applyFont="1" applyBorder="1" applyAlignment="1">
      <alignment/>
    </xf>
    <xf numFmtId="3" fontId="8" fillId="0" borderId="19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164" fontId="9" fillId="0" borderId="19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1" xfId="0" applyFont="1" applyBorder="1" applyAlignment="1">
      <alignment/>
    </xf>
    <xf numFmtId="165" fontId="8" fillId="0" borderId="20" xfId="0" applyNumberFormat="1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3" fontId="8" fillId="0" borderId="11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0" fontId="8" fillId="0" borderId="21" xfId="0" applyFont="1" applyBorder="1" applyAlignment="1">
      <alignment horizontal="center"/>
    </xf>
    <xf numFmtId="0" fontId="14" fillId="0" borderId="0" xfId="0" applyFont="1" applyAlignment="1">
      <alignment/>
    </xf>
    <xf numFmtId="3" fontId="8" fillId="0" borderId="19" xfId="0" applyNumberFormat="1" applyFont="1" applyBorder="1" applyAlignment="1">
      <alignment horizontal="right"/>
    </xf>
    <xf numFmtId="0" fontId="17" fillId="0" borderId="0" xfId="0" applyFont="1" applyAlignment="1">
      <alignment/>
    </xf>
    <xf numFmtId="168" fontId="6" fillId="0" borderId="19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11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11" xfId="0" applyNumberFormat="1" applyFont="1" applyBorder="1" applyAlignment="1">
      <alignment/>
    </xf>
    <xf numFmtId="0" fontId="9" fillId="0" borderId="15" xfId="0" applyFont="1" applyBorder="1" applyAlignment="1">
      <alignment/>
    </xf>
    <xf numFmtId="3" fontId="7" fillId="0" borderId="19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4" xfId="0" applyFont="1" applyBorder="1" applyAlignment="1">
      <alignment/>
    </xf>
    <xf numFmtId="3" fontId="12" fillId="0" borderId="19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12" fillId="0" borderId="19" xfId="0" applyFont="1" applyBorder="1" applyAlignment="1">
      <alignment/>
    </xf>
    <xf numFmtId="164" fontId="12" fillId="0" borderId="19" xfId="0" applyNumberFormat="1" applyFont="1" applyBorder="1" applyAlignment="1">
      <alignment/>
    </xf>
    <xf numFmtId="0" fontId="18" fillId="0" borderId="21" xfId="0" applyFont="1" applyBorder="1" applyAlignment="1">
      <alignment/>
    </xf>
    <xf numFmtId="4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4" fontId="6" fillId="0" borderId="10" xfId="0" applyNumberFormat="1" applyFont="1" applyBorder="1" applyAlignment="1">
      <alignment horizontal="center"/>
    </xf>
    <xf numFmtId="168" fontId="6" fillId="0" borderId="12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168" fontId="6" fillId="0" borderId="18" xfId="0" applyNumberFormat="1" applyFont="1" applyBorder="1" applyAlignment="1">
      <alignment horizontal="center"/>
    </xf>
    <xf numFmtId="168" fontId="6" fillId="0" borderId="17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168" fontId="6" fillId="0" borderId="0" xfId="0" applyNumberFormat="1" applyFont="1" applyBorder="1" applyAlignment="1">
      <alignment/>
    </xf>
    <xf numFmtId="4" fontId="6" fillId="0" borderId="18" xfId="0" applyNumberFormat="1" applyFont="1" applyBorder="1" applyAlignment="1">
      <alignment horizontal="center"/>
    </xf>
    <xf numFmtId="168" fontId="2" fillId="0" borderId="19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168" fontId="21" fillId="0" borderId="19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22" fillId="0" borderId="0" xfId="0" applyFont="1" applyAlignment="1">
      <alignment/>
    </xf>
    <xf numFmtId="164" fontId="23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3" fontId="23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4" fontId="6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7" fillId="32" borderId="19" xfId="0" applyFont="1" applyFill="1" applyBorder="1" applyAlignment="1">
      <alignment horizontal="center"/>
    </xf>
    <xf numFmtId="164" fontId="7" fillId="32" borderId="19" xfId="0" applyNumberFormat="1" applyFont="1" applyFill="1" applyBorder="1" applyAlignment="1">
      <alignment horizontal="left"/>
    </xf>
    <xf numFmtId="164" fontId="7" fillId="32" borderId="19" xfId="0" applyNumberFormat="1" applyFont="1" applyFill="1" applyBorder="1" applyAlignment="1">
      <alignment horizontal="right"/>
    </xf>
    <xf numFmtId="168" fontId="2" fillId="32" borderId="19" xfId="0" applyNumberFormat="1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3" fontId="7" fillId="33" borderId="19" xfId="0" applyNumberFormat="1" applyFont="1" applyFill="1" applyBorder="1" applyAlignment="1">
      <alignment/>
    </xf>
    <xf numFmtId="164" fontId="7" fillId="33" borderId="19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168" fontId="2" fillId="33" borderId="19" xfId="0" applyNumberFormat="1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0" borderId="21" xfId="0" applyFont="1" applyBorder="1" applyAlignment="1">
      <alignment/>
    </xf>
    <xf numFmtId="0" fontId="7" fillId="0" borderId="19" xfId="0" applyFont="1" applyBorder="1" applyAlignment="1">
      <alignment/>
    </xf>
    <xf numFmtId="164" fontId="7" fillId="0" borderId="19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33" borderId="22" xfId="0" applyFont="1" applyFill="1" applyBorder="1" applyAlignment="1">
      <alignment/>
    </xf>
    <xf numFmtId="164" fontId="7" fillId="33" borderId="22" xfId="0" applyNumberFormat="1" applyFont="1" applyFill="1" applyBorder="1" applyAlignment="1">
      <alignment/>
    </xf>
    <xf numFmtId="0" fontId="7" fillId="33" borderId="23" xfId="0" applyFont="1" applyFill="1" applyBorder="1" applyAlignment="1">
      <alignment/>
    </xf>
    <xf numFmtId="164" fontId="7" fillId="33" borderId="23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164" fontId="7" fillId="33" borderId="11" xfId="0" applyNumberFormat="1" applyFont="1" applyFill="1" applyBorder="1" applyAlignment="1">
      <alignment/>
    </xf>
    <xf numFmtId="164" fontId="7" fillId="33" borderId="17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164" fontId="7" fillId="0" borderId="19" xfId="0" applyNumberFormat="1" applyFont="1" applyFill="1" applyBorder="1" applyAlignment="1">
      <alignment/>
    </xf>
    <xf numFmtId="168" fontId="2" fillId="0" borderId="19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164" fontId="8" fillId="0" borderId="19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167" fontId="6" fillId="0" borderId="19" xfId="0" applyNumberFormat="1" applyFont="1" applyBorder="1" applyAlignment="1">
      <alignment/>
    </xf>
    <xf numFmtId="167" fontId="21" fillId="0" borderId="19" xfId="0" applyNumberFormat="1" applyFont="1" applyBorder="1" applyAlignment="1">
      <alignment/>
    </xf>
    <xf numFmtId="0" fontId="12" fillId="0" borderId="21" xfId="0" applyFont="1" applyBorder="1" applyAlignment="1">
      <alignment/>
    </xf>
    <xf numFmtId="167" fontId="2" fillId="0" borderId="19" xfId="0" applyNumberFormat="1" applyFont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166" fontId="6" fillId="0" borderId="19" xfId="0" applyNumberFormat="1" applyFont="1" applyBorder="1" applyAlignment="1">
      <alignment/>
    </xf>
    <xf numFmtId="0" fontId="7" fillId="32" borderId="19" xfId="0" applyFont="1" applyFill="1" applyBorder="1" applyAlignment="1">
      <alignment/>
    </xf>
    <xf numFmtId="164" fontId="7" fillId="32" borderId="19" xfId="0" applyNumberFormat="1" applyFont="1" applyFill="1" applyBorder="1" applyAlignment="1">
      <alignment/>
    </xf>
    <xf numFmtId="166" fontId="2" fillId="33" borderId="19" xfId="0" applyNumberFormat="1" applyFont="1" applyFill="1" applyBorder="1" applyAlignment="1">
      <alignment/>
    </xf>
    <xf numFmtId="0" fontId="7" fillId="33" borderId="20" xfId="0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0" fontId="7" fillId="32" borderId="21" xfId="0" applyFont="1" applyFill="1" applyBorder="1" applyAlignment="1">
      <alignment/>
    </xf>
    <xf numFmtId="164" fontId="2" fillId="32" borderId="19" xfId="0" applyNumberFormat="1" applyFont="1" applyFill="1" applyBorder="1" applyAlignment="1">
      <alignment/>
    </xf>
    <xf numFmtId="166" fontId="2" fillId="32" borderId="19" xfId="0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0" fontId="7" fillId="0" borderId="15" xfId="0" applyFont="1" applyFill="1" applyBorder="1" applyAlignment="1">
      <alignment/>
    </xf>
    <xf numFmtId="168" fontId="6" fillId="0" borderId="19" xfId="0" applyNumberFormat="1" applyFont="1" applyFill="1" applyBorder="1" applyAlignment="1">
      <alignment/>
    </xf>
    <xf numFmtId="0" fontId="10" fillId="0" borderId="21" xfId="0" applyFont="1" applyFill="1" applyBorder="1" applyAlignment="1">
      <alignment/>
    </xf>
    <xf numFmtId="49" fontId="7" fillId="0" borderId="19" xfId="0" applyNumberFormat="1" applyFont="1" applyFill="1" applyBorder="1" applyAlignment="1">
      <alignment vertical="center" wrapText="1"/>
    </xf>
    <xf numFmtId="49" fontId="7" fillId="33" borderId="11" xfId="0" applyNumberFormat="1" applyFont="1" applyFill="1" applyBorder="1" applyAlignment="1">
      <alignment vertical="center" wrapText="1"/>
    </xf>
    <xf numFmtId="164" fontId="8" fillId="0" borderId="17" xfId="0" applyNumberFormat="1" applyFont="1" applyFill="1" applyBorder="1" applyAlignment="1">
      <alignment/>
    </xf>
    <xf numFmtId="168" fontId="20" fillId="0" borderId="0" xfId="0" applyNumberFormat="1" applyFont="1" applyBorder="1" applyAlignment="1">
      <alignment/>
    </xf>
    <xf numFmtId="0" fontId="12" fillId="0" borderId="19" xfId="0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168" fontId="21" fillId="0" borderId="1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9" fillId="0" borderId="14" xfId="0" applyFont="1" applyFill="1" applyBorder="1" applyAlignment="1">
      <alignment/>
    </xf>
    <xf numFmtId="2" fontId="2" fillId="32" borderId="19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23" fillId="0" borderId="0" xfId="0" applyFont="1" applyAlignment="1">
      <alignment/>
    </xf>
    <xf numFmtId="4" fontId="8" fillId="0" borderId="19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0" fontId="14" fillId="0" borderId="0" xfId="0" applyFont="1" applyFill="1" applyAlignment="1">
      <alignment/>
    </xf>
    <xf numFmtId="164" fontId="6" fillId="0" borderId="19" xfId="0" applyNumberFormat="1" applyFont="1" applyBorder="1" applyAlignment="1">
      <alignment/>
    </xf>
    <xf numFmtId="166" fontId="2" fillId="0" borderId="19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68" fontId="2" fillId="33" borderId="17" xfId="0" applyNumberFormat="1" applyFont="1" applyFill="1" applyBorder="1" applyAlignment="1">
      <alignment/>
    </xf>
    <xf numFmtId="4" fontId="25" fillId="0" borderId="0" xfId="0" applyNumberFormat="1" applyFont="1" applyBorder="1" applyAlignment="1">
      <alignment/>
    </xf>
    <xf numFmtId="0" fontId="7" fillId="0" borderId="18" xfId="0" applyFont="1" applyFill="1" applyBorder="1" applyAlignment="1">
      <alignment/>
    </xf>
    <xf numFmtId="0" fontId="12" fillId="0" borderId="11" xfId="0" applyFont="1" applyBorder="1" applyAlignment="1">
      <alignment/>
    </xf>
    <xf numFmtId="167" fontId="6" fillId="0" borderId="0" xfId="0" applyNumberFormat="1" applyFont="1" applyBorder="1" applyAlignment="1">
      <alignment/>
    </xf>
    <xf numFmtId="4" fontId="2" fillId="32" borderId="20" xfId="0" applyNumberFormat="1" applyFont="1" applyFill="1" applyBorder="1" applyAlignment="1">
      <alignment/>
    </xf>
    <xf numFmtId="167" fontId="2" fillId="33" borderId="19" xfId="0" applyNumberFormat="1" applyFont="1" applyFill="1" applyBorder="1" applyAlignment="1">
      <alignment/>
    </xf>
    <xf numFmtId="4" fontId="2" fillId="0" borderId="19" xfId="0" applyNumberFormat="1" applyFont="1" applyBorder="1" applyAlignment="1">
      <alignment/>
    </xf>
    <xf numFmtId="4" fontId="21" fillId="0" borderId="19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168" fontId="2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11" xfId="0" applyFont="1" applyFill="1" applyBorder="1" applyAlignment="1">
      <alignment/>
    </xf>
    <xf numFmtId="164" fontId="26" fillId="0" borderId="19" xfId="0" applyNumberFormat="1" applyFont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4" fontId="12" fillId="0" borderId="19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167" fontId="2" fillId="33" borderId="20" xfId="0" applyNumberFormat="1" applyFont="1" applyFill="1" applyBorder="1" applyAlignment="1">
      <alignment/>
    </xf>
    <xf numFmtId="167" fontId="2" fillId="0" borderId="20" xfId="0" applyNumberFormat="1" applyFont="1" applyBorder="1" applyAlignment="1">
      <alignment/>
    </xf>
    <xf numFmtId="167" fontId="6" fillId="0" borderId="20" xfId="0" applyNumberFormat="1" applyFont="1" applyBorder="1" applyAlignment="1">
      <alignment/>
    </xf>
    <xf numFmtId="167" fontId="2" fillId="0" borderId="20" xfId="0" applyNumberFormat="1" applyFont="1" applyFill="1" applyBorder="1" applyAlignment="1">
      <alignment/>
    </xf>
    <xf numFmtId="167" fontId="21" fillId="0" borderId="20" xfId="0" applyNumberFormat="1" applyFont="1" applyBorder="1" applyAlignment="1">
      <alignment/>
    </xf>
    <xf numFmtId="170" fontId="6" fillId="0" borderId="20" xfId="0" applyNumberFormat="1" applyFont="1" applyBorder="1" applyAlignment="1">
      <alignment/>
    </xf>
    <xf numFmtId="170" fontId="2" fillId="0" borderId="20" xfId="0" applyNumberFormat="1" applyFont="1" applyBorder="1" applyAlignment="1">
      <alignment/>
    </xf>
    <xf numFmtId="170" fontId="2" fillId="33" borderId="20" xfId="0" applyNumberFormat="1" applyFont="1" applyFill="1" applyBorder="1" applyAlignment="1">
      <alignment/>
    </xf>
    <xf numFmtId="170" fontId="6" fillId="0" borderId="0" xfId="0" applyNumberFormat="1" applyFont="1" applyBorder="1" applyAlignment="1">
      <alignment/>
    </xf>
    <xf numFmtId="170" fontId="21" fillId="0" borderId="20" xfId="0" applyNumberFormat="1" applyFont="1" applyBorder="1" applyAlignment="1">
      <alignment/>
    </xf>
    <xf numFmtId="170" fontId="2" fillId="33" borderId="16" xfId="0" applyNumberFormat="1" applyFont="1" applyFill="1" applyBorder="1" applyAlignment="1">
      <alignment/>
    </xf>
    <xf numFmtId="170" fontId="2" fillId="0" borderId="19" xfId="0" applyNumberFormat="1" applyFont="1" applyBorder="1" applyAlignment="1">
      <alignment/>
    </xf>
    <xf numFmtId="170" fontId="6" fillId="0" borderId="19" xfId="0" applyNumberFormat="1" applyFont="1" applyBorder="1" applyAlignment="1">
      <alignment/>
    </xf>
    <xf numFmtId="170" fontId="2" fillId="0" borderId="20" xfId="0" applyNumberFormat="1" applyFont="1" applyFill="1" applyBorder="1" applyAlignment="1">
      <alignment/>
    </xf>
    <xf numFmtId="170" fontId="6" fillId="0" borderId="20" xfId="0" applyNumberFormat="1" applyFont="1" applyFill="1" applyBorder="1" applyAlignment="1">
      <alignment/>
    </xf>
    <xf numFmtId="170" fontId="21" fillId="0" borderId="20" xfId="0" applyNumberFormat="1" applyFont="1" applyFill="1" applyBorder="1" applyAlignment="1">
      <alignment/>
    </xf>
    <xf numFmtId="167" fontId="25" fillId="0" borderId="20" xfId="0" applyNumberFormat="1" applyFont="1" applyBorder="1" applyAlignment="1">
      <alignment/>
    </xf>
    <xf numFmtId="167" fontId="6" fillId="0" borderId="0" xfId="0" applyNumberFormat="1" applyFont="1" applyAlignment="1">
      <alignment/>
    </xf>
    <xf numFmtId="167" fontId="6" fillId="0" borderId="10" xfId="0" applyNumberFormat="1" applyFont="1" applyBorder="1" applyAlignment="1">
      <alignment/>
    </xf>
    <xf numFmtId="167" fontId="2" fillId="32" borderId="20" xfId="0" applyNumberFormat="1" applyFont="1" applyFill="1" applyBorder="1" applyAlignment="1">
      <alignment/>
    </xf>
    <xf numFmtId="167" fontId="2" fillId="32" borderId="19" xfId="0" applyNumberFormat="1" applyFont="1" applyFill="1" applyBorder="1" applyAlignment="1">
      <alignment/>
    </xf>
    <xf numFmtId="4" fontId="7" fillId="0" borderId="19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4" fontId="7" fillId="33" borderId="19" xfId="0" applyNumberFormat="1" applyFont="1" applyFill="1" applyBorder="1" applyAlignment="1">
      <alignment/>
    </xf>
    <xf numFmtId="4" fontId="18" fillId="0" borderId="19" xfId="0" applyNumberFormat="1" applyFont="1" applyBorder="1" applyAlignment="1">
      <alignment/>
    </xf>
    <xf numFmtId="4" fontId="7" fillId="33" borderId="22" xfId="0" applyNumberFormat="1" applyFont="1" applyFill="1" applyBorder="1" applyAlignment="1">
      <alignment/>
    </xf>
    <xf numFmtId="4" fontId="7" fillId="33" borderId="23" xfId="0" applyNumberFormat="1" applyFont="1" applyFill="1" applyBorder="1" applyAlignment="1">
      <alignment/>
    </xf>
    <xf numFmtId="164" fontId="12" fillId="0" borderId="11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7" fillId="0" borderId="19" xfId="0" applyNumberFormat="1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0" fontId="10" fillId="0" borderId="19" xfId="0" applyFont="1" applyBorder="1" applyAlignment="1">
      <alignment/>
    </xf>
    <xf numFmtId="4" fontId="8" fillId="0" borderId="19" xfId="0" applyNumberFormat="1" applyFont="1" applyFill="1" applyBorder="1" applyAlignment="1">
      <alignment/>
    </xf>
    <xf numFmtId="4" fontId="12" fillId="0" borderId="19" xfId="0" applyNumberFormat="1" applyFont="1" applyFill="1" applyBorder="1" applyAlignment="1">
      <alignment/>
    </xf>
    <xf numFmtId="4" fontId="8" fillId="0" borderId="16" xfId="0" applyNumberFormat="1" applyFont="1" applyBorder="1" applyAlignment="1">
      <alignment horizontal="right"/>
    </xf>
    <xf numFmtId="4" fontId="8" fillId="0" borderId="17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166" fontId="2" fillId="32" borderId="19" xfId="0" applyNumberFormat="1" applyFont="1" applyFill="1" applyBorder="1" applyAlignment="1">
      <alignment horizontal="right"/>
    </xf>
    <xf numFmtId="4" fontId="7" fillId="0" borderId="19" xfId="0" applyNumberFormat="1" applyFont="1" applyBorder="1" applyAlignment="1">
      <alignment horizontal="right"/>
    </xf>
    <xf numFmtId="4" fontId="2" fillId="33" borderId="23" xfId="0" applyNumberFormat="1" applyFont="1" applyFill="1" applyBorder="1" applyAlignment="1">
      <alignment/>
    </xf>
    <xf numFmtId="166" fontId="7" fillId="33" borderId="19" xfId="0" applyNumberFormat="1" applyFont="1" applyFill="1" applyBorder="1" applyAlignment="1">
      <alignment/>
    </xf>
    <xf numFmtId="166" fontId="7" fillId="32" borderId="19" xfId="0" applyNumberFormat="1" applyFont="1" applyFill="1" applyBorder="1" applyAlignment="1">
      <alignment/>
    </xf>
    <xf numFmtId="0" fontId="7" fillId="32" borderId="11" xfId="0" applyFont="1" applyFill="1" applyBorder="1" applyAlignment="1">
      <alignment/>
    </xf>
    <xf numFmtId="0" fontId="7" fillId="32" borderId="22" xfId="0" applyFont="1" applyFill="1" applyBorder="1" applyAlignment="1">
      <alignment/>
    </xf>
    <xf numFmtId="164" fontId="7" fillId="32" borderId="11" xfId="0" applyNumberFormat="1" applyFont="1" applyFill="1" applyBorder="1" applyAlignment="1">
      <alignment/>
    </xf>
    <xf numFmtId="164" fontId="7" fillId="32" borderId="22" xfId="0" applyNumberFormat="1" applyFont="1" applyFill="1" applyBorder="1" applyAlignment="1">
      <alignment/>
    </xf>
    <xf numFmtId="4" fontId="7" fillId="32" borderId="22" xfId="0" applyNumberFormat="1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4" fontId="2" fillId="32" borderId="12" xfId="0" applyNumberFormat="1" applyFont="1" applyFill="1" applyBorder="1" applyAlignment="1">
      <alignment/>
    </xf>
    <xf numFmtId="0" fontId="7" fillId="32" borderId="17" xfId="0" applyFont="1" applyFill="1" applyBorder="1" applyAlignment="1">
      <alignment/>
    </xf>
    <xf numFmtId="0" fontId="7" fillId="32" borderId="23" xfId="0" applyFont="1" applyFill="1" applyBorder="1" applyAlignment="1">
      <alignment/>
    </xf>
    <xf numFmtId="164" fontId="7" fillId="32" borderId="17" xfId="0" applyNumberFormat="1" applyFont="1" applyFill="1" applyBorder="1" applyAlignment="1">
      <alignment/>
    </xf>
    <xf numFmtId="164" fontId="7" fillId="32" borderId="23" xfId="0" applyNumberFormat="1" applyFont="1" applyFill="1" applyBorder="1" applyAlignment="1">
      <alignment/>
    </xf>
    <xf numFmtId="4" fontId="2" fillId="32" borderId="17" xfId="0" applyNumberFormat="1" applyFont="1" applyFill="1" applyBorder="1" applyAlignment="1">
      <alignment/>
    </xf>
    <xf numFmtId="4" fontId="2" fillId="32" borderId="18" xfId="0" applyNumberFormat="1" applyFont="1" applyFill="1" applyBorder="1" applyAlignment="1">
      <alignment/>
    </xf>
    <xf numFmtId="4" fontId="2" fillId="32" borderId="23" xfId="0" applyNumberFormat="1" applyFont="1" applyFill="1" applyBorder="1" applyAlignment="1">
      <alignment/>
    </xf>
    <xf numFmtId="0" fontId="8" fillId="32" borderId="19" xfId="0" applyFont="1" applyFill="1" applyBorder="1" applyAlignment="1">
      <alignment/>
    </xf>
    <xf numFmtId="4" fontId="29" fillId="33" borderId="19" xfId="0" applyNumberFormat="1" applyFont="1" applyFill="1" applyBorder="1" applyAlignment="1">
      <alignment/>
    </xf>
    <xf numFmtId="166" fontId="30" fillId="0" borderId="0" xfId="0" applyNumberFormat="1" applyFont="1" applyAlignment="1">
      <alignment/>
    </xf>
    <xf numFmtId="0" fontId="9" fillId="33" borderId="19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164" fontId="9" fillId="0" borderId="19" xfId="0" applyNumberFormat="1" applyFont="1" applyFill="1" applyBorder="1" applyAlignment="1">
      <alignment/>
    </xf>
    <xf numFmtId="168" fontId="19" fillId="0" borderId="19" xfId="0" applyNumberFormat="1" applyFont="1" applyFill="1" applyBorder="1" applyAlignment="1">
      <alignment/>
    </xf>
    <xf numFmtId="166" fontId="29" fillId="32" borderId="19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170" fontId="8" fillId="0" borderId="20" xfId="0" applyNumberFormat="1" applyFont="1" applyBorder="1" applyAlignment="1">
      <alignment/>
    </xf>
    <xf numFmtId="168" fontId="8" fillId="0" borderId="19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9" xfId="0" applyFont="1" applyBorder="1" applyAlignment="1">
      <alignment/>
    </xf>
    <xf numFmtId="1" fontId="6" fillId="0" borderId="16" xfId="0" applyNumberFormat="1" applyFont="1" applyBorder="1" applyAlignment="1">
      <alignment/>
    </xf>
    <xf numFmtId="168" fontId="6" fillId="0" borderId="11" xfId="0" applyNumberFormat="1" applyFont="1" applyBorder="1" applyAlignment="1">
      <alignment/>
    </xf>
    <xf numFmtId="4" fontId="7" fillId="33" borderId="11" xfId="0" applyNumberFormat="1" applyFont="1" applyFill="1" applyBorder="1" applyAlignment="1">
      <alignment/>
    </xf>
    <xf numFmtId="167" fontId="2" fillId="33" borderId="11" xfId="0" applyNumberFormat="1" applyFont="1" applyFill="1" applyBorder="1" applyAlignment="1">
      <alignment/>
    </xf>
    <xf numFmtId="168" fontId="2" fillId="33" borderId="11" xfId="0" applyNumberFormat="1" applyFont="1" applyFill="1" applyBorder="1" applyAlignment="1">
      <alignment/>
    </xf>
    <xf numFmtId="4" fontId="7" fillId="0" borderId="11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167" fontId="21" fillId="0" borderId="10" xfId="0" applyNumberFormat="1" applyFont="1" applyBorder="1" applyAlignment="1">
      <alignment/>
    </xf>
    <xf numFmtId="0" fontId="7" fillId="33" borderId="0" xfId="0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167" fontId="2" fillId="33" borderId="17" xfId="0" applyNumberFormat="1" applyFont="1" applyFill="1" applyBorder="1" applyAlignment="1">
      <alignment/>
    </xf>
    <xf numFmtId="0" fontId="6" fillId="0" borderId="14" xfId="0" applyFont="1" applyBorder="1" applyAlignment="1">
      <alignment/>
    </xf>
    <xf numFmtId="0" fontId="21" fillId="0" borderId="19" xfId="0" applyFont="1" applyBorder="1" applyAlignment="1">
      <alignment/>
    </xf>
    <xf numFmtId="3" fontId="21" fillId="0" borderId="19" xfId="0" applyNumberFormat="1" applyFont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7" xfId="0" applyFont="1" applyBorder="1" applyAlignment="1">
      <alignment/>
    </xf>
    <xf numFmtId="164" fontId="7" fillId="33" borderId="14" xfId="0" applyNumberFormat="1" applyFont="1" applyFill="1" applyBorder="1" applyAlignment="1">
      <alignment/>
    </xf>
    <xf numFmtId="3" fontId="7" fillId="33" borderId="14" xfId="0" applyNumberFormat="1" applyFont="1" applyFill="1" applyBorder="1" applyAlignment="1">
      <alignment/>
    </xf>
    <xf numFmtId="170" fontId="2" fillId="33" borderId="13" xfId="0" applyNumberFormat="1" applyFont="1" applyFill="1" applyBorder="1" applyAlignment="1">
      <alignment/>
    </xf>
    <xf numFmtId="168" fontId="6" fillId="33" borderId="14" xfId="0" applyNumberFormat="1" applyFont="1" applyFill="1" applyBorder="1" applyAlignment="1">
      <alignment/>
    </xf>
    <xf numFmtId="0" fontId="9" fillId="33" borderId="19" xfId="0" applyFont="1" applyFill="1" applyBorder="1" applyAlignment="1">
      <alignment vertical="center" wrapText="1"/>
    </xf>
    <xf numFmtId="3" fontId="7" fillId="0" borderId="19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0" fontId="7" fillId="0" borderId="13" xfId="0" applyFont="1" applyFill="1" applyBorder="1" applyAlignment="1">
      <alignment/>
    </xf>
    <xf numFmtId="170" fontId="21" fillId="0" borderId="20" xfId="0" applyNumberFormat="1" applyFont="1" applyBorder="1" applyAlignment="1">
      <alignment/>
    </xf>
    <xf numFmtId="170" fontId="6" fillId="0" borderId="20" xfId="0" applyNumberFormat="1" applyFont="1" applyBorder="1" applyAlignment="1">
      <alignment/>
    </xf>
    <xf numFmtId="4" fontId="2" fillId="32" borderId="19" xfId="0" applyNumberFormat="1" applyFont="1" applyFill="1" applyBorder="1" applyAlignment="1">
      <alignment horizontal="right"/>
    </xf>
    <xf numFmtId="0" fontId="6" fillId="0" borderId="17" xfId="0" applyFont="1" applyBorder="1" applyAlignment="1">
      <alignment/>
    </xf>
    <xf numFmtId="167" fontId="7" fillId="33" borderId="20" xfId="0" applyNumberFormat="1" applyFont="1" applyFill="1" applyBorder="1" applyAlignment="1">
      <alignment/>
    </xf>
    <xf numFmtId="168" fontId="7" fillId="33" borderId="19" xfId="0" applyNumberFormat="1" applyFont="1" applyFill="1" applyBorder="1" applyAlignment="1">
      <alignment/>
    </xf>
    <xf numFmtId="0" fontId="7" fillId="0" borderId="12" xfId="0" applyFont="1" applyBorder="1" applyAlignment="1">
      <alignment horizontal="right"/>
    </xf>
    <xf numFmtId="167" fontId="7" fillId="0" borderId="20" xfId="0" applyNumberFormat="1" applyFont="1" applyBorder="1" applyAlignment="1">
      <alignment/>
    </xf>
    <xf numFmtId="168" fontId="7" fillId="0" borderId="19" xfId="0" applyNumberFormat="1" applyFont="1" applyFill="1" applyBorder="1" applyAlignment="1">
      <alignment/>
    </xf>
    <xf numFmtId="167" fontId="8" fillId="0" borderId="20" xfId="0" applyNumberFormat="1" applyFont="1" applyBorder="1" applyAlignment="1">
      <alignment/>
    </xf>
    <xf numFmtId="168" fontId="8" fillId="0" borderId="19" xfId="0" applyNumberFormat="1" applyFont="1" applyFill="1" applyBorder="1" applyAlignment="1">
      <alignment/>
    </xf>
    <xf numFmtId="0" fontId="7" fillId="0" borderId="11" xfId="0" applyFont="1" applyBorder="1" applyAlignment="1">
      <alignment horizontal="right"/>
    </xf>
    <xf numFmtId="167" fontId="7" fillId="0" borderId="20" xfId="0" applyNumberFormat="1" applyFont="1" applyFill="1" applyBorder="1" applyAlignment="1">
      <alignment/>
    </xf>
    <xf numFmtId="0" fontId="8" fillId="0" borderId="14" xfId="0" applyFont="1" applyBorder="1" applyAlignment="1">
      <alignment horizontal="right"/>
    </xf>
    <xf numFmtId="167" fontId="8" fillId="0" borderId="20" xfId="0" applyNumberFormat="1" applyFont="1" applyFill="1" applyBorder="1" applyAlignment="1">
      <alignment/>
    </xf>
    <xf numFmtId="0" fontId="7" fillId="0" borderId="14" xfId="0" applyFont="1" applyBorder="1" applyAlignment="1">
      <alignment horizontal="right"/>
    </xf>
    <xf numFmtId="0" fontId="7" fillId="33" borderId="12" xfId="0" applyFont="1" applyFill="1" applyBorder="1" applyAlignment="1">
      <alignment/>
    </xf>
    <xf numFmtId="0" fontId="6" fillId="0" borderId="0" xfId="0" applyFont="1" applyAlignment="1">
      <alignment/>
    </xf>
    <xf numFmtId="0" fontId="27" fillId="0" borderId="0" xfId="0" applyFont="1" applyBorder="1" applyAlignment="1">
      <alignment/>
    </xf>
    <xf numFmtId="0" fontId="31" fillId="0" borderId="19" xfId="0" applyFont="1" applyBorder="1" applyAlignment="1">
      <alignment/>
    </xf>
    <xf numFmtId="0" fontId="27" fillId="0" borderId="19" xfId="0" applyFont="1" applyBorder="1" applyAlignment="1">
      <alignment/>
    </xf>
    <xf numFmtId="3" fontId="8" fillId="0" borderId="19" xfId="0" applyNumberFormat="1" applyFont="1" applyFill="1" applyBorder="1" applyAlignment="1">
      <alignment/>
    </xf>
    <xf numFmtId="0" fontId="27" fillId="0" borderId="21" xfId="0" applyFont="1" applyBorder="1" applyAlignment="1">
      <alignment/>
    </xf>
    <xf numFmtId="0" fontId="31" fillId="0" borderId="21" xfId="0" applyFont="1" applyBorder="1" applyAlignment="1">
      <alignment/>
    </xf>
    <xf numFmtId="170" fontId="7" fillId="0" borderId="19" xfId="0" applyNumberFormat="1" applyFont="1" applyBorder="1" applyAlignment="1">
      <alignment/>
    </xf>
    <xf numFmtId="170" fontId="8" fillId="0" borderId="19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170" fontId="8" fillId="0" borderId="0" xfId="0" applyNumberFormat="1" applyFont="1" applyBorder="1" applyAlignment="1">
      <alignment/>
    </xf>
    <xf numFmtId="170" fontId="7" fillId="33" borderId="19" xfId="0" applyNumberFormat="1" applyFont="1" applyFill="1" applyBorder="1" applyAlignment="1">
      <alignment/>
    </xf>
    <xf numFmtId="0" fontId="27" fillId="0" borderId="12" xfId="0" applyFont="1" applyBorder="1" applyAlignment="1">
      <alignment/>
    </xf>
    <xf numFmtId="0" fontId="31" fillId="33" borderId="19" xfId="0" applyFont="1" applyFill="1" applyBorder="1" applyAlignment="1">
      <alignment/>
    </xf>
    <xf numFmtId="170" fontId="7" fillId="32" borderId="19" xfId="0" applyNumberFormat="1" applyFont="1" applyFill="1" applyBorder="1" applyAlignment="1">
      <alignment/>
    </xf>
    <xf numFmtId="0" fontId="31" fillId="32" borderId="19" xfId="0" applyFont="1" applyFill="1" applyBorder="1" applyAlignment="1">
      <alignment/>
    </xf>
    <xf numFmtId="3" fontId="7" fillId="32" borderId="19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18" fillId="0" borderId="19" xfId="0" applyNumberFormat="1" applyFont="1" applyBorder="1" applyAlignment="1">
      <alignment/>
    </xf>
    <xf numFmtId="4" fontId="7" fillId="32" borderId="19" xfId="0" applyNumberFormat="1" applyFont="1" applyFill="1" applyBorder="1" applyAlignment="1">
      <alignment/>
    </xf>
    <xf numFmtId="0" fontId="25" fillId="0" borderId="19" xfId="0" applyFont="1" applyBorder="1" applyAlignment="1">
      <alignment/>
    </xf>
    <xf numFmtId="0" fontId="6" fillId="0" borderId="12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4" xfId="0" applyFont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3" fontId="2" fillId="33" borderId="19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4" fontId="13" fillId="0" borderId="19" xfId="0" applyNumberFormat="1" applyFont="1" applyBorder="1" applyAlignment="1">
      <alignment/>
    </xf>
    <xf numFmtId="0" fontId="31" fillId="0" borderId="0" xfId="0" applyFont="1" applyFill="1" applyBorder="1" applyAlignment="1">
      <alignment/>
    </xf>
    <xf numFmtId="170" fontId="7" fillId="0" borderId="0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6" fillId="0" borderId="16" xfId="0" applyFont="1" applyBorder="1" applyAlignment="1">
      <alignment/>
    </xf>
    <xf numFmtId="0" fontId="24" fillId="0" borderId="0" xfId="0" applyFont="1" applyBorder="1" applyAlignment="1">
      <alignment/>
    </xf>
    <xf numFmtId="3" fontId="24" fillId="0" borderId="0" xfId="0" applyNumberFormat="1" applyFont="1" applyBorder="1" applyAlignment="1">
      <alignment/>
    </xf>
    <xf numFmtId="4" fontId="2" fillId="32" borderId="19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24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7" fontId="7" fillId="0" borderId="0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167" fontId="7" fillId="0" borderId="0" xfId="0" applyNumberFormat="1" applyFont="1" applyFill="1" applyBorder="1" applyAlignment="1">
      <alignment/>
    </xf>
    <xf numFmtId="168" fontId="7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4" fontId="12" fillId="0" borderId="20" xfId="0" applyNumberFormat="1" applyFont="1" applyBorder="1" applyAlignment="1">
      <alignment/>
    </xf>
    <xf numFmtId="4" fontId="7" fillId="33" borderId="20" xfId="0" applyNumberFormat="1" applyFont="1" applyFill="1" applyBorder="1" applyAlignment="1">
      <alignment/>
    </xf>
    <xf numFmtId="4" fontId="7" fillId="0" borderId="20" xfId="0" applyNumberFormat="1" applyFont="1" applyBorder="1" applyAlignment="1">
      <alignment/>
    </xf>
    <xf numFmtId="4" fontId="0" fillId="0" borderId="0" xfId="0" applyNumberFormat="1" applyAlignment="1">
      <alignment/>
    </xf>
    <xf numFmtId="167" fontId="8" fillId="0" borderId="0" xfId="0" applyNumberFormat="1" applyFont="1" applyAlignment="1">
      <alignment/>
    </xf>
    <xf numFmtId="0" fontId="7" fillId="33" borderId="24" xfId="0" applyFont="1" applyFill="1" applyBorder="1" applyAlignment="1">
      <alignment/>
    </xf>
    <xf numFmtId="3" fontId="0" fillId="0" borderId="0" xfId="0" applyNumberFormat="1" applyAlignment="1">
      <alignment/>
    </xf>
    <xf numFmtId="167" fontId="8" fillId="0" borderId="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166" fontId="31" fillId="32" borderId="19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32" fillId="0" borderId="0" xfId="0" applyFont="1" applyAlignment="1">
      <alignment/>
    </xf>
    <xf numFmtId="3" fontId="15" fillId="0" borderId="0" xfId="0" applyNumberFormat="1" applyFont="1" applyAlignment="1">
      <alignment/>
    </xf>
    <xf numFmtId="4" fontId="31" fillId="0" borderId="19" xfId="0" applyNumberFormat="1" applyFont="1" applyBorder="1" applyAlignment="1">
      <alignment/>
    </xf>
    <xf numFmtId="167" fontId="2" fillId="0" borderId="19" xfId="0" applyNumberFormat="1" applyFont="1" applyFill="1" applyBorder="1" applyAlignment="1">
      <alignment/>
    </xf>
    <xf numFmtId="167" fontId="19" fillId="0" borderId="19" xfId="0" applyNumberFormat="1" applyFont="1" applyFill="1" applyBorder="1" applyAlignment="1">
      <alignment/>
    </xf>
    <xf numFmtId="168" fontId="8" fillId="0" borderId="0" xfId="0" applyNumberFormat="1" applyFont="1" applyBorder="1" applyAlignment="1">
      <alignment/>
    </xf>
    <xf numFmtId="4" fontId="2" fillId="0" borderId="19" xfId="0" applyNumberFormat="1" applyFont="1" applyFill="1" applyBorder="1" applyAlignment="1">
      <alignment/>
    </xf>
    <xf numFmtId="167" fontId="12" fillId="0" borderId="20" xfId="0" applyNumberFormat="1" applyFont="1" applyFill="1" applyBorder="1" applyAlignment="1">
      <alignment/>
    </xf>
    <xf numFmtId="168" fontId="12" fillId="0" borderId="19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1" fontId="21" fillId="0" borderId="16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7" fillId="0" borderId="15" xfId="0" applyFont="1" applyBorder="1" applyAlignment="1">
      <alignment horizontal="center"/>
    </xf>
    <xf numFmtId="164" fontId="8" fillId="0" borderId="22" xfId="0" applyNumberFormat="1" applyFont="1" applyBorder="1" applyAlignment="1">
      <alignment/>
    </xf>
    <xf numFmtId="164" fontId="6" fillId="0" borderId="19" xfId="0" applyNumberFormat="1" applyFont="1" applyBorder="1" applyAlignment="1">
      <alignment/>
    </xf>
    <xf numFmtId="164" fontId="21" fillId="0" borderId="19" xfId="0" applyNumberFormat="1" applyFont="1" applyBorder="1" applyAlignment="1">
      <alignment/>
    </xf>
    <xf numFmtId="0" fontId="12" fillId="0" borderId="12" xfId="0" applyFont="1" applyBorder="1" applyAlignment="1">
      <alignment/>
    </xf>
    <xf numFmtId="168" fontId="21" fillId="0" borderId="19" xfId="0" applyNumberFormat="1" applyFont="1" applyBorder="1" applyAlignment="1">
      <alignment/>
    </xf>
    <xf numFmtId="168" fontId="12" fillId="0" borderId="11" xfId="0" applyNumberFormat="1" applyFont="1" applyBorder="1" applyAlignment="1">
      <alignment/>
    </xf>
    <xf numFmtId="170" fontId="6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166" fontId="2" fillId="32" borderId="17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33" fillId="0" borderId="19" xfId="0" applyFont="1" applyBorder="1" applyAlignment="1">
      <alignment/>
    </xf>
    <xf numFmtId="4" fontId="33" fillId="0" borderId="19" xfId="0" applyNumberFormat="1" applyFont="1" applyBorder="1" applyAlignment="1">
      <alignment/>
    </xf>
    <xf numFmtId="164" fontId="33" fillId="0" borderId="19" xfId="0" applyNumberFormat="1" applyFont="1" applyBorder="1" applyAlignment="1">
      <alignment/>
    </xf>
    <xf numFmtId="168" fontId="33" fillId="0" borderId="19" xfId="0" applyNumberFormat="1" applyFont="1" applyBorder="1" applyAlignment="1">
      <alignment/>
    </xf>
    <xf numFmtId="4" fontId="33" fillId="0" borderId="11" xfId="0" applyNumberFormat="1" applyFont="1" applyBorder="1" applyAlignment="1">
      <alignment/>
    </xf>
    <xf numFmtId="164" fontId="33" fillId="0" borderId="11" xfId="0" applyNumberFormat="1" applyFont="1" applyBorder="1" applyAlignment="1">
      <alignment/>
    </xf>
    <xf numFmtId="167" fontId="33" fillId="0" borderId="20" xfId="0" applyNumberFormat="1" applyFont="1" applyBorder="1" applyAlignment="1">
      <alignment/>
    </xf>
    <xf numFmtId="168" fontId="33" fillId="0" borderId="19" xfId="0" applyNumberFormat="1" applyFont="1" applyFill="1" applyBorder="1" applyAlignment="1">
      <alignment/>
    </xf>
    <xf numFmtId="0" fontId="21" fillId="0" borderId="19" xfId="0" applyFont="1" applyBorder="1" applyAlignment="1">
      <alignment/>
    </xf>
    <xf numFmtId="0" fontId="27" fillId="0" borderId="19" xfId="0" applyFont="1" applyBorder="1" applyAlignment="1">
      <alignment horizontal="center"/>
    </xf>
    <xf numFmtId="1" fontId="27" fillId="0" borderId="17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3" fontId="7" fillId="33" borderId="20" xfId="0" applyNumberFormat="1" applyFont="1" applyFill="1" applyBorder="1" applyAlignment="1">
      <alignment/>
    </xf>
    <xf numFmtId="3" fontId="7" fillId="0" borderId="20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33" fillId="0" borderId="19" xfId="0" applyNumberFormat="1" applyFont="1" applyBorder="1" applyAlignment="1">
      <alignment/>
    </xf>
    <xf numFmtId="0" fontId="33" fillId="0" borderId="21" xfId="0" applyFont="1" applyBorder="1" applyAlignment="1">
      <alignment/>
    </xf>
    <xf numFmtId="3" fontId="7" fillId="33" borderId="11" xfId="0" applyNumberFormat="1" applyFont="1" applyFill="1" applyBorder="1" applyAlignment="1">
      <alignment/>
    </xf>
    <xf numFmtId="0" fontId="33" fillId="0" borderId="19" xfId="0" applyFont="1" applyBorder="1" applyAlignment="1">
      <alignment/>
    </xf>
    <xf numFmtId="4" fontId="2" fillId="0" borderId="2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6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6" fillId="0" borderId="10" xfId="0" applyFont="1" applyBorder="1" applyAlignment="1">
      <alignment/>
    </xf>
    <xf numFmtId="3" fontId="6" fillId="0" borderId="16" xfId="0" applyNumberFormat="1" applyFont="1" applyBorder="1" applyAlignment="1">
      <alignment/>
    </xf>
    <xf numFmtId="49" fontId="6" fillId="0" borderId="17" xfId="0" applyNumberFormat="1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3" fontId="27" fillId="0" borderId="19" xfId="0" applyNumberFormat="1" applyFont="1" applyBorder="1" applyAlignment="1">
      <alignment horizontal="center"/>
    </xf>
    <xf numFmtId="1" fontId="27" fillId="0" borderId="16" xfId="0" applyNumberFormat="1" applyFont="1" applyBorder="1" applyAlignment="1">
      <alignment horizontal="center"/>
    </xf>
    <xf numFmtId="1" fontId="27" fillId="0" borderId="19" xfId="0" applyNumberFormat="1" applyFont="1" applyBorder="1" applyAlignment="1">
      <alignment horizontal="center"/>
    </xf>
    <xf numFmtId="164" fontId="27" fillId="0" borderId="19" xfId="0" applyNumberFormat="1" applyFont="1" applyBorder="1" applyAlignment="1">
      <alignment horizontal="center"/>
    </xf>
    <xf numFmtId="170" fontId="2" fillId="33" borderId="10" xfId="0" applyNumberFormat="1" applyFont="1" applyFill="1" applyBorder="1" applyAlignment="1">
      <alignment/>
    </xf>
    <xf numFmtId="168" fontId="6" fillId="33" borderId="11" xfId="0" applyNumberFormat="1" applyFont="1" applyFill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1" xfId="0" applyFont="1" applyBorder="1" applyAlignment="1">
      <alignment/>
    </xf>
    <xf numFmtId="4" fontId="21" fillId="0" borderId="11" xfId="0" applyNumberFormat="1" applyFont="1" applyBorder="1" applyAlignment="1">
      <alignment/>
    </xf>
    <xf numFmtId="164" fontId="21" fillId="0" borderId="11" xfId="0" applyNumberFormat="1" applyFont="1" applyBorder="1" applyAlignment="1">
      <alignment/>
    </xf>
    <xf numFmtId="164" fontId="21" fillId="0" borderId="22" xfId="0" applyNumberFormat="1" applyFont="1" applyBorder="1" applyAlignment="1">
      <alignment/>
    </xf>
    <xf numFmtId="168" fontId="21" fillId="0" borderId="11" xfId="0" applyNumberFormat="1" applyFont="1" applyBorder="1" applyAlignment="1">
      <alignment/>
    </xf>
    <xf numFmtId="4" fontId="12" fillId="0" borderId="19" xfId="0" applyNumberFormat="1" applyFont="1" applyBorder="1" applyAlignment="1">
      <alignment/>
    </xf>
    <xf numFmtId="164" fontId="12" fillId="0" borderId="19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12" fillId="0" borderId="22" xfId="0" applyNumberFormat="1" applyFont="1" applyBorder="1" applyAlignment="1">
      <alignment/>
    </xf>
    <xf numFmtId="0" fontId="34" fillId="0" borderId="19" xfId="0" applyFont="1" applyBorder="1" applyAlignment="1">
      <alignment/>
    </xf>
    <xf numFmtId="4" fontId="34" fillId="0" borderId="11" xfId="0" applyNumberFormat="1" applyFont="1" applyBorder="1" applyAlignment="1">
      <alignment/>
    </xf>
    <xf numFmtId="164" fontId="34" fillId="0" borderId="11" xfId="0" applyNumberFormat="1" applyFont="1" applyBorder="1" applyAlignment="1">
      <alignment/>
    </xf>
    <xf numFmtId="164" fontId="34" fillId="0" borderId="22" xfId="0" applyNumberFormat="1" applyFont="1" applyBorder="1" applyAlignment="1">
      <alignment/>
    </xf>
    <xf numFmtId="164" fontId="33" fillId="0" borderId="22" xfId="0" applyNumberFormat="1" applyFont="1" applyBorder="1" applyAlignment="1">
      <alignment/>
    </xf>
    <xf numFmtId="0" fontId="35" fillId="0" borderId="19" xfId="0" applyFont="1" applyBorder="1" applyAlignment="1">
      <alignment/>
    </xf>
    <xf numFmtId="4" fontId="34" fillId="0" borderId="19" xfId="0" applyNumberFormat="1" applyFont="1" applyBorder="1" applyAlignment="1">
      <alignment/>
    </xf>
    <xf numFmtId="164" fontId="34" fillId="0" borderId="19" xfId="0" applyNumberFormat="1" applyFont="1" applyBorder="1" applyAlignment="1">
      <alignment/>
    </xf>
    <xf numFmtId="170" fontId="12" fillId="0" borderId="20" xfId="0" applyNumberFormat="1" applyFont="1" applyBorder="1" applyAlignment="1">
      <alignment/>
    </xf>
    <xf numFmtId="0" fontId="34" fillId="0" borderId="19" xfId="0" applyFont="1" applyBorder="1" applyAlignment="1">
      <alignment/>
    </xf>
    <xf numFmtId="4" fontId="34" fillId="0" borderId="19" xfId="0" applyNumberFormat="1" applyFont="1" applyBorder="1" applyAlignment="1">
      <alignment/>
    </xf>
    <xf numFmtId="170" fontId="34" fillId="0" borderId="20" xfId="0" applyNumberFormat="1" applyFont="1" applyBorder="1" applyAlignment="1">
      <alignment/>
    </xf>
    <xf numFmtId="170" fontId="33" fillId="0" borderId="20" xfId="0" applyNumberFormat="1" applyFont="1" applyBorder="1" applyAlignment="1">
      <alignment/>
    </xf>
    <xf numFmtId="168" fontId="34" fillId="0" borderId="19" xfId="0" applyNumberFormat="1" applyFont="1" applyBorder="1" applyAlignment="1">
      <alignment/>
    </xf>
    <xf numFmtId="164" fontId="8" fillId="0" borderId="24" xfId="0" applyNumberFormat="1" applyFont="1" applyBorder="1" applyAlignment="1">
      <alignment/>
    </xf>
    <xf numFmtId="0" fontId="9" fillId="0" borderId="16" xfId="0" applyFont="1" applyBorder="1" applyAlignment="1">
      <alignment/>
    </xf>
    <xf numFmtId="168" fontId="6" fillId="0" borderId="0" xfId="0" applyNumberFormat="1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164" fontId="31" fillId="0" borderId="19" xfId="0" applyNumberFormat="1" applyFont="1" applyBorder="1" applyAlignment="1">
      <alignment/>
    </xf>
    <xf numFmtId="170" fontId="31" fillId="0" borderId="20" xfId="0" applyNumberFormat="1" applyFont="1" applyBorder="1" applyAlignment="1">
      <alignment/>
    </xf>
    <xf numFmtId="168" fontId="31" fillId="0" borderId="19" xfId="0" applyNumberFormat="1" applyFont="1" applyBorder="1" applyAlignment="1">
      <alignment/>
    </xf>
    <xf numFmtId="167" fontId="31" fillId="0" borderId="20" xfId="0" applyNumberFormat="1" applyFont="1" applyBorder="1" applyAlignment="1">
      <alignment/>
    </xf>
    <xf numFmtId="168" fontId="31" fillId="0" borderId="19" xfId="0" applyNumberFormat="1" applyFont="1" applyFill="1" applyBorder="1" applyAlignment="1">
      <alignment/>
    </xf>
    <xf numFmtId="4" fontId="31" fillId="33" borderId="19" xfId="0" applyNumberFormat="1" applyFont="1" applyFill="1" applyBorder="1" applyAlignment="1">
      <alignment/>
    </xf>
    <xf numFmtId="164" fontId="31" fillId="33" borderId="19" xfId="0" applyNumberFormat="1" applyFont="1" applyFill="1" applyBorder="1" applyAlignment="1">
      <alignment/>
    </xf>
    <xf numFmtId="167" fontId="31" fillId="33" borderId="20" xfId="0" applyNumberFormat="1" applyFont="1" applyFill="1" applyBorder="1" applyAlignment="1">
      <alignment/>
    </xf>
    <xf numFmtId="168" fontId="31" fillId="33" borderId="19" xfId="0" applyNumberFormat="1" applyFont="1" applyFill="1" applyBorder="1" applyAlignment="1">
      <alignment/>
    </xf>
    <xf numFmtId="167" fontId="31" fillId="0" borderId="20" xfId="0" applyNumberFormat="1" applyFont="1" applyBorder="1" applyAlignment="1">
      <alignment/>
    </xf>
    <xf numFmtId="4" fontId="31" fillId="0" borderId="19" xfId="0" applyNumberFormat="1" applyFont="1" applyFill="1" applyBorder="1" applyAlignment="1">
      <alignment/>
    </xf>
    <xf numFmtId="164" fontId="31" fillId="0" borderId="19" xfId="0" applyNumberFormat="1" applyFont="1" applyFill="1" applyBorder="1" applyAlignment="1">
      <alignment/>
    </xf>
    <xf numFmtId="167" fontId="31" fillId="0" borderId="20" xfId="0" applyNumberFormat="1" applyFont="1" applyFill="1" applyBorder="1" applyAlignment="1">
      <alignment/>
    </xf>
    <xf numFmtId="170" fontId="31" fillId="33" borderId="20" xfId="0" applyNumberFormat="1" applyFont="1" applyFill="1" applyBorder="1" applyAlignment="1">
      <alignment/>
    </xf>
    <xf numFmtId="167" fontId="31" fillId="33" borderId="19" xfId="0" applyNumberFormat="1" applyFont="1" applyFill="1" applyBorder="1" applyAlignment="1">
      <alignment/>
    </xf>
    <xf numFmtId="167" fontId="31" fillId="0" borderId="19" xfId="0" applyNumberFormat="1" applyFont="1" applyBorder="1" applyAlignment="1">
      <alignment/>
    </xf>
    <xf numFmtId="164" fontId="36" fillId="0" borderId="19" xfId="0" applyNumberFormat="1" applyFont="1" applyBorder="1" applyAlignment="1">
      <alignment/>
    </xf>
    <xf numFmtId="4" fontId="31" fillId="33" borderId="17" xfId="0" applyNumberFormat="1" applyFont="1" applyFill="1" applyBorder="1" applyAlignment="1">
      <alignment/>
    </xf>
    <xf numFmtId="164" fontId="31" fillId="33" borderId="17" xfId="0" applyNumberFormat="1" applyFont="1" applyFill="1" applyBorder="1" applyAlignment="1">
      <alignment/>
    </xf>
    <xf numFmtId="4" fontId="31" fillId="33" borderId="23" xfId="0" applyNumberFormat="1" applyFont="1" applyFill="1" applyBorder="1" applyAlignment="1">
      <alignment/>
    </xf>
    <xf numFmtId="170" fontId="31" fillId="33" borderId="16" xfId="0" applyNumberFormat="1" applyFont="1" applyFill="1" applyBorder="1" applyAlignment="1">
      <alignment/>
    </xf>
    <xf numFmtId="168" fontId="31" fillId="33" borderId="17" xfId="0" applyNumberFormat="1" applyFont="1" applyFill="1" applyBorder="1" applyAlignment="1">
      <alignment/>
    </xf>
    <xf numFmtId="170" fontId="31" fillId="0" borderId="20" xfId="0" applyNumberFormat="1" applyFont="1" applyFill="1" applyBorder="1" applyAlignment="1">
      <alignment/>
    </xf>
    <xf numFmtId="3" fontId="31" fillId="0" borderId="19" xfId="0" applyNumberFormat="1" applyFont="1" applyBorder="1" applyAlignment="1">
      <alignment/>
    </xf>
    <xf numFmtId="164" fontId="31" fillId="33" borderId="23" xfId="0" applyNumberFormat="1" applyFont="1" applyFill="1" applyBorder="1" applyAlignment="1">
      <alignment/>
    </xf>
    <xf numFmtId="167" fontId="31" fillId="33" borderId="16" xfId="0" applyNumberFormat="1" applyFont="1" applyFill="1" applyBorder="1" applyAlignment="1">
      <alignment/>
    </xf>
    <xf numFmtId="3" fontId="31" fillId="0" borderId="19" xfId="0" applyNumberFormat="1" applyFont="1" applyFill="1" applyBorder="1" applyAlignment="1">
      <alignment/>
    </xf>
    <xf numFmtId="0" fontId="27" fillId="0" borderId="13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9" xfId="0" applyFont="1" applyBorder="1" applyAlignment="1">
      <alignment/>
    </xf>
    <xf numFmtId="3" fontId="7" fillId="0" borderId="19" xfId="0" applyNumberFormat="1" applyFont="1" applyBorder="1" applyAlignment="1">
      <alignment/>
    </xf>
    <xf numFmtId="3" fontId="27" fillId="0" borderId="19" xfId="0" applyNumberFormat="1" applyFont="1" applyBorder="1" applyAlignment="1">
      <alignment/>
    </xf>
    <xf numFmtId="0" fontId="12" fillId="0" borderId="19" xfId="0" applyFont="1" applyBorder="1" applyAlignment="1">
      <alignment/>
    </xf>
    <xf numFmtId="3" fontId="12" fillId="0" borderId="19" xfId="0" applyNumberFormat="1" applyFont="1" applyBorder="1" applyAlignment="1">
      <alignment/>
    </xf>
    <xf numFmtId="3" fontId="33" fillId="0" borderId="19" xfId="0" applyNumberFormat="1" applyFont="1" applyBorder="1" applyAlignment="1">
      <alignment/>
    </xf>
    <xf numFmtId="170" fontId="27" fillId="0" borderId="20" xfId="0" applyNumberFormat="1" applyFont="1" applyBorder="1" applyAlignment="1">
      <alignment/>
    </xf>
    <xf numFmtId="168" fontId="27" fillId="0" borderId="11" xfId="0" applyNumberFormat="1" applyFont="1" applyBorder="1" applyAlignment="1">
      <alignment/>
    </xf>
    <xf numFmtId="170" fontId="35" fillId="0" borderId="20" xfId="0" applyNumberFormat="1" applyFont="1" applyBorder="1" applyAlignment="1">
      <alignment/>
    </xf>
    <xf numFmtId="168" fontId="34" fillId="0" borderId="11" xfId="0" applyNumberFormat="1" applyFont="1" applyBorder="1" applyAlignment="1">
      <alignment/>
    </xf>
    <xf numFmtId="168" fontId="33" fillId="0" borderId="11" xfId="0" applyNumberFormat="1" applyFont="1" applyBorder="1" applyAlignment="1">
      <alignment/>
    </xf>
    <xf numFmtId="3" fontId="34" fillId="0" borderId="19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12" fillId="0" borderId="16" xfId="0" applyNumberFormat="1" applyFont="1" applyBorder="1" applyAlignment="1">
      <alignment/>
    </xf>
    <xf numFmtId="4" fontId="27" fillId="0" borderId="16" xfId="0" applyNumberFormat="1" applyFont="1" applyBorder="1" applyAlignment="1">
      <alignment/>
    </xf>
    <xf numFmtId="4" fontId="34" fillId="0" borderId="16" xfId="0" applyNumberFormat="1" applyFont="1" applyBorder="1" applyAlignment="1">
      <alignment/>
    </xf>
    <xf numFmtId="4" fontId="33" fillId="0" borderId="16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0" fontId="33" fillId="0" borderId="21" xfId="0" applyFont="1" applyBorder="1" applyAlignment="1">
      <alignment/>
    </xf>
    <xf numFmtId="167" fontId="7" fillId="0" borderId="20" xfId="0" applyNumberFormat="1" applyFont="1" applyBorder="1" applyAlignment="1">
      <alignment/>
    </xf>
    <xf numFmtId="167" fontId="8" fillId="0" borderId="20" xfId="0" applyNumberFormat="1" applyFont="1" applyBorder="1" applyAlignment="1">
      <alignment/>
    </xf>
    <xf numFmtId="167" fontId="8" fillId="0" borderId="19" xfId="0" applyNumberFormat="1" applyFont="1" applyBorder="1" applyAlignment="1">
      <alignment/>
    </xf>
    <xf numFmtId="167" fontId="12" fillId="0" borderId="20" xfId="0" applyNumberFormat="1" applyFont="1" applyBorder="1" applyAlignment="1">
      <alignment/>
    </xf>
    <xf numFmtId="167" fontId="12" fillId="0" borderId="19" xfId="0" applyNumberFormat="1" applyFont="1" applyBorder="1" applyAlignment="1">
      <alignment/>
    </xf>
    <xf numFmtId="167" fontId="27" fillId="0" borderId="20" xfId="0" applyNumberFormat="1" applyFont="1" applyBorder="1" applyAlignment="1">
      <alignment/>
    </xf>
    <xf numFmtId="167" fontId="27" fillId="0" borderId="19" xfId="0" applyNumberFormat="1" applyFont="1" applyBorder="1" applyAlignment="1">
      <alignment/>
    </xf>
    <xf numFmtId="167" fontId="34" fillId="0" borderId="20" xfId="0" applyNumberFormat="1" applyFont="1" applyBorder="1" applyAlignment="1">
      <alignment/>
    </xf>
    <xf numFmtId="167" fontId="34" fillId="0" borderId="19" xfId="0" applyNumberFormat="1" applyFont="1" applyBorder="1" applyAlignment="1">
      <alignment/>
    </xf>
    <xf numFmtId="167" fontId="33" fillId="0" borderId="20" xfId="0" applyNumberFormat="1" applyFont="1" applyBorder="1" applyAlignment="1">
      <alignment/>
    </xf>
    <xf numFmtId="167" fontId="33" fillId="0" borderId="19" xfId="0" applyNumberFormat="1" applyFont="1" applyBorder="1" applyAlignment="1">
      <alignment/>
    </xf>
    <xf numFmtId="4" fontId="27" fillId="0" borderId="0" xfId="0" applyNumberFormat="1" applyFont="1" applyAlignment="1">
      <alignment/>
    </xf>
    <xf numFmtId="167" fontId="27" fillId="0" borderId="19" xfId="0" applyNumberFormat="1" applyFont="1" applyBorder="1" applyAlignment="1">
      <alignment/>
    </xf>
    <xf numFmtId="0" fontId="0" fillId="0" borderId="0" xfId="0" applyBorder="1" applyAlignment="1">
      <alignment/>
    </xf>
    <xf numFmtId="4" fontId="8" fillId="0" borderId="19" xfId="0" applyNumberFormat="1" applyFont="1" applyBorder="1" applyAlignment="1">
      <alignment/>
    </xf>
    <xf numFmtId="4" fontId="27" fillId="0" borderId="19" xfId="0" applyNumberFormat="1" applyFont="1" applyBorder="1" applyAlignment="1">
      <alignment/>
    </xf>
    <xf numFmtId="4" fontId="33" fillId="0" borderId="19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2" fillId="32" borderId="19" xfId="0" applyFont="1" applyFill="1" applyBorder="1" applyAlignment="1">
      <alignment/>
    </xf>
    <xf numFmtId="4" fontId="28" fillId="33" borderId="19" xfId="0" applyNumberFormat="1" applyFont="1" applyFill="1" applyBorder="1" applyAlignment="1">
      <alignment/>
    </xf>
    <xf numFmtId="164" fontId="28" fillId="33" borderId="19" xfId="0" applyNumberFormat="1" applyFont="1" applyFill="1" applyBorder="1" applyAlignment="1">
      <alignment/>
    </xf>
    <xf numFmtId="3" fontId="27" fillId="0" borderId="19" xfId="0" applyNumberFormat="1" applyFont="1" applyBorder="1" applyAlignment="1">
      <alignment/>
    </xf>
    <xf numFmtId="170" fontId="27" fillId="0" borderId="19" xfId="0" applyNumberFormat="1" applyFont="1" applyBorder="1" applyAlignment="1">
      <alignment/>
    </xf>
    <xf numFmtId="0" fontId="27" fillId="0" borderId="11" xfId="0" applyFont="1" applyBorder="1" applyAlignment="1">
      <alignment/>
    </xf>
    <xf numFmtId="3" fontId="27" fillId="0" borderId="11" xfId="0" applyNumberFormat="1" applyFont="1" applyBorder="1" applyAlignment="1">
      <alignment/>
    </xf>
    <xf numFmtId="170" fontId="27" fillId="0" borderId="11" xfId="0" applyNumberFormat="1" applyFont="1" applyBorder="1" applyAlignment="1">
      <alignment/>
    </xf>
    <xf numFmtId="170" fontId="31" fillId="0" borderId="19" xfId="0" applyNumberFormat="1" applyFont="1" applyBorder="1" applyAlignment="1">
      <alignment/>
    </xf>
    <xf numFmtId="0" fontId="27" fillId="0" borderId="19" xfId="0" applyFont="1" applyFill="1" applyBorder="1" applyAlignment="1">
      <alignment/>
    </xf>
    <xf numFmtId="166" fontId="27" fillId="0" borderId="0" xfId="0" applyNumberFormat="1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4" fontId="27" fillId="0" borderId="19" xfId="0" applyNumberFormat="1" applyFont="1" applyBorder="1" applyAlignment="1">
      <alignment/>
    </xf>
    <xf numFmtId="164" fontId="27" fillId="0" borderId="19" xfId="0" applyNumberFormat="1" applyFont="1" applyBorder="1" applyAlignment="1">
      <alignment/>
    </xf>
    <xf numFmtId="167" fontId="27" fillId="0" borderId="20" xfId="0" applyNumberFormat="1" applyFont="1" applyBorder="1" applyAlignment="1">
      <alignment/>
    </xf>
    <xf numFmtId="168" fontId="27" fillId="0" borderId="19" xfId="0" applyNumberFormat="1" applyFont="1" applyFill="1" applyBorder="1" applyAlignment="1">
      <alignment/>
    </xf>
    <xf numFmtId="4" fontId="27" fillId="0" borderId="11" xfId="0" applyNumberFormat="1" applyFont="1" applyBorder="1" applyAlignment="1">
      <alignment/>
    </xf>
    <xf numFmtId="164" fontId="27" fillId="0" borderId="11" xfId="0" applyNumberFormat="1" applyFont="1" applyBorder="1" applyAlignment="1">
      <alignment/>
    </xf>
    <xf numFmtId="167" fontId="27" fillId="0" borderId="10" xfId="0" applyNumberFormat="1" applyFont="1" applyBorder="1" applyAlignment="1">
      <alignment/>
    </xf>
    <xf numFmtId="168" fontId="27" fillId="0" borderId="19" xfId="0" applyNumberFormat="1" applyFont="1" applyBorder="1" applyAlignment="1">
      <alignment/>
    </xf>
    <xf numFmtId="167" fontId="2" fillId="0" borderId="19" xfId="0" applyNumberFormat="1" applyFont="1" applyBorder="1" applyAlignment="1">
      <alignment/>
    </xf>
    <xf numFmtId="167" fontId="6" fillId="0" borderId="19" xfId="0" applyNumberFormat="1" applyFont="1" applyBorder="1" applyAlignment="1">
      <alignment/>
    </xf>
    <xf numFmtId="4" fontId="27" fillId="0" borderId="20" xfId="0" applyNumberFormat="1" applyFont="1" applyBorder="1" applyAlignment="1">
      <alignment/>
    </xf>
    <xf numFmtId="166" fontId="27" fillId="0" borderId="19" xfId="0" applyNumberFormat="1" applyFont="1" applyBorder="1" applyAlignment="1">
      <alignment/>
    </xf>
    <xf numFmtId="4" fontId="37" fillId="0" borderId="0" xfId="0" applyNumberFormat="1" applyFont="1" applyAlignment="1">
      <alignment/>
    </xf>
    <xf numFmtId="4" fontId="31" fillId="0" borderId="19" xfId="0" applyNumberFormat="1" applyFont="1" applyBorder="1" applyAlignment="1">
      <alignment/>
    </xf>
    <xf numFmtId="3" fontId="31" fillId="0" borderId="19" xfId="0" applyNumberFormat="1" applyFont="1" applyBorder="1" applyAlignment="1">
      <alignment/>
    </xf>
    <xf numFmtId="167" fontId="31" fillId="0" borderId="19" xfId="0" applyNumberFormat="1" applyFont="1" applyBorder="1" applyAlignment="1">
      <alignment/>
    </xf>
    <xf numFmtId="0" fontId="2" fillId="33" borderId="21" xfId="0" applyFont="1" applyFill="1" applyBorder="1" applyAlignment="1">
      <alignment/>
    </xf>
    <xf numFmtId="4" fontId="31" fillId="33" borderId="19" xfId="0" applyNumberFormat="1" applyFont="1" applyFill="1" applyBorder="1" applyAlignment="1">
      <alignment/>
    </xf>
    <xf numFmtId="3" fontId="31" fillId="33" borderId="19" xfId="0" applyNumberFormat="1" applyFont="1" applyFill="1" applyBorder="1" applyAlignment="1">
      <alignment/>
    </xf>
    <xf numFmtId="167" fontId="31" fillId="33" borderId="19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164" fontId="27" fillId="0" borderId="22" xfId="0" applyNumberFormat="1" applyFont="1" applyBorder="1" applyAlignment="1">
      <alignment/>
    </xf>
    <xf numFmtId="3" fontId="27" fillId="0" borderId="20" xfId="0" applyNumberFormat="1" applyFont="1" applyBorder="1" applyAlignment="1">
      <alignment/>
    </xf>
    <xf numFmtId="4" fontId="6" fillId="0" borderId="20" xfId="0" applyNumberFormat="1" applyFont="1" applyFill="1" applyBorder="1" applyAlignment="1">
      <alignment/>
    </xf>
    <xf numFmtId="0" fontId="7" fillId="32" borderId="10" xfId="0" applyFont="1" applyFill="1" applyBorder="1" applyAlignment="1">
      <alignment/>
    </xf>
    <xf numFmtId="4" fontId="35" fillId="0" borderId="11" xfId="0" applyNumberFormat="1" applyFont="1" applyBorder="1" applyAlignment="1">
      <alignment/>
    </xf>
    <xf numFmtId="164" fontId="35" fillId="0" borderId="22" xfId="0" applyNumberFormat="1" applyFont="1" applyBorder="1" applyAlignment="1">
      <alignment/>
    </xf>
    <xf numFmtId="164" fontId="35" fillId="0" borderId="11" xfId="0" applyNumberFormat="1" applyFont="1" applyBorder="1" applyAlignment="1">
      <alignment/>
    </xf>
    <xf numFmtId="0" fontId="27" fillId="0" borderId="12" xfId="0" applyFont="1" applyBorder="1" applyAlignment="1">
      <alignment horizontal="center"/>
    </xf>
    <xf numFmtId="164" fontId="27" fillId="0" borderId="24" xfId="0" applyNumberFormat="1" applyFont="1" applyBorder="1" applyAlignment="1">
      <alignment/>
    </xf>
    <xf numFmtId="0" fontId="27" fillId="0" borderId="14" xfId="0" applyFont="1" applyBorder="1" applyAlignment="1">
      <alignment horizontal="center"/>
    </xf>
    <xf numFmtId="4" fontId="28" fillId="0" borderId="19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31" fillId="0" borderId="16" xfId="0" applyNumberFormat="1" applyFont="1" applyBorder="1" applyAlignment="1">
      <alignment/>
    </xf>
    <xf numFmtId="0" fontId="31" fillId="33" borderId="23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0" fontId="7" fillId="33" borderId="19" xfId="0" applyFont="1" applyFill="1" applyBorder="1" applyAlignment="1">
      <alignment vertical="center" wrapText="1"/>
    </xf>
    <xf numFmtId="166" fontId="29" fillId="32" borderId="19" xfId="0" applyNumberFormat="1" applyFont="1" applyFill="1" applyBorder="1" applyAlignment="1">
      <alignment/>
    </xf>
    <xf numFmtId="166" fontId="31" fillId="32" borderId="19" xfId="0" applyNumberFormat="1" applyFont="1" applyFill="1" applyBorder="1" applyAlignment="1">
      <alignment/>
    </xf>
    <xf numFmtId="164" fontId="31" fillId="32" borderId="19" xfId="0" applyNumberFormat="1" applyFont="1" applyFill="1" applyBorder="1" applyAlignment="1">
      <alignment/>
    </xf>
    <xf numFmtId="4" fontId="31" fillId="32" borderId="19" xfId="0" applyNumberFormat="1" applyFont="1" applyFill="1" applyBorder="1" applyAlignment="1">
      <alignment/>
    </xf>
    <xf numFmtId="167" fontId="31" fillId="32" borderId="19" xfId="0" applyNumberFormat="1" applyFont="1" applyFill="1" applyBorder="1" applyAlignment="1">
      <alignment/>
    </xf>
    <xf numFmtId="168" fontId="31" fillId="32" borderId="19" xfId="0" applyNumberFormat="1" applyFont="1" applyFill="1" applyBorder="1" applyAlignment="1">
      <alignment/>
    </xf>
    <xf numFmtId="164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167" fontId="30" fillId="0" borderId="0" xfId="0" applyNumberFormat="1" applyFont="1" applyAlignment="1">
      <alignment/>
    </xf>
    <xf numFmtId="168" fontId="3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2" fillId="0" borderId="21" xfId="0" applyFont="1" applyFill="1" applyBorder="1" applyAlignment="1">
      <alignment/>
    </xf>
    <xf numFmtId="167" fontId="6" fillId="0" borderId="19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3" fontId="37" fillId="0" borderId="0" xfId="0" applyNumberFormat="1" applyFont="1" applyAlignment="1">
      <alignment/>
    </xf>
    <xf numFmtId="4" fontId="27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170" fontId="31" fillId="0" borderId="0" xfId="0" applyNumberFormat="1" applyFont="1" applyFill="1" applyBorder="1" applyAlignment="1">
      <alignment/>
    </xf>
    <xf numFmtId="170" fontId="8" fillId="0" borderId="0" xfId="0" applyNumberFormat="1" applyFont="1" applyFill="1" applyBorder="1" applyAlignment="1">
      <alignment/>
    </xf>
    <xf numFmtId="170" fontId="21" fillId="0" borderId="19" xfId="0" applyNumberFormat="1" applyFont="1" applyBorder="1" applyAlignment="1">
      <alignment/>
    </xf>
    <xf numFmtId="167" fontId="34" fillId="0" borderId="0" xfId="0" applyNumberFormat="1" applyFont="1" applyBorder="1" applyAlignment="1">
      <alignment/>
    </xf>
    <xf numFmtId="167" fontId="33" fillId="0" borderId="0" xfId="0" applyNumberFormat="1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164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4" fontId="33" fillId="0" borderId="0" xfId="0" applyNumberFormat="1" applyFont="1" applyBorder="1" applyAlignment="1">
      <alignment/>
    </xf>
    <xf numFmtId="0" fontId="27" fillId="0" borderId="11" xfId="0" applyFont="1" applyBorder="1" applyAlignment="1">
      <alignment horizontal="center"/>
    </xf>
    <xf numFmtId="164" fontId="33" fillId="0" borderId="24" xfId="0" applyNumberFormat="1" applyFont="1" applyBorder="1" applyAlignment="1">
      <alignment/>
    </xf>
    <xf numFmtId="0" fontId="10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33" fillId="0" borderId="0" xfId="0" applyFont="1" applyBorder="1" applyAlignment="1">
      <alignment/>
    </xf>
    <xf numFmtId="4" fontId="33" fillId="0" borderId="0" xfId="0" applyNumberFormat="1" applyFont="1" applyBorder="1" applyAlignment="1">
      <alignment/>
    </xf>
    <xf numFmtId="3" fontId="33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10" fillId="0" borderId="2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70" fontId="27" fillId="0" borderId="0" xfId="0" applyNumberFormat="1" applyFont="1" applyBorder="1" applyAlignment="1">
      <alignment/>
    </xf>
    <xf numFmtId="168" fontId="27" fillId="0" borderId="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166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4" fontId="27" fillId="0" borderId="19" xfId="0" applyNumberFormat="1" applyFont="1" applyFill="1" applyBorder="1" applyAlignment="1">
      <alignment/>
    </xf>
    <xf numFmtId="4" fontId="27" fillId="0" borderId="11" xfId="0" applyNumberFormat="1" applyFont="1" applyFill="1" applyBorder="1" applyAlignment="1">
      <alignment/>
    </xf>
    <xf numFmtId="4" fontId="31" fillId="0" borderId="0" xfId="0" applyNumberFormat="1" applyFont="1" applyFill="1" applyBorder="1" applyAlignment="1">
      <alignment/>
    </xf>
    <xf numFmtId="0" fontId="7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67" fontId="7" fillId="33" borderId="19" xfId="0" applyNumberFormat="1" applyFont="1" applyFill="1" applyBorder="1" applyAlignment="1">
      <alignment/>
    </xf>
    <xf numFmtId="167" fontId="7" fillId="0" borderId="19" xfId="0" applyNumberFormat="1" applyFont="1" applyBorder="1" applyAlignment="1">
      <alignment/>
    </xf>
    <xf numFmtId="167" fontId="9" fillId="0" borderId="19" xfId="0" applyNumberFormat="1" applyFont="1" applyBorder="1" applyAlignment="1">
      <alignment/>
    </xf>
    <xf numFmtId="167" fontId="8" fillId="0" borderId="19" xfId="0" applyNumberFormat="1" applyFont="1" applyBorder="1" applyAlignment="1">
      <alignment/>
    </xf>
    <xf numFmtId="167" fontId="25" fillId="0" borderId="19" xfId="0" applyNumberFormat="1" applyFont="1" applyBorder="1" applyAlignment="1">
      <alignment/>
    </xf>
    <xf numFmtId="167" fontId="25" fillId="0" borderId="11" xfId="0" applyNumberFormat="1" applyFont="1" applyBorder="1" applyAlignment="1">
      <alignment/>
    </xf>
    <xf numFmtId="167" fontId="2" fillId="0" borderId="17" xfId="0" applyNumberFormat="1" applyFont="1" applyBorder="1" applyAlignment="1">
      <alignment/>
    </xf>
    <xf numFmtId="167" fontId="33" fillId="0" borderId="19" xfId="0" applyNumberFormat="1" applyFont="1" applyBorder="1" applyAlignment="1">
      <alignment/>
    </xf>
    <xf numFmtId="167" fontId="7" fillId="32" borderId="19" xfId="0" applyNumberFormat="1" applyFont="1" applyFill="1" applyBorder="1" applyAlignment="1">
      <alignment/>
    </xf>
    <xf numFmtId="167" fontId="2" fillId="33" borderId="19" xfId="0" applyNumberFormat="1" applyFont="1" applyFill="1" applyBorder="1" applyAlignment="1">
      <alignment/>
    </xf>
    <xf numFmtId="4" fontId="33" fillId="0" borderId="22" xfId="0" applyNumberFormat="1" applyFont="1" applyBorder="1" applyAlignment="1">
      <alignment/>
    </xf>
    <xf numFmtId="4" fontId="21" fillId="0" borderId="22" xfId="0" applyNumberFormat="1" applyFont="1" applyBorder="1" applyAlignment="1">
      <alignment/>
    </xf>
    <xf numFmtId="4" fontId="33" fillId="0" borderId="24" xfId="0" applyNumberFormat="1" applyFont="1" applyBorder="1" applyAlignment="1">
      <alignment/>
    </xf>
    <xf numFmtId="164" fontId="27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4" fontId="35" fillId="0" borderId="0" xfId="0" applyNumberFormat="1" applyFont="1" applyBorder="1" applyAlignment="1">
      <alignment/>
    </xf>
    <xf numFmtId="167" fontId="34" fillId="0" borderId="24" xfId="0" applyNumberFormat="1" applyFont="1" applyBorder="1" applyAlignment="1">
      <alignment/>
    </xf>
    <xf numFmtId="167" fontId="33" fillId="0" borderId="24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164" fontId="12" fillId="0" borderId="17" xfId="0" applyNumberFormat="1" applyFont="1" applyBorder="1" applyAlignment="1">
      <alignment/>
    </xf>
    <xf numFmtId="164" fontId="12" fillId="0" borderId="24" xfId="0" applyNumberFormat="1" applyFont="1" applyBorder="1" applyAlignment="1">
      <alignment/>
    </xf>
    <xf numFmtId="168" fontId="12" fillId="0" borderId="19" xfId="0" applyNumberFormat="1" applyFont="1" applyBorder="1" applyAlignment="1">
      <alignment/>
    </xf>
    <xf numFmtId="49" fontId="8" fillId="0" borderId="19" xfId="0" applyNumberFormat="1" applyFont="1" applyFill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8"/>
  <sheetViews>
    <sheetView zoomScalePageLayoutView="0" workbookViewId="0" topLeftCell="A1153">
      <selection activeCell="D1173" sqref="D1173"/>
    </sheetView>
  </sheetViews>
  <sheetFormatPr defaultColWidth="9.00390625" defaultRowHeight="12.75" customHeight="1"/>
  <cols>
    <col min="1" max="1" width="4.00390625" style="22" customWidth="1"/>
    <col min="2" max="2" width="6.00390625" style="22" customWidth="1"/>
    <col min="3" max="3" width="4.875" style="22" customWidth="1"/>
    <col min="4" max="4" width="32.125" style="22" customWidth="1"/>
    <col min="5" max="5" width="10.375" style="23" customWidth="1"/>
    <col min="6" max="6" width="11.00390625" style="23" customWidth="1"/>
    <col min="7" max="7" width="11.50390625" style="23" customWidth="1"/>
    <col min="8" max="8" width="11.375" style="24" customWidth="1"/>
    <col min="9" max="9" width="5.875" style="62" customWidth="1"/>
    <col min="10" max="10" width="5.875" style="63" customWidth="1"/>
    <col min="11" max="11" width="13.125" style="38" bestFit="1" customWidth="1"/>
    <col min="12" max="14" width="9.125" style="1" customWidth="1"/>
  </cols>
  <sheetData>
    <row r="1" ht="12.75" customHeight="1">
      <c r="F1" s="79" t="s">
        <v>0</v>
      </c>
    </row>
    <row r="2" ht="12.75" customHeight="1">
      <c r="F2" s="79" t="s">
        <v>1</v>
      </c>
    </row>
    <row r="3" ht="12.75" customHeight="1">
      <c r="F3" s="79" t="s">
        <v>449</v>
      </c>
    </row>
    <row r="4" ht="18.75" customHeight="1">
      <c r="D4" s="80" t="s">
        <v>2</v>
      </c>
    </row>
    <row r="5" ht="12.75" customHeight="1">
      <c r="H5" s="24" t="s">
        <v>170</v>
      </c>
    </row>
    <row r="6" spans="1:10" ht="12.75" customHeight="1">
      <c r="A6" s="164"/>
      <c r="B6" s="165"/>
      <c r="C6" s="164"/>
      <c r="D6" s="166"/>
      <c r="E6" s="169" t="s">
        <v>3</v>
      </c>
      <c r="F6" s="167" t="s">
        <v>105</v>
      </c>
      <c r="G6" s="168" t="s">
        <v>106</v>
      </c>
      <c r="H6" s="169" t="s">
        <v>3</v>
      </c>
      <c r="I6" s="64" t="s">
        <v>107</v>
      </c>
      <c r="J6" s="65"/>
    </row>
    <row r="7" spans="1:10" ht="12.75" customHeight="1">
      <c r="A7" s="170" t="s">
        <v>102</v>
      </c>
      <c r="B7" s="171" t="s">
        <v>103</v>
      </c>
      <c r="C7" s="170" t="s">
        <v>4</v>
      </c>
      <c r="D7" s="172" t="s">
        <v>104</v>
      </c>
      <c r="E7" s="175" t="s">
        <v>347</v>
      </c>
      <c r="F7" s="173" t="s">
        <v>108</v>
      </c>
      <c r="G7" s="174" t="s">
        <v>109</v>
      </c>
      <c r="H7" s="175" t="s">
        <v>451</v>
      </c>
      <c r="I7" s="66"/>
      <c r="J7" s="67"/>
    </row>
    <row r="8" spans="1:11" ht="12.75" customHeight="1">
      <c r="A8" s="176"/>
      <c r="B8" s="177"/>
      <c r="C8" s="176"/>
      <c r="D8" s="178"/>
      <c r="E8" s="181"/>
      <c r="F8" s="179" t="s">
        <v>450</v>
      </c>
      <c r="G8" s="180" t="s">
        <v>110</v>
      </c>
      <c r="H8" s="181"/>
      <c r="I8" s="71" t="s">
        <v>111</v>
      </c>
      <c r="J8" s="68" t="s">
        <v>112</v>
      </c>
      <c r="K8" s="183"/>
    </row>
    <row r="9" spans="1:10" ht="12.75" customHeight="1">
      <c r="A9" s="449">
        <v>1</v>
      </c>
      <c r="B9" s="449">
        <v>2</v>
      </c>
      <c r="C9" s="449">
        <v>3</v>
      </c>
      <c r="D9" s="449">
        <v>4</v>
      </c>
      <c r="E9" s="475">
        <v>5</v>
      </c>
      <c r="F9" s="475">
        <v>6</v>
      </c>
      <c r="G9" s="475">
        <v>7</v>
      </c>
      <c r="H9" s="476">
        <v>8</v>
      </c>
      <c r="I9" s="477">
        <v>9</v>
      </c>
      <c r="J9" s="478">
        <v>10</v>
      </c>
    </row>
    <row r="10" spans="1:10" ht="12.75" customHeight="1">
      <c r="A10" s="107" t="s">
        <v>5</v>
      </c>
      <c r="B10" s="107"/>
      <c r="C10" s="101"/>
      <c r="D10" s="101" t="s">
        <v>6</v>
      </c>
      <c r="E10" s="247">
        <f>E11</f>
        <v>16185</v>
      </c>
      <c r="F10" s="103">
        <f>F11</f>
        <v>10000</v>
      </c>
      <c r="G10" s="103">
        <f>G11</f>
        <v>4704</v>
      </c>
      <c r="H10" s="247">
        <v>4704</v>
      </c>
      <c r="I10" s="329">
        <f>H10/G10*100</f>
        <v>100</v>
      </c>
      <c r="J10" s="330">
        <f>H10/E10*100</f>
        <v>29.06394810009268</v>
      </c>
    </row>
    <row r="11" spans="1:10" ht="12.75" customHeight="1">
      <c r="A11" s="45"/>
      <c r="B11" s="331" t="s">
        <v>8</v>
      </c>
      <c r="C11" s="108"/>
      <c r="D11" s="109" t="s">
        <v>9</v>
      </c>
      <c r="E11" s="245">
        <v>16185</v>
      </c>
      <c r="F11" s="110">
        <v>10000</v>
      </c>
      <c r="G11" s="110">
        <v>4704</v>
      </c>
      <c r="H11" s="245">
        <v>4704</v>
      </c>
      <c r="I11" s="332">
        <v>100</v>
      </c>
      <c r="J11" s="333">
        <f>H11/E11*100</f>
        <v>29.06394810009268</v>
      </c>
    </row>
    <row r="12" spans="1:10" ht="12.75" customHeight="1">
      <c r="A12" s="47"/>
      <c r="B12" s="13"/>
      <c r="C12" s="31">
        <v>4300</v>
      </c>
      <c r="D12" s="15" t="s">
        <v>10</v>
      </c>
      <c r="E12" s="184">
        <v>16185</v>
      </c>
      <c r="F12" s="19">
        <v>10000</v>
      </c>
      <c r="G12" s="19">
        <v>4704</v>
      </c>
      <c r="H12" s="184">
        <v>4704</v>
      </c>
      <c r="I12" s="334">
        <f>H12/G12*100</f>
        <v>100</v>
      </c>
      <c r="J12" s="335">
        <f>H12/E12*100</f>
        <v>29.06394810009268</v>
      </c>
    </row>
    <row r="13" spans="1:10" ht="12.75" customHeight="1">
      <c r="A13" s="101" t="s">
        <v>18</v>
      </c>
      <c r="B13" s="101"/>
      <c r="C13" s="101"/>
      <c r="D13" s="101" t="s">
        <v>19</v>
      </c>
      <c r="E13" s="247">
        <f>E14</f>
        <v>136023.18</v>
      </c>
      <c r="F13" s="103">
        <f>F14+F17</f>
        <v>138000</v>
      </c>
      <c r="G13" s="103">
        <f>G14+G17</f>
        <v>143958</v>
      </c>
      <c r="H13" s="247">
        <f>H14+H17</f>
        <v>142957.31</v>
      </c>
      <c r="I13" s="329">
        <f>H13/G13*100</f>
        <v>99.30487364370163</v>
      </c>
      <c r="J13" s="330">
        <f>H13/E13*100</f>
        <v>105.09775613244743</v>
      </c>
    </row>
    <row r="14" spans="1:10" ht="12.75" customHeight="1">
      <c r="A14" s="43"/>
      <c r="B14" s="336" t="s">
        <v>20</v>
      </c>
      <c r="C14" s="28"/>
      <c r="D14" s="109" t="s">
        <v>21</v>
      </c>
      <c r="E14" s="245">
        <v>136023.18</v>
      </c>
      <c r="F14" s="110">
        <v>137000</v>
      </c>
      <c r="G14" s="110">
        <v>142958</v>
      </c>
      <c r="H14" s="245">
        <f>H15+H16</f>
        <v>142957.31</v>
      </c>
      <c r="I14" s="337">
        <f aca="true" t="shared" si="0" ref="I14:I23">H14/G14*100</f>
        <v>99.99951734075742</v>
      </c>
      <c r="J14" s="333">
        <f aca="true" t="shared" si="1" ref="J14:J23">H14/E14*100</f>
        <v>105.09775613244743</v>
      </c>
    </row>
    <row r="15" spans="1:10" ht="12.75" customHeight="1">
      <c r="A15" s="29"/>
      <c r="B15" s="338"/>
      <c r="C15" s="31">
        <v>3030</v>
      </c>
      <c r="D15" s="15" t="s">
        <v>26</v>
      </c>
      <c r="E15" s="184">
        <v>136023.18</v>
      </c>
      <c r="F15" s="19">
        <v>137000</v>
      </c>
      <c r="G15" s="19">
        <v>141038</v>
      </c>
      <c r="H15" s="184">
        <v>141057.31</v>
      </c>
      <c r="I15" s="339">
        <f t="shared" si="0"/>
        <v>100.01369134559481</v>
      </c>
      <c r="J15" s="335">
        <f t="shared" si="1"/>
        <v>103.70093538468959</v>
      </c>
    </row>
    <row r="16" spans="1:10" ht="12.75" customHeight="1">
      <c r="A16" s="29"/>
      <c r="B16" s="338"/>
      <c r="C16" s="31">
        <v>4300</v>
      </c>
      <c r="D16" s="15" t="s">
        <v>10</v>
      </c>
      <c r="E16" s="184">
        <v>0</v>
      </c>
      <c r="F16" s="19">
        <v>0</v>
      </c>
      <c r="G16" s="19">
        <v>1900</v>
      </c>
      <c r="H16" s="184">
        <v>1900</v>
      </c>
      <c r="I16" s="339">
        <v>100</v>
      </c>
      <c r="J16" s="335">
        <v>0</v>
      </c>
    </row>
    <row r="17" spans="1:10" ht="12.75" customHeight="1">
      <c r="A17" s="26"/>
      <c r="B17" s="336" t="s">
        <v>22</v>
      </c>
      <c r="C17" s="28"/>
      <c r="D17" s="109" t="s">
        <v>23</v>
      </c>
      <c r="E17" s="245">
        <v>0</v>
      </c>
      <c r="F17" s="110">
        <v>1000</v>
      </c>
      <c r="G17" s="110">
        <v>1000</v>
      </c>
      <c r="H17" s="245">
        <v>0</v>
      </c>
      <c r="I17" s="337">
        <f t="shared" si="0"/>
        <v>0</v>
      </c>
      <c r="J17" s="333">
        <v>0</v>
      </c>
    </row>
    <row r="18" spans="1:10" ht="12.75" customHeight="1">
      <c r="A18" s="26"/>
      <c r="B18" s="340"/>
      <c r="C18" s="31">
        <v>4210</v>
      </c>
      <c r="D18" s="15" t="s">
        <v>7</v>
      </c>
      <c r="E18" s="184">
        <v>0</v>
      </c>
      <c r="F18" s="19">
        <v>1000</v>
      </c>
      <c r="G18" s="19">
        <v>1000</v>
      </c>
      <c r="H18" s="184">
        <v>0</v>
      </c>
      <c r="I18" s="339">
        <v>0</v>
      </c>
      <c r="J18" s="335">
        <v>0</v>
      </c>
    </row>
    <row r="19" spans="1:10" ht="12.75" customHeight="1">
      <c r="A19" s="107">
        <v>600</v>
      </c>
      <c r="B19" s="107"/>
      <c r="C19" s="101"/>
      <c r="D19" s="101" t="s">
        <v>24</v>
      </c>
      <c r="E19" s="143">
        <f>E21+E48+E56</f>
        <v>2833865.1100000003</v>
      </c>
      <c r="F19" s="103">
        <f>F21+F48+F56</f>
        <v>5582066</v>
      </c>
      <c r="G19" s="103">
        <f>G21</f>
        <v>4532871</v>
      </c>
      <c r="H19" s="247">
        <f>H21</f>
        <v>4523407.91</v>
      </c>
      <c r="I19" s="329">
        <f t="shared" si="0"/>
        <v>99.79123407659296</v>
      </c>
      <c r="J19" s="330">
        <f t="shared" si="1"/>
        <v>159.61973257082795</v>
      </c>
    </row>
    <row r="20" spans="1:10" ht="12.75" customHeight="1">
      <c r="A20" s="99"/>
      <c r="B20" s="99"/>
      <c r="C20" s="106"/>
      <c r="D20" s="285" t="s">
        <v>216</v>
      </c>
      <c r="E20" s="516">
        <f>E22+E49</f>
        <v>616003.95</v>
      </c>
      <c r="F20" s="517">
        <f>F22</f>
        <v>3349936</v>
      </c>
      <c r="G20" s="517">
        <f>G22</f>
        <v>2178391</v>
      </c>
      <c r="H20" s="516">
        <f>H22+H48</f>
        <v>2178331.2</v>
      </c>
      <c r="I20" s="518">
        <f t="shared" si="0"/>
        <v>99.99725485461518</v>
      </c>
      <c r="J20" s="519">
        <f t="shared" si="1"/>
        <v>353.6229272555802</v>
      </c>
    </row>
    <row r="21" spans="1:10" ht="12.75" customHeight="1">
      <c r="A21" s="385"/>
      <c r="B21" s="119">
        <v>60014</v>
      </c>
      <c r="C21" s="120"/>
      <c r="D21" s="121" t="s">
        <v>25</v>
      </c>
      <c r="E21" s="416">
        <f>E23</f>
        <v>2833865.1100000003</v>
      </c>
      <c r="F21" s="122">
        <f>F23</f>
        <v>5582066</v>
      </c>
      <c r="G21" s="122">
        <f>G23+G49</f>
        <v>4532871</v>
      </c>
      <c r="H21" s="254">
        <f>H23+H49</f>
        <v>4523407.91</v>
      </c>
      <c r="I21" s="337">
        <f t="shared" si="0"/>
        <v>99.79123407659296</v>
      </c>
      <c r="J21" s="333">
        <f t="shared" si="1"/>
        <v>159.61973257082795</v>
      </c>
    </row>
    <row r="22" spans="1:10" ht="12.75" customHeight="1">
      <c r="A22" s="645"/>
      <c r="B22" s="137"/>
      <c r="C22" s="120"/>
      <c r="D22" s="290" t="s">
        <v>216</v>
      </c>
      <c r="E22" s="521">
        <f>E46+E47</f>
        <v>616003.95</v>
      </c>
      <c r="F22" s="522">
        <f>F46+F47</f>
        <v>3349936</v>
      </c>
      <c r="G22" s="522">
        <f>G46+G47+G49</f>
        <v>2178391</v>
      </c>
      <c r="H22" s="521">
        <f>H46+H47+H49</f>
        <v>2178331.2</v>
      </c>
      <c r="I22" s="523">
        <f>H22/G22*100</f>
        <v>99.99725485461518</v>
      </c>
      <c r="J22" s="515">
        <f>H22/E22*100</f>
        <v>353.6229272555802</v>
      </c>
    </row>
    <row r="23" spans="1:10" ht="12.75" customHeight="1">
      <c r="A23" s="645"/>
      <c r="B23" s="137"/>
      <c r="C23" s="120"/>
      <c r="D23" s="155" t="s">
        <v>140</v>
      </c>
      <c r="E23" s="258">
        <f>SUM(E24:E47)</f>
        <v>2833865.1100000003</v>
      </c>
      <c r="F23" s="156">
        <f>SUM(F24:F47)</f>
        <v>5582066</v>
      </c>
      <c r="G23" s="156">
        <f>SUM(G24:G47)</f>
        <v>4463201</v>
      </c>
      <c r="H23" s="258">
        <f>SUM(H24:H47)</f>
        <v>4453737.8100000005</v>
      </c>
      <c r="I23" s="417">
        <f t="shared" si="0"/>
        <v>99.7879730265341</v>
      </c>
      <c r="J23" s="418">
        <f t="shared" si="1"/>
        <v>157.16124928754988</v>
      </c>
    </row>
    <row r="24" spans="1:10" ht="12.75" customHeight="1">
      <c r="A24" s="46"/>
      <c r="B24" s="47"/>
      <c r="C24" s="124">
        <v>3020</v>
      </c>
      <c r="D24" s="125" t="s">
        <v>180</v>
      </c>
      <c r="E24" s="257">
        <v>33045.11</v>
      </c>
      <c r="F24" s="126">
        <v>33320</v>
      </c>
      <c r="G24" s="126">
        <v>29120</v>
      </c>
      <c r="H24" s="257">
        <v>29118.96</v>
      </c>
      <c r="I24" s="339">
        <f>H24/G24*100</f>
        <v>99.99642857142857</v>
      </c>
      <c r="J24" s="335">
        <f>H24/E24*100</f>
        <v>88.11881697473544</v>
      </c>
    </row>
    <row r="25" spans="1:10" ht="12.75" customHeight="1">
      <c r="A25" s="46"/>
      <c r="B25" s="47"/>
      <c r="C25" s="124">
        <v>4010</v>
      </c>
      <c r="D25" s="125" t="s">
        <v>11</v>
      </c>
      <c r="E25" s="257">
        <v>850451.43</v>
      </c>
      <c r="F25" s="126">
        <v>817390</v>
      </c>
      <c r="G25" s="126">
        <v>825960</v>
      </c>
      <c r="H25" s="257">
        <v>825959.07</v>
      </c>
      <c r="I25" s="339">
        <f aca="true" t="shared" si="2" ref="I25:I47">H25/G25*100</f>
        <v>99.99988740374836</v>
      </c>
      <c r="J25" s="335">
        <f aca="true" t="shared" si="3" ref="J25:J45">H25/E25*100</f>
        <v>97.12007539337077</v>
      </c>
    </row>
    <row r="26" spans="1:10" ht="12.75" customHeight="1">
      <c r="A26" s="46"/>
      <c r="B26" s="47"/>
      <c r="C26" s="124">
        <v>4040</v>
      </c>
      <c r="D26" s="125" t="s">
        <v>12</v>
      </c>
      <c r="E26" s="257">
        <v>55242.35</v>
      </c>
      <c r="F26" s="126">
        <v>66530</v>
      </c>
      <c r="G26" s="126">
        <v>61570</v>
      </c>
      <c r="H26" s="257">
        <v>61568.63</v>
      </c>
      <c r="I26" s="339">
        <f t="shared" si="2"/>
        <v>99.99777489036869</v>
      </c>
      <c r="J26" s="335">
        <f t="shared" si="3"/>
        <v>111.45186618599678</v>
      </c>
    </row>
    <row r="27" spans="1:10" ht="12.75" customHeight="1">
      <c r="A27" s="46"/>
      <c r="B27" s="47"/>
      <c r="C27" s="124">
        <v>4110</v>
      </c>
      <c r="D27" s="125" t="s">
        <v>13</v>
      </c>
      <c r="E27" s="257">
        <v>145121.43</v>
      </c>
      <c r="F27" s="126">
        <v>154130</v>
      </c>
      <c r="G27" s="126">
        <v>154130</v>
      </c>
      <c r="H27" s="257">
        <v>153336.05</v>
      </c>
      <c r="I27" s="339">
        <f t="shared" si="2"/>
        <v>99.48488289106598</v>
      </c>
      <c r="J27" s="335">
        <f t="shared" si="3"/>
        <v>105.66051478406737</v>
      </c>
    </row>
    <row r="28" spans="1:10" ht="12.75" customHeight="1">
      <c r="A28" s="46"/>
      <c r="B28" s="47"/>
      <c r="C28" s="124">
        <v>4120</v>
      </c>
      <c r="D28" s="125" t="s">
        <v>14</v>
      </c>
      <c r="E28" s="257">
        <v>17621.47</v>
      </c>
      <c r="F28" s="126">
        <v>21380</v>
      </c>
      <c r="G28" s="126">
        <v>21380</v>
      </c>
      <c r="H28" s="257">
        <v>19106.4</v>
      </c>
      <c r="I28" s="339">
        <f t="shared" si="2"/>
        <v>89.36576239476146</v>
      </c>
      <c r="J28" s="335">
        <f t="shared" si="3"/>
        <v>108.42682250686238</v>
      </c>
    </row>
    <row r="29" spans="1:10" ht="12.75" customHeight="1">
      <c r="A29" s="46"/>
      <c r="B29" s="47"/>
      <c r="C29" s="124">
        <v>4170</v>
      </c>
      <c r="D29" s="125" t="s">
        <v>116</v>
      </c>
      <c r="E29" s="257">
        <v>5000</v>
      </c>
      <c r="F29" s="126">
        <v>0</v>
      </c>
      <c r="G29" s="126">
        <v>200</v>
      </c>
      <c r="H29" s="257">
        <v>200</v>
      </c>
      <c r="I29" s="339">
        <v>100</v>
      </c>
      <c r="J29" s="335">
        <f t="shared" si="3"/>
        <v>4</v>
      </c>
    </row>
    <row r="30" spans="1:10" ht="12.75" customHeight="1">
      <c r="A30" s="46"/>
      <c r="B30" s="47"/>
      <c r="C30" s="124">
        <v>4210</v>
      </c>
      <c r="D30" s="125" t="s">
        <v>7</v>
      </c>
      <c r="E30" s="257">
        <v>672867.57</v>
      </c>
      <c r="F30" s="126">
        <v>620550</v>
      </c>
      <c r="G30" s="126">
        <v>785500</v>
      </c>
      <c r="H30" s="257">
        <v>784023.41</v>
      </c>
      <c r="I30" s="339">
        <f t="shared" si="2"/>
        <v>99.81201909611713</v>
      </c>
      <c r="J30" s="335">
        <f t="shared" si="3"/>
        <v>116.51972021775401</v>
      </c>
    </row>
    <row r="31" spans="1:10" ht="12.75" customHeight="1">
      <c r="A31" s="46"/>
      <c r="B31" s="47"/>
      <c r="C31" s="124">
        <v>4240</v>
      </c>
      <c r="D31" s="125" t="s">
        <v>150</v>
      </c>
      <c r="E31" s="257">
        <v>4766.17</v>
      </c>
      <c r="F31" s="126">
        <v>10000</v>
      </c>
      <c r="G31" s="126">
        <v>5640</v>
      </c>
      <c r="H31" s="257">
        <v>5639.53</v>
      </c>
      <c r="I31" s="339">
        <f t="shared" si="2"/>
        <v>99.99166666666667</v>
      </c>
      <c r="J31" s="335">
        <f t="shared" si="3"/>
        <v>118.32414706147702</v>
      </c>
    </row>
    <row r="32" spans="1:10" ht="12.75" customHeight="1">
      <c r="A32" s="46"/>
      <c r="B32" s="47"/>
      <c r="C32" s="124">
        <v>4260</v>
      </c>
      <c r="D32" s="125" t="s">
        <v>15</v>
      </c>
      <c r="E32" s="257">
        <v>20715.87</v>
      </c>
      <c r="F32" s="126">
        <v>28000</v>
      </c>
      <c r="G32" s="126">
        <v>30100</v>
      </c>
      <c r="H32" s="257">
        <v>29844.53</v>
      </c>
      <c r="I32" s="339">
        <f t="shared" si="2"/>
        <v>99.15126245847176</v>
      </c>
      <c r="J32" s="335">
        <f t="shared" si="3"/>
        <v>144.06602281246214</v>
      </c>
    </row>
    <row r="33" spans="1:10" ht="12.75" customHeight="1">
      <c r="A33" s="46"/>
      <c r="B33" s="47"/>
      <c r="C33" s="124">
        <v>4270</v>
      </c>
      <c r="D33" s="125" t="s">
        <v>27</v>
      </c>
      <c r="E33" s="257">
        <v>163178.71</v>
      </c>
      <c r="F33" s="126">
        <v>120730</v>
      </c>
      <c r="G33" s="126">
        <v>156730</v>
      </c>
      <c r="H33" s="257">
        <v>156117.74</v>
      </c>
      <c r="I33" s="339">
        <f t="shared" si="2"/>
        <v>99.60935366553946</v>
      </c>
      <c r="J33" s="335">
        <f t="shared" si="3"/>
        <v>95.6728607549355</v>
      </c>
    </row>
    <row r="34" spans="1:10" ht="12.75" customHeight="1">
      <c r="A34" s="46"/>
      <c r="B34" s="47"/>
      <c r="C34" s="124">
        <v>4280</v>
      </c>
      <c r="D34" s="125" t="s">
        <v>95</v>
      </c>
      <c r="E34" s="257">
        <v>450</v>
      </c>
      <c r="F34" s="126">
        <v>1000</v>
      </c>
      <c r="G34" s="126">
        <v>950</v>
      </c>
      <c r="H34" s="257">
        <v>950</v>
      </c>
      <c r="I34" s="339">
        <f t="shared" si="2"/>
        <v>100</v>
      </c>
      <c r="J34" s="335">
        <f t="shared" si="3"/>
        <v>211.11111111111111</v>
      </c>
    </row>
    <row r="35" spans="1:10" ht="12.75" customHeight="1">
      <c r="A35" s="46"/>
      <c r="B35" s="47"/>
      <c r="C35" s="124">
        <v>4300</v>
      </c>
      <c r="D35" s="125" t="s">
        <v>10</v>
      </c>
      <c r="E35" s="257">
        <v>140824.87</v>
      </c>
      <c r="F35" s="126">
        <v>244400</v>
      </c>
      <c r="G35" s="126">
        <v>164200</v>
      </c>
      <c r="H35" s="257">
        <v>162936.82</v>
      </c>
      <c r="I35" s="339">
        <f t="shared" si="2"/>
        <v>99.23070645554203</v>
      </c>
      <c r="J35" s="335">
        <f t="shared" si="3"/>
        <v>115.70173649015263</v>
      </c>
    </row>
    <row r="36" spans="1:10" ht="12.75" customHeight="1">
      <c r="A36" s="46"/>
      <c r="B36" s="47"/>
      <c r="C36" s="124">
        <v>4350</v>
      </c>
      <c r="D36" s="125" t="s">
        <v>168</v>
      </c>
      <c r="E36" s="257">
        <v>1906.58</v>
      </c>
      <c r="F36" s="126">
        <v>2000</v>
      </c>
      <c r="G36" s="126">
        <v>1000</v>
      </c>
      <c r="H36" s="257">
        <v>953.94</v>
      </c>
      <c r="I36" s="339">
        <f t="shared" si="2"/>
        <v>95.394</v>
      </c>
      <c r="J36" s="335">
        <f t="shared" si="3"/>
        <v>50.03409245874813</v>
      </c>
    </row>
    <row r="37" spans="1:10" ht="12.75" customHeight="1">
      <c r="A37" s="46"/>
      <c r="B37" s="47"/>
      <c r="C37" s="124">
        <v>4360</v>
      </c>
      <c r="D37" s="218" t="s">
        <v>164</v>
      </c>
      <c r="E37" s="257">
        <v>7591.57</v>
      </c>
      <c r="F37" s="126">
        <v>8500</v>
      </c>
      <c r="G37" s="126">
        <v>7100</v>
      </c>
      <c r="H37" s="257">
        <v>6906.96</v>
      </c>
      <c r="I37" s="339">
        <f t="shared" si="2"/>
        <v>97.28112676056338</v>
      </c>
      <c r="J37" s="335">
        <f t="shared" si="3"/>
        <v>90.9819707912856</v>
      </c>
    </row>
    <row r="38" spans="1:10" ht="12.75" customHeight="1">
      <c r="A38" s="46"/>
      <c r="B38" s="47"/>
      <c r="C38" s="124">
        <v>4370</v>
      </c>
      <c r="D38" s="218" t="s">
        <v>337</v>
      </c>
      <c r="E38" s="257">
        <v>4254.81</v>
      </c>
      <c r="F38" s="126">
        <v>6000</v>
      </c>
      <c r="G38" s="126">
        <v>3790</v>
      </c>
      <c r="H38" s="257">
        <v>3781.39</v>
      </c>
      <c r="I38" s="339">
        <f t="shared" si="2"/>
        <v>99.77282321899736</v>
      </c>
      <c r="J38" s="335">
        <f t="shared" si="3"/>
        <v>88.87329869018828</v>
      </c>
    </row>
    <row r="39" spans="1:10" ht="12.75" customHeight="1">
      <c r="A39" s="46"/>
      <c r="B39" s="47"/>
      <c r="C39" s="124">
        <v>4390</v>
      </c>
      <c r="D39" s="218" t="s">
        <v>181</v>
      </c>
      <c r="E39" s="257">
        <v>4324.68</v>
      </c>
      <c r="F39" s="126">
        <v>4300</v>
      </c>
      <c r="G39" s="126">
        <v>14810</v>
      </c>
      <c r="H39" s="257">
        <v>14807.5</v>
      </c>
      <c r="I39" s="339">
        <f t="shared" si="2"/>
        <v>99.983119513842</v>
      </c>
      <c r="J39" s="335">
        <f t="shared" si="3"/>
        <v>342.39527548859104</v>
      </c>
    </row>
    <row r="40" spans="1:10" ht="12.75" customHeight="1">
      <c r="A40" s="46"/>
      <c r="B40" s="47"/>
      <c r="C40" s="124">
        <v>4410</v>
      </c>
      <c r="D40" s="125" t="s">
        <v>16</v>
      </c>
      <c r="E40" s="257">
        <v>795.6</v>
      </c>
      <c r="F40" s="126">
        <v>1000</v>
      </c>
      <c r="G40" s="126">
        <v>800</v>
      </c>
      <c r="H40" s="257">
        <v>712.6</v>
      </c>
      <c r="I40" s="339">
        <f t="shared" si="2"/>
        <v>89.075</v>
      </c>
      <c r="J40" s="335">
        <f t="shared" si="3"/>
        <v>89.5676219205631</v>
      </c>
    </row>
    <row r="41" spans="1:10" ht="12.75" customHeight="1">
      <c r="A41" s="46"/>
      <c r="B41" s="47"/>
      <c r="C41" s="124">
        <v>4430</v>
      </c>
      <c r="D41" s="125" t="s">
        <v>28</v>
      </c>
      <c r="E41" s="257">
        <v>36903.94</v>
      </c>
      <c r="F41" s="126">
        <v>32000</v>
      </c>
      <c r="G41" s="126">
        <v>29940</v>
      </c>
      <c r="H41" s="257">
        <v>27566.4</v>
      </c>
      <c r="I41" s="339">
        <f t="shared" si="2"/>
        <v>92.07214428857716</v>
      </c>
      <c r="J41" s="335">
        <f t="shared" si="3"/>
        <v>74.69771520330892</v>
      </c>
    </row>
    <row r="42" spans="1:10" ht="12.75" customHeight="1">
      <c r="A42" s="46"/>
      <c r="B42" s="47"/>
      <c r="C42" s="124">
        <v>4440</v>
      </c>
      <c r="D42" s="125" t="s">
        <v>17</v>
      </c>
      <c r="E42" s="257">
        <v>27581.23</v>
      </c>
      <c r="F42" s="126">
        <v>28900</v>
      </c>
      <c r="G42" s="126">
        <v>27900</v>
      </c>
      <c r="H42" s="257">
        <v>27894.48</v>
      </c>
      <c r="I42" s="339">
        <f t="shared" si="2"/>
        <v>99.98021505376344</v>
      </c>
      <c r="J42" s="335">
        <f t="shared" si="3"/>
        <v>101.13573615099834</v>
      </c>
    </row>
    <row r="43" spans="1:10" ht="12.75" customHeight="1">
      <c r="A43" s="46"/>
      <c r="B43" s="47"/>
      <c r="C43" s="124">
        <v>4480</v>
      </c>
      <c r="D43" s="125" t="s">
        <v>29</v>
      </c>
      <c r="E43" s="257">
        <v>17335</v>
      </c>
      <c r="F43" s="126">
        <v>20000</v>
      </c>
      <c r="G43" s="126">
        <v>18140</v>
      </c>
      <c r="H43" s="257">
        <v>18138</v>
      </c>
      <c r="I43" s="339">
        <f t="shared" si="2"/>
        <v>99.98897464167585</v>
      </c>
      <c r="J43" s="335">
        <f>H43/E43*100</f>
        <v>104.63224689933661</v>
      </c>
    </row>
    <row r="44" spans="1:10" ht="12.75" customHeight="1">
      <c r="A44" s="46"/>
      <c r="B44" s="47"/>
      <c r="C44" s="124">
        <v>4590</v>
      </c>
      <c r="D44" s="125" t="s">
        <v>30</v>
      </c>
      <c r="E44" s="257">
        <v>52.77</v>
      </c>
      <c r="F44" s="126">
        <v>2000</v>
      </c>
      <c r="G44" s="126">
        <v>1100</v>
      </c>
      <c r="H44" s="257">
        <v>1099</v>
      </c>
      <c r="I44" s="339">
        <f t="shared" si="2"/>
        <v>99.90909090909092</v>
      </c>
      <c r="J44" s="335">
        <f>H44/E44*100</f>
        <v>2082.6227022929693</v>
      </c>
    </row>
    <row r="45" spans="1:10" ht="12.75" customHeight="1">
      <c r="A45" s="46"/>
      <c r="B45" s="47"/>
      <c r="C45" s="124">
        <v>4700</v>
      </c>
      <c r="D45" s="125" t="s">
        <v>152</v>
      </c>
      <c r="E45" s="257">
        <v>7830</v>
      </c>
      <c r="F45" s="126">
        <v>10000</v>
      </c>
      <c r="G45" s="126">
        <v>14420</v>
      </c>
      <c r="H45" s="257">
        <v>14415.3</v>
      </c>
      <c r="I45" s="339">
        <f t="shared" si="2"/>
        <v>99.96740638002774</v>
      </c>
      <c r="J45" s="335">
        <f t="shared" si="3"/>
        <v>184.10344827586206</v>
      </c>
    </row>
    <row r="46" spans="1:10" ht="12.75" customHeight="1">
      <c r="A46" s="46"/>
      <c r="B46" s="47"/>
      <c r="C46" s="124">
        <v>6050</v>
      </c>
      <c r="D46" s="125" t="s">
        <v>31</v>
      </c>
      <c r="E46" s="257">
        <v>427841.45</v>
      </c>
      <c r="F46" s="126">
        <v>3253486</v>
      </c>
      <c r="G46" s="126">
        <v>1992071</v>
      </c>
      <c r="H46" s="257">
        <v>1992047.1</v>
      </c>
      <c r="I46" s="339">
        <f t="shared" si="2"/>
        <v>99.99880024356563</v>
      </c>
      <c r="J46" s="335">
        <f>H46/E46*100</f>
        <v>465.6040456108215</v>
      </c>
    </row>
    <row r="47" spans="1:10" ht="12.75" customHeight="1">
      <c r="A47" s="46"/>
      <c r="B47" s="47"/>
      <c r="C47" s="419">
        <v>6060</v>
      </c>
      <c r="D47" s="125" t="s">
        <v>32</v>
      </c>
      <c r="E47" s="257">
        <v>188162.5</v>
      </c>
      <c r="F47" s="126">
        <v>96450</v>
      </c>
      <c r="G47" s="126">
        <v>116650</v>
      </c>
      <c r="H47" s="257">
        <v>116614</v>
      </c>
      <c r="I47" s="339">
        <f t="shared" si="2"/>
        <v>99.96913844834975</v>
      </c>
      <c r="J47" s="335">
        <f>H47/E47*100</f>
        <v>61.975154454261606</v>
      </c>
    </row>
    <row r="48" spans="1:10" ht="12.75" customHeight="1">
      <c r="A48" s="46"/>
      <c r="B48" s="137"/>
      <c r="C48" s="136"/>
      <c r="D48" s="120"/>
      <c r="E48" s="254"/>
      <c r="F48" s="122"/>
      <c r="G48" s="122"/>
      <c r="H48" s="254"/>
      <c r="I48" s="337"/>
      <c r="J48" s="333"/>
    </row>
    <row r="49" spans="1:10" ht="12.75" customHeight="1">
      <c r="A49" s="46"/>
      <c r="B49" s="137"/>
      <c r="C49" s="193"/>
      <c r="D49" s="643" t="s">
        <v>403</v>
      </c>
      <c r="E49" s="258">
        <v>0</v>
      </c>
      <c r="F49" s="156">
        <v>0</v>
      </c>
      <c r="G49" s="156">
        <v>69670</v>
      </c>
      <c r="H49" s="258">
        <v>69670.1</v>
      </c>
      <c r="I49" s="417">
        <f>H49/G49*100</f>
        <v>100.00014353380222</v>
      </c>
      <c r="J49" s="418">
        <v>0</v>
      </c>
    </row>
    <row r="50" spans="1:10" ht="12.75" customHeight="1">
      <c r="A50" s="324"/>
      <c r="B50" s="137"/>
      <c r="C50" s="13">
        <v>6660</v>
      </c>
      <c r="D50" s="15" t="s">
        <v>404</v>
      </c>
      <c r="E50" s="257"/>
      <c r="F50" s="126"/>
      <c r="G50" s="126"/>
      <c r="H50" s="257"/>
      <c r="I50" s="644"/>
      <c r="J50" s="149"/>
    </row>
    <row r="51" spans="1:10" ht="12.75" customHeight="1">
      <c r="A51" s="324"/>
      <c r="B51" s="137"/>
      <c r="C51" s="31"/>
      <c r="D51" s="15" t="s">
        <v>405</v>
      </c>
      <c r="E51" s="254"/>
      <c r="F51" s="122"/>
      <c r="G51" s="122"/>
      <c r="H51" s="254"/>
      <c r="I51" s="413"/>
      <c r="J51" s="123"/>
    </row>
    <row r="52" spans="1:10" ht="12.75" customHeight="1">
      <c r="A52" s="324"/>
      <c r="B52" s="137"/>
      <c r="C52" s="31"/>
      <c r="D52" s="15" t="s">
        <v>406</v>
      </c>
      <c r="E52" s="254"/>
      <c r="F52" s="122"/>
      <c r="G52" s="122"/>
      <c r="H52" s="254"/>
      <c r="I52" s="413"/>
      <c r="J52" s="123"/>
    </row>
    <row r="53" spans="1:10" ht="12.75" customHeight="1">
      <c r="A53" s="324"/>
      <c r="B53" s="137"/>
      <c r="C53" s="31"/>
      <c r="D53" s="15" t="s">
        <v>407</v>
      </c>
      <c r="E53" s="291"/>
      <c r="F53" s="292"/>
      <c r="G53" s="292"/>
      <c r="H53" s="291"/>
      <c r="I53" s="414"/>
      <c r="J53" s="293"/>
    </row>
    <row r="54" spans="1:10" ht="12.75" customHeight="1">
      <c r="A54" s="645"/>
      <c r="B54" s="137"/>
      <c r="C54" s="31"/>
      <c r="D54" s="15" t="s">
        <v>408</v>
      </c>
      <c r="E54" s="245"/>
      <c r="F54" s="110"/>
      <c r="G54" s="110"/>
      <c r="H54" s="245"/>
      <c r="I54" s="133"/>
      <c r="J54" s="72"/>
    </row>
    <row r="55" spans="1:10" ht="12.75" customHeight="1">
      <c r="A55" s="645"/>
      <c r="B55" s="137"/>
      <c r="C55" s="31"/>
      <c r="D55" s="15" t="s">
        <v>409</v>
      </c>
      <c r="E55" s="184"/>
      <c r="F55" s="184"/>
      <c r="G55" s="19"/>
      <c r="H55" s="184"/>
      <c r="I55" s="130"/>
      <c r="J55" s="41"/>
    </row>
    <row r="56" spans="1:10" ht="12.75" customHeight="1">
      <c r="A56" s="645"/>
      <c r="B56" s="137"/>
      <c r="C56" s="108"/>
      <c r="D56" s="15" t="s">
        <v>410</v>
      </c>
      <c r="E56" s="184">
        <v>0</v>
      </c>
      <c r="F56" s="184">
        <v>0</v>
      </c>
      <c r="G56" s="19">
        <v>69670</v>
      </c>
      <c r="H56" s="184">
        <v>69670.1</v>
      </c>
      <c r="I56" s="130">
        <v>100</v>
      </c>
      <c r="J56" s="41">
        <v>0</v>
      </c>
    </row>
    <row r="57" spans="1:10" ht="12.75" customHeight="1">
      <c r="A57" s="646"/>
      <c r="B57" s="457"/>
      <c r="C57" s="31"/>
      <c r="D57" s="15"/>
      <c r="E57" s="184"/>
      <c r="F57" s="184"/>
      <c r="G57" s="19"/>
      <c r="H57" s="184"/>
      <c r="I57" s="130"/>
      <c r="J57" s="41"/>
    </row>
    <row r="58" spans="1:10" ht="12.75" customHeight="1">
      <c r="A58" s="158"/>
      <c r="B58" s="158"/>
      <c r="C58" s="158"/>
      <c r="D58" s="158"/>
      <c r="E58" s="253"/>
      <c r="F58" s="161"/>
      <c r="G58" s="161"/>
      <c r="H58" s="253"/>
      <c r="I58" s="404"/>
      <c r="J58" s="415"/>
    </row>
    <row r="59" spans="1:10" ht="12.75" customHeight="1">
      <c r="A59" s="158"/>
      <c r="B59" s="158"/>
      <c r="C59" s="158"/>
      <c r="D59" s="158"/>
      <c r="E59" s="253"/>
      <c r="F59" s="161"/>
      <c r="G59" s="161"/>
      <c r="H59" s="253"/>
      <c r="I59" s="404"/>
      <c r="J59" s="415"/>
    </row>
    <row r="60" spans="1:10" ht="12.75" customHeight="1">
      <c r="A60" s="158"/>
      <c r="B60" s="158"/>
      <c r="C60" s="158"/>
      <c r="D60" s="158"/>
      <c r="E60" s="253"/>
      <c r="F60" s="161"/>
      <c r="G60" s="161"/>
      <c r="H60" s="253"/>
      <c r="I60" s="404"/>
      <c r="J60" s="415"/>
    </row>
    <row r="61" spans="1:10" ht="12.75" customHeight="1">
      <c r="A61" s="158"/>
      <c r="B61" s="158"/>
      <c r="C61" s="158"/>
      <c r="D61" s="158"/>
      <c r="E61" s="253"/>
      <c r="F61" s="161"/>
      <c r="G61" s="161"/>
      <c r="H61" s="253"/>
      <c r="I61" s="404"/>
      <c r="J61" s="415"/>
    </row>
    <row r="62" spans="1:10" ht="12.75" customHeight="1">
      <c r="A62" s="158"/>
      <c r="B62" s="158"/>
      <c r="C62" s="158"/>
      <c r="D62" s="158"/>
      <c r="E62" s="253"/>
      <c r="F62" s="161"/>
      <c r="G62" s="161"/>
      <c r="H62" s="253"/>
      <c r="I62" s="404"/>
      <c r="J62" s="415"/>
    </row>
    <row r="63" spans="1:10" ht="12.75" customHeight="1">
      <c r="A63" s="158"/>
      <c r="B63" s="158"/>
      <c r="C63" s="158"/>
      <c r="D63" s="158"/>
      <c r="E63" s="253"/>
      <c r="F63" s="161" t="s">
        <v>496</v>
      </c>
      <c r="G63" s="161"/>
      <c r="H63" s="253"/>
      <c r="I63" s="404"/>
      <c r="J63" s="415"/>
    </row>
    <row r="64" spans="1:10" ht="12.75" customHeight="1">
      <c r="A64" s="164"/>
      <c r="B64" s="165"/>
      <c r="C64" s="164"/>
      <c r="D64" s="166"/>
      <c r="E64" s="169" t="s">
        <v>3</v>
      </c>
      <c r="F64" s="167" t="s">
        <v>105</v>
      </c>
      <c r="G64" s="168" t="s">
        <v>106</v>
      </c>
      <c r="H64" s="169" t="s">
        <v>3</v>
      </c>
      <c r="I64" s="64" t="s">
        <v>107</v>
      </c>
      <c r="J64" s="65"/>
    </row>
    <row r="65" spans="1:10" ht="12.75" customHeight="1">
      <c r="A65" s="170" t="s">
        <v>102</v>
      </c>
      <c r="B65" s="171" t="s">
        <v>103</v>
      </c>
      <c r="C65" s="170" t="s">
        <v>4</v>
      </c>
      <c r="D65" s="172" t="s">
        <v>104</v>
      </c>
      <c r="E65" s="175" t="s">
        <v>347</v>
      </c>
      <c r="F65" s="173" t="s">
        <v>108</v>
      </c>
      <c r="G65" s="174" t="s">
        <v>109</v>
      </c>
      <c r="H65" s="175" t="s">
        <v>451</v>
      </c>
      <c r="I65" s="66"/>
      <c r="J65" s="67"/>
    </row>
    <row r="66" spans="1:10" ht="12.75" customHeight="1">
      <c r="A66" s="176"/>
      <c r="B66" s="177"/>
      <c r="C66" s="176"/>
      <c r="D66" s="178"/>
      <c r="E66" s="181"/>
      <c r="F66" s="179" t="s">
        <v>450</v>
      </c>
      <c r="G66" s="180" t="s">
        <v>110</v>
      </c>
      <c r="H66" s="181"/>
      <c r="I66" s="71" t="s">
        <v>111</v>
      </c>
      <c r="J66" s="68" t="s">
        <v>112</v>
      </c>
    </row>
    <row r="67" spans="1:10" ht="12.75" customHeight="1">
      <c r="A67" s="449">
        <v>1</v>
      </c>
      <c r="B67" s="449">
        <v>2</v>
      </c>
      <c r="C67" s="449">
        <v>3</v>
      </c>
      <c r="D67" s="449">
        <v>4</v>
      </c>
      <c r="E67" s="475">
        <v>5</v>
      </c>
      <c r="F67" s="475">
        <v>6</v>
      </c>
      <c r="G67" s="475">
        <v>7</v>
      </c>
      <c r="H67" s="476">
        <v>8</v>
      </c>
      <c r="I67" s="477">
        <v>9</v>
      </c>
      <c r="J67" s="478">
        <v>10</v>
      </c>
    </row>
    <row r="68" spans="1:10" ht="12.75" customHeight="1">
      <c r="A68" s="287">
        <v>700</v>
      </c>
      <c r="B68" s="107"/>
      <c r="C68" s="106"/>
      <c r="D68" s="101" t="s">
        <v>33</v>
      </c>
      <c r="E68" s="247">
        <f>E70+E85</f>
        <v>769621.8200000001</v>
      </c>
      <c r="F68" s="103">
        <f>F70+F85</f>
        <v>898000</v>
      </c>
      <c r="G68" s="103">
        <f>G70+G85</f>
        <v>1032200</v>
      </c>
      <c r="H68" s="247">
        <f>H70+H85</f>
        <v>749163.6499999999</v>
      </c>
      <c r="I68" s="224">
        <f>H68/G68*100</f>
        <v>72.57931118000387</v>
      </c>
      <c r="J68" s="105">
        <f>H68/E68*100</f>
        <v>97.34178924396917</v>
      </c>
    </row>
    <row r="69" spans="1:10" ht="12.75" customHeight="1">
      <c r="A69" s="287"/>
      <c r="B69" s="99"/>
      <c r="C69" s="106"/>
      <c r="D69" s="355" t="s">
        <v>216</v>
      </c>
      <c r="E69" s="516">
        <v>0</v>
      </c>
      <c r="F69" s="517">
        <v>0</v>
      </c>
      <c r="G69" s="517">
        <v>0</v>
      </c>
      <c r="H69" s="516">
        <v>0</v>
      </c>
      <c r="I69" s="518">
        <v>0</v>
      </c>
      <c r="J69" s="519">
        <v>0</v>
      </c>
    </row>
    <row r="70" spans="1:10" ht="12.75" customHeight="1">
      <c r="A70" s="45"/>
      <c r="B70" s="136">
        <v>70005</v>
      </c>
      <c r="C70" s="108"/>
      <c r="D70" s="109" t="s">
        <v>34</v>
      </c>
      <c r="E70" s="245">
        <f>SUM(E71:E84)</f>
        <v>380672.87</v>
      </c>
      <c r="F70" s="110">
        <f>SUM(F71:F84)</f>
        <v>440000</v>
      </c>
      <c r="G70" s="110">
        <f>SUM(G71:G84)</f>
        <v>574200</v>
      </c>
      <c r="H70" s="245">
        <f>SUM(H71:H84)</f>
        <v>420216.99</v>
      </c>
      <c r="I70" s="225">
        <f>H70/G70*100</f>
        <v>73.18303552769069</v>
      </c>
      <c r="J70" s="72">
        <f>H70/E70*100</f>
        <v>110.3879533101479</v>
      </c>
    </row>
    <row r="71" spans="1:10" ht="12.75" customHeight="1">
      <c r="A71" s="47"/>
      <c r="B71" s="134"/>
      <c r="C71" s="31">
        <v>4210</v>
      </c>
      <c r="D71" s="15" t="s">
        <v>7</v>
      </c>
      <c r="E71" s="184">
        <v>48037.4</v>
      </c>
      <c r="F71" s="19">
        <v>38800</v>
      </c>
      <c r="G71" s="19">
        <v>37962</v>
      </c>
      <c r="H71" s="184">
        <v>7694.34</v>
      </c>
      <c r="I71" s="226">
        <f>H71/G71*100</f>
        <v>20.26853168958432</v>
      </c>
      <c r="J71" s="41">
        <f>H71/E71*100</f>
        <v>16.01739477990066</v>
      </c>
    </row>
    <row r="72" spans="1:10" ht="12.75" customHeight="1">
      <c r="A72" s="47"/>
      <c r="B72" s="134"/>
      <c r="C72" s="31">
        <v>4260</v>
      </c>
      <c r="D72" s="15" t="s">
        <v>15</v>
      </c>
      <c r="E72" s="184">
        <v>170294.14</v>
      </c>
      <c r="F72" s="19">
        <v>207500</v>
      </c>
      <c r="G72" s="19">
        <v>166795</v>
      </c>
      <c r="H72" s="184">
        <v>149122.2</v>
      </c>
      <c r="I72" s="229">
        <f aca="true" t="shared" si="4" ref="I72:I78">H72/G72*100</f>
        <v>89.40447855151534</v>
      </c>
      <c r="J72" s="41">
        <f>H72/E72*100</f>
        <v>87.56742892033749</v>
      </c>
    </row>
    <row r="73" spans="1:10" ht="12.75" customHeight="1">
      <c r="A73" s="47"/>
      <c r="B73" s="134"/>
      <c r="C73" s="31">
        <v>4270</v>
      </c>
      <c r="D73" s="15" t="s">
        <v>27</v>
      </c>
      <c r="E73" s="184">
        <v>7439.04</v>
      </c>
      <c r="F73" s="19">
        <v>58300</v>
      </c>
      <c r="G73" s="19">
        <v>53100</v>
      </c>
      <c r="H73" s="184">
        <v>11401.99</v>
      </c>
      <c r="I73" s="226">
        <f t="shared" si="4"/>
        <v>21.472674199623352</v>
      </c>
      <c r="J73" s="41">
        <f>H73/E73*100</f>
        <v>153.27233083838775</v>
      </c>
    </row>
    <row r="74" spans="1:10" ht="12.75" customHeight="1">
      <c r="A74" s="47"/>
      <c r="B74" s="134"/>
      <c r="C74" s="31">
        <v>4280</v>
      </c>
      <c r="D74" s="15" t="s">
        <v>95</v>
      </c>
      <c r="E74" s="184">
        <v>0</v>
      </c>
      <c r="F74" s="19">
        <v>200</v>
      </c>
      <c r="G74" s="19">
        <v>200</v>
      </c>
      <c r="H74" s="184">
        <v>0</v>
      </c>
      <c r="I74" s="226">
        <v>0</v>
      </c>
      <c r="J74" s="41">
        <v>0</v>
      </c>
    </row>
    <row r="75" spans="1:10" ht="12.75" customHeight="1">
      <c r="A75" s="47"/>
      <c r="B75" s="134"/>
      <c r="C75" s="31">
        <v>4300</v>
      </c>
      <c r="D75" s="15" t="s">
        <v>10</v>
      </c>
      <c r="E75" s="184">
        <v>79370.11</v>
      </c>
      <c r="F75" s="19">
        <v>54000</v>
      </c>
      <c r="G75" s="19">
        <v>90737</v>
      </c>
      <c r="H75" s="184">
        <v>68453.6</v>
      </c>
      <c r="I75" s="229">
        <f t="shared" si="4"/>
        <v>75.44177127301982</v>
      </c>
      <c r="J75" s="41">
        <f aca="true" t="shared" si="5" ref="J75:J82">H75/E75*100</f>
        <v>86.24606920665727</v>
      </c>
    </row>
    <row r="76" spans="1:10" ht="12.75" customHeight="1">
      <c r="A76" s="47"/>
      <c r="B76" s="134"/>
      <c r="C76" s="31">
        <v>4350</v>
      </c>
      <c r="D76" s="6" t="s">
        <v>168</v>
      </c>
      <c r="E76" s="184">
        <v>636.75</v>
      </c>
      <c r="F76" s="19">
        <v>2500</v>
      </c>
      <c r="G76" s="19">
        <v>2500</v>
      </c>
      <c r="H76" s="184">
        <v>805.7</v>
      </c>
      <c r="I76" s="229">
        <f t="shared" si="4"/>
        <v>32.228</v>
      </c>
      <c r="J76" s="41">
        <f t="shared" si="5"/>
        <v>126.53317628582647</v>
      </c>
    </row>
    <row r="77" spans="1:10" ht="12.75" customHeight="1">
      <c r="A77" s="47"/>
      <c r="B77" s="134"/>
      <c r="C77" s="31">
        <v>4360</v>
      </c>
      <c r="D77" s="218" t="s">
        <v>164</v>
      </c>
      <c r="E77" s="184">
        <v>71.59</v>
      </c>
      <c r="F77" s="19">
        <v>5100</v>
      </c>
      <c r="G77" s="19">
        <v>5100</v>
      </c>
      <c r="H77" s="184">
        <v>0</v>
      </c>
      <c r="I77" s="229">
        <f t="shared" si="4"/>
        <v>0</v>
      </c>
      <c r="J77" s="41">
        <v>0</v>
      </c>
    </row>
    <row r="78" spans="1:10" ht="12.75" customHeight="1">
      <c r="A78" s="47"/>
      <c r="B78" s="134"/>
      <c r="C78" s="31">
        <v>4370</v>
      </c>
      <c r="D78" s="218" t="s">
        <v>337</v>
      </c>
      <c r="E78" s="184">
        <v>867.31</v>
      </c>
      <c r="F78" s="19">
        <v>5100</v>
      </c>
      <c r="G78" s="19">
        <v>5100</v>
      </c>
      <c r="H78" s="184">
        <v>692.3</v>
      </c>
      <c r="I78" s="229">
        <f t="shared" si="4"/>
        <v>13.574509803921567</v>
      </c>
      <c r="J78" s="41">
        <f t="shared" si="5"/>
        <v>79.8215171046108</v>
      </c>
    </row>
    <row r="79" spans="1:10" ht="12.75" customHeight="1">
      <c r="A79" s="47"/>
      <c r="B79" s="134"/>
      <c r="C79" s="31">
        <v>4410</v>
      </c>
      <c r="D79" s="15" t="s">
        <v>16</v>
      </c>
      <c r="E79" s="184">
        <v>1946.8</v>
      </c>
      <c r="F79" s="19">
        <v>2800</v>
      </c>
      <c r="G79" s="19">
        <v>2719</v>
      </c>
      <c r="H79" s="184">
        <v>1215.1</v>
      </c>
      <c r="I79" s="229">
        <f aca="true" t="shared" si="6" ref="I79:I84">H79/G79*100</f>
        <v>44.68922397940419</v>
      </c>
      <c r="J79" s="41">
        <f t="shared" si="5"/>
        <v>62.41524553112801</v>
      </c>
    </row>
    <row r="80" spans="1:10" ht="12.75" customHeight="1">
      <c r="A80" s="47"/>
      <c r="B80" s="134"/>
      <c r="C80" s="31">
        <v>4430</v>
      </c>
      <c r="D80" s="15" t="s">
        <v>28</v>
      </c>
      <c r="E80" s="184">
        <v>100</v>
      </c>
      <c r="F80" s="19">
        <v>4000</v>
      </c>
      <c r="G80" s="19">
        <v>4000</v>
      </c>
      <c r="H80" s="184">
        <v>0</v>
      </c>
      <c r="I80" s="229">
        <f t="shared" si="6"/>
        <v>0</v>
      </c>
      <c r="J80" s="41">
        <f t="shared" si="5"/>
        <v>0</v>
      </c>
    </row>
    <row r="81" spans="1:10" ht="12.75" customHeight="1">
      <c r="A81" s="47"/>
      <c r="B81" s="134"/>
      <c r="C81" s="31">
        <v>4480</v>
      </c>
      <c r="D81" s="15" t="s">
        <v>29</v>
      </c>
      <c r="E81" s="184">
        <v>20019</v>
      </c>
      <c r="F81" s="19">
        <v>18000</v>
      </c>
      <c r="G81" s="19">
        <v>17787</v>
      </c>
      <c r="H81" s="184">
        <v>17150</v>
      </c>
      <c r="I81" s="229">
        <f t="shared" si="6"/>
        <v>96.41873278236915</v>
      </c>
      <c r="J81" s="41">
        <f t="shared" si="5"/>
        <v>85.66861481592487</v>
      </c>
    </row>
    <row r="82" spans="1:10" ht="12.75" customHeight="1">
      <c r="A82" s="47"/>
      <c r="B82" s="134"/>
      <c r="C82" s="31">
        <v>4530</v>
      </c>
      <c r="D82" s="15" t="s">
        <v>43</v>
      </c>
      <c r="E82" s="184">
        <v>49235.63</v>
      </c>
      <c r="F82" s="16">
        <v>35700</v>
      </c>
      <c r="G82" s="16">
        <v>180700</v>
      </c>
      <c r="H82" s="184">
        <v>157819.02</v>
      </c>
      <c r="I82" s="229">
        <f t="shared" si="6"/>
        <v>87.3375871610404</v>
      </c>
      <c r="J82" s="41">
        <f t="shared" si="5"/>
        <v>320.538236232582</v>
      </c>
    </row>
    <row r="83" spans="1:10" ht="12.75" customHeight="1">
      <c r="A83" s="47"/>
      <c r="B83" s="134"/>
      <c r="C83" s="7">
        <v>4610</v>
      </c>
      <c r="D83" s="15" t="s">
        <v>123</v>
      </c>
      <c r="E83" s="184">
        <v>1230</v>
      </c>
      <c r="F83" s="19">
        <v>8000</v>
      </c>
      <c r="G83" s="19">
        <v>5500</v>
      </c>
      <c r="H83" s="184">
        <v>4837.74</v>
      </c>
      <c r="I83" s="229">
        <f t="shared" si="6"/>
        <v>87.95890909090909</v>
      </c>
      <c r="J83" s="41">
        <f aca="true" t="shared" si="7" ref="J83:J91">H83/E83*100</f>
        <v>393.31219512195116</v>
      </c>
    </row>
    <row r="84" spans="1:10" ht="12.75" customHeight="1">
      <c r="A84" s="47"/>
      <c r="B84" s="134"/>
      <c r="C84" s="7">
        <v>4700</v>
      </c>
      <c r="D84" s="15" t="s">
        <v>152</v>
      </c>
      <c r="E84" s="184">
        <v>1425.1</v>
      </c>
      <c r="F84" s="19">
        <v>0</v>
      </c>
      <c r="G84" s="19">
        <v>2000</v>
      </c>
      <c r="H84" s="184">
        <v>1025</v>
      </c>
      <c r="I84" s="229">
        <f t="shared" si="6"/>
        <v>51.24999999999999</v>
      </c>
      <c r="J84" s="41">
        <f t="shared" si="7"/>
        <v>71.92477720861694</v>
      </c>
    </row>
    <row r="85" spans="1:10" ht="12.75" customHeight="1">
      <c r="A85" s="47"/>
      <c r="B85" s="119">
        <v>70020</v>
      </c>
      <c r="C85" s="128"/>
      <c r="D85" s="109" t="s">
        <v>202</v>
      </c>
      <c r="E85" s="264">
        <v>388948.95</v>
      </c>
      <c r="F85" s="110">
        <v>458000</v>
      </c>
      <c r="G85" s="110">
        <v>458000</v>
      </c>
      <c r="H85" s="264">
        <v>328946.66</v>
      </c>
      <c r="I85" s="230">
        <f aca="true" t="shared" si="8" ref="I85:I90">H85/G85*100</f>
        <v>71.82241484716157</v>
      </c>
      <c r="J85" s="72">
        <f t="shared" si="7"/>
        <v>84.57322226991485</v>
      </c>
    </row>
    <row r="86" spans="1:10" ht="12.75" customHeight="1">
      <c r="A86" s="47"/>
      <c r="B86" s="48"/>
      <c r="C86" s="7">
        <v>4270</v>
      </c>
      <c r="D86" s="15" t="s">
        <v>27</v>
      </c>
      <c r="E86" s="184">
        <v>388948.95</v>
      </c>
      <c r="F86" s="19">
        <v>458000</v>
      </c>
      <c r="G86" s="19">
        <v>458000</v>
      </c>
      <c r="H86" s="184">
        <v>328946.66</v>
      </c>
      <c r="I86" s="229">
        <f t="shared" si="8"/>
        <v>71.82241484716157</v>
      </c>
      <c r="J86" s="41">
        <f t="shared" si="7"/>
        <v>84.57322226991485</v>
      </c>
    </row>
    <row r="87" spans="1:10" ht="12.75" customHeight="1">
      <c r="A87" s="107">
        <v>710</v>
      </c>
      <c r="B87" s="341"/>
      <c r="C87" s="106"/>
      <c r="D87" s="101" t="s">
        <v>35</v>
      </c>
      <c r="E87" s="247">
        <f>E89+E91+E93+E103+E131</f>
        <v>609852.79</v>
      </c>
      <c r="F87" s="103">
        <f>F89+F91+F93+F103+F131</f>
        <v>768000</v>
      </c>
      <c r="G87" s="103">
        <f>G89+G91+G93+G103+G131</f>
        <v>778333</v>
      </c>
      <c r="H87" s="247">
        <f>H89+H91+H93+H103+H131</f>
        <v>653928.03</v>
      </c>
      <c r="I87" s="231">
        <f t="shared" si="8"/>
        <v>84.01648523189947</v>
      </c>
      <c r="J87" s="197">
        <f t="shared" si="7"/>
        <v>107.22719330348558</v>
      </c>
    </row>
    <row r="88" spans="1:10" ht="12.75" customHeight="1">
      <c r="A88" s="99"/>
      <c r="B88" s="220"/>
      <c r="C88" s="106"/>
      <c r="D88" s="355" t="s">
        <v>217</v>
      </c>
      <c r="E88" s="516">
        <f>E94+E104</f>
        <v>15313.5</v>
      </c>
      <c r="F88" s="517">
        <f>F94+F104</f>
        <v>20000</v>
      </c>
      <c r="G88" s="517">
        <f>G94+G104</f>
        <v>28000</v>
      </c>
      <c r="H88" s="516">
        <f>H94</f>
        <v>27306</v>
      </c>
      <c r="I88" s="524">
        <f t="shared" si="8"/>
        <v>97.52142857142857</v>
      </c>
      <c r="J88" s="525">
        <f>H88/E88*100</f>
        <v>178.3132530120482</v>
      </c>
    </row>
    <row r="89" spans="1:10" ht="12.75" customHeight="1">
      <c r="A89" s="42"/>
      <c r="B89" s="128">
        <v>71013</v>
      </c>
      <c r="C89" s="108"/>
      <c r="D89" s="109" t="s">
        <v>36</v>
      </c>
      <c r="E89" s="245">
        <v>104000</v>
      </c>
      <c r="F89" s="110">
        <v>178000</v>
      </c>
      <c r="G89" s="110">
        <v>178000</v>
      </c>
      <c r="H89" s="245">
        <v>178000</v>
      </c>
      <c r="I89" s="230">
        <f t="shared" si="8"/>
        <v>100</v>
      </c>
      <c r="J89" s="133">
        <f t="shared" si="7"/>
        <v>171.15384615384613</v>
      </c>
    </row>
    <row r="90" spans="1:10" ht="12.75" customHeight="1">
      <c r="A90" s="30"/>
      <c r="B90" s="44"/>
      <c r="C90" s="31">
        <v>4300</v>
      </c>
      <c r="D90" s="15" t="s">
        <v>10</v>
      </c>
      <c r="E90" s="184">
        <v>104000</v>
      </c>
      <c r="F90" s="19">
        <v>178000</v>
      </c>
      <c r="G90" s="19">
        <v>178000</v>
      </c>
      <c r="H90" s="184">
        <v>178000</v>
      </c>
      <c r="I90" s="229">
        <f t="shared" si="8"/>
        <v>100</v>
      </c>
      <c r="J90" s="130">
        <f t="shared" si="7"/>
        <v>171.15384615384613</v>
      </c>
    </row>
    <row r="91" spans="1:10" ht="12.75" customHeight="1">
      <c r="A91" s="27"/>
      <c r="B91" s="128">
        <v>71014</v>
      </c>
      <c r="C91" s="108"/>
      <c r="D91" s="109" t="s">
        <v>141</v>
      </c>
      <c r="E91" s="245">
        <v>26000</v>
      </c>
      <c r="F91" s="110">
        <v>0</v>
      </c>
      <c r="G91" s="110">
        <v>0</v>
      </c>
      <c r="H91" s="245">
        <v>0</v>
      </c>
      <c r="I91" s="230">
        <v>0</v>
      </c>
      <c r="J91" s="133">
        <f t="shared" si="7"/>
        <v>0</v>
      </c>
    </row>
    <row r="92" spans="1:10" ht="12.75" customHeight="1">
      <c r="A92" s="30"/>
      <c r="B92" s="44"/>
      <c r="C92" s="31">
        <v>4300</v>
      </c>
      <c r="D92" s="15" t="s">
        <v>10</v>
      </c>
      <c r="E92" s="184">
        <v>26000</v>
      </c>
      <c r="F92" s="19">
        <v>0</v>
      </c>
      <c r="G92" s="19">
        <v>0</v>
      </c>
      <c r="H92" s="184">
        <v>0</v>
      </c>
      <c r="I92" s="229">
        <v>0</v>
      </c>
      <c r="J92" s="130">
        <f>H92/E92*100</f>
        <v>0</v>
      </c>
    </row>
    <row r="93" spans="1:10" ht="12.75" customHeight="1">
      <c r="A93" s="30"/>
      <c r="B93" s="128">
        <v>71014</v>
      </c>
      <c r="C93" s="108"/>
      <c r="D93" s="109" t="s">
        <v>141</v>
      </c>
      <c r="E93" s="245">
        <f>SUM(E95:E102)</f>
        <v>190152.79</v>
      </c>
      <c r="F93" s="110">
        <f>SUM(F95:F102)</f>
        <v>210000</v>
      </c>
      <c r="G93" s="110">
        <f>SUM(G95:G102)</f>
        <v>210000</v>
      </c>
      <c r="H93" s="245">
        <f>SUM(H95:H102)</f>
        <v>175595.03</v>
      </c>
      <c r="I93" s="230">
        <f>H93/G93*100</f>
        <v>83.61668095238095</v>
      </c>
      <c r="J93" s="133">
        <f aca="true" t="shared" si="9" ref="J93:J98">H93/E93*100</f>
        <v>92.34417754270132</v>
      </c>
    </row>
    <row r="94" spans="1:10" ht="12.75" customHeight="1">
      <c r="A94" s="30"/>
      <c r="B94" s="111"/>
      <c r="C94" s="108"/>
      <c r="D94" s="14" t="s">
        <v>216</v>
      </c>
      <c r="E94" s="412">
        <f>E102</f>
        <v>15313.5</v>
      </c>
      <c r="F94" s="511">
        <f>F102</f>
        <v>20000</v>
      </c>
      <c r="G94" s="511">
        <f>G102</f>
        <v>28000</v>
      </c>
      <c r="H94" s="412">
        <f>H102</f>
        <v>27306</v>
      </c>
      <c r="I94" s="512">
        <f>H94/G94*100</f>
        <v>97.52142857142857</v>
      </c>
      <c r="J94" s="526">
        <f t="shared" si="9"/>
        <v>178.3132530120482</v>
      </c>
    </row>
    <row r="95" spans="1:10" ht="12.75" customHeight="1">
      <c r="A95" s="30"/>
      <c r="B95" s="44"/>
      <c r="C95" s="31">
        <v>4210</v>
      </c>
      <c r="D95" s="15" t="s">
        <v>7</v>
      </c>
      <c r="E95" s="184">
        <v>23157.2</v>
      </c>
      <c r="F95" s="19">
        <v>20000</v>
      </c>
      <c r="G95" s="19">
        <v>32000</v>
      </c>
      <c r="H95" s="184">
        <v>24343.14</v>
      </c>
      <c r="I95" s="229">
        <f>H95/G95*100</f>
        <v>76.0723125</v>
      </c>
      <c r="J95" s="130">
        <f t="shared" si="9"/>
        <v>105.12125818320004</v>
      </c>
    </row>
    <row r="96" spans="1:10" ht="12.75" customHeight="1">
      <c r="A96" s="30"/>
      <c r="B96" s="44"/>
      <c r="C96" s="31">
        <v>4260</v>
      </c>
      <c r="D96" s="15" t="s">
        <v>15</v>
      </c>
      <c r="E96" s="184">
        <v>29398.3</v>
      </c>
      <c r="F96" s="19">
        <v>30000</v>
      </c>
      <c r="G96" s="19">
        <v>30000</v>
      </c>
      <c r="H96" s="184">
        <v>20690.36</v>
      </c>
      <c r="I96" s="229">
        <f aca="true" t="shared" si="10" ref="I96:I102">H96/G96*100</f>
        <v>68.96786666666667</v>
      </c>
      <c r="J96" s="130">
        <f t="shared" si="9"/>
        <v>70.37944370933013</v>
      </c>
    </row>
    <row r="97" spans="1:10" ht="12.75" customHeight="1">
      <c r="A97" s="30"/>
      <c r="B97" s="44"/>
      <c r="C97" s="31">
        <v>4270</v>
      </c>
      <c r="D97" s="15" t="s">
        <v>27</v>
      </c>
      <c r="E97" s="184">
        <v>427.5</v>
      </c>
      <c r="F97" s="19">
        <v>2000</v>
      </c>
      <c r="G97" s="19">
        <v>2000</v>
      </c>
      <c r="H97" s="184">
        <v>1045.5</v>
      </c>
      <c r="I97" s="229">
        <f t="shared" si="10"/>
        <v>52.275000000000006</v>
      </c>
      <c r="J97" s="130">
        <f t="shared" si="9"/>
        <v>244.56140350877195</v>
      </c>
    </row>
    <row r="98" spans="1:10" ht="12.75" customHeight="1">
      <c r="A98" s="30"/>
      <c r="B98" s="44"/>
      <c r="C98" s="31">
        <v>4300</v>
      </c>
      <c r="D98" s="15" t="s">
        <v>10</v>
      </c>
      <c r="E98" s="184">
        <v>119845.45</v>
      </c>
      <c r="F98" s="19">
        <v>133000</v>
      </c>
      <c r="G98" s="19">
        <v>113000</v>
      </c>
      <c r="H98" s="184">
        <v>101152.53</v>
      </c>
      <c r="I98" s="229">
        <f t="shared" si="10"/>
        <v>89.51551327433627</v>
      </c>
      <c r="J98" s="130">
        <f t="shared" si="9"/>
        <v>84.402478358586</v>
      </c>
    </row>
    <row r="99" spans="1:10" ht="12.75" customHeight="1">
      <c r="A99" s="30"/>
      <c r="B99" s="44"/>
      <c r="C99" s="31">
        <v>4430</v>
      </c>
      <c r="D99" s="15" t="s">
        <v>28</v>
      </c>
      <c r="E99" s="184">
        <v>34</v>
      </c>
      <c r="F99" s="19">
        <v>1000</v>
      </c>
      <c r="G99" s="19">
        <v>1000</v>
      </c>
      <c r="H99" s="184">
        <v>0</v>
      </c>
      <c r="I99" s="229">
        <f t="shared" si="10"/>
        <v>0</v>
      </c>
      <c r="J99" s="130">
        <v>0</v>
      </c>
    </row>
    <row r="100" spans="1:10" ht="12.75" customHeight="1">
      <c r="A100" s="30"/>
      <c r="B100" s="44"/>
      <c r="C100" s="31">
        <v>4610</v>
      </c>
      <c r="D100" s="15" t="s">
        <v>123</v>
      </c>
      <c r="E100" s="184">
        <v>101.84</v>
      </c>
      <c r="F100" s="19">
        <v>1000</v>
      </c>
      <c r="G100" s="19">
        <v>1000</v>
      </c>
      <c r="H100" s="184">
        <v>177.5</v>
      </c>
      <c r="I100" s="229">
        <f t="shared" si="10"/>
        <v>17.75</v>
      </c>
      <c r="J100" s="130">
        <f>H100/E100*100</f>
        <v>174.29300864100549</v>
      </c>
    </row>
    <row r="101" spans="1:10" ht="12.75" customHeight="1">
      <c r="A101" s="30"/>
      <c r="B101" s="44"/>
      <c r="C101" s="31">
        <v>4700</v>
      </c>
      <c r="D101" s="15" t="s">
        <v>152</v>
      </c>
      <c r="E101" s="184">
        <v>1875</v>
      </c>
      <c r="F101" s="19">
        <v>3000</v>
      </c>
      <c r="G101" s="19">
        <v>3000</v>
      </c>
      <c r="H101" s="184">
        <v>880</v>
      </c>
      <c r="I101" s="229">
        <f t="shared" si="10"/>
        <v>29.333333333333332</v>
      </c>
      <c r="J101" s="130">
        <f>H101/E101*100</f>
        <v>46.93333333333333</v>
      </c>
    </row>
    <row r="102" spans="1:10" ht="12.75" customHeight="1">
      <c r="A102" s="30"/>
      <c r="B102" s="44"/>
      <c r="C102" s="31">
        <v>6060</v>
      </c>
      <c r="D102" s="15" t="s">
        <v>298</v>
      </c>
      <c r="E102" s="184">
        <v>15313.5</v>
      </c>
      <c r="F102" s="19">
        <v>20000</v>
      </c>
      <c r="G102" s="19">
        <v>28000</v>
      </c>
      <c r="H102" s="184">
        <v>27306</v>
      </c>
      <c r="I102" s="229">
        <f t="shared" si="10"/>
        <v>97.52142857142857</v>
      </c>
      <c r="J102" s="130">
        <f>H102/E102*100</f>
        <v>178.3132530120482</v>
      </c>
    </row>
    <row r="103" spans="1:10" ht="12.75" customHeight="1">
      <c r="A103" s="27"/>
      <c r="B103" s="128">
        <v>71015</v>
      </c>
      <c r="C103" s="108"/>
      <c r="D103" s="109" t="s">
        <v>37</v>
      </c>
      <c r="E103" s="245">
        <f>SUM(E105:E111)+SUM(E112:E123)</f>
        <v>289699.99999999994</v>
      </c>
      <c r="F103" s="219">
        <f>SUM(F105:F111)+SUM(F112:F123)</f>
        <v>290000</v>
      </c>
      <c r="G103" s="110">
        <f>SUM(G104:G123)</f>
        <v>300333</v>
      </c>
      <c r="H103" s="245">
        <f>SUM(H104:H123)</f>
        <v>300332.99999999994</v>
      </c>
      <c r="I103" s="230">
        <f>H103/G103*100</f>
        <v>99.99999999999997</v>
      </c>
      <c r="J103" s="133">
        <f>H103/E103*100</f>
        <v>103.67034863652054</v>
      </c>
    </row>
    <row r="104" spans="1:10" ht="12.75" customHeight="1">
      <c r="A104" s="27"/>
      <c r="B104" s="111"/>
      <c r="C104" s="108"/>
      <c r="D104" s="344" t="s">
        <v>216</v>
      </c>
      <c r="E104" s="412">
        <v>0</v>
      </c>
      <c r="F104" s="527">
        <v>0</v>
      </c>
      <c r="G104" s="511">
        <v>0</v>
      </c>
      <c r="H104" s="412">
        <v>0</v>
      </c>
      <c r="I104" s="512">
        <v>0</v>
      </c>
      <c r="J104" s="526">
        <v>0</v>
      </c>
    </row>
    <row r="105" spans="1:10" ht="12.75" customHeight="1">
      <c r="A105" s="30"/>
      <c r="B105" s="44"/>
      <c r="C105" s="31">
        <v>4010</v>
      </c>
      <c r="D105" s="15" t="s">
        <v>11</v>
      </c>
      <c r="E105" s="184">
        <v>109659.23</v>
      </c>
      <c r="F105" s="19">
        <v>93000</v>
      </c>
      <c r="G105" s="19">
        <v>118934</v>
      </c>
      <c r="H105" s="184">
        <v>118933.39</v>
      </c>
      <c r="I105" s="229">
        <f aca="true" t="shared" si="11" ref="I105:I110">H105/G105*100</f>
        <v>99.99948711049826</v>
      </c>
      <c r="J105" s="130">
        <f aca="true" t="shared" si="12" ref="J105:J110">H105/E105*100</f>
        <v>108.45725435059137</v>
      </c>
    </row>
    <row r="106" spans="1:10" ht="12.75" customHeight="1">
      <c r="A106" s="30"/>
      <c r="B106" s="44"/>
      <c r="C106" s="31">
        <v>4020</v>
      </c>
      <c r="D106" s="15" t="s">
        <v>149</v>
      </c>
      <c r="E106" s="184">
        <v>88166.98</v>
      </c>
      <c r="F106" s="19">
        <v>100000</v>
      </c>
      <c r="G106" s="19">
        <v>86713</v>
      </c>
      <c r="H106" s="184">
        <v>86712.85</v>
      </c>
      <c r="I106" s="229">
        <f t="shared" si="11"/>
        <v>99.99982701555707</v>
      </c>
      <c r="J106" s="130">
        <f t="shared" si="12"/>
        <v>98.35070907498478</v>
      </c>
    </row>
    <row r="107" spans="1:10" ht="12.75" customHeight="1">
      <c r="A107" s="30"/>
      <c r="B107" s="44"/>
      <c r="C107" s="31">
        <v>4040</v>
      </c>
      <c r="D107" s="15" t="s">
        <v>12</v>
      </c>
      <c r="E107" s="184">
        <v>11817.02</v>
      </c>
      <c r="F107" s="19">
        <v>15000</v>
      </c>
      <c r="G107" s="19">
        <v>13935</v>
      </c>
      <c r="H107" s="184">
        <v>13934.93</v>
      </c>
      <c r="I107" s="229">
        <f t="shared" si="11"/>
        <v>99.9994976677431</v>
      </c>
      <c r="J107" s="130">
        <f t="shared" si="12"/>
        <v>117.92253884651123</v>
      </c>
    </row>
    <row r="108" spans="1:10" ht="12.75" customHeight="1">
      <c r="A108" s="30"/>
      <c r="B108" s="44"/>
      <c r="C108" s="31">
        <v>4110</v>
      </c>
      <c r="D108" s="15" t="s">
        <v>13</v>
      </c>
      <c r="E108" s="184">
        <v>36707.67</v>
      </c>
      <c r="F108" s="19">
        <v>38000</v>
      </c>
      <c r="G108" s="19">
        <v>37653</v>
      </c>
      <c r="H108" s="184">
        <v>37652.95</v>
      </c>
      <c r="I108" s="229">
        <f t="shared" si="11"/>
        <v>99.99986720845617</v>
      </c>
      <c r="J108" s="130">
        <f t="shared" si="12"/>
        <v>102.57515663620165</v>
      </c>
    </row>
    <row r="109" spans="1:10" ht="12.75" customHeight="1">
      <c r="A109" s="30"/>
      <c r="B109" s="44"/>
      <c r="C109" s="31">
        <v>4120</v>
      </c>
      <c r="D109" s="15" t="s">
        <v>14</v>
      </c>
      <c r="E109" s="184">
        <v>4649.19</v>
      </c>
      <c r="F109" s="19">
        <v>5000</v>
      </c>
      <c r="G109" s="19">
        <v>4098</v>
      </c>
      <c r="H109" s="184">
        <v>4097.66</v>
      </c>
      <c r="I109" s="229">
        <f t="shared" si="11"/>
        <v>99.99170326988775</v>
      </c>
      <c r="J109" s="130">
        <f t="shared" si="12"/>
        <v>88.13707333965702</v>
      </c>
    </row>
    <row r="110" spans="1:10" ht="12.75" customHeight="1">
      <c r="A110" s="30"/>
      <c r="B110" s="44"/>
      <c r="C110" s="31">
        <v>4210</v>
      </c>
      <c r="D110" s="15" t="s">
        <v>7</v>
      </c>
      <c r="E110" s="184">
        <v>5433.37</v>
      </c>
      <c r="F110" s="19">
        <v>6000</v>
      </c>
      <c r="G110" s="19">
        <v>10949</v>
      </c>
      <c r="H110" s="184">
        <v>10948.51</v>
      </c>
      <c r="I110" s="229">
        <f t="shared" si="11"/>
        <v>99.99552470545255</v>
      </c>
      <c r="J110" s="130">
        <f t="shared" si="12"/>
        <v>201.5049591689872</v>
      </c>
    </row>
    <row r="111" spans="1:10" ht="12.75" customHeight="1">
      <c r="A111" s="30"/>
      <c r="B111" s="44"/>
      <c r="C111" s="31">
        <v>4240</v>
      </c>
      <c r="D111" s="15" t="s">
        <v>150</v>
      </c>
      <c r="E111" s="184">
        <v>0</v>
      </c>
      <c r="F111" s="19">
        <v>200</v>
      </c>
      <c r="G111" s="19">
        <v>0</v>
      </c>
      <c r="H111" s="184">
        <v>0</v>
      </c>
      <c r="I111" s="229">
        <v>0</v>
      </c>
      <c r="J111" s="130">
        <v>0</v>
      </c>
    </row>
    <row r="112" spans="1:10" ht="12.75" customHeight="1">
      <c r="A112" s="30"/>
      <c r="B112" s="44"/>
      <c r="C112" s="31">
        <v>4280</v>
      </c>
      <c r="D112" s="15" t="s">
        <v>95</v>
      </c>
      <c r="E112" s="184">
        <v>110</v>
      </c>
      <c r="F112" s="19">
        <v>300</v>
      </c>
      <c r="G112" s="19">
        <v>140</v>
      </c>
      <c r="H112" s="184">
        <v>140</v>
      </c>
      <c r="I112" s="229">
        <v>100</v>
      </c>
      <c r="J112" s="130">
        <f>H112/E112*100</f>
        <v>127.27272727272727</v>
      </c>
    </row>
    <row r="113" spans="1:10" ht="12.75" customHeight="1">
      <c r="A113" s="30"/>
      <c r="B113" s="44"/>
      <c r="C113" s="31">
        <v>4300</v>
      </c>
      <c r="D113" s="15" t="s">
        <v>10</v>
      </c>
      <c r="E113" s="184">
        <v>23915.58</v>
      </c>
      <c r="F113" s="19">
        <v>20000</v>
      </c>
      <c r="G113" s="19">
        <v>6109</v>
      </c>
      <c r="H113" s="184">
        <v>6109.72</v>
      </c>
      <c r="I113" s="229">
        <f aca="true" t="shared" si="13" ref="I113:I122">H113/G113*100</f>
        <v>100.01178588967099</v>
      </c>
      <c r="J113" s="130">
        <f aca="true" t="shared" si="14" ref="J113:J121">H113/E113*100</f>
        <v>25.547028338848566</v>
      </c>
    </row>
    <row r="114" spans="1:10" ht="12.75" customHeight="1">
      <c r="A114" s="30"/>
      <c r="B114" s="44"/>
      <c r="C114" s="31">
        <v>4350</v>
      </c>
      <c r="D114" s="15" t="s">
        <v>168</v>
      </c>
      <c r="E114" s="184">
        <v>449.62</v>
      </c>
      <c r="F114" s="19">
        <v>1000</v>
      </c>
      <c r="G114" s="19">
        <v>0</v>
      </c>
      <c r="H114" s="184">
        <v>0</v>
      </c>
      <c r="I114" s="229">
        <v>0</v>
      </c>
      <c r="J114" s="130">
        <f t="shared" si="14"/>
        <v>0</v>
      </c>
    </row>
    <row r="115" spans="1:10" ht="12.75" customHeight="1">
      <c r="A115" s="30"/>
      <c r="B115" s="44"/>
      <c r="C115" s="31">
        <v>4370</v>
      </c>
      <c r="D115" s="218" t="s">
        <v>337</v>
      </c>
      <c r="E115" s="184">
        <v>1144.68</v>
      </c>
      <c r="F115" s="19">
        <v>1500</v>
      </c>
      <c r="G115" s="19">
        <v>1225</v>
      </c>
      <c r="H115" s="184">
        <v>1225.11</v>
      </c>
      <c r="I115" s="229">
        <f>H115/G115*100</f>
        <v>100.00897959183672</v>
      </c>
      <c r="J115" s="130">
        <f t="shared" si="14"/>
        <v>107.02641786350769</v>
      </c>
    </row>
    <row r="116" spans="1:10" ht="12.75" customHeight="1">
      <c r="A116" s="30"/>
      <c r="B116" s="44"/>
      <c r="C116" s="31">
        <v>4400</v>
      </c>
      <c r="D116" s="218" t="s">
        <v>456</v>
      </c>
      <c r="E116" s="184"/>
      <c r="F116" s="19"/>
      <c r="G116" s="19"/>
      <c r="H116" s="184"/>
      <c r="I116" s="229"/>
      <c r="J116" s="130"/>
    </row>
    <row r="117" spans="1:10" ht="12.75" customHeight="1">
      <c r="A117" s="30"/>
      <c r="B117" s="44"/>
      <c r="C117" s="31"/>
      <c r="D117" s="218" t="s">
        <v>457</v>
      </c>
      <c r="E117" s="184">
        <v>0</v>
      </c>
      <c r="F117" s="19">
        <v>0</v>
      </c>
      <c r="G117" s="19">
        <v>13884</v>
      </c>
      <c r="H117" s="184">
        <v>13884</v>
      </c>
      <c r="I117" s="229">
        <v>100</v>
      </c>
      <c r="J117" s="130">
        <v>0</v>
      </c>
    </row>
    <row r="118" spans="1:10" ht="12.75" customHeight="1">
      <c r="A118" s="30"/>
      <c r="B118" s="44"/>
      <c r="C118" s="31">
        <v>4410</v>
      </c>
      <c r="D118" s="15" t="s">
        <v>16</v>
      </c>
      <c r="E118" s="184">
        <v>249.8</v>
      </c>
      <c r="F118" s="19">
        <v>500</v>
      </c>
      <c r="G118" s="19">
        <v>207</v>
      </c>
      <c r="H118" s="184">
        <v>207</v>
      </c>
      <c r="I118" s="229">
        <f t="shared" si="13"/>
        <v>100</v>
      </c>
      <c r="J118" s="130">
        <f t="shared" si="14"/>
        <v>82.86629303442754</v>
      </c>
    </row>
    <row r="119" spans="1:10" ht="12.75" customHeight="1">
      <c r="A119" s="30"/>
      <c r="B119" s="44"/>
      <c r="C119" s="31">
        <v>4430</v>
      </c>
      <c r="D119" s="15" t="s">
        <v>28</v>
      </c>
      <c r="E119" s="184">
        <v>1366</v>
      </c>
      <c r="F119" s="19">
        <v>1500</v>
      </c>
      <c r="G119" s="19">
        <v>1415</v>
      </c>
      <c r="H119" s="184">
        <v>1415</v>
      </c>
      <c r="I119" s="229">
        <f t="shared" si="13"/>
        <v>100</v>
      </c>
      <c r="J119" s="130">
        <f t="shared" si="14"/>
        <v>103.58711566617862</v>
      </c>
    </row>
    <row r="120" spans="1:10" ht="12.75" customHeight="1">
      <c r="A120" s="30"/>
      <c r="B120" s="44"/>
      <c r="C120" s="31">
        <v>4440</v>
      </c>
      <c r="D120" s="15" t="s">
        <v>17</v>
      </c>
      <c r="E120" s="184">
        <v>5470</v>
      </c>
      <c r="F120" s="19">
        <v>5500</v>
      </c>
      <c r="G120" s="19">
        <v>4923</v>
      </c>
      <c r="H120" s="184">
        <v>4923</v>
      </c>
      <c r="I120" s="229">
        <f t="shared" si="13"/>
        <v>100</v>
      </c>
      <c r="J120" s="130">
        <f t="shared" si="14"/>
        <v>90</v>
      </c>
    </row>
    <row r="121" spans="1:10" ht="12.75" customHeight="1">
      <c r="A121" s="30"/>
      <c r="B121" s="44"/>
      <c r="C121" s="31">
        <v>4550</v>
      </c>
      <c r="D121" s="15" t="s">
        <v>134</v>
      </c>
      <c r="E121" s="184">
        <v>90</v>
      </c>
      <c r="F121" s="19">
        <v>500</v>
      </c>
      <c r="G121" s="19">
        <v>0</v>
      </c>
      <c r="H121" s="184">
        <v>0</v>
      </c>
      <c r="I121" s="229">
        <v>0</v>
      </c>
      <c r="J121" s="130">
        <f t="shared" si="14"/>
        <v>0</v>
      </c>
    </row>
    <row r="122" spans="1:10" ht="12.75" customHeight="1">
      <c r="A122" s="30"/>
      <c r="B122" s="44"/>
      <c r="C122" s="31">
        <v>4610</v>
      </c>
      <c r="D122" s="15" t="s">
        <v>123</v>
      </c>
      <c r="E122" s="184">
        <v>10.86</v>
      </c>
      <c r="F122" s="19">
        <v>1000</v>
      </c>
      <c r="G122" s="19">
        <v>148</v>
      </c>
      <c r="H122" s="184">
        <v>148.88</v>
      </c>
      <c r="I122" s="229">
        <f t="shared" si="13"/>
        <v>100.59459459459458</v>
      </c>
      <c r="J122" s="130">
        <f>H122/E122*100</f>
        <v>1370.9023941068142</v>
      </c>
    </row>
    <row r="123" spans="1:10" ht="12.75" customHeight="1">
      <c r="A123" s="34"/>
      <c r="B123" s="420"/>
      <c r="C123" s="31">
        <v>4700</v>
      </c>
      <c r="D123" s="15" t="s">
        <v>152</v>
      </c>
      <c r="E123" s="184">
        <v>460</v>
      </c>
      <c r="F123" s="19">
        <v>1000</v>
      </c>
      <c r="G123" s="19">
        <v>0</v>
      </c>
      <c r="H123" s="184">
        <v>0</v>
      </c>
      <c r="I123" s="229">
        <v>0</v>
      </c>
      <c r="J123" s="130">
        <v>0</v>
      </c>
    </row>
    <row r="124" spans="1:10" ht="12.75" customHeight="1">
      <c r="A124" s="201"/>
      <c r="B124" s="201"/>
      <c r="C124" s="158"/>
      <c r="D124" s="158"/>
      <c r="E124" s="253"/>
      <c r="F124" s="161"/>
      <c r="G124" s="161"/>
      <c r="H124" s="253"/>
      <c r="I124" s="232"/>
      <c r="J124" s="195"/>
    </row>
    <row r="125" spans="1:10" ht="12.75" customHeight="1">
      <c r="A125" s="201"/>
      <c r="B125" s="201"/>
      <c r="C125" s="158"/>
      <c r="D125" s="158"/>
      <c r="E125" s="253"/>
      <c r="F125" s="161"/>
      <c r="G125" s="161"/>
      <c r="H125" s="253"/>
      <c r="I125" s="232"/>
      <c r="J125" s="195"/>
    </row>
    <row r="126" spans="1:10" ht="12.75" customHeight="1">
      <c r="A126" s="201"/>
      <c r="B126" s="201"/>
      <c r="C126" s="158"/>
      <c r="D126" s="158"/>
      <c r="E126" s="253"/>
      <c r="F126" s="161" t="s">
        <v>497</v>
      </c>
      <c r="G126" s="161"/>
      <c r="H126" s="253"/>
      <c r="I126" s="232"/>
      <c r="J126" s="195"/>
    </row>
    <row r="127" spans="1:10" ht="12.75" customHeight="1">
      <c r="A127" s="164"/>
      <c r="B127" s="165"/>
      <c r="C127" s="164"/>
      <c r="D127" s="166"/>
      <c r="E127" s="169" t="s">
        <v>3</v>
      </c>
      <c r="F127" s="167" t="s">
        <v>105</v>
      </c>
      <c r="G127" s="168" t="s">
        <v>106</v>
      </c>
      <c r="H127" s="169" t="s">
        <v>3</v>
      </c>
      <c r="I127" s="64" t="s">
        <v>107</v>
      </c>
      <c r="J127" s="65"/>
    </row>
    <row r="128" spans="1:10" ht="12.75" customHeight="1">
      <c r="A128" s="170" t="s">
        <v>102</v>
      </c>
      <c r="B128" s="171" t="s">
        <v>103</v>
      </c>
      <c r="C128" s="170" t="s">
        <v>4</v>
      </c>
      <c r="D128" s="172" t="s">
        <v>104</v>
      </c>
      <c r="E128" s="175" t="s">
        <v>347</v>
      </c>
      <c r="F128" s="173" t="s">
        <v>108</v>
      </c>
      <c r="G128" s="174" t="s">
        <v>109</v>
      </c>
      <c r="H128" s="175" t="s">
        <v>451</v>
      </c>
      <c r="I128" s="66"/>
      <c r="J128" s="67"/>
    </row>
    <row r="129" spans="1:10" ht="12.75" customHeight="1">
      <c r="A129" s="176"/>
      <c r="B129" s="177"/>
      <c r="C129" s="176"/>
      <c r="D129" s="178"/>
      <c r="E129" s="181"/>
      <c r="F129" s="179" t="s">
        <v>450</v>
      </c>
      <c r="G129" s="180" t="s">
        <v>110</v>
      </c>
      <c r="H129" s="181"/>
      <c r="I129" s="71" t="s">
        <v>111</v>
      </c>
      <c r="J129" s="68" t="s">
        <v>112</v>
      </c>
    </row>
    <row r="130" spans="1:10" ht="12.75" customHeight="1">
      <c r="A130" s="449">
        <v>1</v>
      </c>
      <c r="B130" s="449">
        <v>2</v>
      </c>
      <c r="C130" s="449">
        <v>3</v>
      </c>
      <c r="D130" s="449">
        <v>4</v>
      </c>
      <c r="E130" s="475">
        <v>5</v>
      </c>
      <c r="F130" s="475">
        <v>6</v>
      </c>
      <c r="G130" s="475">
        <v>7</v>
      </c>
      <c r="H130" s="476">
        <v>8</v>
      </c>
      <c r="I130" s="477">
        <v>9</v>
      </c>
      <c r="J130" s="478">
        <v>10</v>
      </c>
    </row>
    <row r="131" spans="1:10" ht="12.75" customHeight="1">
      <c r="A131" s="9"/>
      <c r="B131" s="427">
        <v>71095</v>
      </c>
      <c r="C131" s="108"/>
      <c r="D131" s="109" t="s">
        <v>184</v>
      </c>
      <c r="E131" s="245">
        <v>0</v>
      </c>
      <c r="F131" s="110">
        <v>90000</v>
      </c>
      <c r="G131" s="110">
        <v>90000</v>
      </c>
      <c r="H131" s="245">
        <v>0</v>
      </c>
      <c r="I131" s="230">
        <v>0</v>
      </c>
      <c r="J131" s="133">
        <v>0</v>
      </c>
    </row>
    <row r="132" spans="1:10" ht="12.75" customHeight="1">
      <c r="A132" s="9"/>
      <c r="B132" s="10"/>
      <c r="C132" s="31">
        <v>4300</v>
      </c>
      <c r="D132" s="15" t="s">
        <v>206</v>
      </c>
      <c r="E132" s="184">
        <v>0</v>
      </c>
      <c r="F132" s="19">
        <v>90000</v>
      </c>
      <c r="G132" s="19">
        <v>90000</v>
      </c>
      <c r="H132" s="184">
        <v>0</v>
      </c>
      <c r="I132" s="229">
        <v>0</v>
      </c>
      <c r="J132" s="130">
        <v>0</v>
      </c>
    </row>
    <row r="133" spans="1:10" ht="12.75" customHeight="1">
      <c r="A133" s="107">
        <v>750</v>
      </c>
      <c r="B133" s="107"/>
      <c r="C133" s="106"/>
      <c r="D133" s="101" t="s">
        <v>39</v>
      </c>
      <c r="E133" s="283">
        <f>E135+E139+E145+E180+E194+E215+E172</f>
        <v>11344921.94</v>
      </c>
      <c r="F133" s="103">
        <f>F135+F139+F145+F180+F194+F215</f>
        <v>6829987</v>
      </c>
      <c r="G133" s="103">
        <f>G135+G139+G145+G180+G194+G215+G172</f>
        <v>7377482</v>
      </c>
      <c r="H133" s="143">
        <f>H135+H139+H145+H180+H194+H215+H172</f>
        <v>6885880.000000002</v>
      </c>
      <c r="I133" s="231">
        <f aca="true" t="shared" si="15" ref="I133:I138">H133/G133*100</f>
        <v>93.33645273549975</v>
      </c>
      <c r="J133" s="197">
        <f aca="true" t="shared" si="16" ref="J133:J138">H133/E133*100</f>
        <v>60.695701886865535</v>
      </c>
    </row>
    <row r="134" spans="1:10" ht="12.75" customHeight="1">
      <c r="A134" s="99"/>
      <c r="B134" s="100"/>
      <c r="C134" s="106"/>
      <c r="D134" s="285" t="s">
        <v>217</v>
      </c>
      <c r="E134" s="516">
        <f>E146+E216+E173+E195</f>
        <v>5760688.67</v>
      </c>
      <c r="F134" s="517">
        <f>F216</f>
        <v>561779</v>
      </c>
      <c r="G134" s="517">
        <f>G146+G173+G195+G216</f>
        <v>1238693</v>
      </c>
      <c r="H134" s="516">
        <f>H146+H216+H173+H195</f>
        <v>1235987.0199999998</v>
      </c>
      <c r="I134" s="524">
        <f t="shared" si="15"/>
        <v>99.78154554841271</v>
      </c>
      <c r="J134" s="525">
        <f t="shared" si="16"/>
        <v>21.45554274503086</v>
      </c>
    </row>
    <row r="135" spans="1:10" ht="12.75" customHeight="1">
      <c r="A135" s="42"/>
      <c r="B135" s="128">
        <v>75011</v>
      </c>
      <c r="C135" s="108"/>
      <c r="D135" s="109" t="s">
        <v>40</v>
      </c>
      <c r="E135" s="245">
        <f>E136+E137+E138</f>
        <v>107000</v>
      </c>
      <c r="F135" s="110">
        <f>SUM(F136:F138)</f>
        <v>107000</v>
      </c>
      <c r="G135" s="110">
        <f>SUM(G136:G138)</f>
        <v>104900</v>
      </c>
      <c r="H135" s="245">
        <f>SUM(H136:H138)</f>
        <v>104900</v>
      </c>
      <c r="I135" s="230">
        <f t="shared" si="15"/>
        <v>100</v>
      </c>
      <c r="J135" s="133">
        <f t="shared" si="16"/>
        <v>98.03738317757009</v>
      </c>
    </row>
    <row r="136" spans="1:10" ht="12.75" customHeight="1">
      <c r="A136" s="30"/>
      <c r="B136" s="44"/>
      <c r="C136" s="31">
        <v>4010</v>
      </c>
      <c r="D136" s="15" t="s">
        <v>11</v>
      </c>
      <c r="E136" s="184">
        <v>91466</v>
      </c>
      <c r="F136" s="19">
        <v>89435</v>
      </c>
      <c r="G136" s="19">
        <v>87681</v>
      </c>
      <c r="H136" s="184">
        <v>87681</v>
      </c>
      <c r="I136" s="229">
        <f t="shared" si="15"/>
        <v>100</v>
      </c>
      <c r="J136" s="130">
        <f t="shared" si="16"/>
        <v>95.86185030503138</v>
      </c>
    </row>
    <row r="137" spans="1:10" ht="12.75" customHeight="1">
      <c r="A137" s="30"/>
      <c r="B137" s="44"/>
      <c r="C137" s="31">
        <v>4110</v>
      </c>
      <c r="D137" s="15" t="s">
        <v>13</v>
      </c>
      <c r="E137" s="184">
        <v>13342</v>
      </c>
      <c r="F137" s="19">
        <v>15374</v>
      </c>
      <c r="G137" s="19">
        <v>15071</v>
      </c>
      <c r="H137" s="184">
        <v>15071</v>
      </c>
      <c r="I137" s="229">
        <f t="shared" si="15"/>
        <v>100</v>
      </c>
      <c r="J137" s="130">
        <f t="shared" si="16"/>
        <v>112.95907660020987</v>
      </c>
    </row>
    <row r="138" spans="1:10" ht="12.75" customHeight="1">
      <c r="A138" s="30"/>
      <c r="B138" s="13"/>
      <c r="C138" s="31">
        <v>4120</v>
      </c>
      <c r="D138" s="15" t="s">
        <v>14</v>
      </c>
      <c r="E138" s="184">
        <v>2192</v>
      </c>
      <c r="F138" s="19">
        <v>2191</v>
      </c>
      <c r="G138" s="19">
        <v>2148</v>
      </c>
      <c r="H138" s="184">
        <v>2148</v>
      </c>
      <c r="I138" s="229">
        <f t="shared" si="15"/>
        <v>100</v>
      </c>
      <c r="J138" s="130">
        <f t="shared" si="16"/>
        <v>97.99270072992701</v>
      </c>
    </row>
    <row r="139" spans="1:10" ht="12.75" customHeight="1">
      <c r="A139" s="27"/>
      <c r="B139" s="128">
        <v>75019</v>
      </c>
      <c r="C139" s="108"/>
      <c r="D139" s="109" t="s">
        <v>41</v>
      </c>
      <c r="E139" s="245">
        <f>SUM(E140:E144)</f>
        <v>282274.02999999997</v>
      </c>
      <c r="F139" s="110">
        <f>SUM(F140:F144)</f>
        <v>314500</v>
      </c>
      <c r="G139" s="110">
        <f>SUM(G140:G144)</f>
        <v>314500</v>
      </c>
      <c r="H139" s="245">
        <f>SUM(H140:H144)</f>
        <v>279658.7</v>
      </c>
      <c r="I139" s="230">
        <f>H139/G139*100</f>
        <v>88.9216852146264</v>
      </c>
      <c r="J139" s="133">
        <f>H139/E139*100</f>
        <v>99.07347835009833</v>
      </c>
    </row>
    <row r="140" spans="1:10" ht="12.75" customHeight="1">
      <c r="A140" s="30"/>
      <c r="B140" s="44"/>
      <c r="C140" s="31">
        <v>3030</v>
      </c>
      <c r="D140" s="15" t="s">
        <v>26</v>
      </c>
      <c r="E140" s="184">
        <v>257361.9</v>
      </c>
      <c r="F140" s="19">
        <v>286000</v>
      </c>
      <c r="G140" s="19">
        <v>286000</v>
      </c>
      <c r="H140" s="184">
        <v>258034.37</v>
      </c>
      <c r="I140" s="229">
        <f>H140/G140*100</f>
        <v>90.22180769230769</v>
      </c>
      <c r="J140" s="130">
        <f>H140/E140*100</f>
        <v>100.26129353257029</v>
      </c>
    </row>
    <row r="141" spans="1:10" ht="12.75" customHeight="1">
      <c r="A141" s="30"/>
      <c r="B141" s="44"/>
      <c r="C141" s="31">
        <v>4210</v>
      </c>
      <c r="D141" s="15" t="s">
        <v>7</v>
      </c>
      <c r="E141" s="184">
        <v>10357.13</v>
      </c>
      <c r="F141" s="19">
        <v>10500</v>
      </c>
      <c r="G141" s="19">
        <v>13500</v>
      </c>
      <c r="H141" s="184">
        <v>10432.78</v>
      </c>
      <c r="I141" s="229">
        <f>H141/G141*100</f>
        <v>77.27985185185186</v>
      </c>
      <c r="J141" s="130">
        <f>H141/E141*100</f>
        <v>100.73041469982516</v>
      </c>
    </row>
    <row r="142" spans="1:10" ht="12.75" customHeight="1">
      <c r="A142" s="30"/>
      <c r="B142" s="44"/>
      <c r="C142" s="31">
        <v>4300</v>
      </c>
      <c r="D142" s="15" t="s">
        <v>10</v>
      </c>
      <c r="E142" s="184">
        <v>14005</v>
      </c>
      <c r="F142" s="19">
        <v>15000</v>
      </c>
      <c r="G142" s="19">
        <v>15000</v>
      </c>
      <c r="H142" s="184">
        <v>11191.55</v>
      </c>
      <c r="I142" s="229">
        <f>H142/G142*100</f>
        <v>74.61033333333333</v>
      </c>
      <c r="J142" s="130">
        <f>H142/E142*100</f>
        <v>79.91110317743663</v>
      </c>
    </row>
    <row r="143" spans="1:10" ht="12.75" customHeight="1">
      <c r="A143" s="30"/>
      <c r="B143" s="44"/>
      <c r="C143" s="31">
        <v>4360</v>
      </c>
      <c r="D143" s="6" t="s">
        <v>164</v>
      </c>
      <c r="E143" s="184">
        <v>0</v>
      </c>
      <c r="F143" s="19">
        <v>1000</v>
      </c>
      <c r="G143" s="19">
        <v>0</v>
      </c>
      <c r="H143" s="184">
        <v>0</v>
      </c>
      <c r="I143" s="229">
        <v>0</v>
      </c>
      <c r="J143" s="130">
        <v>0</v>
      </c>
    </row>
    <row r="144" spans="1:10" ht="12.75" customHeight="1">
      <c r="A144" s="30"/>
      <c r="B144" s="44"/>
      <c r="C144" s="31">
        <v>4700</v>
      </c>
      <c r="D144" s="15" t="s">
        <v>152</v>
      </c>
      <c r="E144" s="184">
        <v>550</v>
      </c>
      <c r="F144" s="19">
        <v>2000</v>
      </c>
      <c r="G144" s="19">
        <v>0</v>
      </c>
      <c r="H144" s="184">
        <v>0</v>
      </c>
      <c r="I144" s="229">
        <v>0</v>
      </c>
      <c r="J144" s="130">
        <f>H144/E144*100</f>
        <v>0</v>
      </c>
    </row>
    <row r="145" spans="1:10" ht="12.75" customHeight="1">
      <c r="A145" s="27"/>
      <c r="B145" s="128">
        <v>75020</v>
      </c>
      <c r="C145" s="108"/>
      <c r="D145" s="109" t="s">
        <v>42</v>
      </c>
      <c r="E145" s="198">
        <f>SUM(E147:E154)+SUM(E155:E171)</f>
        <v>4937170.31</v>
      </c>
      <c r="F145" s="110">
        <f>SUM(F147:F154)+SUM(F155:F171)</f>
        <v>5515208</v>
      </c>
      <c r="G145" s="110">
        <f>SUM(G147:G171)</f>
        <v>5438693</v>
      </c>
      <c r="H145" s="198">
        <f>SUM(H147:H171)</f>
        <v>5080324.870000001</v>
      </c>
      <c r="I145" s="230">
        <f>H145/G145*100</f>
        <v>93.4107674398978</v>
      </c>
      <c r="J145" s="133">
        <f>H145/E145*100</f>
        <v>102.89952646984952</v>
      </c>
    </row>
    <row r="146" spans="1:10" ht="12.75" customHeight="1">
      <c r="A146" s="27"/>
      <c r="B146" s="111"/>
      <c r="C146" s="108"/>
      <c r="D146" s="344" t="s">
        <v>216</v>
      </c>
      <c r="E146" s="412">
        <v>0</v>
      </c>
      <c r="F146" s="511">
        <v>0</v>
      </c>
      <c r="G146" s="511">
        <v>0</v>
      </c>
      <c r="H146" s="412">
        <v>0</v>
      </c>
      <c r="I146" s="512">
        <v>0</v>
      </c>
      <c r="J146" s="526">
        <v>0</v>
      </c>
    </row>
    <row r="147" spans="1:10" ht="12.75" customHeight="1">
      <c r="A147" s="27"/>
      <c r="B147" s="51"/>
      <c r="C147" s="31">
        <v>3020</v>
      </c>
      <c r="D147" s="15" t="s">
        <v>180</v>
      </c>
      <c r="E147" s="184">
        <v>6112.77</v>
      </c>
      <c r="F147" s="19">
        <v>6100</v>
      </c>
      <c r="G147" s="19">
        <v>6100</v>
      </c>
      <c r="H147" s="184">
        <v>3250</v>
      </c>
      <c r="I147" s="229">
        <f aca="true" t="shared" si="17" ref="I147:I153">H147/G147*100</f>
        <v>53.278688524590166</v>
      </c>
      <c r="J147" s="130">
        <f aca="true" t="shared" si="18" ref="J147:J153">H147/E147*100</f>
        <v>53.16738565331265</v>
      </c>
    </row>
    <row r="148" spans="1:10" ht="12.75" customHeight="1">
      <c r="A148" s="30"/>
      <c r="B148" s="44"/>
      <c r="C148" s="31">
        <v>4010</v>
      </c>
      <c r="D148" s="15" t="s">
        <v>11</v>
      </c>
      <c r="E148" s="184">
        <v>3031909.02</v>
      </c>
      <c r="F148" s="19">
        <v>3263810</v>
      </c>
      <c r="G148" s="19">
        <v>3263810</v>
      </c>
      <c r="H148" s="184">
        <v>3108137</v>
      </c>
      <c r="I148" s="229">
        <f t="shared" si="17"/>
        <v>95.23032897135556</v>
      </c>
      <c r="J148" s="130">
        <f t="shared" si="18"/>
        <v>102.5141908776669</v>
      </c>
    </row>
    <row r="149" spans="1:10" ht="12.75" customHeight="1">
      <c r="A149" s="30"/>
      <c r="B149" s="44"/>
      <c r="C149" s="31">
        <v>4040</v>
      </c>
      <c r="D149" s="15" t="s">
        <v>12</v>
      </c>
      <c r="E149" s="184">
        <v>224620.36</v>
      </c>
      <c r="F149" s="19">
        <v>254920</v>
      </c>
      <c r="G149" s="19">
        <v>247175</v>
      </c>
      <c r="H149" s="184">
        <v>247174.62</v>
      </c>
      <c r="I149" s="229">
        <f t="shared" si="17"/>
        <v>99.99984626276928</v>
      </c>
      <c r="J149" s="130">
        <f t="shared" si="18"/>
        <v>110.04105772068036</v>
      </c>
    </row>
    <row r="150" spans="1:10" ht="12.75" customHeight="1">
      <c r="A150" s="30"/>
      <c r="B150" s="44"/>
      <c r="C150" s="31">
        <v>4110</v>
      </c>
      <c r="D150" s="15" t="s">
        <v>13</v>
      </c>
      <c r="E150" s="184">
        <v>536351.99</v>
      </c>
      <c r="F150" s="19">
        <v>593870</v>
      </c>
      <c r="G150" s="19">
        <v>593870</v>
      </c>
      <c r="H150" s="184">
        <v>558189.74</v>
      </c>
      <c r="I150" s="229">
        <f t="shared" si="17"/>
        <v>93.99190731978379</v>
      </c>
      <c r="J150" s="130">
        <f t="shared" si="18"/>
        <v>104.07153332273458</v>
      </c>
    </row>
    <row r="151" spans="1:10" ht="12.75" customHeight="1">
      <c r="A151" s="30"/>
      <c r="B151" s="44"/>
      <c r="C151" s="31">
        <v>4120</v>
      </c>
      <c r="D151" s="15" t="s">
        <v>14</v>
      </c>
      <c r="E151" s="184">
        <v>64540.67</v>
      </c>
      <c r="F151" s="19">
        <v>84640</v>
      </c>
      <c r="G151" s="19">
        <v>84640</v>
      </c>
      <c r="H151" s="184">
        <v>63548</v>
      </c>
      <c r="I151" s="229">
        <f t="shared" si="17"/>
        <v>75.08034026465027</v>
      </c>
      <c r="J151" s="130">
        <f t="shared" si="18"/>
        <v>98.46194655246065</v>
      </c>
    </row>
    <row r="152" spans="1:10" ht="12.75" customHeight="1">
      <c r="A152" s="30"/>
      <c r="B152" s="44"/>
      <c r="C152" s="31">
        <v>4170</v>
      </c>
      <c r="D152" s="15" t="s">
        <v>116</v>
      </c>
      <c r="E152" s="184">
        <v>3700</v>
      </c>
      <c r="F152" s="19">
        <v>5000</v>
      </c>
      <c r="G152" s="19">
        <v>5000</v>
      </c>
      <c r="H152" s="184">
        <v>4800</v>
      </c>
      <c r="I152" s="229">
        <f t="shared" si="17"/>
        <v>96</v>
      </c>
      <c r="J152" s="130">
        <f t="shared" si="18"/>
        <v>129.72972972972974</v>
      </c>
    </row>
    <row r="153" spans="1:10" ht="12.75" customHeight="1">
      <c r="A153" s="30"/>
      <c r="B153" s="44"/>
      <c r="C153" s="31">
        <v>4210</v>
      </c>
      <c r="D153" s="15" t="s">
        <v>7</v>
      </c>
      <c r="E153" s="184">
        <v>154386.6</v>
      </c>
      <c r="F153" s="19">
        <v>147675</v>
      </c>
      <c r="G153" s="19">
        <v>147675</v>
      </c>
      <c r="H153" s="184">
        <v>127264.24</v>
      </c>
      <c r="I153" s="229">
        <f t="shared" si="17"/>
        <v>86.17859488742171</v>
      </c>
      <c r="J153" s="130">
        <f t="shared" si="18"/>
        <v>82.43217999489593</v>
      </c>
    </row>
    <row r="154" spans="1:10" ht="12.75" customHeight="1">
      <c r="A154" s="30"/>
      <c r="B154" s="44"/>
      <c r="C154" s="31">
        <v>4240</v>
      </c>
      <c r="D154" s="15" t="s">
        <v>127</v>
      </c>
      <c r="E154" s="184">
        <v>0</v>
      </c>
      <c r="F154" s="19">
        <v>500</v>
      </c>
      <c r="G154" s="19">
        <v>500</v>
      </c>
      <c r="H154" s="184">
        <v>0</v>
      </c>
      <c r="I154" s="229">
        <v>0</v>
      </c>
      <c r="J154" s="130">
        <v>0</v>
      </c>
    </row>
    <row r="155" spans="1:10" ht="12.75" customHeight="1">
      <c r="A155" s="30"/>
      <c r="B155" s="44"/>
      <c r="C155" s="31">
        <v>4260</v>
      </c>
      <c r="D155" s="15" t="s">
        <v>15</v>
      </c>
      <c r="E155" s="184">
        <v>78514.4</v>
      </c>
      <c r="F155" s="19">
        <v>124356</v>
      </c>
      <c r="G155" s="19">
        <v>119521</v>
      </c>
      <c r="H155" s="184">
        <v>82946.4</v>
      </c>
      <c r="I155" s="229">
        <f>H155/G155*100</f>
        <v>69.39901774583545</v>
      </c>
      <c r="J155" s="41">
        <f aca="true" t="shared" si="19" ref="J155:J161">H155/E155*100</f>
        <v>105.64482438890191</v>
      </c>
    </row>
    <row r="156" spans="1:10" ht="12.75" customHeight="1">
      <c r="A156" s="30"/>
      <c r="B156" s="44"/>
      <c r="C156" s="31">
        <v>4270</v>
      </c>
      <c r="D156" s="15" t="s">
        <v>27</v>
      </c>
      <c r="E156" s="184">
        <v>9242.27</v>
      </c>
      <c r="F156" s="19">
        <v>76900</v>
      </c>
      <c r="G156" s="19">
        <v>7900</v>
      </c>
      <c r="H156" s="184">
        <v>6317.28</v>
      </c>
      <c r="I156" s="229">
        <f aca="true" t="shared" si="20" ref="I156:I163">H156/G156*100</f>
        <v>79.96556962025316</v>
      </c>
      <c r="J156" s="41">
        <f t="shared" si="19"/>
        <v>68.3520390553403</v>
      </c>
    </row>
    <row r="157" spans="1:10" ht="12.75" customHeight="1">
      <c r="A157" s="30"/>
      <c r="B157" s="44"/>
      <c r="C157" s="31">
        <v>4280</v>
      </c>
      <c r="D157" s="15" t="s">
        <v>95</v>
      </c>
      <c r="E157" s="184">
        <v>2075</v>
      </c>
      <c r="F157" s="19">
        <v>3360</v>
      </c>
      <c r="G157" s="19">
        <v>3360</v>
      </c>
      <c r="H157" s="184">
        <v>1600</v>
      </c>
      <c r="I157" s="229">
        <f>H157/G157*100</f>
        <v>47.61904761904761</v>
      </c>
      <c r="J157" s="41">
        <f t="shared" si="19"/>
        <v>77.10843373493977</v>
      </c>
    </row>
    <row r="158" spans="1:10" ht="12.75" customHeight="1">
      <c r="A158" s="30"/>
      <c r="B158" s="44"/>
      <c r="C158" s="31">
        <v>4300</v>
      </c>
      <c r="D158" s="15" t="s">
        <v>10</v>
      </c>
      <c r="E158" s="184">
        <v>635298.1</v>
      </c>
      <c r="F158" s="19">
        <v>690028</v>
      </c>
      <c r="G158" s="19">
        <v>713739</v>
      </c>
      <c r="H158" s="184">
        <v>694749.99</v>
      </c>
      <c r="I158" s="229">
        <f t="shared" si="20"/>
        <v>97.339502255026</v>
      </c>
      <c r="J158" s="41">
        <f t="shared" si="19"/>
        <v>109.35810920888952</v>
      </c>
    </row>
    <row r="159" spans="1:10" ht="12.75" customHeight="1">
      <c r="A159" s="30"/>
      <c r="B159" s="44"/>
      <c r="C159" s="31">
        <v>4350</v>
      </c>
      <c r="D159" s="15" t="s">
        <v>168</v>
      </c>
      <c r="E159" s="184">
        <v>35329.9</v>
      </c>
      <c r="F159" s="19">
        <v>50027</v>
      </c>
      <c r="G159" s="19">
        <v>40027</v>
      </c>
      <c r="H159" s="184">
        <v>25415.74</v>
      </c>
      <c r="I159" s="229">
        <f t="shared" si="20"/>
        <v>63.496489869338205</v>
      </c>
      <c r="J159" s="41">
        <f t="shared" si="19"/>
        <v>71.93832985658041</v>
      </c>
    </row>
    <row r="160" spans="1:10" ht="12.75" customHeight="1">
      <c r="A160" s="30"/>
      <c r="B160" s="44"/>
      <c r="C160" s="7">
        <v>4360</v>
      </c>
      <c r="D160" s="6" t="s">
        <v>164</v>
      </c>
      <c r="E160" s="223">
        <v>14907.04</v>
      </c>
      <c r="F160" s="50">
        <v>13200</v>
      </c>
      <c r="G160" s="50">
        <v>13200</v>
      </c>
      <c r="H160" s="223">
        <v>12339.37</v>
      </c>
      <c r="I160" s="229">
        <f t="shared" si="20"/>
        <v>93.48007575757576</v>
      </c>
      <c r="J160" s="41">
        <f t="shared" si="19"/>
        <v>82.77545374534448</v>
      </c>
    </row>
    <row r="161" spans="1:10" ht="12.75" customHeight="1">
      <c r="A161" s="30"/>
      <c r="B161" s="44"/>
      <c r="C161" s="7">
        <v>4370</v>
      </c>
      <c r="D161" s="218" t="s">
        <v>338</v>
      </c>
      <c r="E161" s="223">
        <v>4615.95</v>
      </c>
      <c r="F161" s="50">
        <v>4500</v>
      </c>
      <c r="G161" s="50">
        <v>5500</v>
      </c>
      <c r="H161" s="223">
        <v>4505.47</v>
      </c>
      <c r="I161" s="229">
        <f t="shared" si="20"/>
        <v>81.91763636363638</v>
      </c>
      <c r="J161" s="41">
        <f t="shared" si="19"/>
        <v>97.60655986308345</v>
      </c>
    </row>
    <row r="162" spans="1:10" ht="12.75" customHeight="1">
      <c r="A162" s="30"/>
      <c r="B162" s="44"/>
      <c r="C162" s="7">
        <v>4380</v>
      </c>
      <c r="D162" s="6" t="s">
        <v>161</v>
      </c>
      <c r="E162" s="223">
        <v>161</v>
      </c>
      <c r="F162" s="50">
        <v>6000</v>
      </c>
      <c r="G162" s="50">
        <v>6000</v>
      </c>
      <c r="H162" s="223">
        <v>226</v>
      </c>
      <c r="I162" s="229">
        <f t="shared" si="20"/>
        <v>3.7666666666666666</v>
      </c>
      <c r="J162" s="41">
        <f aca="true" t="shared" si="21" ref="J162:J171">H162/E162*100</f>
        <v>140.3726708074534</v>
      </c>
    </row>
    <row r="163" spans="1:10" ht="12.75" customHeight="1">
      <c r="A163" s="30"/>
      <c r="B163" s="44"/>
      <c r="C163" s="7">
        <v>4390</v>
      </c>
      <c r="D163" s="6" t="s">
        <v>236</v>
      </c>
      <c r="E163" s="223">
        <v>0</v>
      </c>
      <c r="F163" s="50">
        <v>30000</v>
      </c>
      <c r="G163" s="50">
        <v>15000</v>
      </c>
      <c r="H163" s="223">
        <v>0</v>
      </c>
      <c r="I163" s="229">
        <f t="shared" si="20"/>
        <v>0</v>
      </c>
      <c r="J163" s="41">
        <v>0</v>
      </c>
    </row>
    <row r="164" spans="1:10" ht="12.75" customHeight="1">
      <c r="A164" s="30"/>
      <c r="B164" s="44"/>
      <c r="C164" s="31">
        <v>4410</v>
      </c>
      <c r="D164" s="15" t="s">
        <v>16</v>
      </c>
      <c r="E164" s="184">
        <v>17092.51</v>
      </c>
      <c r="F164" s="19">
        <v>18000</v>
      </c>
      <c r="G164" s="19">
        <v>18000</v>
      </c>
      <c r="H164" s="184">
        <v>11328.8</v>
      </c>
      <c r="I164" s="229">
        <f aca="true" t="shared" si="22" ref="I164:I171">H164/G164*100</f>
        <v>62.93777777777777</v>
      </c>
      <c r="J164" s="41">
        <f t="shared" si="21"/>
        <v>66.27932351655784</v>
      </c>
    </row>
    <row r="165" spans="1:10" ht="12.75" customHeight="1">
      <c r="A165" s="30"/>
      <c r="B165" s="44"/>
      <c r="C165" s="7">
        <v>4420</v>
      </c>
      <c r="D165" s="6" t="s">
        <v>194</v>
      </c>
      <c r="E165" s="223">
        <v>3310.43</v>
      </c>
      <c r="F165" s="50">
        <v>7700</v>
      </c>
      <c r="G165" s="50">
        <v>7700</v>
      </c>
      <c r="H165" s="223">
        <v>4393.35</v>
      </c>
      <c r="I165" s="229">
        <f t="shared" si="22"/>
        <v>57.05649350649351</v>
      </c>
      <c r="J165" s="41">
        <f t="shared" si="21"/>
        <v>132.7123666713992</v>
      </c>
    </row>
    <row r="166" spans="1:10" ht="12.75" customHeight="1">
      <c r="A166" s="30"/>
      <c r="B166" s="44"/>
      <c r="C166" s="31">
        <v>4430</v>
      </c>
      <c r="D166" s="15" t="s">
        <v>28</v>
      </c>
      <c r="E166" s="184">
        <v>14376</v>
      </c>
      <c r="F166" s="19">
        <v>16000</v>
      </c>
      <c r="G166" s="19">
        <v>16000</v>
      </c>
      <c r="H166" s="184">
        <v>13835</v>
      </c>
      <c r="I166" s="229">
        <f t="shared" si="22"/>
        <v>86.46875</v>
      </c>
      <c r="J166" s="41">
        <f t="shared" si="21"/>
        <v>96.23678352810239</v>
      </c>
    </row>
    <row r="167" spans="1:10" ht="12.75" customHeight="1">
      <c r="A167" s="30"/>
      <c r="B167" s="44"/>
      <c r="C167" s="31">
        <v>4440</v>
      </c>
      <c r="D167" s="15" t="s">
        <v>17</v>
      </c>
      <c r="E167" s="184">
        <v>83799</v>
      </c>
      <c r="F167" s="19">
        <v>83712</v>
      </c>
      <c r="G167" s="19">
        <v>83186</v>
      </c>
      <c r="H167" s="184">
        <v>83186</v>
      </c>
      <c r="I167" s="229">
        <f t="shared" si="22"/>
        <v>100</v>
      </c>
      <c r="J167" s="41">
        <f t="shared" si="21"/>
        <v>99.2684876907839</v>
      </c>
    </row>
    <row r="168" spans="1:10" ht="12.75" customHeight="1">
      <c r="A168" s="30"/>
      <c r="B168" s="44"/>
      <c r="C168" s="31">
        <v>4590</v>
      </c>
      <c r="D168" s="15" t="s">
        <v>454</v>
      </c>
      <c r="E168" s="184">
        <v>0</v>
      </c>
      <c r="F168" s="19">
        <v>0</v>
      </c>
      <c r="G168" s="19">
        <v>4880</v>
      </c>
      <c r="H168" s="184">
        <v>4880.08</v>
      </c>
      <c r="I168" s="229">
        <f t="shared" si="22"/>
        <v>100.00163934426229</v>
      </c>
      <c r="J168" s="41">
        <v>0</v>
      </c>
    </row>
    <row r="169" spans="1:10" ht="12.75" customHeight="1">
      <c r="A169" s="30"/>
      <c r="B169" s="44"/>
      <c r="C169" s="31"/>
      <c r="D169" s="15" t="s">
        <v>455</v>
      </c>
      <c r="E169" s="184"/>
      <c r="F169" s="19"/>
      <c r="G169" s="19"/>
      <c r="H169" s="184"/>
      <c r="I169" s="229"/>
      <c r="J169" s="41"/>
    </row>
    <row r="170" spans="1:10" ht="12.75" customHeight="1">
      <c r="A170" s="30"/>
      <c r="B170" s="44"/>
      <c r="C170" s="31">
        <v>4610</v>
      </c>
      <c r="D170" s="15" t="s">
        <v>123</v>
      </c>
      <c r="E170" s="184">
        <v>916.7</v>
      </c>
      <c r="F170" s="19">
        <v>0</v>
      </c>
      <c r="G170" s="19">
        <v>1000</v>
      </c>
      <c r="H170" s="184">
        <v>611.99</v>
      </c>
      <c r="I170" s="229">
        <f t="shared" si="22"/>
        <v>61.199000000000005</v>
      </c>
      <c r="J170" s="41">
        <f t="shared" si="21"/>
        <v>66.76011781389768</v>
      </c>
    </row>
    <row r="171" spans="1:10" ht="12.75" customHeight="1">
      <c r="A171" s="30"/>
      <c r="B171" s="44"/>
      <c r="C171" s="31">
        <v>4700</v>
      </c>
      <c r="D171" s="15" t="s">
        <v>152</v>
      </c>
      <c r="E171" s="184">
        <v>15910.6</v>
      </c>
      <c r="F171" s="19">
        <v>34910</v>
      </c>
      <c r="G171" s="19">
        <v>34910</v>
      </c>
      <c r="H171" s="184">
        <v>21625.8</v>
      </c>
      <c r="I171" s="229">
        <f t="shared" si="22"/>
        <v>61.94729303924377</v>
      </c>
      <c r="J171" s="41">
        <f t="shared" si="21"/>
        <v>135.92070695008357</v>
      </c>
    </row>
    <row r="172" spans="1:10" ht="12.75" customHeight="1">
      <c r="A172" s="30"/>
      <c r="B172" s="128">
        <v>75023</v>
      </c>
      <c r="C172" s="108"/>
      <c r="D172" s="109" t="s">
        <v>312</v>
      </c>
      <c r="E172" s="245">
        <v>0</v>
      </c>
      <c r="F172" s="110">
        <v>0</v>
      </c>
      <c r="G172" s="110">
        <v>40000</v>
      </c>
      <c r="H172" s="245">
        <v>40000</v>
      </c>
      <c r="I172" s="230">
        <v>100</v>
      </c>
      <c r="J172" s="72">
        <v>0</v>
      </c>
    </row>
    <row r="173" spans="1:10" ht="12.75" customHeight="1">
      <c r="A173" s="30"/>
      <c r="B173" s="111"/>
      <c r="C173" s="108"/>
      <c r="D173" s="344" t="s">
        <v>216</v>
      </c>
      <c r="E173" s="412">
        <v>0</v>
      </c>
      <c r="F173" s="511">
        <v>0</v>
      </c>
      <c r="G173" s="511">
        <f>G179</f>
        <v>40000</v>
      </c>
      <c r="H173" s="412">
        <f>H179</f>
        <v>40000</v>
      </c>
      <c r="I173" s="512">
        <v>100</v>
      </c>
      <c r="J173" s="513">
        <v>0</v>
      </c>
    </row>
    <row r="174" spans="1:10" ht="12.75" customHeight="1">
      <c r="A174" s="30"/>
      <c r="B174" s="111"/>
      <c r="C174" s="108"/>
      <c r="D174" s="59" t="s">
        <v>411</v>
      </c>
      <c r="E174" s="222"/>
      <c r="F174" s="60"/>
      <c r="G174" s="60"/>
      <c r="H174" s="222"/>
      <c r="I174" s="233"/>
      <c r="J174" s="74"/>
    </row>
    <row r="175" spans="1:10" ht="12.75" customHeight="1">
      <c r="A175" s="30"/>
      <c r="B175" s="44"/>
      <c r="C175" s="31">
        <v>6300</v>
      </c>
      <c r="D175" s="15" t="s">
        <v>189</v>
      </c>
      <c r="E175" s="184"/>
      <c r="F175" s="19"/>
      <c r="G175" s="19"/>
      <c r="H175" s="184"/>
      <c r="I175" s="229"/>
      <c r="J175" s="41"/>
    </row>
    <row r="176" spans="1:10" ht="12.75" customHeight="1">
      <c r="A176" s="30"/>
      <c r="B176" s="44"/>
      <c r="C176" s="31"/>
      <c r="D176" s="15" t="s">
        <v>190</v>
      </c>
      <c r="E176" s="184"/>
      <c r="F176" s="19"/>
      <c r="G176" s="19"/>
      <c r="H176" s="184"/>
      <c r="I176" s="229"/>
      <c r="J176" s="41"/>
    </row>
    <row r="177" spans="1:10" ht="12.75" customHeight="1">
      <c r="A177" s="30"/>
      <c r="B177" s="44"/>
      <c r="C177" s="31"/>
      <c r="D177" s="15" t="s">
        <v>191</v>
      </c>
      <c r="E177" s="184"/>
      <c r="F177" s="19"/>
      <c r="G177" s="19"/>
      <c r="H177" s="184"/>
      <c r="I177" s="229"/>
      <c r="J177" s="41"/>
    </row>
    <row r="178" spans="1:10" ht="12.75" customHeight="1">
      <c r="A178" s="30"/>
      <c r="B178" s="44"/>
      <c r="C178" s="31"/>
      <c r="D178" s="15" t="s">
        <v>192</v>
      </c>
      <c r="E178" s="184"/>
      <c r="F178" s="19"/>
      <c r="G178" s="19"/>
      <c r="H178" s="184"/>
      <c r="I178" s="229"/>
      <c r="J178" s="41"/>
    </row>
    <row r="179" spans="1:10" ht="12.75" customHeight="1">
      <c r="A179" s="30"/>
      <c r="B179" s="13"/>
      <c r="C179" s="31"/>
      <c r="D179" s="15" t="s">
        <v>193</v>
      </c>
      <c r="E179" s="184">
        <v>0</v>
      </c>
      <c r="F179" s="19">
        <v>0</v>
      </c>
      <c r="G179" s="19">
        <v>40000</v>
      </c>
      <c r="H179" s="184">
        <v>40000</v>
      </c>
      <c r="I179" s="229">
        <v>100</v>
      </c>
      <c r="J179" s="41">
        <v>0</v>
      </c>
    </row>
    <row r="180" spans="1:10" ht="12.75" customHeight="1">
      <c r="A180" s="27"/>
      <c r="B180" s="129">
        <v>75045</v>
      </c>
      <c r="C180" s="108"/>
      <c r="D180" s="109" t="s">
        <v>203</v>
      </c>
      <c r="E180" s="245">
        <f>SUM(E181:E185)+SUM(E187:E188)</f>
        <v>23000</v>
      </c>
      <c r="F180" s="110">
        <f>SUM(F181:F188)</f>
        <v>23500</v>
      </c>
      <c r="G180" s="110">
        <f>SUM(G181:G188)</f>
        <v>23000</v>
      </c>
      <c r="H180" s="245">
        <f>SUM(H181:H188)</f>
        <v>23000</v>
      </c>
      <c r="I180" s="230">
        <f>H180/G180*100</f>
        <v>100</v>
      </c>
      <c r="J180" s="72">
        <f>H180/E180*100</f>
        <v>100</v>
      </c>
    </row>
    <row r="181" spans="1:10" ht="12.75" customHeight="1">
      <c r="A181" s="30"/>
      <c r="B181" s="30"/>
      <c r="C181" s="31">
        <v>3030</v>
      </c>
      <c r="D181" s="15" t="s">
        <v>26</v>
      </c>
      <c r="E181" s="184">
        <v>6300</v>
      </c>
      <c r="F181" s="19">
        <v>7300</v>
      </c>
      <c r="G181" s="19">
        <v>6720</v>
      </c>
      <c r="H181" s="184">
        <v>6720</v>
      </c>
      <c r="I181" s="229">
        <f>H181/G181*100</f>
        <v>100</v>
      </c>
      <c r="J181" s="41">
        <f>H181/E181*100</f>
        <v>106.66666666666667</v>
      </c>
    </row>
    <row r="182" spans="1:10" ht="12.75" customHeight="1">
      <c r="A182" s="30"/>
      <c r="B182" s="30"/>
      <c r="C182" s="31">
        <v>4110</v>
      </c>
      <c r="D182" s="15" t="s">
        <v>13</v>
      </c>
      <c r="E182" s="184">
        <v>756.36</v>
      </c>
      <c r="F182" s="19">
        <v>0</v>
      </c>
      <c r="G182" s="19">
        <v>688</v>
      </c>
      <c r="H182" s="184">
        <v>687.6</v>
      </c>
      <c r="I182" s="229">
        <f aca="true" t="shared" si="23" ref="I182:I188">H182/G182*100</f>
        <v>99.94186046511628</v>
      </c>
      <c r="J182" s="41">
        <f aca="true" t="shared" si="24" ref="J182:J188">H182/E182*100</f>
        <v>90.9090909090909</v>
      </c>
    </row>
    <row r="183" spans="1:10" ht="12.75" customHeight="1">
      <c r="A183" s="30"/>
      <c r="B183" s="30"/>
      <c r="C183" s="31">
        <v>4120</v>
      </c>
      <c r="D183" s="15" t="s">
        <v>14</v>
      </c>
      <c r="E183" s="184">
        <v>107.8</v>
      </c>
      <c r="F183" s="19">
        <v>0</v>
      </c>
      <c r="G183" s="19">
        <v>98</v>
      </c>
      <c r="H183" s="184">
        <v>98</v>
      </c>
      <c r="I183" s="229">
        <f t="shared" si="23"/>
        <v>100</v>
      </c>
      <c r="J183" s="41">
        <f t="shared" si="24"/>
        <v>90.9090909090909</v>
      </c>
    </row>
    <row r="184" spans="1:10" ht="12.75" customHeight="1">
      <c r="A184" s="30"/>
      <c r="B184" s="30"/>
      <c r="C184" s="31">
        <v>4170</v>
      </c>
      <c r="D184" s="15" t="s">
        <v>11</v>
      </c>
      <c r="E184" s="184">
        <v>10900</v>
      </c>
      <c r="F184" s="19">
        <v>11000</v>
      </c>
      <c r="G184" s="19">
        <v>9600</v>
      </c>
      <c r="H184" s="184">
        <v>9600</v>
      </c>
      <c r="I184" s="229">
        <f t="shared" si="23"/>
        <v>100</v>
      </c>
      <c r="J184" s="41">
        <f t="shared" si="24"/>
        <v>88.07339449541286</v>
      </c>
    </row>
    <row r="185" spans="1:10" ht="12.75" customHeight="1">
      <c r="A185" s="30"/>
      <c r="B185" s="30"/>
      <c r="C185" s="31">
        <v>4210</v>
      </c>
      <c r="D185" s="15" t="s">
        <v>7</v>
      </c>
      <c r="E185" s="184">
        <v>4484.51</v>
      </c>
      <c r="F185" s="19">
        <v>4400</v>
      </c>
      <c r="G185" s="19">
        <v>5059</v>
      </c>
      <c r="H185" s="184">
        <v>5060.13</v>
      </c>
      <c r="I185" s="229">
        <f t="shared" si="23"/>
        <v>100.02233643012453</v>
      </c>
      <c r="J185" s="41">
        <f t="shared" si="24"/>
        <v>112.83573902165453</v>
      </c>
    </row>
    <row r="186" spans="1:10" ht="12.75" customHeight="1">
      <c r="A186" s="30"/>
      <c r="B186" s="30"/>
      <c r="C186" s="31">
        <v>4280</v>
      </c>
      <c r="D186" s="15" t="s">
        <v>95</v>
      </c>
      <c r="E186" s="184">
        <v>0</v>
      </c>
      <c r="F186" s="19">
        <v>500</v>
      </c>
      <c r="G186" s="19">
        <v>0</v>
      </c>
      <c r="H186" s="184">
        <v>0</v>
      </c>
      <c r="I186" s="229">
        <v>0</v>
      </c>
      <c r="J186" s="41">
        <v>0</v>
      </c>
    </row>
    <row r="187" spans="1:10" ht="12.75" customHeight="1">
      <c r="A187" s="30"/>
      <c r="B187" s="30"/>
      <c r="C187" s="31">
        <v>4300</v>
      </c>
      <c r="D187" s="15" t="s">
        <v>10</v>
      </c>
      <c r="E187" s="184">
        <v>0</v>
      </c>
      <c r="F187" s="19">
        <v>300</v>
      </c>
      <c r="G187" s="19">
        <v>45</v>
      </c>
      <c r="H187" s="184">
        <v>44.77</v>
      </c>
      <c r="I187" s="229">
        <f t="shared" si="23"/>
        <v>99.4888888888889</v>
      </c>
      <c r="J187" s="41">
        <v>0</v>
      </c>
    </row>
    <row r="188" spans="1:10" ht="12.75" customHeight="1">
      <c r="A188" s="12"/>
      <c r="B188" s="12"/>
      <c r="C188" s="31">
        <v>4410</v>
      </c>
      <c r="D188" s="15" t="s">
        <v>16</v>
      </c>
      <c r="E188" s="184">
        <v>451.33</v>
      </c>
      <c r="F188" s="19">
        <v>0</v>
      </c>
      <c r="G188" s="19">
        <v>790</v>
      </c>
      <c r="H188" s="184">
        <v>789.5</v>
      </c>
      <c r="I188" s="229">
        <f t="shared" si="23"/>
        <v>99.9367088607595</v>
      </c>
      <c r="J188" s="41">
        <f t="shared" si="24"/>
        <v>174.92743668712473</v>
      </c>
    </row>
    <row r="189" spans="1:10" ht="12.75" customHeight="1">
      <c r="A189" s="158"/>
      <c r="B189" s="158"/>
      <c r="C189" s="158"/>
      <c r="D189" s="158"/>
      <c r="E189" s="253"/>
      <c r="F189" s="161" t="s">
        <v>498</v>
      </c>
      <c r="G189" s="161"/>
      <c r="H189" s="253"/>
      <c r="I189" s="232"/>
      <c r="J189" s="70"/>
    </row>
    <row r="190" spans="1:10" ht="12.75" customHeight="1">
      <c r="A190" s="164"/>
      <c r="B190" s="165"/>
      <c r="C190" s="164"/>
      <c r="D190" s="166"/>
      <c r="E190" s="169" t="s">
        <v>3</v>
      </c>
      <c r="F190" s="167" t="s">
        <v>105</v>
      </c>
      <c r="G190" s="168" t="s">
        <v>106</v>
      </c>
      <c r="H190" s="169" t="s">
        <v>3</v>
      </c>
      <c r="I190" s="64" t="s">
        <v>107</v>
      </c>
      <c r="J190" s="65"/>
    </row>
    <row r="191" spans="1:10" ht="12.75" customHeight="1">
      <c r="A191" s="170" t="s">
        <v>102</v>
      </c>
      <c r="B191" s="171" t="s">
        <v>103</v>
      </c>
      <c r="C191" s="170" t="s">
        <v>4</v>
      </c>
      <c r="D191" s="172" t="s">
        <v>104</v>
      </c>
      <c r="E191" s="175" t="s">
        <v>347</v>
      </c>
      <c r="F191" s="173" t="s">
        <v>108</v>
      </c>
      <c r="G191" s="174" t="s">
        <v>109</v>
      </c>
      <c r="H191" s="175" t="s">
        <v>451</v>
      </c>
      <c r="I191" s="66"/>
      <c r="J191" s="67"/>
    </row>
    <row r="192" spans="1:10" ht="12.75" customHeight="1">
      <c r="A192" s="176"/>
      <c r="B192" s="177"/>
      <c r="C192" s="176"/>
      <c r="D192" s="178"/>
      <c r="E192" s="181"/>
      <c r="F192" s="179" t="s">
        <v>450</v>
      </c>
      <c r="G192" s="180" t="s">
        <v>110</v>
      </c>
      <c r="H192" s="181"/>
      <c r="I192" s="71" t="s">
        <v>111</v>
      </c>
      <c r="J192" s="68" t="s">
        <v>112</v>
      </c>
    </row>
    <row r="193" spans="1:10" ht="12.75" customHeight="1">
      <c r="A193" s="449">
        <v>1</v>
      </c>
      <c r="B193" s="449">
        <v>2</v>
      </c>
      <c r="C193" s="449">
        <v>3</v>
      </c>
      <c r="D193" s="449">
        <v>4</v>
      </c>
      <c r="E193" s="475">
        <v>5</v>
      </c>
      <c r="F193" s="475">
        <v>6</v>
      </c>
      <c r="G193" s="475">
        <v>7</v>
      </c>
      <c r="H193" s="476">
        <v>8</v>
      </c>
      <c r="I193" s="477">
        <v>9</v>
      </c>
      <c r="J193" s="478">
        <v>10</v>
      </c>
    </row>
    <row r="194" spans="1:10" ht="12.75" customHeight="1">
      <c r="A194" s="6"/>
      <c r="B194" s="128">
        <v>75075</v>
      </c>
      <c r="C194" s="108"/>
      <c r="D194" s="109" t="s">
        <v>128</v>
      </c>
      <c r="E194" s="245">
        <f>SUM(E201:E214)</f>
        <v>183679.09000000003</v>
      </c>
      <c r="F194" s="110">
        <f>SUM(F201:F210)+SUM(F211:F214)</f>
        <v>308000</v>
      </c>
      <c r="G194" s="110">
        <f>SUM(G201:G214)</f>
        <v>227063</v>
      </c>
      <c r="H194" s="245">
        <f>SUM(H201:H214)</f>
        <v>131379.41</v>
      </c>
      <c r="I194" s="230">
        <f>H194/G194*100</f>
        <v>57.86033391613782</v>
      </c>
      <c r="J194" s="72">
        <f>H194/E194*100</f>
        <v>71.52660109542136</v>
      </c>
    </row>
    <row r="195" spans="1:10" ht="12.75" customHeight="1">
      <c r="A195" s="30"/>
      <c r="B195" s="111"/>
      <c r="C195" s="108"/>
      <c r="D195" s="344" t="s">
        <v>216</v>
      </c>
      <c r="E195" s="412">
        <v>0</v>
      </c>
      <c r="F195" s="511">
        <v>0</v>
      </c>
      <c r="G195" s="511">
        <v>0</v>
      </c>
      <c r="H195" s="412">
        <v>0</v>
      </c>
      <c r="I195" s="512">
        <v>0</v>
      </c>
      <c r="J195" s="513">
        <v>0</v>
      </c>
    </row>
    <row r="196" spans="1:10" ht="12.75" customHeight="1">
      <c r="A196" s="30"/>
      <c r="B196" s="111"/>
      <c r="C196" s="31">
        <v>2360</v>
      </c>
      <c r="D196" s="15" t="s">
        <v>307</v>
      </c>
      <c r="E196" s="184"/>
      <c r="F196" s="19"/>
      <c r="G196" s="19"/>
      <c r="H196" s="184"/>
      <c r="I196" s="229"/>
      <c r="J196" s="41"/>
    </row>
    <row r="197" spans="1:10" ht="12.75" customHeight="1">
      <c r="A197" s="30"/>
      <c r="B197" s="111"/>
      <c r="C197" s="31"/>
      <c r="D197" s="15" t="s">
        <v>308</v>
      </c>
      <c r="E197" s="184"/>
      <c r="F197" s="19"/>
      <c r="G197" s="19"/>
      <c r="H197" s="184"/>
      <c r="I197" s="229"/>
      <c r="J197" s="41"/>
    </row>
    <row r="198" spans="1:10" ht="12.75" customHeight="1">
      <c r="A198" s="30"/>
      <c r="B198" s="111"/>
      <c r="C198" s="31"/>
      <c r="D198" s="15" t="s">
        <v>348</v>
      </c>
      <c r="E198" s="184"/>
      <c r="F198" s="19"/>
      <c r="G198" s="19"/>
      <c r="H198" s="184"/>
      <c r="I198" s="229"/>
      <c r="J198" s="41"/>
    </row>
    <row r="199" spans="1:10" ht="12.75" customHeight="1">
      <c r="A199" s="30"/>
      <c r="B199" s="111"/>
      <c r="C199" s="31"/>
      <c r="D199" s="15" t="s">
        <v>205</v>
      </c>
      <c r="E199" s="184"/>
      <c r="F199" s="19"/>
      <c r="G199" s="19"/>
      <c r="H199" s="184"/>
      <c r="I199" s="229"/>
      <c r="J199" s="41"/>
    </row>
    <row r="200" spans="1:10" ht="12.75" customHeight="1">
      <c r="A200" s="30"/>
      <c r="B200" s="111"/>
      <c r="C200" s="31"/>
      <c r="D200" s="15" t="s">
        <v>309</v>
      </c>
      <c r="E200" s="184"/>
      <c r="F200" s="19"/>
      <c r="G200" s="19"/>
      <c r="H200" s="184"/>
      <c r="I200" s="229"/>
      <c r="J200" s="41"/>
    </row>
    <row r="201" spans="1:10" ht="12.75" customHeight="1">
      <c r="A201" s="30"/>
      <c r="B201" s="111"/>
      <c r="C201" s="31"/>
      <c r="D201" s="15" t="s">
        <v>310</v>
      </c>
      <c r="E201" s="184">
        <v>11132</v>
      </c>
      <c r="F201" s="19">
        <v>0</v>
      </c>
      <c r="G201" s="19">
        <v>0</v>
      </c>
      <c r="H201" s="184">
        <v>0</v>
      </c>
      <c r="I201" s="229">
        <v>0</v>
      </c>
      <c r="J201" s="41">
        <f>H201/E201*100</f>
        <v>0</v>
      </c>
    </row>
    <row r="202" spans="1:10" ht="12.75" customHeight="1">
      <c r="A202" s="30"/>
      <c r="B202" s="111"/>
      <c r="C202" s="31">
        <v>4170</v>
      </c>
      <c r="D202" s="15" t="s">
        <v>452</v>
      </c>
      <c r="E202" s="184">
        <v>0</v>
      </c>
      <c r="F202" s="19">
        <v>0</v>
      </c>
      <c r="G202" s="19">
        <v>2095</v>
      </c>
      <c r="H202" s="184">
        <v>2095</v>
      </c>
      <c r="I202" s="229">
        <f>H202/G202*100</f>
        <v>100</v>
      </c>
      <c r="J202" s="41">
        <v>0</v>
      </c>
    </row>
    <row r="203" spans="1:10" ht="12.75" customHeight="1">
      <c r="A203" s="30"/>
      <c r="B203" s="44"/>
      <c r="C203" s="31">
        <v>4179</v>
      </c>
      <c r="D203" s="15" t="s">
        <v>453</v>
      </c>
      <c r="E203" s="184">
        <v>8700</v>
      </c>
      <c r="F203" s="19">
        <v>0</v>
      </c>
      <c r="G203" s="19">
        <v>2600</v>
      </c>
      <c r="H203" s="184">
        <v>2600</v>
      </c>
      <c r="I203" s="229">
        <f aca="true" t="shared" si="25" ref="I203:I208">H203/G203*100</f>
        <v>100</v>
      </c>
      <c r="J203" s="41">
        <f>H203/E203*100</f>
        <v>29.88505747126437</v>
      </c>
    </row>
    <row r="204" spans="1:10" ht="12.75" customHeight="1">
      <c r="A204" s="30"/>
      <c r="B204" s="44"/>
      <c r="C204" s="31">
        <v>4210</v>
      </c>
      <c r="D204" s="15" t="s">
        <v>7</v>
      </c>
      <c r="E204" s="184">
        <v>73577.67</v>
      </c>
      <c r="F204" s="19">
        <v>40000</v>
      </c>
      <c r="G204" s="19">
        <v>60000</v>
      </c>
      <c r="H204" s="184">
        <v>45806</v>
      </c>
      <c r="I204" s="229">
        <f t="shared" si="25"/>
        <v>76.34333333333333</v>
      </c>
      <c r="J204" s="41">
        <f>H204/E204*100</f>
        <v>62.255301098825235</v>
      </c>
    </row>
    <row r="205" spans="1:10" ht="12.75" customHeight="1">
      <c r="A205" s="30"/>
      <c r="B205" s="44"/>
      <c r="C205" s="31">
        <v>4219</v>
      </c>
      <c r="D205" s="15" t="s">
        <v>7</v>
      </c>
      <c r="E205" s="184">
        <v>5647.17</v>
      </c>
      <c r="F205" s="19">
        <v>0</v>
      </c>
      <c r="G205" s="19">
        <v>742</v>
      </c>
      <c r="H205" s="184">
        <v>742.11</v>
      </c>
      <c r="I205" s="229">
        <f t="shared" si="25"/>
        <v>100.01482479784367</v>
      </c>
      <c r="J205" s="41">
        <f aca="true" t="shared" si="26" ref="J205:J214">H205/E205*100</f>
        <v>13.141272531197043</v>
      </c>
    </row>
    <row r="206" spans="1:10" ht="12.75" customHeight="1">
      <c r="A206" s="30"/>
      <c r="B206" s="44"/>
      <c r="C206" s="31">
        <v>4240</v>
      </c>
      <c r="D206" s="15" t="s">
        <v>162</v>
      </c>
      <c r="E206" s="184">
        <v>0</v>
      </c>
      <c r="F206" s="19">
        <v>1500</v>
      </c>
      <c r="G206" s="19">
        <v>1500</v>
      </c>
      <c r="H206" s="184">
        <v>0</v>
      </c>
      <c r="I206" s="229">
        <f t="shared" si="25"/>
        <v>0</v>
      </c>
      <c r="J206" s="41">
        <v>0</v>
      </c>
    </row>
    <row r="207" spans="1:10" ht="12.75" customHeight="1">
      <c r="A207" s="30"/>
      <c r="B207" s="44"/>
      <c r="C207" s="31">
        <v>4270</v>
      </c>
      <c r="D207" s="15" t="s">
        <v>27</v>
      </c>
      <c r="E207" s="184">
        <v>910.2</v>
      </c>
      <c r="F207" s="19">
        <v>2000</v>
      </c>
      <c r="G207" s="19">
        <v>2000</v>
      </c>
      <c r="H207" s="184">
        <v>84.87</v>
      </c>
      <c r="I207" s="229">
        <f t="shared" si="25"/>
        <v>4.2435</v>
      </c>
      <c r="J207" s="41">
        <f t="shared" si="26"/>
        <v>9.324324324324325</v>
      </c>
    </row>
    <row r="208" spans="1:10" ht="12.75" customHeight="1">
      <c r="A208" s="30"/>
      <c r="B208" s="44"/>
      <c r="C208" s="31">
        <v>4300</v>
      </c>
      <c r="D208" s="15" t="s">
        <v>10</v>
      </c>
      <c r="E208" s="184">
        <v>46751.33</v>
      </c>
      <c r="F208" s="19">
        <v>207885</v>
      </c>
      <c r="G208" s="19">
        <v>76427</v>
      </c>
      <c r="H208" s="184">
        <v>25842.29</v>
      </c>
      <c r="I208" s="229">
        <f t="shared" si="25"/>
        <v>33.81303727740196</v>
      </c>
      <c r="J208" s="41">
        <f t="shared" si="26"/>
        <v>55.276053109077324</v>
      </c>
    </row>
    <row r="209" spans="1:10" ht="12.75" customHeight="1">
      <c r="A209" s="30"/>
      <c r="B209" s="44"/>
      <c r="C209" s="31">
        <v>4309</v>
      </c>
      <c r="D209" s="15" t="s">
        <v>10</v>
      </c>
      <c r="E209" s="184">
        <v>10755.88</v>
      </c>
      <c r="F209" s="19">
        <v>0</v>
      </c>
      <c r="G209" s="19">
        <v>25084</v>
      </c>
      <c r="H209" s="184">
        <v>25083.88</v>
      </c>
      <c r="I209" s="229">
        <f aca="true" t="shared" si="27" ref="I209:I214">H209/G209*100</f>
        <v>99.99952160739915</v>
      </c>
      <c r="J209" s="41">
        <f t="shared" si="26"/>
        <v>233.2108576890036</v>
      </c>
    </row>
    <row r="210" spans="1:10" ht="12.75" customHeight="1">
      <c r="A210" s="30"/>
      <c r="B210" s="44"/>
      <c r="C210" s="31">
        <v>4350</v>
      </c>
      <c r="D210" s="15" t="s">
        <v>168</v>
      </c>
      <c r="E210" s="184">
        <v>615</v>
      </c>
      <c r="F210" s="19">
        <v>615</v>
      </c>
      <c r="G210" s="19">
        <v>615</v>
      </c>
      <c r="H210" s="184">
        <v>0</v>
      </c>
      <c r="I210" s="229">
        <f t="shared" si="27"/>
        <v>0</v>
      </c>
      <c r="J210" s="41">
        <f t="shared" si="26"/>
        <v>0</v>
      </c>
    </row>
    <row r="211" spans="1:10" ht="12.75" customHeight="1">
      <c r="A211" s="30"/>
      <c r="B211" s="44"/>
      <c r="C211" s="31">
        <v>4370</v>
      </c>
      <c r="D211" s="218" t="s">
        <v>338</v>
      </c>
      <c r="E211" s="184">
        <v>0</v>
      </c>
      <c r="F211" s="19">
        <v>1500</v>
      </c>
      <c r="G211" s="19">
        <v>1500</v>
      </c>
      <c r="H211" s="184">
        <v>0</v>
      </c>
      <c r="I211" s="229">
        <f t="shared" si="27"/>
        <v>0</v>
      </c>
      <c r="J211" s="41">
        <v>0</v>
      </c>
    </row>
    <row r="212" spans="1:10" ht="12.75" customHeight="1">
      <c r="A212" s="30"/>
      <c r="B212" s="44"/>
      <c r="C212" s="31">
        <v>4410</v>
      </c>
      <c r="D212" s="15" t="s">
        <v>16</v>
      </c>
      <c r="E212" s="184">
        <v>800.7</v>
      </c>
      <c r="F212" s="19">
        <v>2000</v>
      </c>
      <c r="G212" s="19">
        <v>2000</v>
      </c>
      <c r="H212" s="184">
        <v>995.3</v>
      </c>
      <c r="I212" s="229">
        <f t="shared" si="27"/>
        <v>49.765</v>
      </c>
      <c r="J212" s="41">
        <f t="shared" si="26"/>
        <v>124.3037342325465</v>
      </c>
    </row>
    <row r="213" spans="1:10" ht="12.75" customHeight="1">
      <c r="A213" s="30"/>
      <c r="B213" s="44"/>
      <c r="C213" s="31">
        <v>4430</v>
      </c>
      <c r="D213" s="15" t="s">
        <v>28</v>
      </c>
      <c r="E213" s="184">
        <v>24589.14</v>
      </c>
      <c r="F213" s="19">
        <v>50000</v>
      </c>
      <c r="G213" s="19">
        <v>50000</v>
      </c>
      <c r="H213" s="184">
        <v>28129.96</v>
      </c>
      <c r="I213" s="229">
        <f t="shared" si="27"/>
        <v>56.259919999999994</v>
      </c>
      <c r="J213" s="41">
        <f t="shared" si="26"/>
        <v>114.39993427993006</v>
      </c>
    </row>
    <row r="214" spans="1:10" ht="12.75" customHeight="1">
      <c r="A214" s="30"/>
      <c r="B214" s="44"/>
      <c r="C214" s="31">
        <v>4700</v>
      </c>
      <c r="D214" s="15" t="s">
        <v>152</v>
      </c>
      <c r="E214" s="184">
        <v>200</v>
      </c>
      <c r="F214" s="19">
        <v>2500</v>
      </c>
      <c r="G214" s="19">
        <v>2500</v>
      </c>
      <c r="H214" s="184">
        <v>0</v>
      </c>
      <c r="I214" s="229">
        <f t="shared" si="27"/>
        <v>0</v>
      </c>
      <c r="J214" s="41">
        <f t="shared" si="26"/>
        <v>0</v>
      </c>
    </row>
    <row r="215" spans="1:10" ht="12.75" customHeight="1">
      <c r="A215" s="26"/>
      <c r="B215" s="129">
        <v>75095</v>
      </c>
      <c r="C215" s="108"/>
      <c r="D215" s="109" t="s">
        <v>38</v>
      </c>
      <c r="E215" s="198">
        <f>E222+E285+E229+E233+E227+E231+E257</f>
        <v>5811798.51</v>
      </c>
      <c r="F215" s="110">
        <f>F222+F233+F257+F285</f>
        <v>561779</v>
      </c>
      <c r="G215" s="110">
        <f>G222+G227+G229+G231+G257+G233+G285+G284+G285+G221+G244</f>
        <v>1229326</v>
      </c>
      <c r="H215" s="245">
        <f>H222+H227+H229+H231+H233+H257+H285+H221+H284+H244</f>
        <v>1226617.02</v>
      </c>
      <c r="I215" s="230">
        <f>H215/G215*100</f>
        <v>99.77963697180407</v>
      </c>
      <c r="J215" s="72">
        <f>H215/E215*100</f>
        <v>21.105635680408337</v>
      </c>
    </row>
    <row r="216" spans="1:10" ht="12.75" customHeight="1">
      <c r="A216" s="26"/>
      <c r="B216" s="127"/>
      <c r="C216" s="108"/>
      <c r="D216" s="344" t="s">
        <v>216</v>
      </c>
      <c r="E216" s="412">
        <f>E222+E227+E229+E233+E231+E257</f>
        <v>5760688.67</v>
      </c>
      <c r="F216" s="511">
        <f>F222+F233+F257</f>
        <v>561779</v>
      </c>
      <c r="G216" s="511">
        <f>G222+G227+G229+G231+G233+G257+G284+G244</f>
        <v>1198693</v>
      </c>
      <c r="H216" s="412">
        <f>H222+H227+H229+H231+H233+H257+H244+H284</f>
        <v>1195987.0199999998</v>
      </c>
      <c r="I216" s="512">
        <f>H216/G216*100</f>
        <v>99.77425579360185</v>
      </c>
      <c r="J216" s="513">
        <f>H216/E216*100</f>
        <v>20.761181318968934</v>
      </c>
    </row>
    <row r="217" spans="1:10" ht="12.75" customHeight="1">
      <c r="A217" s="26"/>
      <c r="B217" s="127"/>
      <c r="C217" s="31">
        <v>4560</v>
      </c>
      <c r="D217" s="15" t="s">
        <v>462</v>
      </c>
      <c r="E217" s="184"/>
      <c r="F217" s="19"/>
      <c r="G217" s="19"/>
      <c r="H217" s="184"/>
      <c r="I217" s="296"/>
      <c r="J217" s="297"/>
    </row>
    <row r="218" spans="1:10" ht="12.75" customHeight="1">
      <c r="A218" s="26"/>
      <c r="B218" s="127"/>
      <c r="C218" s="31"/>
      <c r="D218" s="15" t="s">
        <v>463</v>
      </c>
      <c r="E218" s="184"/>
      <c r="F218" s="19"/>
      <c r="G218" s="19"/>
      <c r="H218" s="184"/>
      <c r="I218" s="296"/>
      <c r="J218" s="297"/>
    </row>
    <row r="219" spans="1:10" ht="12.75" customHeight="1">
      <c r="A219" s="26"/>
      <c r="B219" s="127"/>
      <c r="C219" s="31"/>
      <c r="D219" s="15" t="s">
        <v>464</v>
      </c>
      <c r="E219" s="184"/>
      <c r="F219" s="19"/>
      <c r="G219" s="19"/>
      <c r="H219" s="184"/>
      <c r="I219" s="296"/>
      <c r="J219" s="297"/>
    </row>
    <row r="220" spans="1:10" ht="12.75" customHeight="1">
      <c r="A220" s="26"/>
      <c r="B220" s="127"/>
      <c r="C220" s="31"/>
      <c r="D220" s="15" t="s">
        <v>465</v>
      </c>
      <c r="E220" s="184"/>
      <c r="F220" s="19"/>
      <c r="G220" s="19"/>
      <c r="H220" s="184"/>
      <c r="I220" s="296"/>
      <c r="J220" s="297"/>
    </row>
    <row r="221" spans="1:10" ht="12.75" customHeight="1">
      <c r="A221" s="26"/>
      <c r="B221" s="127"/>
      <c r="C221" s="31"/>
      <c r="D221" s="15" t="s">
        <v>466</v>
      </c>
      <c r="E221" s="184">
        <v>0</v>
      </c>
      <c r="F221" s="19">
        <v>0</v>
      </c>
      <c r="G221" s="19">
        <v>30633</v>
      </c>
      <c r="H221" s="184">
        <v>30630</v>
      </c>
      <c r="I221" s="296">
        <f>H221/G221*100</f>
        <v>99.99020663989815</v>
      </c>
      <c r="J221" s="297">
        <v>0</v>
      </c>
    </row>
    <row r="222" spans="1:10" ht="12.75" customHeight="1">
      <c r="A222" s="26"/>
      <c r="B222" s="27"/>
      <c r="C222" s="422"/>
      <c r="D222" s="313" t="s">
        <v>299</v>
      </c>
      <c r="E222" s="487">
        <f>E223+E224+E225+E226</f>
        <v>2254545.34</v>
      </c>
      <c r="F222" s="488">
        <f>F223+F224</f>
        <v>0</v>
      </c>
      <c r="G222" s="488">
        <f>G223+G224+G225+G226</f>
        <v>0</v>
      </c>
      <c r="H222" s="487">
        <f>H223+H224+H225+H226</f>
        <v>0</v>
      </c>
      <c r="I222" s="325">
        <v>0</v>
      </c>
      <c r="J222" s="432">
        <f>H222/E222*100</f>
        <v>0</v>
      </c>
    </row>
    <row r="223" spans="1:10" ht="12.75" customHeight="1">
      <c r="A223" s="26"/>
      <c r="B223" s="27"/>
      <c r="C223" s="421">
        <v>6050</v>
      </c>
      <c r="D223" s="182" t="s">
        <v>64</v>
      </c>
      <c r="E223" s="73">
        <v>879433.93</v>
      </c>
      <c r="F223" s="429">
        <v>0</v>
      </c>
      <c r="G223" s="429">
        <v>0</v>
      </c>
      <c r="H223" s="73">
        <v>0</v>
      </c>
      <c r="I223" s="326">
        <v>0</v>
      </c>
      <c r="J223" s="41">
        <f>H223/E223*100</f>
        <v>0</v>
      </c>
    </row>
    <row r="224" spans="1:10" ht="12.75" customHeight="1">
      <c r="A224" s="26"/>
      <c r="B224" s="27"/>
      <c r="C224" s="421">
        <v>6057</v>
      </c>
      <c r="D224" s="182" t="s">
        <v>64</v>
      </c>
      <c r="E224" s="73">
        <v>749461.43</v>
      </c>
      <c r="F224" s="429">
        <v>0</v>
      </c>
      <c r="G224" s="429">
        <v>0</v>
      </c>
      <c r="H224" s="73">
        <v>0</v>
      </c>
      <c r="I224" s="326">
        <v>0</v>
      </c>
      <c r="J224" s="41">
        <f>H224/E224*100</f>
        <v>0</v>
      </c>
    </row>
    <row r="225" spans="1:10" ht="12.75" customHeight="1">
      <c r="A225" s="26"/>
      <c r="B225" s="27"/>
      <c r="C225" s="166">
        <v>6060</v>
      </c>
      <c r="D225" s="182" t="s">
        <v>396</v>
      </c>
      <c r="E225" s="489">
        <v>312824.99</v>
      </c>
      <c r="F225" s="490">
        <v>0</v>
      </c>
      <c r="G225" s="491">
        <v>0</v>
      </c>
      <c r="H225" s="489">
        <v>0</v>
      </c>
      <c r="I225" s="326">
        <v>0</v>
      </c>
      <c r="J225" s="301">
        <v>0</v>
      </c>
    </row>
    <row r="226" spans="1:10" ht="12.75" customHeight="1">
      <c r="A226" s="26"/>
      <c r="B226" s="27"/>
      <c r="C226" s="166">
        <v>6067</v>
      </c>
      <c r="D226" s="182" t="s">
        <v>396</v>
      </c>
      <c r="E226" s="489">
        <v>312824.99</v>
      </c>
      <c r="F226" s="490">
        <v>0</v>
      </c>
      <c r="G226" s="491">
        <v>0</v>
      </c>
      <c r="H226" s="489">
        <v>0</v>
      </c>
      <c r="I226" s="326">
        <v>0</v>
      </c>
      <c r="J226" s="301">
        <v>0</v>
      </c>
    </row>
    <row r="227" spans="1:10" ht="12.75" customHeight="1">
      <c r="A227" s="26"/>
      <c r="B227" s="27"/>
      <c r="C227" s="132"/>
      <c r="D227" s="59" t="s">
        <v>349</v>
      </c>
      <c r="E227" s="483">
        <v>40714.23</v>
      </c>
      <c r="F227" s="60">
        <v>0</v>
      </c>
      <c r="G227" s="60">
        <v>0</v>
      </c>
      <c r="H227" s="483">
        <v>0</v>
      </c>
      <c r="I227" s="325">
        <v>0</v>
      </c>
      <c r="J227" s="486">
        <v>0</v>
      </c>
    </row>
    <row r="228" spans="1:10" ht="12.75" customHeight="1">
      <c r="A228" s="26"/>
      <c r="B228" s="27"/>
      <c r="C228" s="31">
        <v>6050</v>
      </c>
      <c r="D228" s="182" t="s">
        <v>64</v>
      </c>
      <c r="E228" s="489">
        <v>40714.23</v>
      </c>
      <c r="F228" s="429">
        <v>0</v>
      </c>
      <c r="G228" s="429">
        <v>0</v>
      </c>
      <c r="H228" s="489">
        <v>0</v>
      </c>
      <c r="I228" s="326">
        <v>0</v>
      </c>
      <c r="J228" s="301">
        <v>0</v>
      </c>
    </row>
    <row r="229" spans="1:10" ht="12.75" customHeight="1">
      <c r="A229" s="26"/>
      <c r="B229" s="27"/>
      <c r="C229" s="431"/>
      <c r="D229" s="194" t="s">
        <v>311</v>
      </c>
      <c r="E229" s="483">
        <v>60527.28</v>
      </c>
      <c r="F229" s="484">
        <v>0</v>
      </c>
      <c r="G229" s="485">
        <v>0</v>
      </c>
      <c r="H229" s="483">
        <v>0</v>
      </c>
      <c r="I229" s="325">
        <v>0</v>
      </c>
      <c r="J229" s="486">
        <f>H229/E229*100</f>
        <v>0</v>
      </c>
    </row>
    <row r="230" spans="1:10" ht="12.75" customHeight="1">
      <c r="A230" s="26"/>
      <c r="B230" s="27"/>
      <c r="C230" s="421">
        <v>6050</v>
      </c>
      <c r="D230" s="182" t="s">
        <v>64</v>
      </c>
      <c r="E230" s="73">
        <v>60527.28</v>
      </c>
      <c r="F230" s="429">
        <v>0</v>
      </c>
      <c r="G230" s="429">
        <v>0</v>
      </c>
      <c r="H230" s="73">
        <v>0</v>
      </c>
      <c r="I230" s="326">
        <v>0</v>
      </c>
      <c r="J230" s="41">
        <v>0</v>
      </c>
    </row>
    <row r="231" spans="1:10" ht="12.75" customHeight="1">
      <c r="A231" s="26"/>
      <c r="B231" s="27"/>
      <c r="C231" s="481"/>
      <c r="D231" s="482" t="s">
        <v>350</v>
      </c>
      <c r="E231" s="483">
        <v>51649.46</v>
      </c>
      <c r="F231" s="484">
        <v>0</v>
      </c>
      <c r="G231" s="485">
        <v>0</v>
      </c>
      <c r="H231" s="483">
        <v>0</v>
      </c>
      <c r="I231" s="325">
        <v>0</v>
      </c>
      <c r="J231" s="486">
        <v>0</v>
      </c>
    </row>
    <row r="232" spans="1:10" ht="12.75" customHeight="1">
      <c r="A232" s="26"/>
      <c r="B232" s="27"/>
      <c r="C232" s="166">
        <v>6050</v>
      </c>
      <c r="D232" s="182" t="s">
        <v>64</v>
      </c>
      <c r="E232" s="489">
        <v>51649.46</v>
      </c>
      <c r="F232" s="490">
        <v>0</v>
      </c>
      <c r="G232" s="491">
        <v>0</v>
      </c>
      <c r="H232" s="489">
        <v>0</v>
      </c>
      <c r="I232" s="326">
        <v>0</v>
      </c>
      <c r="J232" s="301">
        <v>0</v>
      </c>
    </row>
    <row r="233" spans="1:10" ht="12.75" customHeight="1">
      <c r="A233" s="26"/>
      <c r="B233" s="27"/>
      <c r="C233" s="422">
        <v>6050</v>
      </c>
      <c r="D233" s="448" t="s">
        <v>326</v>
      </c>
      <c r="E233" s="199">
        <f>SUM(E234:E240)</f>
        <v>51372.23</v>
      </c>
      <c r="F233" s="430">
        <v>50000</v>
      </c>
      <c r="G233" s="430">
        <v>17291</v>
      </c>
      <c r="H233" s="199">
        <f>H241+H242+H243</f>
        <v>16534.07</v>
      </c>
      <c r="I233" s="325">
        <f>H233/G233*100</f>
        <v>95.6224047192181</v>
      </c>
      <c r="J233" s="74">
        <f>H233/E233*100</f>
        <v>32.184839941735056</v>
      </c>
    </row>
    <row r="234" spans="1:10" ht="12.75" customHeight="1">
      <c r="A234" s="26"/>
      <c r="B234" s="27"/>
      <c r="C234" s="481"/>
      <c r="D234" s="440" t="s">
        <v>379</v>
      </c>
      <c r="E234" s="444">
        <v>8049.74</v>
      </c>
      <c r="F234" s="445"/>
      <c r="G234" s="497"/>
      <c r="H234" s="444"/>
      <c r="I234" s="325"/>
      <c r="J234" s="486"/>
    </row>
    <row r="235" spans="1:10" ht="12.75" customHeight="1">
      <c r="A235" s="26"/>
      <c r="B235" s="27"/>
      <c r="C235" s="623"/>
      <c r="D235" s="440" t="s">
        <v>379</v>
      </c>
      <c r="E235" s="444">
        <v>8049.72</v>
      </c>
      <c r="F235" s="445"/>
      <c r="G235" s="497"/>
      <c r="H235" s="444"/>
      <c r="I235" s="325"/>
      <c r="J235" s="486"/>
    </row>
    <row r="236" spans="1:10" ht="12.75" customHeight="1">
      <c r="A236" s="26"/>
      <c r="B236" s="27"/>
      <c r="C236" s="481"/>
      <c r="D236" s="440" t="s">
        <v>374</v>
      </c>
      <c r="E236" s="444">
        <v>1483.63</v>
      </c>
      <c r="F236" s="445"/>
      <c r="G236" s="497"/>
      <c r="H236" s="444"/>
      <c r="I236" s="549"/>
      <c r="J236" s="550"/>
    </row>
    <row r="237" spans="1:10" ht="12.75" customHeight="1">
      <c r="A237" s="26"/>
      <c r="B237" s="27"/>
      <c r="C237" s="481"/>
      <c r="D237" s="440" t="s">
        <v>375</v>
      </c>
      <c r="E237" s="444">
        <v>8914.86</v>
      </c>
      <c r="F237" s="445"/>
      <c r="G237" s="497"/>
      <c r="H237" s="444"/>
      <c r="I237" s="549"/>
      <c r="J237" s="550"/>
    </row>
    <row r="238" spans="1:10" ht="12.75" customHeight="1">
      <c r="A238" s="26"/>
      <c r="B238" s="27"/>
      <c r="C238" s="481"/>
      <c r="D238" s="440" t="s">
        <v>376</v>
      </c>
      <c r="E238" s="444">
        <v>12875.9</v>
      </c>
      <c r="F238" s="445"/>
      <c r="G238" s="497"/>
      <c r="H238" s="444"/>
      <c r="I238" s="549"/>
      <c r="J238" s="550"/>
    </row>
    <row r="239" spans="1:10" ht="12.75" customHeight="1">
      <c r="A239" s="26"/>
      <c r="B239" s="27"/>
      <c r="C239" s="481"/>
      <c r="D239" s="440" t="s">
        <v>377</v>
      </c>
      <c r="E239" s="444">
        <v>5341.58</v>
      </c>
      <c r="F239" s="445"/>
      <c r="G239" s="497"/>
      <c r="H239" s="444"/>
      <c r="I239" s="549"/>
      <c r="J239" s="550"/>
    </row>
    <row r="240" spans="1:10" ht="12.75" customHeight="1">
      <c r="A240" s="26"/>
      <c r="B240" s="27"/>
      <c r="C240" s="481"/>
      <c r="D240" s="440" t="s">
        <v>378</v>
      </c>
      <c r="E240" s="444">
        <v>6656.8</v>
      </c>
      <c r="F240" s="445"/>
      <c r="G240" s="497"/>
      <c r="H240" s="444"/>
      <c r="I240" s="549"/>
      <c r="J240" s="550"/>
    </row>
    <row r="241" spans="1:10" ht="12.75" customHeight="1">
      <c r="A241" s="26"/>
      <c r="B241" s="27"/>
      <c r="C241" s="481"/>
      <c r="D241" s="440" t="s">
        <v>468</v>
      </c>
      <c r="E241" s="444"/>
      <c r="F241" s="445"/>
      <c r="G241" s="497"/>
      <c r="H241" s="444">
        <v>6813.76</v>
      </c>
      <c r="I241" s="549"/>
      <c r="J241" s="550"/>
    </row>
    <row r="242" spans="1:10" ht="12.75" customHeight="1">
      <c r="A242" s="26"/>
      <c r="B242" s="27"/>
      <c r="C242" s="481"/>
      <c r="D242" s="440" t="s">
        <v>469</v>
      </c>
      <c r="E242" s="444"/>
      <c r="F242" s="445"/>
      <c r="G242" s="497"/>
      <c r="H242" s="444">
        <v>4941.99</v>
      </c>
      <c r="I242" s="549"/>
      <c r="J242" s="550"/>
    </row>
    <row r="243" spans="1:10" ht="12.75" customHeight="1">
      <c r="A243" s="26"/>
      <c r="B243" s="27"/>
      <c r="C243" s="481"/>
      <c r="D243" s="440" t="s">
        <v>470</v>
      </c>
      <c r="E243" s="444"/>
      <c r="F243" s="445"/>
      <c r="G243" s="497"/>
      <c r="H243" s="444">
        <v>4778.32</v>
      </c>
      <c r="I243" s="549"/>
      <c r="J243" s="550"/>
    </row>
    <row r="244" spans="1:10" ht="12.75" customHeight="1">
      <c r="A244" s="26"/>
      <c r="B244" s="27"/>
      <c r="C244" s="481">
        <v>6050</v>
      </c>
      <c r="D244" s="448" t="s">
        <v>471</v>
      </c>
      <c r="E244" s="483">
        <v>0</v>
      </c>
      <c r="F244" s="484">
        <v>0</v>
      </c>
      <c r="G244" s="485">
        <v>195000</v>
      </c>
      <c r="H244" s="483">
        <f>SUM(H245:H250)</f>
        <v>193052.55</v>
      </c>
      <c r="I244" s="325">
        <f>H244/G244*100</f>
        <v>99.00130769230768</v>
      </c>
      <c r="J244" s="486">
        <v>0</v>
      </c>
    </row>
    <row r="245" spans="1:10" ht="12.75" customHeight="1">
      <c r="A245" s="26"/>
      <c r="B245" s="27"/>
      <c r="C245" s="481"/>
      <c r="D245" s="440" t="s">
        <v>473</v>
      </c>
      <c r="E245" s="444"/>
      <c r="F245" s="445"/>
      <c r="G245" s="497"/>
      <c r="H245" s="444">
        <v>59191.56</v>
      </c>
      <c r="I245" s="549"/>
      <c r="J245" s="550"/>
    </row>
    <row r="246" spans="1:10" ht="12.75" customHeight="1">
      <c r="A246" s="26"/>
      <c r="B246" s="27"/>
      <c r="C246" s="481"/>
      <c r="D246" s="440" t="s">
        <v>472</v>
      </c>
      <c r="E246" s="444"/>
      <c r="F246" s="445"/>
      <c r="G246" s="497"/>
      <c r="H246" s="444">
        <v>31289.99</v>
      </c>
      <c r="I246" s="549"/>
      <c r="J246" s="550"/>
    </row>
    <row r="247" spans="1:10" ht="12.75" customHeight="1">
      <c r="A247" s="26"/>
      <c r="B247" s="27"/>
      <c r="C247" s="481"/>
      <c r="D247" s="440" t="s">
        <v>474</v>
      </c>
      <c r="E247" s="444"/>
      <c r="F247" s="445"/>
      <c r="G247" s="497"/>
      <c r="H247" s="444">
        <v>68000</v>
      </c>
      <c r="I247" s="549"/>
      <c r="J247" s="550"/>
    </row>
    <row r="248" spans="1:10" ht="12.75" customHeight="1">
      <c r="A248" s="26"/>
      <c r="B248" s="27"/>
      <c r="C248" s="481"/>
      <c r="D248" s="440" t="s">
        <v>475</v>
      </c>
      <c r="E248" s="444"/>
      <c r="F248" s="445"/>
      <c r="G248" s="497"/>
      <c r="H248" s="444">
        <v>6100</v>
      </c>
      <c r="I248" s="549"/>
      <c r="J248" s="550"/>
    </row>
    <row r="249" spans="1:10" ht="12.75" customHeight="1">
      <c r="A249" s="26"/>
      <c r="B249" s="27"/>
      <c r="C249" s="481"/>
      <c r="D249" s="440" t="s">
        <v>476</v>
      </c>
      <c r="E249" s="444"/>
      <c r="F249" s="445"/>
      <c r="G249" s="497"/>
      <c r="H249" s="444">
        <v>21706</v>
      </c>
      <c r="I249" s="549"/>
      <c r="J249" s="550"/>
    </row>
    <row r="250" spans="1:10" ht="12.75" customHeight="1">
      <c r="A250" s="508"/>
      <c r="B250" s="316"/>
      <c r="C250" s="422"/>
      <c r="D250" s="440" t="s">
        <v>477</v>
      </c>
      <c r="E250" s="441"/>
      <c r="F250" s="442"/>
      <c r="G250" s="664"/>
      <c r="H250" s="441">
        <v>6765</v>
      </c>
      <c r="I250" s="549"/>
      <c r="J250" s="602"/>
    </row>
    <row r="251" spans="1:10" ht="12.75" customHeight="1">
      <c r="A251" s="217"/>
      <c r="B251" s="217"/>
      <c r="C251" s="676"/>
      <c r="D251" s="661"/>
      <c r="E251" s="662"/>
      <c r="F251" s="660"/>
      <c r="G251" s="660"/>
      <c r="H251" s="662"/>
      <c r="I251" s="677"/>
      <c r="J251" s="678"/>
    </row>
    <row r="252" spans="1:10" ht="12.75" customHeight="1">
      <c r="A252" s="217"/>
      <c r="B252" s="217"/>
      <c r="C252" s="676"/>
      <c r="D252" s="661"/>
      <c r="E252" s="662"/>
      <c r="F252" s="161" t="s">
        <v>499</v>
      </c>
      <c r="G252" s="660"/>
      <c r="H252" s="662"/>
      <c r="I252" s="677"/>
      <c r="J252" s="678"/>
    </row>
    <row r="253" spans="1:10" ht="12.75" customHeight="1">
      <c r="A253" s="164"/>
      <c r="B253" s="165"/>
      <c r="C253" s="164"/>
      <c r="D253" s="166"/>
      <c r="E253" s="169" t="s">
        <v>3</v>
      </c>
      <c r="F253" s="167" t="s">
        <v>105</v>
      </c>
      <c r="G253" s="168" t="s">
        <v>106</v>
      </c>
      <c r="H253" s="169" t="s">
        <v>3</v>
      </c>
      <c r="I253" s="64" t="s">
        <v>107</v>
      </c>
      <c r="J253" s="65"/>
    </row>
    <row r="254" spans="1:10" ht="12.75" customHeight="1">
      <c r="A254" s="170" t="s">
        <v>102</v>
      </c>
      <c r="B254" s="171" t="s">
        <v>103</v>
      </c>
      <c r="C254" s="170" t="s">
        <v>4</v>
      </c>
      <c r="D254" s="172" t="s">
        <v>104</v>
      </c>
      <c r="E254" s="175" t="s">
        <v>347</v>
      </c>
      <c r="F254" s="173" t="s">
        <v>108</v>
      </c>
      <c r="G254" s="174" t="s">
        <v>109</v>
      </c>
      <c r="H254" s="175" t="s">
        <v>451</v>
      </c>
      <c r="I254" s="66"/>
      <c r="J254" s="67"/>
    </row>
    <row r="255" spans="1:10" ht="12.75" customHeight="1">
      <c r="A255" s="176"/>
      <c r="B255" s="177"/>
      <c r="C255" s="176"/>
      <c r="D255" s="178"/>
      <c r="E255" s="181"/>
      <c r="F255" s="179" t="s">
        <v>450</v>
      </c>
      <c r="G255" s="180" t="s">
        <v>110</v>
      </c>
      <c r="H255" s="181"/>
      <c r="I255" s="71" t="s">
        <v>111</v>
      </c>
      <c r="J255" s="68" t="s">
        <v>112</v>
      </c>
    </row>
    <row r="256" spans="1:10" ht="12.75" customHeight="1">
      <c r="A256" s="663">
        <v>1</v>
      </c>
      <c r="B256" s="663">
        <v>2</v>
      </c>
      <c r="C256" s="449">
        <v>3</v>
      </c>
      <c r="D256" s="449">
        <v>4</v>
      </c>
      <c r="E256" s="475">
        <v>5</v>
      </c>
      <c r="F256" s="475">
        <v>6</v>
      </c>
      <c r="G256" s="475">
        <v>7</v>
      </c>
      <c r="H256" s="476">
        <v>8</v>
      </c>
      <c r="I256" s="477">
        <v>9</v>
      </c>
      <c r="J256" s="478">
        <v>10</v>
      </c>
    </row>
    <row r="257" spans="1:10" ht="12.75" customHeight="1">
      <c r="A257" s="43"/>
      <c r="B257" s="42"/>
      <c r="C257" s="7"/>
      <c r="D257" s="59" t="s">
        <v>351</v>
      </c>
      <c r="E257" s="252">
        <f>E260+E264+E267+E270+E273</f>
        <v>3301880.13</v>
      </c>
      <c r="F257" s="251">
        <f>F258</f>
        <v>511779</v>
      </c>
      <c r="G257" s="492">
        <f>G260+G276</f>
        <v>880529</v>
      </c>
      <c r="H257" s="252">
        <f>H260+H264+H267+H270+H273+H276</f>
        <v>880528.21</v>
      </c>
      <c r="I257" s="501">
        <f>H257/G257*100</f>
        <v>99.99991028120596</v>
      </c>
      <c r="J257" s="433">
        <f>H257/E257*100</f>
        <v>26.667479597449834</v>
      </c>
    </row>
    <row r="258" spans="1:10" ht="12.75" customHeight="1">
      <c r="A258" s="26"/>
      <c r="B258" s="27"/>
      <c r="C258" s="7">
        <v>6050</v>
      </c>
      <c r="D258" s="182" t="s">
        <v>64</v>
      </c>
      <c r="E258" s="252">
        <v>3301880.13</v>
      </c>
      <c r="F258" s="251">
        <v>511779</v>
      </c>
      <c r="G258" s="492">
        <v>880529</v>
      </c>
      <c r="H258" s="252">
        <v>880528.21</v>
      </c>
      <c r="I258" s="501">
        <f>H258/G258*100</f>
        <v>99.99991028120596</v>
      </c>
      <c r="J258" s="433">
        <f>H258/E258*100</f>
        <v>26.667479597449834</v>
      </c>
    </row>
    <row r="259" spans="1:10" ht="12.75" customHeight="1">
      <c r="A259" s="26"/>
      <c r="B259" s="27"/>
      <c r="C259" s="7"/>
      <c r="D259" s="15" t="s">
        <v>357</v>
      </c>
      <c r="E259" s="489"/>
      <c r="F259" s="490"/>
      <c r="G259" s="491"/>
      <c r="H259" s="489"/>
      <c r="I259" s="325"/>
      <c r="J259" s="301"/>
    </row>
    <row r="260" spans="1:10" ht="12.75" customHeight="1">
      <c r="A260" s="26"/>
      <c r="B260" s="27"/>
      <c r="C260" s="7"/>
      <c r="D260" s="493" t="s">
        <v>352</v>
      </c>
      <c r="E260" s="494">
        <f>E261+E263</f>
        <v>1229582.89</v>
      </c>
      <c r="F260" s="495">
        <v>0</v>
      </c>
      <c r="G260" s="496">
        <v>438526</v>
      </c>
      <c r="H260" s="494">
        <v>438525.82</v>
      </c>
      <c r="I260" s="504">
        <f>H260/G260*100</f>
        <v>99.999958953403</v>
      </c>
      <c r="J260" s="552">
        <f>H260/E260*100</f>
        <v>35.66460004985919</v>
      </c>
    </row>
    <row r="261" spans="1:10" ht="12.75" customHeight="1">
      <c r="A261" s="26"/>
      <c r="B261" s="27"/>
      <c r="C261" s="7"/>
      <c r="D261" s="440" t="s">
        <v>171</v>
      </c>
      <c r="E261" s="444">
        <v>791057.07</v>
      </c>
      <c r="F261" s="445">
        <v>0</v>
      </c>
      <c r="G261" s="497">
        <v>438526</v>
      </c>
      <c r="H261" s="444">
        <v>438525.82</v>
      </c>
      <c r="I261" s="549">
        <v>100</v>
      </c>
      <c r="J261" s="553">
        <f>H261/E261*100</f>
        <v>55.435421365995765</v>
      </c>
    </row>
    <row r="262" spans="1:10" ht="12.75" customHeight="1">
      <c r="A262" s="26"/>
      <c r="B262" s="27"/>
      <c r="C262" s="7"/>
      <c r="D262" s="440" t="s">
        <v>494</v>
      </c>
      <c r="E262" s="444"/>
      <c r="F262" s="445">
        <v>0</v>
      </c>
      <c r="G262" s="497"/>
      <c r="H262" s="444"/>
      <c r="I262" s="551"/>
      <c r="J262" s="553"/>
    </row>
    <row r="263" spans="1:10" ht="12.75" customHeight="1">
      <c r="A263" s="26"/>
      <c r="B263" s="27"/>
      <c r="C263" s="7"/>
      <c r="D263" s="440" t="s">
        <v>397</v>
      </c>
      <c r="E263" s="444">
        <v>438525.82</v>
      </c>
      <c r="F263" s="445">
        <v>0</v>
      </c>
      <c r="G263" s="497">
        <v>0</v>
      </c>
      <c r="H263" s="444">
        <v>0</v>
      </c>
      <c r="I263" s="549">
        <v>0</v>
      </c>
      <c r="J263" s="553">
        <v>0</v>
      </c>
    </row>
    <row r="264" spans="1:10" ht="12.75" customHeight="1">
      <c r="A264" s="26"/>
      <c r="B264" s="27"/>
      <c r="C264" s="7"/>
      <c r="D264" s="493" t="s">
        <v>353</v>
      </c>
      <c r="E264" s="494">
        <v>590688.48</v>
      </c>
      <c r="F264" s="495">
        <f>F265+F266</f>
        <v>0</v>
      </c>
      <c r="G264" s="496">
        <f>G265+G266</f>
        <v>0</v>
      </c>
      <c r="H264" s="494">
        <v>0</v>
      </c>
      <c r="I264" s="504">
        <v>0</v>
      </c>
      <c r="J264" s="552">
        <v>0</v>
      </c>
    </row>
    <row r="265" spans="1:10" ht="12.75" customHeight="1">
      <c r="A265" s="26"/>
      <c r="B265" s="27"/>
      <c r="C265" s="7"/>
      <c r="D265" s="440" t="s">
        <v>171</v>
      </c>
      <c r="E265" s="444">
        <v>590688.48</v>
      </c>
      <c r="F265" s="445">
        <v>0</v>
      </c>
      <c r="G265" s="497">
        <v>0</v>
      </c>
      <c r="H265" s="444">
        <v>0</v>
      </c>
      <c r="I265" s="505">
        <v>0</v>
      </c>
      <c r="J265" s="553">
        <v>0</v>
      </c>
    </row>
    <row r="266" spans="1:10" ht="12.75" customHeight="1">
      <c r="A266" s="26"/>
      <c r="B266" s="27"/>
      <c r="C266" s="31"/>
      <c r="D266" s="440" t="s">
        <v>494</v>
      </c>
      <c r="E266" s="441"/>
      <c r="F266" s="442"/>
      <c r="G266" s="664"/>
      <c r="H266" s="441"/>
      <c r="I266" s="504"/>
      <c r="J266" s="443"/>
    </row>
    <row r="267" spans="1:10" ht="12.75" customHeight="1">
      <c r="A267" s="26"/>
      <c r="B267" s="27"/>
      <c r="C267" s="7"/>
      <c r="D267" s="493" t="s">
        <v>354</v>
      </c>
      <c r="E267" s="494">
        <v>828123.33</v>
      </c>
      <c r="F267" s="495">
        <f>F268+F269</f>
        <v>0</v>
      </c>
      <c r="G267" s="496">
        <f>G268+G269</f>
        <v>0</v>
      </c>
      <c r="H267" s="494">
        <v>0</v>
      </c>
      <c r="I267" s="504">
        <v>0</v>
      </c>
      <c r="J267" s="552">
        <v>0</v>
      </c>
    </row>
    <row r="268" spans="1:10" ht="12.75" customHeight="1">
      <c r="A268" s="26"/>
      <c r="B268" s="27"/>
      <c r="C268" s="7"/>
      <c r="D268" s="440" t="s">
        <v>171</v>
      </c>
      <c r="E268" s="444">
        <v>828123.33</v>
      </c>
      <c r="F268" s="445">
        <v>0</v>
      </c>
      <c r="G268" s="497">
        <v>0</v>
      </c>
      <c r="H268" s="444">
        <v>0</v>
      </c>
      <c r="I268" s="504">
        <v>0</v>
      </c>
      <c r="J268" s="553">
        <v>0</v>
      </c>
    </row>
    <row r="269" spans="1:10" ht="12.75" customHeight="1">
      <c r="A269" s="26"/>
      <c r="B269" s="27"/>
      <c r="C269" s="7"/>
      <c r="D269" s="440" t="s">
        <v>494</v>
      </c>
      <c r="E269" s="444"/>
      <c r="F269" s="445"/>
      <c r="G269" s="497"/>
      <c r="H269" s="444"/>
      <c r="I269" s="504"/>
      <c r="J269" s="553"/>
    </row>
    <row r="270" spans="1:10" ht="12.75" customHeight="1">
      <c r="A270" s="26"/>
      <c r="B270" s="27"/>
      <c r="C270" s="422"/>
      <c r="D270" s="498" t="s">
        <v>355</v>
      </c>
      <c r="E270" s="499">
        <v>179502.39</v>
      </c>
      <c r="F270" s="500">
        <f>F271+F272</f>
        <v>0</v>
      </c>
      <c r="G270" s="500">
        <f>G271+G272</f>
        <v>0</v>
      </c>
      <c r="H270" s="499">
        <v>0</v>
      </c>
      <c r="I270" s="504">
        <v>0</v>
      </c>
      <c r="J270" s="506">
        <v>0</v>
      </c>
    </row>
    <row r="271" spans="1:10" ht="12.75" customHeight="1">
      <c r="A271" s="26"/>
      <c r="B271" s="27"/>
      <c r="C271" s="422"/>
      <c r="D271" s="440" t="s">
        <v>171</v>
      </c>
      <c r="E271" s="441">
        <v>179502.39</v>
      </c>
      <c r="F271" s="442">
        <v>0</v>
      </c>
      <c r="G271" s="442">
        <v>0</v>
      </c>
      <c r="H271" s="441">
        <v>0</v>
      </c>
      <c r="I271" s="505">
        <v>0</v>
      </c>
      <c r="J271" s="443">
        <v>0</v>
      </c>
    </row>
    <row r="272" spans="1:10" ht="12.75" customHeight="1">
      <c r="A272" s="26"/>
      <c r="B272" s="27"/>
      <c r="C272" s="422"/>
      <c r="D272" s="440" t="s">
        <v>494</v>
      </c>
      <c r="E272" s="441"/>
      <c r="F272" s="442"/>
      <c r="G272" s="442"/>
      <c r="H272" s="441"/>
      <c r="I272" s="505"/>
      <c r="J272" s="443"/>
    </row>
    <row r="273" spans="1:10" ht="12.75" customHeight="1">
      <c r="A273" s="26"/>
      <c r="B273" s="27"/>
      <c r="C273" s="422"/>
      <c r="D273" s="493" t="s">
        <v>356</v>
      </c>
      <c r="E273" s="499">
        <v>473983.04</v>
      </c>
      <c r="F273" s="500">
        <f>F274+F275</f>
        <v>0</v>
      </c>
      <c r="G273" s="500">
        <f>G274+G275</f>
        <v>0</v>
      </c>
      <c r="H273" s="499">
        <v>0</v>
      </c>
      <c r="I273" s="504">
        <v>0</v>
      </c>
      <c r="J273" s="506">
        <v>0</v>
      </c>
    </row>
    <row r="274" spans="1:10" ht="12.75" customHeight="1">
      <c r="A274" s="26"/>
      <c r="B274" s="27"/>
      <c r="C274" s="422"/>
      <c r="D274" s="440" t="s">
        <v>171</v>
      </c>
      <c r="E274" s="441">
        <v>473983.04</v>
      </c>
      <c r="F274" s="442">
        <v>0</v>
      </c>
      <c r="G274" s="442">
        <v>0</v>
      </c>
      <c r="H274" s="441">
        <v>0</v>
      </c>
      <c r="I274" s="505">
        <v>0</v>
      </c>
      <c r="J274" s="443">
        <v>0</v>
      </c>
    </row>
    <row r="275" spans="1:10" ht="12.75" customHeight="1">
      <c r="A275" s="26"/>
      <c r="B275" s="27"/>
      <c r="C275" s="422"/>
      <c r="D275" s="440" t="s">
        <v>494</v>
      </c>
      <c r="E275" s="441">
        <v>0</v>
      </c>
      <c r="F275" s="442">
        <v>0</v>
      </c>
      <c r="G275" s="442"/>
      <c r="H275" s="441"/>
      <c r="I275" s="505"/>
      <c r="J275" s="443"/>
    </row>
    <row r="276" spans="1:10" ht="12.75" customHeight="1">
      <c r="A276" s="26"/>
      <c r="B276" s="27"/>
      <c r="C276" s="481"/>
      <c r="D276" s="493" t="s">
        <v>412</v>
      </c>
      <c r="E276" s="499">
        <v>0</v>
      </c>
      <c r="F276" s="500">
        <f>F277+F278</f>
        <v>511779</v>
      </c>
      <c r="G276" s="500">
        <v>442003</v>
      </c>
      <c r="H276" s="499">
        <v>442002.39</v>
      </c>
      <c r="I276" s="504">
        <f>H276/G276*100</f>
        <v>99.99986199188695</v>
      </c>
      <c r="J276" s="506">
        <v>0</v>
      </c>
    </row>
    <row r="277" spans="1:10" ht="12.75" customHeight="1">
      <c r="A277" s="26"/>
      <c r="B277" s="27"/>
      <c r="C277" s="481"/>
      <c r="D277" s="440" t="s">
        <v>171</v>
      </c>
      <c r="E277" s="441">
        <v>0</v>
      </c>
      <c r="F277" s="442">
        <v>358245</v>
      </c>
      <c r="G277" s="442">
        <v>358245</v>
      </c>
      <c r="H277" s="441">
        <v>366688.55</v>
      </c>
      <c r="I277" s="505">
        <f>H277/G277*100</f>
        <v>102.35692054320367</v>
      </c>
      <c r="J277" s="443">
        <v>0</v>
      </c>
    </row>
    <row r="278" spans="1:10" ht="12.75" customHeight="1">
      <c r="A278" s="26"/>
      <c r="B278" s="27"/>
      <c r="C278" s="481"/>
      <c r="D278" s="440" t="s">
        <v>494</v>
      </c>
      <c r="E278" s="441">
        <v>0</v>
      </c>
      <c r="F278" s="442">
        <v>153534</v>
      </c>
      <c r="G278" s="442">
        <v>153534</v>
      </c>
      <c r="H278" s="441">
        <v>75313.84</v>
      </c>
      <c r="I278" s="505">
        <f>H278/G278*100</f>
        <v>49.053525603449394</v>
      </c>
      <c r="J278" s="443">
        <v>0</v>
      </c>
    </row>
    <row r="279" spans="1:10" ht="12.75" customHeight="1">
      <c r="A279" s="26"/>
      <c r="B279" s="27"/>
      <c r="C279" s="7">
        <v>6660</v>
      </c>
      <c r="D279" s="182" t="s">
        <v>458</v>
      </c>
      <c r="E279" s="73"/>
      <c r="F279" s="429"/>
      <c r="G279" s="429"/>
      <c r="H279" s="73"/>
      <c r="I279" s="326"/>
      <c r="J279" s="41"/>
    </row>
    <row r="280" spans="1:10" ht="12.75" customHeight="1">
      <c r="A280" s="26"/>
      <c r="B280" s="27"/>
      <c r="C280" s="7"/>
      <c r="D280" s="182" t="s">
        <v>405</v>
      </c>
      <c r="E280" s="73"/>
      <c r="F280" s="429"/>
      <c r="G280" s="429"/>
      <c r="H280" s="73"/>
      <c r="I280" s="326"/>
      <c r="J280" s="41"/>
    </row>
    <row r="281" spans="1:10" ht="12.75" customHeight="1">
      <c r="A281" s="26"/>
      <c r="B281" s="27"/>
      <c r="C281" s="675"/>
      <c r="D281" s="182" t="s">
        <v>459</v>
      </c>
      <c r="E281" s="441"/>
      <c r="F281" s="442"/>
      <c r="G281" s="442"/>
      <c r="H281" s="441"/>
      <c r="I281" s="505"/>
      <c r="J281" s="443"/>
    </row>
    <row r="282" spans="1:10" ht="12.75" customHeight="1">
      <c r="A282" s="26"/>
      <c r="B282" s="27"/>
      <c r="C282" s="55"/>
      <c r="D282" s="15" t="s">
        <v>460</v>
      </c>
      <c r="E282" s="441"/>
      <c r="F282" s="442"/>
      <c r="G282" s="442"/>
      <c r="H282" s="441"/>
      <c r="I282" s="505"/>
      <c r="J282" s="443"/>
    </row>
    <row r="283" spans="1:10" ht="12.75" customHeight="1">
      <c r="A283" s="26"/>
      <c r="B283" s="27"/>
      <c r="C283" s="55"/>
      <c r="D283" s="15" t="s">
        <v>461</v>
      </c>
      <c r="E283" s="441"/>
      <c r="F283" s="442"/>
      <c r="G283" s="442"/>
      <c r="H283" s="441"/>
      <c r="I283" s="505"/>
      <c r="J283" s="443"/>
    </row>
    <row r="284" spans="1:10" ht="12.75" customHeight="1">
      <c r="A284" s="26"/>
      <c r="B284" s="27"/>
      <c r="C284" s="55"/>
      <c r="D284" s="15" t="s">
        <v>467</v>
      </c>
      <c r="E284" s="222">
        <v>0</v>
      </c>
      <c r="F284" s="60">
        <v>0</v>
      </c>
      <c r="G284" s="60">
        <v>105873</v>
      </c>
      <c r="H284" s="222">
        <v>105872.19</v>
      </c>
      <c r="I284" s="501">
        <f>H284/G284*100</f>
        <v>99.99923493241903</v>
      </c>
      <c r="J284" s="709">
        <v>0</v>
      </c>
    </row>
    <row r="285" spans="1:10" ht="12.75" customHeight="1">
      <c r="A285" s="26"/>
      <c r="B285" s="27"/>
      <c r="C285" s="132"/>
      <c r="D285" s="59" t="s">
        <v>167</v>
      </c>
      <c r="E285" s="222">
        <f>SUM(E286:E291)</f>
        <v>51109.84</v>
      </c>
      <c r="F285" s="60">
        <v>0</v>
      </c>
      <c r="G285" s="60">
        <f>SUM(G286:G291)</f>
        <v>0</v>
      </c>
      <c r="H285" s="222">
        <f>SUM(H286:H291)</f>
        <v>0</v>
      </c>
      <c r="I285" s="233">
        <v>0</v>
      </c>
      <c r="J285" s="74">
        <f>H285/E285*100</f>
        <v>0</v>
      </c>
    </row>
    <row r="286" spans="1:10" ht="12.75" customHeight="1">
      <c r="A286" s="26"/>
      <c r="B286" s="27"/>
      <c r="C286" s="31">
        <v>4210</v>
      </c>
      <c r="D286" s="15" t="s">
        <v>339</v>
      </c>
      <c r="E286" s="184">
        <v>10938.43</v>
      </c>
      <c r="F286" s="19">
        <v>0</v>
      </c>
      <c r="G286" s="19">
        <v>0</v>
      </c>
      <c r="H286" s="184">
        <v>0</v>
      </c>
      <c r="I286" s="229">
        <v>0</v>
      </c>
      <c r="J286" s="41">
        <f aca="true" t="shared" si="28" ref="J286:J291">H286/E286*100</f>
        <v>0</v>
      </c>
    </row>
    <row r="287" spans="1:10" ht="12.75" customHeight="1">
      <c r="A287" s="26"/>
      <c r="B287" s="27"/>
      <c r="C287" s="31">
        <v>4217</v>
      </c>
      <c r="D287" s="15" t="s">
        <v>339</v>
      </c>
      <c r="E287" s="184">
        <v>10938.42</v>
      </c>
      <c r="F287" s="19">
        <v>0</v>
      </c>
      <c r="G287" s="19">
        <v>0</v>
      </c>
      <c r="H287" s="184">
        <v>0</v>
      </c>
      <c r="I287" s="229">
        <v>0</v>
      </c>
      <c r="J287" s="41">
        <f t="shared" si="28"/>
        <v>0</v>
      </c>
    </row>
    <row r="288" spans="1:10" ht="12.75" customHeight="1">
      <c r="A288" s="26"/>
      <c r="B288" s="27"/>
      <c r="C288" s="31">
        <v>4270</v>
      </c>
      <c r="D288" s="15" t="s">
        <v>153</v>
      </c>
      <c r="E288" s="184">
        <v>11040</v>
      </c>
      <c r="F288" s="19">
        <v>0</v>
      </c>
      <c r="G288" s="19">
        <v>0</v>
      </c>
      <c r="H288" s="184">
        <v>0</v>
      </c>
      <c r="I288" s="229">
        <v>0</v>
      </c>
      <c r="J288" s="41">
        <f t="shared" si="28"/>
        <v>0</v>
      </c>
    </row>
    <row r="289" spans="1:10" ht="12.75" customHeight="1">
      <c r="A289" s="26"/>
      <c r="B289" s="27"/>
      <c r="C289" s="31">
        <v>4277</v>
      </c>
      <c r="D289" s="15" t="s">
        <v>175</v>
      </c>
      <c r="E289" s="184">
        <v>3660</v>
      </c>
      <c r="F289" s="19">
        <v>0</v>
      </c>
      <c r="G289" s="19">
        <v>0</v>
      </c>
      <c r="H289" s="184">
        <v>0</v>
      </c>
      <c r="I289" s="229">
        <v>0</v>
      </c>
      <c r="J289" s="41">
        <v>0</v>
      </c>
    </row>
    <row r="290" spans="1:10" ht="12.75" customHeight="1">
      <c r="A290" s="26"/>
      <c r="B290" s="27"/>
      <c r="C290" s="31">
        <v>4300</v>
      </c>
      <c r="D290" s="15" t="s">
        <v>10</v>
      </c>
      <c r="E290" s="184">
        <v>10269</v>
      </c>
      <c r="F290" s="19">
        <v>0</v>
      </c>
      <c r="G290" s="19">
        <v>0</v>
      </c>
      <c r="H290" s="184">
        <v>0</v>
      </c>
      <c r="I290" s="229">
        <v>0</v>
      </c>
      <c r="J290" s="41">
        <f t="shared" si="28"/>
        <v>0</v>
      </c>
    </row>
    <row r="291" spans="1:10" ht="12.75" customHeight="1">
      <c r="A291" s="508"/>
      <c r="B291" s="316"/>
      <c r="C291" s="31">
        <v>4307</v>
      </c>
      <c r="D291" s="15" t="s">
        <v>206</v>
      </c>
      <c r="E291" s="184">
        <v>4263.99</v>
      </c>
      <c r="F291" s="19">
        <v>0</v>
      </c>
      <c r="G291" s="507">
        <v>0</v>
      </c>
      <c r="H291" s="184">
        <v>0</v>
      </c>
      <c r="I291" s="229">
        <v>0</v>
      </c>
      <c r="J291" s="41">
        <f t="shared" si="28"/>
        <v>0</v>
      </c>
    </row>
    <row r="292" spans="1:10" ht="12.75" customHeight="1">
      <c r="A292" s="287">
        <v>754</v>
      </c>
      <c r="B292" s="99"/>
      <c r="C292" s="341"/>
      <c r="D292" s="112" t="s">
        <v>45</v>
      </c>
      <c r="E292" s="463"/>
      <c r="F292" s="117"/>
      <c r="G292" s="117"/>
      <c r="H292" s="249"/>
      <c r="I292" s="479"/>
      <c r="J292" s="480"/>
    </row>
    <row r="293" spans="1:10" ht="12.75" customHeight="1">
      <c r="A293" s="287"/>
      <c r="B293" s="99"/>
      <c r="C293" s="220"/>
      <c r="D293" s="114" t="s">
        <v>46</v>
      </c>
      <c r="E293" s="116">
        <f>E295+E330+E335+E342</f>
        <v>3229253.6999999997</v>
      </c>
      <c r="F293" s="118">
        <f>F295+F330+F335</f>
        <v>2927340</v>
      </c>
      <c r="G293" s="118">
        <f>G295+G330+G335+G342</f>
        <v>3344787</v>
      </c>
      <c r="H293" s="250">
        <f>H295+H330+H335+H342</f>
        <v>3335361.4699999997</v>
      </c>
      <c r="I293" s="234">
        <f>H293/G293*100</f>
        <v>99.71820238478563</v>
      </c>
      <c r="J293" s="191">
        <f>H293/E293*100</f>
        <v>103.28582947818563</v>
      </c>
    </row>
    <row r="294" spans="1:10" ht="12.75" customHeight="1">
      <c r="A294" s="287"/>
      <c r="B294" s="100"/>
      <c r="C294" s="220"/>
      <c r="D294" s="629" t="s">
        <v>216</v>
      </c>
      <c r="E294" s="528">
        <f>E329</f>
        <v>21126.96</v>
      </c>
      <c r="F294" s="529">
        <v>0</v>
      </c>
      <c r="G294" s="529">
        <f>G329</f>
        <v>0</v>
      </c>
      <c r="H294" s="530">
        <f>H329</f>
        <v>0</v>
      </c>
      <c r="I294" s="531">
        <v>100</v>
      </c>
      <c r="J294" s="532">
        <f>H294/E294*100</f>
        <v>0</v>
      </c>
    </row>
    <row r="295" spans="1:10" ht="12.75" customHeight="1">
      <c r="A295" s="42"/>
      <c r="B295" s="128">
        <v>75411</v>
      </c>
      <c r="C295" s="108"/>
      <c r="D295" s="109" t="s">
        <v>52</v>
      </c>
      <c r="E295" s="198">
        <f>SUM(E297:E311)+SUM(E320:E329)</f>
        <v>3213428.9999999995</v>
      </c>
      <c r="F295" s="110">
        <f>SUM(F296:F311)+SUM(F320:F328)</f>
        <v>2915000</v>
      </c>
      <c r="G295" s="110">
        <f>SUM(G296:G311)+SUM(G320:G329)</f>
        <v>3332447</v>
      </c>
      <c r="H295" s="245">
        <f>SUM(H296:H311)+SUM(H320:H329)</f>
        <v>3332446.9999999995</v>
      </c>
      <c r="I295" s="235">
        <f aca="true" t="shared" si="29" ref="I295:I328">H295/G295*100</f>
        <v>99.99999999999999</v>
      </c>
      <c r="J295" s="72">
        <f>H295/E295*100</f>
        <v>103.70376940022636</v>
      </c>
    </row>
    <row r="296" spans="1:10" ht="12.75" customHeight="1">
      <c r="A296" s="27"/>
      <c r="B296" s="111"/>
      <c r="C296" s="31">
        <v>3020</v>
      </c>
      <c r="D296" s="15" t="s">
        <v>180</v>
      </c>
      <c r="E296" s="73">
        <v>0</v>
      </c>
      <c r="F296" s="19">
        <v>0</v>
      </c>
      <c r="G296" s="19">
        <v>1080</v>
      </c>
      <c r="H296" s="184">
        <v>1080</v>
      </c>
      <c r="I296" s="236">
        <f>H296/G296*100</f>
        <v>100</v>
      </c>
      <c r="J296" s="41">
        <v>0</v>
      </c>
    </row>
    <row r="297" spans="1:10" ht="12.75" customHeight="1">
      <c r="A297" s="30"/>
      <c r="B297" s="44"/>
      <c r="C297" s="31">
        <v>3070</v>
      </c>
      <c r="D297" s="15" t="s">
        <v>163</v>
      </c>
      <c r="E297" s="184">
        <v>162609.48</v>
      </c>
      <c r="F297" s="19">
        <v>160000</v>
      </c>
      <c r="G297" s="19">
        <v>158265</v>
      </c>
      <c r="H297" s="184">
        <v>158265.39</v>
      </c>
      <c r="I297" s="236">
        <f t="shared" si="29"/>
        <v>100.0002464221401</v>
      </c>
      <c r="J297" s="41">
        <f>H297/E297*100</f>
        <v>97.32851368813184</v>
      </c>
    </row>
    <row r="298" spans="1:10" ht="12.75" customHeight="1">
      <c r="A298" s="30"/>
      <c r="B298" s="44"/>
      <c r="C298" s="31">
        <v>4020</v>
      </c>
      <c r="D298" s="15" t="s">
        <v>182</v>
      </c>
      <c r="E298" s="184">
        <v>94000</v>
      </c>
      <c r="F298" s="19">
        <v>92000</v>
      </c>
      <c r="G298" s="19">
        <v>78000</v>
      </c>
      <c r="H298" s="184">
        <v>78000.02</v>
      </c>
      <c r="I298" s="236">
        <f t="shared" si="29"/>
        <v>100.00002564102563</v>
      </c>
      <c r="J298" s="41">
        <f aca="true" t="shared" si="30" ref="J298:J329">H298/E298*100</f>
        <v>82.97874468085107</v>
      </c>
    </row>
    <row r="299" spans="1:10" ht="12.75" customHeight="1">
      <c r="A299" s="30"/>
      <c r="B299" s="44"/>
      <c r="C299" s="31">
        <v>4040</v>
      </c>
      <c r="D299" s="15" t="s">
        <v>12</v>
      </c>
      <c r="E299" s="184">
        <v>5795.12</v>
      </c>
      <c r="F299" s="19">
        <v>6200</v>
      </c>
      <c r="G299" s="19">
        <v>5288</v>
      </c>
      <c r="H299" s="184">
        <v>5287.85</v>
      </c>
      <c r="I299" s="236">
        <f t="shared" si="29"/>
        <v>99.99716338880485</v>
      </c>
      <c r="J299" s="41">
        <f t="shared" si="30"/>
        <v>91.24660058808102</v>
      </c>
    </row>
    <row r="300" spans="1:10" ht="12.75" customHeight="1">
      <c r="A300" s="30"/>
      <c r="B300" s="44"/>
      <c r="C300" s="31">
        <v>4050</v>
      </c>
      <c r="D300" s="15" t="s">
        <v>47</v>
      </c>
      <c r="E300" s="184">
        <v>2021486.32</v>
      </c>
      <c r="F300" s="19">
        <v>1992000</v>
      </c>
      <c r="G300" s="19">
        <v>2155447</v>
      </c>
      <c r="H300" s="184">
        <v>2155446.67</v>
      </c>
      <c r="I300" s="236">
        <f t="shared" si="29"/>
        <v>99.99998468995062</v>
      </c>
      <c r="J300" s="41">
        <f t="shared" si="30"/>
        <v>106.6268244644861</v>
      </c>
    </row>
    <row r="301" spans="1:10" ht="12.75" customHeight="1">
      <c r="A301" s="30"/>
      <c r="B301" s="44"/>
      <c r="C301" s="31">
        <v>4060</v>
      </c>
      <c r="D301" s="15" t="s">
        <v>48</v>
      </c>
      <c r="E301" s="184">
        <v>315528.21</v>
      </c>
      <c r="F301" s="19">
        <v>224540</v>
      </c>
      <c r="G301" s="19">
        <v>298456</v>
      </c>
      <c r="H301" s="184">
        <v>298455.83</v>
      </c>
      <c r="I301" s="236">
        <f t="shared" si="29"/>
        <v>99.99994304018013</v>
      </c>
      <c r="J301" s="41">
        <f t="shared" si="30"/>
        <v>94.58926984690213</v>
      </c>
    </row>
    <row r="302" spans="1:10" ht="12.75" customHeight="1">
      <c r="A302" s="30"/>
      <c r="B302" s="44"/>
      <c r="C302" s="31">
        <v>4070</v>
      </c>
      <c r="D302" s="15" t="s">
        <v>49</v>
      </c>
      <c r="E302" s="184">
        <v>160307.94</v>
      </c>
      <c r="F302" s="19">
        <v>166000</v>
      </c>
      <c r="G302" s="19">
        <v>169551</v>
      </c>
      <c r="H302" s="184">
        <v>169550.8</v>
      </c>
      <c r="I302" s="236">
        <f>H302/G302*100</f>
        <v>99.99988204139166</v>
      </c>
      <c r="J302" s="41">
        <f t="shared" si="30"/>
        <v>105.76569070752203</v>
      </c>
    </row>
    <row r="303" spans="1:10" ht="12.75" customHeight="1">
      <c r="A303" s="30"/>
      <c r="B303" s="44"/>
      <c r="C303" s="31">
        <v>4110</v>
      </c>
      <c r="D303" s="15" t="s">
        <v>13</v>
      </c>
      <c r="E303" s="184">
        <v>17185.65</v>
      </c>
      <c r="F303" s="19">
        <v>17340</v>
      </c>
      <c r="G303" s="19">
        <v>14943</v>
      </c>
      <c r="H303" s="184">
        <v>14943.01</v>
      </c>
      <c r="I303" s="236">
        <f t="shared" si="29"/>
        <v>100.00006692096635</v>
      </c>
      <c r="J303" s="41">
        <f t="shared" si="30"/>
        <v>86.95050812742025</v>
      </c>
    </row>
    <row r="304" spans="1:10" ht="12.75" customHeight="1">
      <c r="A304" s="30"/>
      <c r="B304" s="44"/>
      <c r="C304" s="31">
        <v>4120</v>
      </c>
      <c r="D304" s="15" t="s">
        <v>14</v>
      </c>
      <c r="E304" s="184">
        <v>664.45</v>
      </c>
      <c r="F304" s="19">
        <v>1200</v>
      </c>
      <c r="G304" s="19">
        <v>966</v>
      </c>
      <c r="H304" s="184">
        <v>966.29</v>
      </c>
      <c r="I304" s="236">
        <f t="shared" si="29"/>
        <v>100.03002070393374</v>
      </c>
      <c r="J304" s="41">
        <f t="shared" si="30"/>
        <v>145.42704492437352</v>
      </c>
    </row>
    <row r="305" spans="1:10" ht="12.75" customHeight="1">
      <c r="A305" s="30"/>
      <c r="B305" s="44"/>
      <c r="C305" s="31">
        <v>4170</v>
      </c>
      <c r="D305" s="15" t="s">
        <v>116</v>
      </c>
      <c r="E305" s="184">
        <v>2261</v>
      </c>
      <c r="F305" s="19">
        <v>6000</v>
      </c>
      <c r="G305" s="19">
        <v>5585</v>
      </c>
      <c r="H305" s="184">
        <v>5585</v>
      </c>
      <c r="I305" s="236">
        <f t="shared" si="29"/>
        <v>100</v>
      </c>
      <c r="J305" s="41">
        <f t="shared" si="30"/>
        <v>247.01459531180893</v>
      </c>
    </row>
    <row r="306" spans="1:10" ht="12.75" customHeight="1">
      <c r="A306" s="30"/>
      <c r="B306" s="44"/>
      <c r="C306" s="31">
        <v>4180</v>
      </c>
      <c r="D306" s="15" t="s">
        <v>169</v>
      </c>
      <c r="E306" s="184">
        <v>90310.01</v>
      </c>
      <c r="F306" s="19">
        <v>95000</v>
      </c>
      <c r="G306" s="19">
        <v>88696</v>
      </c>
      <c r="H306" s="184">
        <v>88695.78</v>
      </c>
      <c r="I306" s="236">
        <f t="shared" si="29"/>
        <v>99.99975196175701</v>
      </c>
      <c r="J306" s="41">
        <f t="shared" si="30"/>
        <v>98.21256801986846</v>
      </c>
    </row>
    <row r="307" spans="1:10" ht="12.75" customHeight="1">
      <c r="A307" s="30"/>
      <c r="B307" s="44"/>
      <c r="C307" s="31">
        <v>4210</v>
      </c>
      <c r="D307" s="15" t="s">
        <v>7</v>
      </c>
      <c r="E307" s="184">
        <v>143514.67</v>
      </c>
      <c r="F307" s="19">
        <v>34284</v>
      </c>
      <c r="G307" s="19">
        <v>179052</v>
      </c>
      <c r="H307" s="184">
        <v>179052</v>
      </c>
      <c r="I307" s="236">
        <f t="shared" si="29"/>
        <v>100</v>
      </c>
      <c r="J307" s="41">
        <f t="shared" si="30"/>
        <v>124.7621584608737</v>
      </c>
    </row>
    <row r="308" spans="1:10" ht="12.75" customHeight="1">
      <c r="A308" s="30"/>
      <c r="B308" s="44"/>
      <c r="C308" s="31">
        <v>4250</v>
      </c>
      <c r="D308" s="15" t="s">
        <v>51</v>
      </c>
      <c r="E308" s="184">
        <v>0</v>
      </c>
      <c r="F308" s="19">
        <v>3500</v>
      </c>
      <c r="G308" s="19">
        <v>0</v>
      </c>
      <c r="H308" s="184">
        <v>0</v>
      </c>
      <c r="I308" s="236">
        <v>0</v>
      </c>
      <c r="J308" s="41">
        <v>0</v>
      </c>
    </row>
    <row r="309" spans="1:10" ht="12.75" customHeight="1">
      <c r="A309" s="30"/>
      <c r="B309" s="44"/>
      <c r="C309" s="31">
        <v>4260</v>
      </c>
      <c r="D309" s="15" t="s">
        <v>15</v>
      </c>
      <c r="E309" s="184">
        <v>76422</v>
      </c>
      <c r="F309" s="19">
        <v>40000</v>
      </c>
      <c r="G309" s="19">
        <v>76000</v>
      </c>
      <c r="H309" s="184">
        <v>76000</v>
      </c>
      <c r="I309" s="236">
        <f t="shared" si="29"/>
        <v>100</v>
      </c>
      <c r="J309" s="41">
        <f t="shared" si="30"/>
        <v>99.44780298866819</v>
      </c>
    </row>
    <row r="310" spans="1:10" ht="12.75" customHeight="1">
      <c r="A310" s="30"/>
      <c r="B310" s="44"/>
      <c r="C310" s="31">
        <v>4270</v>
      </c>
      <c r="D310" s="15" t="s">
        <v>27</v>
      </c>
      <c r="E310" s="184">
        <v>17608.27</v>
      </c>
      <c r="F310" s="19">
        <v>14500</v>
      </c>
      <c r="G310" s="19">
        <v>18363</v>
      </c>
      <c r="H310" s="184">
        <v>18363.5</v>
      </c>
      <c r="I310" s="236">
        <f t="shared" si="29"/>
        <v>100.00272286663399</v>
      </c>
      <c r="J310" s="41">
        <f t="shared" si="30"/>
        <v>104.28906417268703</v>
      </c>
    </row>
    <row r="311" spans="1:10" ht="12.75" customHeight="1">
      <c r="A311" s="12"/>
      <c r="B311" s="13"/>
      <c r="C311" s="31">
        <v>4280</v>
      </c>
      <c r="D311" s="15" t="s">
        <v>95</v>
      </c>
      <c r="E311" s="184">
        <v>14504.07</v>
      </c>
      <c r="F311" s="19">
        <v>12240</v>
      </c>
      <c r="G311" s="19">
        <v>9949</v>
      </c>
      <c r="H311" s="184">
        <v>9949.44</v>
      </c>
      <c r="I311" s="236">
        <f t="shared" si="29"/>
        <v>100.00442255503066</v>
      </c>
      <c r="J311" s="41">
        <f t="shared" si="30"/>
        <v>68.59757295710791</v>
      </c>
    </row>
    <row r="312" spans="1:10" ht="12.75" customHeight="1">
      <c r="A312" s="158"/>
      <c r="B312" s="158"/>
      <c r="C312" s="158"/>
      <c r="D312" s="158"/>
      <c r="E312" s="253"/>
      <c r="F312" s="161"/>
      <c r="G312" s="161"/>
      <c r="H312" s="253"/>
      <c r="I312" s="232"/>
      <c r="J312" s="70"/>
    </row>
    <row r="313" spans="1:10" ht="12.75" customHeight="1">
      <c r="A313" s="158"/>
      <c r="B313" s="158"/>
      <c r="C313" s="158"/>
      <c r="D313" s="158"/>
      <c r="E313" s="253"/>
      <c r="F313" s="161"/>
      <c r="G313" s="161"/>
      <c r="H313" s="253"/>
      <c r="I313" s="232"/>
      <c r="J313" s="70"/>
    </row>
    <row r="314" spans="1:10" ht="12.75" customHeight="1">
      <c r="A314" s="158"/>
      <c r="B314" s="158"/>
      <c r="C314" s="158"/>
      <c r="D314" s="158"/>
      <c r="E314" s="253"/>
      <c r="F314" s="161"/>
      <c r="G314" s="161"/>
      <c r="H314" s="253"/>
      <c r="I314" s="232"/>
      <c r="J314" s="70"/>
    </row>
    <row r="315" spans="1:10" ht="12.75" customHeight="1">
      <c r="A315" s="158"/>
      <c r="B315" s="158"/>
      <c r="C315" s="158"/>
      <c r="D315" s="158"/>
      <c r="E315" s="253"/>
      <c r="F315" s="161" t="s">
        <v>500</v>
      </c>
      <c r="G315" s="161"/>
      <c r="H315" s="253"/>
      <c r="I315" s="232"/>
      <c r="J315" s="70"/>
    </row>
    <row r="316" spans="1:10" ht="12.75" customHeight="1">
      <c r="A316" s="164"/>
      <c r="B316" s="165"/>
      <c r="C316" s="164"/>
      <c r="D316" s="166"/>
      <c r="E316" s="169" t="s">
        <v>3</v>
      </c>
      <c r="F316" s="167" t="s">
        <v>105</v>
      </c>
      <c r="G316" s="168" t="s">
        <v>106</v>
      </c>
      <c r="H316" s="169" t="s">
        <v>3</v>
      </c>
      <c r="I316" s="64" t="s">
        <v>107</v>
      </c>
      <c r="J316" s="65"/>
    </row>
    <row r="317" spans="1:10" ht="12.75" customHeight="1">
      <c r="A317" s="170" t="s">
        <v>102</v>
      </c>
      <c r="B317" s="171" t="s">
        <v>103</v>
      </c>
      <c r="C317" s="170" t="s">
        <v>4</v>
      </c>
      <c r="D317" s="172" t="s">
        <v>104</v>
      </c>
      <c r="E317" s="175" t="s">
        <v>347</v>
      </c>
      <c r="F317" s="173" t="s">
        <v>108</v>
      </c>
      <c r="G317" s="174" t="s">
        <v>109</v>
      </c>
      <c r="H317" s="175" t="s">
        <v>451</v>
      </c>
      <c r="I317" s="66"/>
      <c r="J317" s="67"/>
    </row>
    <row r="318" spans="1:10" ht="12.75" customHeight="1">
      <c r="A318" s="176"/>
      <c r="B318" s="177"/>
      <c r="C318" s="176"/>
      <c r="D318" s="178"/>
      <c r="E318" s="181"/>
      <c r="F318" s="179" t="s">
        <v>450</v>
      </c>
      <c r="G318" s="180" t="s">
        <v>110</v>
      </c>
      <c r="H318" s="181"/>
      <c r="I318" s="71" t="s">
        <v>111</v>
      </c>
      <c r="J318" s="68" t="s">
        <v>112</v>
      </c>
    </row>
    <row r="319" spans="1:10" ht="12.75" customHeight="1">
      <c r="A319" s="663">
        <v>1</v>
      </c>
      <c r="B319" s="449">
        <v>2</v>
      </c>
      <c r="C319" s="449">
        <v>3</v>
      </c>
      <c r="D319" s="449">
        <v>4</v>
      </c>
      <c r="E319" s="475">
        <v>5</v>
      </c>
      <c r="F319" s="475">
        <v>6</v>
      </c>
      <c r="G319" s="475">
        <v>7</v>
      </c>
      <c r="H319" s="476">
        <v>8</v>
      </c>
      <c r="I319" s="477">
        <v>9</v>
      </c>
      <c r="J319" s="478">
        <v>10</v>
      </c>
    </row>
    <row r="320" spans="1:10" ht="12.75" customHeight="1">
      <c r="A320" s="6"/>
      <c r="B320" s="44"/>
      <c r="C320" s="31">
        <v>4300</v>
      </c>
      <c r="D320" s="15" t="s">
        <v>10</v>
      </c>
      <c r="E320" s="184">
        <v>33110.16</v>
      </c>
      <c r="F320" s="19">
        <v>16320</v>
      </c>
      <c r="G320" s="19">
        <v>34184</v>
      </c>
      <c r="H320" s="184">
        <v>34184.43</v>
      </c>
      <c r="I320" s="236">
        <f t="shared" si="29"/>
        <v>100.00125789843202</v>
      </c>
      <c r="J320" s="41">
        <f t="shared" si="30"/>
        <v>103.2445327959756</v>
      </c>
    </row>
    <row r="321" spans="1:10" ht="12.75" customHeight="1">
      <c r="A321" s="30"/>
      <c r="B321" s="44"/>
      <c r="C321" s="31">
        <v>4350</v>
      </c>
      <c r="D321" s="15" t="s">
        <v>168</v>
      </c>
      <c r="E321" s="184">
        <v>2549.22</v>
      </c>
      <c r="F321" s="19">
        <v>3570</v>
      </c>
      <c r="G321" s="19">
        <v>2136</v>
      </c>
      <c r="H321" s="184">
        <v>2135.89</v>
      </c>
      <c r="I321" s="236">
        <f t="shared" si="29"/>
        <v>99.99485018726591</v>
      </c>
      <c r="J321" s="41">
        <f t="shared" si="30"/>
        <v>83.78602082205538</v>
      </c>
    </row>
    <row r="322" spans="1:10" ht="12.75" customHeight="1">
      <c r="A322" s="30"/>
      <c r="B322" s="44"/>
      <c r="C322" s="31">
        <v>4360</v>
      </c>
      <c r="D322" s="15" t="s">
        <v>164</v>
      </c>
      <c r="E322" s="184">
        <v>7292</v>
      </c>
      <c r="F322" s="19">
        <v>6000</v>
      </c>
      <c r="G322" s="19">
        <v>7319</v>
      </c>
      <c r="H322" s="184">
        <v>7319</v>
      </c>
      <c r="I322" s="236">
        <f t="shared" si="29"/>
        <v>100</v>
      </c>
      <c r="J322" s="41">
        <f t="shared" si="30"/>
        <v>100.37026878771256</v>
      </c>
    </row>
    <row r="323" spans="1:10" ht="12.75" customHeight="1">
      <c r="A323" s="30"/>
      <c r="B323" s="44"/>
      <c r="C323" s="31">
        <v>4370</v>
      </c>
      <c r="D323" s="218" t="s">
        <v>338</v>
      </c>
      <c r="E323" s="184">
        <v>5910.37</v>
      </c>
      <c r="F323" s="19">
        <v>5610</v>
      </c>
      <c r="G323" s="19">
        <v>7000</v>
      </c>
      <c r="H323" s="184">
        <v>7000</v>
      </c>
      <c r="I323" s="236">
        <f t="shared" si="29"/>
        <v>100</v>
      </c>
      <c r="J323" s="41">
        <f t="shared" si="30"/>
        <v>118.4359016440595</v>
      </c>
    </row>
    <row r="324" spans="1:10" ht="12.75" customHeight="1">
      <c r="A324" s="30"/>
      <c r="B324" s="44"/>
      <c r="C324" s="31">
        <v>4410</v>
      </c>
      <c r="D324" s="15" t="s">
        <v>16</v>
      </c>
      <c r="E324" s="184">
        <v>3113.24</v>
      </c>
      <c r="F324" s="19">
        <v>3000</v>
      </c>
      <c r="G324" s="19">
        <v>3242</v>
      </c>
      <c r="H324" s="184">
        <v>3241.53</v>
      </c>
      <c r="I324" s="229">
        <f t="shared" si="29"/>
        <v>99.98550277606417</v>
      </c>
      <c r="J324" s="41">
        <f t="shared" si="30"/>
        <v>104.12078734694403</v>
      </c>
    </row>
    <row r="325" spans="1:10" ht="12.75" customHeight="1">
      <c r="A325" s="30"/>
      <c r="B325" s="44"/>
      <c r="C325" s="31">
        <v>4430</v>
      </c>
      <c r="D325" s="15" t="s">
        <v>28</v>
      </c>
      <c r="E325" s="184">
        <v>50</v>
      </c>
      <c r="F325" s="19">
        <v>295</v>
      </c>
      <c r="G325" s="19">
        <v>158</v>
      </c>
      <c r="H325" s="184">
        <v>157.5</v>
      </c>
      <c r="I325" s="229">
        <f t="shared" si="29"/>
        <v>99.68354430379746</v>
      </c>
      <c r="J325" s="41">
        <f t="shared" si="30"/>
        <v>315</v>
      </c>
    </row>
    <row r="326" spans="1:10" ht="12.75" customHeight="1">
      <c r="A326" s="30"/>
      <c r="B326" s="44"/>
      <c r="C326" s="31">
        <v>4440</v>
      </c>
      <c r="D326" s="15" t="s">
        <v>17</v>
      </c>
      <c r="E326" s="184">
        <v>2187.86</v>
      </c>
      <c r="F326" s="19">
        <v>2310</v>
      </c>
      <c r="G326" s="19">
        <v>2188</v>
      </c>
      <c r="H326" s="184">
        <v>2188</v>
      </c>
      <c r="I326" s="229">
        <f t="shared" si="29"/>
        <v>100</v>
      </c>
      <c r="J326" s="41">
        <f t="shared" si="30"/>
        <v>100.00639894691616</v>
      </c>
    </row>
    <row r="327" spans="1:10" ht="12.75" customHeight="1">
      <c r="A327" s="30"/>
      <c r="B327" s="44"/>
      <c r="C327" s="31">
        <v>4480</v>
      </c>
      <c r="D327" s="15" t="s">
        <v>29</v>
      </c>
      <c r="E327" s="184">
        <v>15811</v>
      </c>
      <c r="F327" s="19">
        <v>13010</v>
      </c>
      <c r="G327" s="19">
        <v>16498</v>
      </c>
      <c r="H327" s="184">
        <v>16498</v>
      </c>
      <c r="I327" s="229">
        <f t="shared" si="29"/>
        <v>100</v>
      </c>
      <c r="J327" s="41">
        <f t="shared" si="30"/>
        <v>104.34507621276327</v>
      </c>
    </row>
    <row r="328" spans="1:10" ht="12.75" customHeight="1">
      <c r="A328" s="30"/>
      <c r="B328" s="44"/>
      <c r="C328" s="31">
        <v>4520</v>
      </c>
      <c r="D328" s="15" t="s">
        <v>53</v>
      </c>
      <c r="E328" s="184">
        <v>81</v>
      </c>
      <c r="F328" s="19">
        <v>81</v>
      </c>
      <c r="G328" s="19">
        <v>81</v>
      </c>
      <c r="H328" s="184">
        <v>81.07</v>
      </c>
      <c r="I328" s="229">
        <f t="shared" si="29"/>
        <v>100.0864197530864</v>
      </c>
      <c r="J328" s="41">
        <f t="shared" si="30"/>
        <v>100.0864197530864</v>
      </c>
    </row>
    <row r="329" spans="1:10" ht="12.75" customHeight="1">
      <c r="A329" s="30"/>
      <c r="B329" s="13"/>
      <c r="C329" s="31">
        <v>6060</v>
      </c>
      <c r="D329" s="15" t="s">
        <v>54</v>
      </c>
      <c r="E329" s="184">
        <v>21126.96</v>
      </c>
      <c r="F329" s="19">
        <v>0</v>
      </c>
      <c r="G329" s="19">
        <v>0</v>
      </c>
      <c r="H329" s="184">
        <v>0</v>
      </c>
      <c r="I329" s="229">
        <v>0</v>
      </c>
      <c r="J329" s="41">
        <f t="shared" si="30"/>
        <v>0</v>
      </c>
    </row>
    <row r="330" spans="1:10" ht="12.75" customHeight="1">
      <c r="A330" s="30"/>
      <c r="B330" s="111">
        <v>75405</v>
      </c>
      <c r="C330" s="108"/>
      <c r="D330" s="109" t="s">
        <v>173</v>
      </c>
      <c r="E330" s="245">
        <v>4750</v>
      </c>
      <c r="F330" s="110">
        <v>0</v>
      </c>
      <c r="G330" s="110">
        <v>0</v>
      </c>
      <c r="H330" s="245">
        <v>0</v>
      </c>
      <c r="I330" s="230">
        <v>0</v>
      </c>
      <c r="J330" s="72">
        <f>H330/E330*100</f>
        <v>0</v>
      </c>
    </row>
    <row r="331" spans="1:10" ht="12.75" customHeight="1">
      <c r="A331" s="30"/>
      <c r="B331" s="111"/>
      <c r="C331" s="108"/>
      <c r="D331" s="630" t="s">
        <v>216</v>
      </c>
      <c r="E331" s="521">
        <v>0</v>
      </c>
      <c r="F331" s="522">
        <v>0</v>
      </c>
      <c r="G331" s="522">
        <v>0</v>
      </c>
      <c r="H331" s="521">
        <v>0</v>
      </c>
      <c r="I331" s="533">
        <v>0</v>
      </c>
      <c r="J331" s="515">
        <v>0</v>
      </c>
    </row>
    <row r="332" spans="1:10" ht="12.75" customHeight="1">
      <c r="A332" s="30"/>
      <c r="B332" s="44"/>
      <c r="C332" s="31"/>
      <c r="D332" s="59" t="s">
        <v>174</v>
      </c>
      <c r="E332" s="222">
        <v>4750</v>
      </c>
      <c r="F332" s="60">
        <v>0</v>
      </c>
      <c r="G332" s="60">
        <v>0</v>
      </c>
      <c r="H332" s="222">
        <v>0</v>
      </c>
      <c r="I332" s="233">
        <v>0</v>
      </c>
      <c r="J332" s="74">
        <f>H332/E332*100</f>
        <v>0</v>
      </c>
    </row>
    <row r="333" spans="1:10" ht="12.75" customHeight="1">
      <c r="A333" s="30"/>
      <c r="B333" s="44"/>
      <c r="C333" s="31">
        <v>3000</v>
      </c>
      <c r="D333" s="15" t="s">
        <v>361</v>
      </c>
      <c r="E333" s="184"/>
      <c r="F333" s="19"/>
      <c r="G333" s="19"/>
      <c r="H333" s="184"/>
      <c r="I333" s="229"/>
      <c r="J333" s="41"/>
    </row>
    <row r="334" spans="1:10" ht="12.75" customHeight="1">
      <c r="A334" s="30"/>
      <c r="B334" s="44"/>
      <c r="C334" s="31"/>
      <c r="D334" s="15" t="s">
        <v>362</v>
      </c>
      <c r="E334" s="184">
        <v>4750</v>
      </c>
      <c r="F334" s="19">
        <v>0</v>
      </c>
      <c r="G334" s="19">
        <v>0</v>
      </c>
      <c r="H334" s="184">
        <v>0</v>
      </c>
      <c r="I334" s="229">
        <v>0</v>
      </c>
      <c r="J334" s="41">
        <v>0</v>
      </c>
    </row>
    <row r="335" spans="1:10" ht="12.75" customHeight="1">
      <c r="A335" s="30"/>
      <c r="B335" s="128">
        <v>75421</v>
      </c>
      <c r="C335" s="108"/>
      <c r="D335" s="109" t="s">
        <v>176</v>
      </c>
      <c r="E335" s="245">
        <f>SUM(E336:E341)</f>
        <v>10991.7</v>
      </c>
      <c r="F335" s="110">
        <f>SUM(F336:F341)</f>
        <v>12340</v>
      </c>
      <c r="G335" s="110">
        <f>SUM(G336:G341)</f>
        <v>12340</v>
      </c>
      <c r="H335" s="245">
        <f>SUM(H336:H341)</f>
        <v>2914.4700000000003</v>
      </c>
      <c r="I335" s="230">
        <f aca="true" t="shared" si="31" ref="I335:I341">H335/G335*100</f>
        <v>23.61807131280389</v>
      </c>
      <c r="J335" s="72">
        <f>H335/E335*100</f>
        <v>26.515188733316958</v>
      </c>
    </row>
    <row r="336" spans="1:10" ht="12.75" customHeight="1">
      <c r="A336" s="30"/>
      <c r="B336" s="44"/>
      <c r="C336" s="31">
        <v>4210</v>
      </c>
      <c r="D336" s="15" t="s">
        <v>7</v>
      </c>
      <c r="E336" s="184">
        <v>8461.7</v>
      </c>
      <c r="F336" s="19">
        <v>5400</v>
      </c>
      <c r="G336" s="19">
        <v>5400</v>
      </c>
      <c r="H336" s="184">
        <v>1770.67</v>
      </c>
      <c r="I336" s="229">
        <f t="shared" si="31"/>
        <v>32.79018518518519</v>
      </c>
      <c r="J336" s="41">
        <f>H336/E336*100</f>
        <v>20.925700509353913</v>
      </c>
    </row>
    <row r="337" spans="1:10" ht="12.75" customHeight="1">
      <c r="A337" s="30"/>
      <c r="B337" s="44"/>
      <c r="C337" s="31">
        <v>4240</v>
      </c>
      <c r="D337" s="15" t="s">
        <v>62</v>
      </c>
      <c r="E337" s="184">
        <v>0</v>
      </c>
      <c r="F337" s="19">
        <v>300</v>
      </c>
      <c r="G337" s="19">
        <v>300</v>
      </c>
      <c r="H337" s="184">
        <v>0</v>
      </c>
      <c r="I337" s="229">
        <f t="shared" si="31"/>
        <v>0</v>
      </c>
      <c r="J337" s="41">
        <v>0</v>
      </c>
    </row>
    <row r="338" spans="1:10" ht="12.75" customHeight="1">
      <c r="A338" s="30"/>
      <c r="B338" s="44"/>
      <c r="C338" s="31">
        <v>4300</v>
      </c>
      <c r="D338" s="15" t="s">
        <v>10</v>
      </c>
      <c r="E338" s="184">
        <v>1619</v>
      </c>
      <c r="F338" s="19">
        <v>900</v>
      </c>
      <c r="G338" s="19">
        <v>900</v>
      </c>
      <c r="H338" s="184">
        <v>530</v>
      </c>
      <c r="I338" s="229">
        <f t="shared" si="31"/>
        <v>58.88888888888889</v>
      </c>
      <c r="J338" s="41">
        <f>H338/E338*100</f>
        <v>32.73625694873379</v>
      </c>
    </row>
    <row r="339" spans="1:10" ht="12.75" customHeight="1">
      <c r="A339" s="30"/>
      <c r="B339" s="44"/>
      <c r="C339" s="31">
        <v>4370</v>
      </c>
      <c r="D339" s="218" t="s">
        <v>338</v>
      </c>
      <c r="E339" s="184">
        <v>0</v>
      </c>
      <c r="F339" s="19">
        <v>2800</v>
      </c>
      <c r="G339" s="19">
        <v>2800</v>
      </c>
      <c r="H339" s="184">
        <v>0</v>
      </c>
      <c r="I339" s="229">
        <f t="shared" si="31"/>
        <v>0</v>
      </c>
      <c r="J339" s="41">
        <v>0</v>
      </c>
    </row>
    <row r="340" spans="1:10" ht="12.75" customHeight="1">
      <c r="A340" s="30"/>
      <c r="B340" s="44"/>
      <c r="C340" s="31">
        <v>4410</v>
      </c>
      <c r="D340" s="15" t="s">
        <v>16</v>
      </c>
      <c r="E340" s="184">
        <v>911</v>
      </c>
      <c r="F340" s="19">
        <v>940</v>
      </c>
      <c r="G340" s="19">
        <v>940</v>
      </c>
      <c r="H340" s="184">
        <v>613.8</v>
      </c>
      <c r="I340" s="229">
        <f t="shared" si="31"/>
        <v>65.29787234042553</v>
      </c>
      <c r="J340" s="41">
        <f>H340/E340*100</f>
        <v>67.37650933040614</v>
      </c>
    </row>
    <row r="341" spans="1:10" ht="12.75" customHeight="1">
      <c r="A341" s="30"/>
      <c r="B341" s="44"/>
      <c r="C341" s="7">
        <v>4700</v>
      </c>
      <c r="D341" s="6" t="s">
        <v>152</v>
      </c>
      <c r="E341" s="223">
        <v>0</v>
      </c>
      <c r="F341" s="50">
        <v>2000</v>
      </c>
      <c r="G341" s="50">
        <v>2000</v>
      </c>
      <c r="H341" s="223">
        <v>0</v>
      </c>
      <c r="I341" s="229">
        <f t="shared" si="31"/>
        <v>0</v>
      </c>
      <c r="J341" s="41">
        <v>0</v>
      </c>
    </row>
    <row r="342" spans="1:10" ht="12.75" customHeight="1">
      <c r="A342" s="30"/>
      <c r="B342" s="128">
        <v>75478</v>
      </c>
      <c r="C342" s="109"/>
      <c r="D342" s="109" t="s">
        <v>231</v>
      </c>
      <c r="E342" s="245">
        <v>83</v>
      </c>
      <c r="F342" s="110">
        <v>0</v>
      </c>
      <c r="G342" s="110">
        <v>0</v>
      </c>
      <c r="H342" s="245">
        <v>0</v>
      </c>
      <c r="I342" s="235">
        <v>0</v>
      </c>
      <c r="J342" s="72">
        <v>0</v>
      </c>
    </row>
    <row r="343" spans="1:10" ht="12.75" customHeight="1">
      <c r="A343" s="30"/>
      <c r="B343" s="44"/>
      <c r="C343" s="15"/>
      <c r="D343" s="59" t="s">
        <v>232</v>
      </c>
      <c r="E343" s="222"/>
      <c r="F343" s="60"/>
      <c r="G343" s="60"/>
      <c r="H343" s="222"/>
      <c r="I343" s="653"/>
      <c r="J343" s="74"/>
    </row>
    <row r="344" spans="1:10" ht="12.75" customHeight="1">
      <c r="A344" s="12"/>
      <c r="B344" s="13"/>
      <c r="C344" s="15">
        <v>4210</v>
      </c>
      <c r="D344" s="15" t="s">
        <v>7</v>
      </c>
      <c r="E344" s="184">
        <v>83</v>
      </c>
      <c r="F344" s="19">
        <v>0</v>
      </c>
      <c r="G344" s="19">
        <v>0</v>
      </c>
      <c r="H344" s="184">
        <v>0</v>
      </c>
      <c r="I344" s="236">
        <v>0</v>
      </c>
      <c r="J344" s="41">
        <v>0</v>
      </c>
    </row>
    <row r="345" spans="1:10" ht="12.75" customHeight="1">
      <c r="A345" s="100">
        <v>757</v>
      </c>
      <c r="B345" s="101"/>
      <c r="C345" s="101"/>
      <c r="D345" s="101" t="s">
        <v>55</v>
      </c>
      <c r="E345" s="247">
        <v>744284.52</v>
      </c>
      <c r="F345" s="103">
        <f>F346</f>
        <v>700000</v>
      </c>
      <c r="G345" s="103">
        <f>G346</f>
        <v>750785</v>
      </c>
      <c r="H345" s="247">
        <f>H346</f>
        <v>571180.05</v>
      </c>
      <c r="I345" s="231">
        <f>H345/G345*100</f>
        <v>76.07771199477881</v>
      </c>
      <c r="J345" s="105">
        <f>H345/E345*100</f>
        <v>76.74216440777245</v>
      </c>
    </row>
    <row r="346" spans="1:10" ht="12.75" customHeight="1">
      <c r="A346" s="43"/>
      <c r="B346" s="129">
        <v>75702</v>
      </c>
      <c r="C346" s="108"/>
      <c r="D346" s="109" t="s">
        <v>56</v>
      </c>
      <c r="E346" s="245">
        <v>744284.52</v>
      </c>
      <c r="F346" s="110">
        <f>F347+F348</f>
        <v>700000</v>
      </c>
      <c r="G346" s="110">
        <f>G347+G348</f>
        <v>750785</v>
      </c>
      <c r="H346" s="245">
        <f>H347+H348</f>
        <v>571180.05</v>
      </c>
      <c r="I346" s="230">
        <f>H346/G346*100</f>
        <v>76.07771199477881</v>
      </c>
      <c r="J346" s="72">
        <f>H346/E346*100</f>
        <v>76.74216440777245</v>
      </c>
    </row>
    <row r="347" spans="1:10" ht="12.75" customHeight="1">
      <c r="A347" s="26"/>
      <c r="B347" s="127"/>
      <c r="C347" s="31">
        <v>8020</v>
      </c>
      <c r="D347" s="15" t="s">
        <v>413</v>
      </c>
      <c r="E347" s="184">
        <v>0</v>
      </c>
      <c r="F347" s="19">
        <v>0</v>
      </c>
      <c r="G347" s="19">
        <v>150785</v>
      </c>
      <c r="H347" s="184">
        <v>0</v>
      </c>
      <c r="I347" s="229">
        <v>0</v>
      </c>
      <c r="J347" s="41">
        <v>0</v>
      </c>
    </row>
    <row r="348" spans="1:10" ht="12.75" customHeight="1">
      <c r="A348" s="11"/>
      <c r="B348" s="12"/>
      <c r="C348" s="31">
        <v>8070</v>
      </c>
      <c r="D348" s="15" t="s">
        <v>57</v>
      </c>
      <c r="E348" s="184">
        <v>744284.52</v>
      </c>
      <c r="F348" s="19">
        <v>700000</v>
      </c>
      <c r="G348" s="19">
        <v>600000</v>
      </c>
      <c r="H348" s="184">
        <v>571180.05</v>
      </c>
      <c r="I348" s="229">
        <f>H348/G348*100</f>
        <v>95.19667500000001</v>
      </c>
      <c r="J348" s="41">
        <f>H348/E348*100</f>
        <v>76.74216440777245</v>
      </c>
    </row>
    <row r="349" spans="1:10" ht="12.75" customHeight="1">
      <c r="A349" s="99">
        <v>758</v>
      </c>
      <c r="B349" s="99"/>
      <c r="C349" s="101"/>
      <c r="D349" s="101" t="s">
        <v>58</v>
      </c>
      <c r="E349" s="247">
        <v>0</v>
      </c>
      <c r="F349" s="103">
        <f>F350</f>
        <v>206000</v>
      </c>
      <c r="G349" s="103">
        <f>G350</f>
        <v>113731</v>
      </c>
      <c r="H349" s="247">
        <v>0</v>
      </c>
      <c r="I349" s="231">
        <f>H349/G349*100</f>
        <v>0</v>
      </c>
      <c r="J349" s="105">
        <v>0</v>
      </c>
    </row>
    <row r="350" spans="1:10" ht="12.75" customHeight="1">
      <c r="A350" s="5"/>
      <c r="B350" s="129">
        <v>75818</v>
      </c>
      <c r="C350" s="108"/>
      <c r="D350" s="109" t="s">
        <v>195</v>
      </c>
      <c r="E350" s="245">
        <v>0</v>
      </c>
      <c r="F350" s="110">
        <f>F351+F352</f>
        <v>206000</v>
      </c>
      <c r="G350" s="110">
        <f>G351+G352</f>
        <v>113731</v>
      </c>
      <c r="H350" s="245">
        <v>0</v>
      </c>
      <c r="I350" s="230">
        <v>0</v>
      </c>
      <c r="J350" s="72">
        <v>0</v>
      </c>
    </row>
    <row r="351" spans="1:10" ht="12.75" customHeight="1">
      <c r="A351" s="29"/>
      <c r="B351" s="30"/>
      <c r="C351" s="31">
        <v>4810</v>
      </c>
      <c r="D351" s="15" t="s">
        <v>59</v>
      </c>
      <c r="E351" s="184">
        <v>0</v>
      </c>
      <c r="F351" s="19">
        <v>100000</v>
      </c>
      <c r="G351" s="19">
        <v>7731</v>
      </c>
      <c r="H351" s="184">
        <v>0</v>
      </c>
      <c r="I351" s="229">
        <v>0</v>
      </c>
      <c r="J351" s="41">
        <v>0</v>
      </c>
    </row>
    <row r="352" spans="1:10" ht="12.75" customHeight="1">
      <c r="A352" s="11"/>
      <c r="B352" s="12"/>
      <c r="C352" s="31">
        <v>4810</v>
      </c>
      <c r="D352" s="15" t="s">
        <v>196</v>
      </c>
      <c r="E352" s="184">
        <v>0</v>
      </c>
      <c r="F352" s="19">
        <v>106000</v>
      </c>
      <c r="G352" s="19">
        <v>106000</v>
      </c>
      <c r="H352" s="184">
        <v>0</v>
      </c>
      <c r="I352" s="229">
        <v>0</v>
      </c>
      <c r="J352" s="41">
        <v>0</v>
      </c>
    </row>
    <row r="353" spans="1:10" ht="12.75" customHeight="1">
      <c r="A353" s="99">
        <v>801</v>
      </c>
      <c r="B353" s="99"/>
      <c r="C353" s="101"/>
      <c r="D353" s="101" t="s">
        <v>60</v>
      </c>
      <c r="E353" s="283">
        <f>E355+E372+E394+E450+E531+E547+E572</f>
        <v>16668338.77</v>
      </c>
      <c r="F353" s="103">
        <f>F355+F372+F394+F450+F531+F547+F572</f>
        <v>15798196</v>
      </c>
      <c r="G353" s="143">
        <f>G355+G372+G394+G450+G531+G547+G572+G524</f>
        <v>16795911</v>
      </c>
      <c r="H353" s="143">
        <f>H355+H372+H394+H450+H524+H531+H547+H572</f>
        <v>16562167.67</v>
      </c>
      <c r="I353" s="231">
        <f>H353/G353*100</f>
        <v>98.60833193269481</v>
      </c>
      <c r="J353" s="105">
        <f>H353/E353*100</f>
        <v>99.36303730404683</v>
      </c>
    </row>
    <row r="354" spans="1:10" ht="12.75" customHeight="1">
      <c r="A354" s="99"/>
      <c r="B354" s="286"/>
      <c r="C354" s="289"/>
      <c r="D354" s="285" t="s">
        <v>216</v>
      </c>
      <c r="E354" s="516">
        <f>E395+E451+E573+E356</f>
        <v>36077.11</v>
      </c>
      <c r="F354" s="517">
        <f>F356+F373+F395+F451+F573</f>
        <v>0</v>
      </c>
      <c r="G354" s="516">
        <f>G356+G373+G395+G451+G573</f>
        <v>63476</v>
      </c>
      <c r="H354" s="516">
        <f>H356+H373+H395+H451+H573</f>
        <v>63475.88</v>
      </c>
      <c r="I354" s="524">
        <f>H354/G354*100</f>
        <v>99.9998109521709</v>
      </c>
      <c r="J354" s="519">
        <f>H354/E354*100</f>
        <v>175.945024421302</v>
      </c>
    </row>
    <row r="355" spans="1:10" ht="12.75" customHeight="1">
      <c r="A355" s="6"/>
      <c r="B355" s="128">
        <v>80102</v>
      </c>
      <c r="C355" s="108"/>
      <c r="D355" s="109" t="s">
        <v>61</v>
      </c>
      <c r="E355" s="198">
        <f>E357</f>
        <v>1130158</v>
      </c>
      <c r="F355" s="110">
        <f>F357</f>
        <v>1156047</v>
      </c>
      <c r="G355" s="110">
        <f>G357</f>
        <v>1106693</v>
      </c>
      <c r="H355" s="245">
        <f>H357</f>
        <v>1106693</v>
      </c>
      <c r="I355" s="230">
        <f aca="true" t="shared" si="32" ref="I355:I368">H355/G355*100</f>
        <v>100</v>
      </c>
      <c r="J355" s="72">
        <f aca="true" t="shared" si="33" ref="J355:J366">H355/E355*100</f>
        <v>97.92374163612521</v>
      </c>
    </row>
    <row r="356" spans="1:10" ht="12.75" customHeight="1">
      <c r="A356" s="30"/>
      <c r="B356" s="111"/>
      <c r="C356" s="108"/>
      <c r="D356" s="109" t="s">
        <v>216</v>
      </c>
      <c r="E356" s="412">
        <v>0</v>
      </c>
      <c r="F356" s="511">
        <v>0</v>
      </c>
      <c r="G356" s="511">
        <v>0</v>
      </c>
      <c r="H356" s="412">
        <v>0</v>
      </c>
      <c r="I356" s="512">
        <v>0</v>
      </c>
      <c r="J356" s="513">
        <v>0</v>
      </c>
    </row>
    <row r="357" spans="1:10" ht="12.75" customHeight="1">
      <c r="A357" s="30"/>
      <c r="B357" s="51"/>
      <c r="C357" s="28"/>
      <c r="D357" s="59" t="s">
        <v>493</v>
      </c>
      <c r="E357" s="222">
        <f>SUM(E358:E371)</f>
        <v>1130158</v>
      </c>
      <c r="F357" s="60">
        <f>SUM(F358:F371)</f>
        <v>1156047</v>
      </c>
      <c r="G357" s="60">
        <f>SUM(G358:G371)</f>
        <v>1106693</v>
      </c>
      <c r="H357" s="222">
        <f>SUM(H358:H371)</f>
        <v>1106693</v>
      </c>
      <c r="I357" s="233">
        <f t="shared" si="32"/>
        <v>100</v>
      </c>
      <c r="J357" s="74">
        <f t="shared" si="33"/>
        <v>97.92374163612521</v>
      </c>
    </row>
    <row r="358" spans="1:10" ht="12.75" customHeight="1">
      <c r="A358" s="30"/>
      <c r="B358" s="44"/>
      <c r="C358" s="31">
        <v>3020</v>
      </c>
      <c r="D358" s="15" t="s">
        <v>180</v>
      </c>
      <c r="E358" s="184">
        <v>21320</v>
      </c>
      <c r="F358" s="19">
        <v>22232</v>
      </c>
      <c r="G358" s="19">
        <v>24951</v>
      </c>
      <c r="H358" s="184">
        <v>24950.92</v>
      </c>
      <c r="I358" s="229">
        <f t="shared" si="32"/>
        <v>99.99967937156826</v>
      </c>
      <c r="J358" s="41">
        <f t="shared" si="33"/>
        <v>117.03058161350843</v>
      </c>
    </row>
    <row r="359" spans="1:10" ht="12.75" customHeight="1">
      <c r="A359" s="30"/>
      <c r="B359" s="44"/>
      <c r="C359" s="31">
        <v>4010</v>
      </c>
      <c r="D359" s="15" t="s">
        <v>11</v>
      </c>
      <c r="E359" s="184">
        <v>752729.1</v>
      </c>
      <c r="F359" s="19">
        <v>811781</v>
      </c>
      <c r="G359" s="19">
        <v>749954</v>
      </c>
      <c r="H359" s="184">
        <v>749953.84</v>
      </c>
      <c r="I359" s="229">
        <f t="shared" si="32"/>
        <v>99.99997866535814</v>
      </c>
      <c r="J359" s="41">
        <f t="shared" si="33"/>
        <v>99.63130693366313</v>
      </c>
    </row>
    <row r="360" spans="1:10" ht="12.75" customHeight="1">
      <c r="A360" s="30"/>
      <c r="B360" s="44"/>
      <c r="C360" s="31">
        <v>4040</v>
      </c>
      <c r="D360" s="15" t="s">
        <v>12</v>
      </c>
      <c r="E360" s="184">
        <v>67177</v>
      </c>
      <c r="F360" s="19">
        <v>62254</v>
      </c>
      <c r="G360" s="19">
        <v>59853</v>
      </c>
      <c r="H360" s="184">
        <v>59852.09</v>
      </c>
      <c r="I360" s="229">
        <f t="shared" si="32"/>
        <v>99.99847960837384</v>
      </c>
      <c r="J360" s="41">
        <f t="shared" si="33"/>
        <v>89.09610432141953</v>
      </c>
    </row>
    <row r="361" spans="1:10" ht="12.75" customHeight="1">
      <c r="A361" s="30"/>
      <c r="B361" s="44"/>
      <c r="C361" s="31">
        <v>4110</v>
      </c>
      <c r="D361" s="15" t="s">
        <v>13</v>
      </c>
      <c r="E361" s="184">
        <v>130490.4</v>
      </c>
      <c r="F361" s="19">
        <v>157831</v>
      </c>
      <c r="G361" s="19">
        <v>145382</v>
      </c>
      <c r="H361" s="184">
        <v>145382.45</v>
      </c>
      <c r="I361" s="229">
        <f t="shared" si="32"/>
        <v>100.0003095293778</v>
      </c>
      <c r="J361" s="41">
        <f t="shared" si="33"/>
        <v>111.4123720978708</v>
      </c>
    </row>
    <row r="362" spans="1:10" ht="12.75" customHeight="1">
      <c r="A362" s="30"/>
      <c r="B362" s="44"/>
      <c r="C362" s="31">
        <v>4120</v>
      </c>
      <c r="D362" s="15" t="s">
        <v>14</v>
      </c>
      <c r="E362" s="184">
        <v>18376</v>
      </c>
      <c r="F362" s="19">
        <v>21849</v>
      </c>
      <c r="G362" s="19">
        <v>16089</v>
      </c>
      <c r="H362" s="184">
        <v>16089</v>
      </c>
      <c r="I362" s="229">
        <f t="shared" si="32"/>
        <v>100</v>
      </c>
      <c r="J362" s="41">
        <f t="shared" si="33"/>
        <v>87.55441880713974</v>
      </c>
    </row>
    <row r="363" spans="1:10" ht="12.75" customHeight="1">
      <c r="A363" s="30"/>
      <c r="B363" s="44"/>
      <c r="C363" s="31">
        <v>4170</v>
      </c>
      <c r="D363" s="15" t="s">
        <v>116</v>
      </c>
      <c r="E363" s="184">
        <v>1402</v>
      </c>
      <c r="F363" s="19">
        <v>0</v>
      </c>
      <c r="G363" s="19">
        <v>0</v>
      </c>
      <c r="H363" s="184">
        <v>0</v>
      </c>
      <c r="I363" s="229">
        <v>0</v>
      </c>
      <c r="J363" s="41">
        <f t="shared" si="33"/>
        <v>0</v>
      </c>
    </row>
    <row r="364" spans="1:10" ht="12.75" customHeight="1">
      <c r="A364" s="30"/>
      <c r="B364" s="44"/>
      <c r="C364" s="31">
        <v>4210</v>
      </c>
      <c r="D364" s="15" t="s">
        <v>7</v>
      </c>
      <c r="E364" s="184">
        <v>6076</v>
      </c>
      <c r="F364" s="19">
        <v>6000</v>
      </c>
      <c r="G364" s="19">
        <v>13652</v>
      </c>
      <c r="H364" s="184">
        <v>13652</v>
      </c>
      <c r="I364" s="229">
        <f t="shared" si="32"/>
        <v>100</v>
      </c>
      <c r="J364" s="41">
        <f t="shared" si="33"/>
        <v>224.68729427254775</v>
      </c>
    </row>
    <row r="365" spans="1:10" ht="12.75" customHeight="1">
      <c r="A365" s="30"/>
      <c r="B365" s="44"/>
      <c r="C365" s="31">
        <v>4240</v>
      </c>
      <c r="D365" s="15" t="s">
        <v>62</v>
      </c>
      <c r="E365" s="184">
        <v>259</v>
      </c>
      <c r="F365" s="19">
        <v>1000</v>
      </c>
      <c r="G365" s="19">
        <v>1000</v>
      </c>
      <c r="H365" s="184">
        <v>1000</v>
      </c>
      <c r="I365" s="229">
        <f t="shared" si="32"/>
        <v>100</v>
      </c>
      <c r="J365" s="41">
        <f t="shared" si="33"/>
        <v>386.10038610038606</v>
      </c>
    </row>
    <row r="366" spans="1:10" ht="12.75" customHeight="1">
      <c r="A366" s="30"/>
      <c r="B366" s="44"/>
      <c r="C366" s="31">
        <v>4260</v>
      </c>
      <c r="D366" s="15" t="s">
        <v>15</v>
      </c>
      <c r="E366" s="184">
        <v>55523.9</v>
      </c>
      <c r="F366" s="19">
        <v>15000</v>
      </c>
      <c r="G366" s="19">
        <v>30000</v>
      </c>
      <c r="H366" s="184">
        <v>30000</v>
      </c>
      <c r="I366" s="229">
        <f t="shared" si="32"/>
        <v>100</v>
      </c>
      <c r="J366" s="41">
        <f t="shared" si="33"/>
        <v>54.030786742285756</v>
      </c>
    </row>
    <row r="367" spans="1:10" ht="12.75" customHeight="1">
      <c r="A367" s="30"/>
      <c r="B367" s="44"/>
      <c r="C367" s="31">
        <v>4270</v>
      </c>
      <c r="D367" s="15" t="s">
        <v>27</v>
      </c>
      <c r="E367" s="184">
        <v>0</v>
      </c>
      <c r="F367" s="19">
        <v>7793</v>
      </c>
      <c r="G367" s="19">
        <v>9043</v>
      </c>
      <c r="H367" s="184">
        <v>9043.45</v>
      </c>
      <c r="I367" s="229">
        <f t="shared" si="32"/>
        <v>100.0049762247042</v>
      </c>
      <c r="J367" s="41">
        <v>0</v>
      </c>
    </row>
    <row r="368" spans="1:10" ht="12.75" customHeight="1">
      <c r="A368" s="30"/>
      <c r="B368" s="44"/>
      <c r="C368" s="31">
        <v>4280</v>
      </c>
      <c r="D368" s="15" t="s">
        <v>95</v>
      </c>
      <c r="E368" s="184">
        <v>200</v>
      </c>
      <c r="F368" s="19">
        <v>200</v>
      </c>
      <c r="G368" s="19">
        <v>294</v>
      </c>
      <c r="H368" s="184">
        <v>294</v>
      </c>
      <c r="I368" s="229">
        <f t="shared" si="32"/>
        <v>100</v>
      </c>
      <c r="J368" s="41">
        <f>H368/E368*100</f>
        <v>147</v>
      </c>
    </row>
    <row r="369" spans="1:10" ht="12.75" customHeight="1">
      <c r="A369" s="30"/>
      <c r="B369" s="44"/>
      <c r="C369" s="31">
        <v>4300</v>
      </c>
      <c r="D369" s="15" t="s">
        <v>10</v>
      </c>
      <c r="E369" s="184">
        <v>33518.6</v>
      </c>
      <c r="F369" s="19">
        <v>3884</v>
      </c>
      <c r="G369" s="19">
        <v>9078</v>
      </c>
      <c r="H369" s="184">
        <v>9078.25</v>
      </c>
      <c r="I369" s="229">
        <f>H369/G369*100</f>
        <v>100.00275391055298</v>
      </c>
      <c r="J369" s="41">
        <f>H369/E369*100</f>
        <v>27.084215927872883</v>
      </c>
    </row>
    <row r="370" spans="1:10" ht="12.75" customHeight="1">
      <c r="A370" s="30"/>
      <c r="B370" s="44"/>
      <c r="C370" s="31">
        <v>4410</v>
      </c>
      <c r="D370" s="15" t="s">
        <v>16</v>
      </c>
      <c r="E370" s="184">
        <v>736</v>
      </c>
      <c r="F370" s="19">
        <v>454</v>
      </c>
      <c r="G370" s="19">
        <v>1628</v>
      </c>
      <c r="H370" s="184">
        <v>1628</v>
      </c>
      <c r="I370" s="229">
        <f>H370/G370*100</f>
        <v>100</v>
      </c>
      <c r="J370" s="41">
        <f>H370/E370*100</f>
        <v>221.19565217391303</v>
      </c>
    </row>
    <row r="371" spans="1:10" ht="12.75" customHeight="1">
      <c r="A371" s="30"/>
      <c r="B371" s="44"/>
      <c r="C371" s="31">
        <v>4440</v>
      </c>
      <c r="D371" s="15" t="s">
        <v>17</v>
      </c>
      <c r="E371" s="184">
        <v>42350</v>
      </c>
      <c r="F371" s="19">
        <v>45769</v>
      </c>
      <c r="G371" s="19">
        <v>45769</v>
      </c>
      <c r="H371" s="184">
        <v>45769</v>
      </c>
      <c r="I371" s="229">
        <f>H371/G371*100</f>
        <v>100</v>
      </c>
      <c r="J371" s="41">
        <f>H371/E371*100</f>
        <v>108.07319952774499</v>
      </c>
    </row>
    <row r="372" spans="1:10" ht="12.75" customHeight="1">
      <c r="A372" s="30"/>
      <c r="B372" s="128">
        <v>80111</v>
      </c>
      <c r="C372" s="108"/>
      <c r="D372" s="109" t="s">
        <v>63</v>
      </c>
      <c r="E372" s="198">
        <f>E374+E392</f>
        <v>1693054</v>
      </c>
      <c r="F372" s="110">
        <f>F374+F392</f>
        <v>1770118</v>
      </c>
      <c r="G372" s="110">
        <f>G374+G392</f>
        <v>1827473</v>
      </c>
      <c r="H372" s="245">
        <f>H374+H392</f>
        <v>1715977.57</v>
      </c>
      <c r="I372" s="230">
        <f>H372/G372*100</f>
        <v>93.89892873930286</v>
      </c>
      <c r="J372" s="72">
        <f>H372/E372*100</f>
        <v>101.35397748683741</v>
      </c>
    </row>
    <row r="373" spans="1:10" ht="12.75" customHeight="1">
      <c r="A373" s="30"/>
      <c r="B373" s="111"/>
      <c r="C373" s="108"/>
      <c r="D373" s="109" t="s">
        <v>216</v>
      </c>
      <c r="E373" s="412">
        <v>0</v>
      </c>
      <c r="F373" s="511">
        <v>0</v>
      </c>
      <c r="G373" s="511">
        <v>0</v>
      </c>
      <c r="H373" s="412">
        <v>0</v>
      </c>
      <c r="I373" s="512">
        <v>0</v>
      </c>
      <c r="J373" s="513">
        <v>0</v>
      </c>
    </row>
    <row r="374" spans="1:10" ht="12.75" customHeight="1">
      <c r="A374" s="30"/>
      <c r="B374" s="51"/>
      <c r="C374" s="28"/>
      <c r="D374" s="59" t="s">
        <v>493</v>
      </c>
      <c r="E374" s="222">
        <f>SUM(E375:E376)+SUM(E383:E391)</f>
        <v>1065463</v>
      </c>
      <c r="F374" s="60">
        <f>SUM(F375:F376)+SUM(F383:F391)</f>
        <v>964656</v>
      </c>
      <c r="G374" s="60">
        <f>SUM(G375:G376)+SUM(G383:G391)</f>
        <v>983567</v>
      </c>
      <c r="H374" s="222">
        <f>SUM(H375:H375:H376)+SUM(H383:H391)</f>
        <v>983420.5700000001</v>
      </c>
      <c r="I374" s="233">
        <f aca="true" t="shared" si="34" ref="I374:I395">H374/G374*100</f>
        <v>99.9851123512684</v>
      </c>
      <c r="J374" s="74">
        <f aca="true" t="shared" si="35" ref="J374:J385">H374/E374*100</f>
        <v>92.29983303033518</v>
      </c>
    </row>
    <row r="375" spans="1:10" ht="12.75" customHeight="1">
      <c r="A375" s="30"/>
      <c r="B375" s="44"/>
      <c r="C375" s="31">
        <v>3020</v>
      </c>
      <c r="D375" s="15" t="s">
        <v>180</v>
      </c>
      <c r="E375" s="184">
        <v>26109</v>
      </c>
      <c r="F375" s="16">
        <v>27959</v>
      </c>
      <c r="G375" s="16">
        <v>25453</v>
      </c>
      <c r="H375" s="184">
        <v>25453.1</v>
      </c>
      <c r="I375" s="229">
        <f t="shared" si="34"/>
        <v>100.00039288099633</v>
      </c>
      <c r="J375" s="41">
        <f t="shared" si="35"/>
        <v>97.48783944233789</v>
      </c>
    </row>
    <row r="376" spans="1:10" ht="12.75" customHeight="1">
      <c r="A376" s="12"/>
      <c r="B376" s="13"/>
      <c r="C376" s="31">
        <v>4010</v>
      </c>
      <c r="D376" s="15" t="s">
        <v>11</v>
      </c>
      <c r="E376" s="184">
        <v>769334</v>
      </c>
      <c r="F376" s="16">
        <v>669959</v>
      </c>
      <c r="G376" s="16">
        <v>646679</v>
      </c>
      <c r="H376" s="184">
        <v>646649.49</v>
      </c>
      <c r="I376" s="229">
        <f t="shared" si="34"/>
        <v>99.99543668497044</v>
      </c>
      <c r="J376" s="41">
        <f t="shared" si="35"/>
        <v>84.0531537667645</v>
      </c>
    </row>
    <row r="377" spans="1:10" ht="12.75" customHeight="1">
      <c r="A377" s="158"/>
      <c r="B377" s="158"/>
      <c r="C377" s="158"/>
      <c r="D377" s="158"/>
      <c r="E377" s="253"/>
      <c r="F377" s="160"/>
      <c r="G377" s="160"/>
      <c r="H377" s="253"/>
      <c r="I377" s="232"/>
      <c r="J377" s="70"/>
    </row>
    <row r="378" spans="1:10" ht="12.75" customHeight="1">
      <c r="A378" s="158"/>
      <c r="B378" s="158"/>
      <c r="C378" s="158"/>
      <c r="D378" s="158"/>
      <c r="E378" s="253"/>
      <c r="F378" s="160" t="s">
        <v>501</v>
      </c>
      <c r="G378" s="160"/>
      <c r="H378" s="253"/>
      <c r="I378" s="232"/>
      <c r="J378" s="70"/>
    </row>
    <row r="379" spans="1:10" ht="12.75" customHeight="1">
      <c r="A379" s="164"/>
      <c r="B379" s="165"/>
      <c r="C379" s="164"/>
      <c r="D379" s="166"/>
      <c r="E379" s="169" t="s">
        <v>3</v>
      </c>
      <c r="F379" s="167" t="s">
        <v>105</v>
      </c>
      <c r="G379" s="168" t="s">
        <v>106</v>
      </c>
      <c r="H379" s="169" t="s">
        <v>3</v>
      </c>
      <c r="I379" s="64" t="s">
        <v>107</v>
      </c>
      <c r="J379" s="65"/>
    </row>
    <row r="380" spans="1:10" ht="12.75" customHeight="1">
      <c r="A380" s="170" t="s">
        <v>102</v>
      </c>
      <c r="B380" s="171" t="s">
        <v>103</v>
      </c>
      <c r="C380" s="170" t="s">
        <v>4</v>
      </c>
      <c r="D380" s="172" t="s">
        <v>104</v>
      </c>
      <c r="E380" s="175" t="s">
        <v>347</v>
      </c>
      <c r="F380" s="173" t="s">
        <v>108</v>
      </c>
      <c r="G380" s="174" t="s">
        <v>109</v>
      </c>
      <c r="H380" s="175" t="s">
        <v>451</v>
      </c>
      <c r="I380" s="66"/>
      <c r="J380" s="67"/>
    </row>
    <row r="381" spans="1:10" ht="12.75" customHeight="1">
      <c r="A381" s="176"/>
      <c r="B381" s="177"/>
      <c r="C381" s="176"/>
      <c r="D381" s="178"/>
      <c r="E381" s="181"/>
      <c r="F381" s="179" t="s">
        <v>450</v>
      </c>
      <c r="G381" s="180" t="s">
        <v>110</v>
      </c>
      <c r="H381" s="181"/>
      <c r="I381" s="71" t="s">
        <v>111</v>
      </c>
      <c r="J381" s="68" t="s">
        <v>112</v>
      </c>
    </row>
    <row r="382" spans="1:10" ht="12.75" customHeight="1">
      <c r="A382" s="663">
        <v>1</v>
      </c>
      <c r="B382" s="449">
        <v>2</v>
      </c>
      <c r="C382" s="449">
        <v>3</v>
      </c>
      <c r="D382" s="449">
        <v>4</v>
      </c>
      <c r="E382" s="475">
        <v>5</v>
      </c>
      <c r="F382" s="475">
        <v>6</v>
      </c>
      <c r="G382" s="475">
        <v>7</v>
      </c>
      <c r="H382" s="476">
        <v>8</v>
      </c>
      <c r="I382" s="477">
        <v>9</v>
      </c>
      <c r="J382" s="478">
        <v>10</v>
      </c>
    </row>
    <row r="383" spans="1:10" ht="12.75" customHeight="1">
      <c r="A383" s="6"/>
      <c r="B383" s="44"/>
      <c r="C383" s="31">
        <v>4040</v>
      </c>
      <c r="D383" s="15" t="s">
        <v>12</v>
      </c>
      <c r="E383" s="184">
        <v>64508</v>
      </c>
      <c r="F383" s="16">
        <v>69369</v>
      </c>
      <c r="G383" s="16">
        <v>64328</v>
      </c>
      <c r="H383" s="184">
        <v>64327.75</v>
      </c>
      <c r="I383" s="229">
        <f t="shared" si="34"/>
        <v>99.99961136674543</v>
      </c>
      <c r="J383" s="41">
        <f t="shared" si="35"/>
        <v>99.72057729273888</v>
      </c>
    </row>
    <row r="384" spans="1:10" ht="12.75" customHeight="1">
      <c r="A384" s="30"/>
      <c r="B384" s="44"/>
      <c r="C384" s="31">
        <v>4110</v>
      </c>
      <c r="D384" s="15" t="s">
        <v>13</v>
      </c>
      <c r="E384" s="184">
        <v>140273</v>
      </c>
      <c r="F384" s="16">
        <v>134068</v>
      </c>
      <c r="G384" s="16">
        <v>126005</v>
      </c>
      <c r="H384" s="184">
        <v>126004.95</v>
      </c>
      <c r="I384" s="229">
        <f t="shared" si="34"/>
        <v>99.99996031903495</v>
      </c>
      <c r="J384" s="41">
        <f t="shared" si="35"/>
        <v>89.82837039202127</v>
      </c>
    </row>
    <row r="385" spans="1:10" ht="12.75" customHeight="1">
      <c r="A385" s="30"/>
      <c r="B385" s="44"/>
      <c r="C385" s="31">
        <v>4120</v>
      </c>
      <c r="D385" s="15" t="s">
        <v>14</v>
      </c>
      <c r="E385" s="184">
        <v>17461</v>
      </c>
      <c r="F385" s="16">
        <v>18684</v>
      </c>
      <c r="G385" s="16">
        <v>15940</v>
      </c>
      <c r="H385" s="184">
        <v>15824.06</v>
      </c>
      <c r="I385" s="229">
        <f t="shared" si="34"/>
        <v>99.27264742785445</v>
      </c>
      <c r="J385" s="41">
        <f t="shared" si="35"/>
        <v>90.62516465265449</v>
      </c>
    </row>
    <row r="386" spans="1:10" ht="12.75" customHeight="1">
      <c r="A386" s="30"/>
      <c r="B386" s="44"/>
      <c r="C386" s="31">
        <v>4210</v>
      </c>
      <c r="D386" s="15" t="s">
        <v>7</v>
      </c>
      <c r="E386" s="184">
        <v>0</v>
      </c>
      <c r="F386" s="16">
        <v>2000</v>
      </c>
      <c r="G386" s="16">
        <v>10078</v>
      </c>
      <c r="H386" s="184">
        <v>10078</v>
      </c>
      <c r="I386" s="229">
        <f t="shared" si="34"/>
        <v>100</v>
      </c>
      <c r="J386" s="41">
        <v>0</v>
      </c>
    </row>
    <row r="387" spans="1:10" ht="12.75" customHeight="1">
      <c r="A387" s="30"/>
      <c r="B387" s="44"/>
      <c r="C387" s="31">
        <v>4260</v>
      </c>
      <c r="D387" s="15" t="s">
        <v>15</v>
      </c>
      <c r="E387" s="184">
        <v>0</v>
      </c>
      <c r="F387" s="16">
        <v>2000</v>
      </c>
      <c r="G387" s="16">
        <v>2000</v>
      </c>
      <c r="H387" s="184">
        <v>2000</v>
      </c>
      <c r="I387" s="229">
        <f t="shared" si="34"/>
        <v>100</v>
      </c>
      <c r="J387" s="41">
        <v>0</v>
      </c>
    </row>
    <row r="388" spans="1:10" ht="12.75" customHeight="1">
      <c r="A388" s="30"/>
      <c r="B388" s="44"/>
      <c r="C388" s="31">
        <v>4280</v>
      </c>
      <c r="D388" s="15" t="s">
        <v>95</v>
      </c>
      <c r="E388" s="184">
        <v>0</v>
      </c>
      <c r="F388" s="16">
        <v>500</v>
      </c>
      <c r="G388" s="16">
        <v>300</v>
      </c>
      <c r="H388" s="184">
        <v>300</v>
      </c>
      <c r="I388" s="229">
        <f t="shared" si="34"/>
        <v>100</v>
      </c>
      <c r="J388" s="41">
        <v>0</v>
      </c>
    </row>
    <row r="389" spans="1:10" ht="12.75" customHeight="1">
      <c r="A389" s="30"/>
      <c r="B389" s="44"/>
      <c r="C389" s="31">
        <v>4300</v>
      </c>
      <c r="D389" s="15" t="s">
        <v>10</v>
      </c>
      <c r="E389" s="184">
        <v>0</v>
      </c>
      <c r="F389" s="16">
        <v>2000</v>
      </c>
      <c r="G389" s="16">
        <v>53300</v>
      </c>
      <c r="H389" s="184">
        <v>53299.88</v>
      </c>
      <c r="I389" s="229">
        <f t="shared" si="34"/>
        <v>99.99977485928704</v>
      </c>
      <c r="J389" s="41">
        <v>0</v>
      </c>
    </row>
    <row r="390" spans="1:10" ht="12.75" customHeight="1">
      <c r="A390" s="30"/>
      <c r="B390" s="44"/>
      <c r="C390" s="31">
        <v>4410</v>
      </c>
      <c r="D390" s="15" t="s">
        <v>16</v>
      </c>
      <c r="E390" s="184">
        <v>0</v>
      </c>
      <c r="F390" s="16">
        <v>272</v>
      </c>
      <c r="G390" s="16">
        <v>1639</v>
      </c>
      <c r="H390" s="184">
        <v>1638.34</v>
      </c>
      <c r="I390" s="229">
        <f t="shared" si="34"/>
        <v>99.95973154362416</v>
      </c>
      <c r="J390" s="41">
        <v>0</v>
      </c>
    </row>
    <row r="391" spans="1:10" ht="12.75" customHeight="1">
      <c r="A391" s="30"/>
      <c r="B391" s="44"/>
      <c r="C391" s="31">
        <v>4440</v>
      </c>
      <c r="D391" s="15" t="s">
        <v>17</v>
      </c>
      <c r="E391" s="184">
        <v>47778</v>
      </c>
      <c r="F391" s="16">
        <v>37845</v>
      </c>
      <c r="G391" s="16">
        <v>37845</v>
      </c>
      <c r="H391" s="184">
        <v>37845</v>
      </c>
      <c r="I391" s="229">
        <f t="shared" si="34"/>
        <v>100</v>
      </c>
      <c r="J391" s="41">
        <f>H391/E391*100</f>
        <v>79.21009669722466</v>
      </c>
    </row>
    <row r="392" spans="1:10" ht="12.75" customHeight="1">
      <c r="A392" s="30"/>
      <c r="B392" s="44"/>
      <c r="C392" s="31"/>
      <c r="D392" s="59" t="s">
        <v>177</v>
      </c>
      <c r="E392" s="222">
        <f>E393</f>
        <v>627591</v>
      </c>
      <c r="F392" s="222">
        <v>805462</v>
      </c>
      <c r="G392" s="222">
        <v>843906</v>
      </c>
      <c r="H392" s="222">
        <f>H393</f>
        <v>732557</v>
      </c>
      <c r="I392" s="233">
        <f t="shared" si="34"/>
        <v>86.80552099404436</v>
      </c>
      <c r="J392" s="74">
        <f>H392/E392*100</f>
        <v>116.72522391175144</v>
      </c>
    </row>
    <row r="393" spans="1:10" ht="12.75" customHeight="1">
      <c r="A393" s="30"/>
      <c r="B393" s="13"/>
      <c r="C393" s="31">
        <v>2540</v>
      </c>
      <c r="D393" s="15" t="s">
        <v>44</v>
      </c>
      <c r="E393" s="184">
        <v>627591</v>
      </c>
      <c r="F393" s="184">
        <v>805462</v>
      </c>
      <c r="G393" s="184">
        <v>843906</v>
      </c>
      <c r="H393" s="184">
        <v>732557</v>
      </c>
      <c r="I393" s="229">
        <f t="shared" si="34"/>
        <v>86.80552099404436</v>
      </c>
      <c r="J393" s="41">
        <f>H393/E393*100</f>
        <v>116.72522391175144</v>
      </c>
    </row>
    <row r="394" spans="1:10" ht="12.75" customHeight="1">
      <c r="A394" s="27"/>
      <c r="B394" s="129">
        <v>80120</v>
      </c>
      <c r="C394" s="108"/>
      <c r="D394" s="109" t="s">
        <v>65</v>
      </c>
      <c r="E394" s="198">
        <f>E396+E418+E446+E448</f>
        <v>4179305.75</v>
      </c>
      <c r="F394" s="110">
        <f>F396+F418+F446+F448</f>
        <v>3615112</v>
      </c>
      <c r="G394" s="52">
        <f>+G396+G418+G446+G448</f>
        <v>4003527</v>
      </c>
      <c r="H394" s="245">
        <f>H396+H418+H446+H448</f>
        <v>3984214.9499999997</v>
      </c>
      <c r="I394" s="230">
        <f t="shared" si="34"/>
        <v>99.51762408496307</v>
      </c>
      <c r="J394" s="72">
        <f>H394/E394*100</f>
        <v>95.33198067645564</v>
      </c>
    </row>
    <row r="395" spans="1:10" ht="12.75" customHeight="1">
      <c r="A395" s="27"/>
      <c r="B395" s="127"/>
      <c r="C395" s="108"/>
      <c r="D395" s="109" t="s">
        <v>216</v>
      </c>
      <c r="E395" s="412">
        <v>0</v>
      </c>
      <c r="F395" s="511">
        <v>0</v>
      </c>
      <c r="G395" s="534">
        <f>G417</f>
        <v>63476</v>
      </c>
      <c r="H395" s="412">
        <f>H417</f>
        <v>63475.88</v>
      </c>
      <c r="I395" s="512">
        <f t="shared" si="34"/>
        <v>99.9998109521709</v>
      </c>
      <c r="J395" s="513">
        <v>0</v>
      </c>
    </row>
    <row r="396" spans="1:10" ht="12.75" customHeight="1">
      <c r="A396" s="30"/>
      <c r="B396" s="30"/>
      <c r="C396" s="55"/>
      <c r="D396" s="59" t="s">
        <v>448</v>
      </c>
      <c r="E396" s="222">
        <f>SUM(E397:E406)+SUM(E407:E416)</f>
        <v>1330688.72</v>
      </c>
      <c r="F396" s="60">
        <f>SUM(F397:F406)+SUM(F407:F416)</f>
        <v>936811</v>
      </c>
      <c r="G396" s="60">
        <f>SUM(G397:G406)+SUM(G407:G407:G417)</f>
        <v>1268917</v>
      </c>
      <c r="H396" s="222">
        <f>SUM(H397:H406)+SUM(H407:H407:H417)</f>
        <v>1268917</v>
      </c>
      <c r="I396" s="233">
        <f aca="true" t="shared" si="36" ref="I396:I417">H396/G396*100</f>
        <v>100</v>
      </c>
      <c r="J396" s="74">
        <f>H396/E396*100</f>
        <v>95.35791360732358</v>
      </c>
    </row>
    <row r="397" spans="1:10" ht="12.75" customHeight="1">
      <c r="A397" s="30"/>
      <c r="B397" s="30"/>
      <c r="C397" s="31">
        <v>3020</v>
      </c>
      <c r="D397" s="15" t="s">
        <v>180</v>
      </c>
      <c r="E397" s="184">
        <v>3000</v>
      </c>
      <c r="F397" s="19">
        <v>3000</v>
      </c>
      <c r="G397" s="19">
        <v>12914</v>
      </c>
      <c r="H397" s="184">
        <v>12913.85</v>
      </c>
      <c r="I397" s="229">
        <f t="shared" si="36"/>
        <v>99.99883846987765</v>
      </c>
      <c r="J397" s="41">
        <f>H397/E397*100</f>
        <v>430.4616666666667</v>
      </c>
    </row>
    <row r="398" spans="1:10" ht="12.75" customHeight="1">
      <c r="A398" s="30"/>
      <c r="B398" s="30"/>
      <c r="C398" s="31">
        <v>4010</v>
      </c>
      <c r="D398" s="15" t="s">
        <v>11</v>
      </c>
      <c r="E398" s="184">
        <v>904848.79</v>
      </c>
      <c r="F398" s="19">
        <v>609680</v>
      </c>
      <c r="G398" s="19">
        <v>789571</v>
      </c>
      <c r="H398" s="184">
        <v>789571.4</v>
      </c>
      <c r="I398" s="229">
        <f t="shared" si="36"/>
        <v>100.00005066042192</v>
      </c>
      <c r="J398" s="41">
        <f aca="true" t="shared" si="37" ref="J398:J416">H398/E398*100</f>
        <v>87.26003822141377</v>
      </c>
    </row>
    <row r="399" spans="1:10" ht="12.75" customHeight="1">
      <c r="A399" s="30"/>
      <c r="B399" s="30"/>
      <c r="C399" s="31">
        <v>4040</v>
      </c>
      <c r="D399" s="15" t="s">
        <v>12</v>
      </c>
      <c r="E399" s="184">
        <v>77879.59</v>
      </c>
      <c r="F399" s="19">
        <v>71120</v>
      </c>
      <c r="G399" s="19">
        <v>68553</v>
      </c>
      <c r="H399" s="184">
        <v>68553</v>
      </c>
      <c r="I399" s="229">
        <f>H399/G399*100</f>
        <v>100</v>
      </c>
      <c r="J399" s="41">
        <f>H399/E399*100</f>
        <v>88.02434630177174</v>
      </c>
    </row>
    <row r="400" spans="1:10" ht="12.75" customHeight="1">
      <c r="A400" s="30"/>
      <c r="B400" s="30"/>
      <c r="C400" s="31">
        <v>4110</v>
      </c>
      <c r="D400" s="15" t="s">
        <v>13</v>
      </c>
      <c r="E400" s="184">
        <v>127848.78</v>
      </c>
      <c r="F400" s="19">
        <v>116440</v>
      </c>
      <c r="G400" s="19">
        <v>143190</v>
      </c>
      <c r="H400" s="184">
        <v>143190.5</v>
      </c>
      <c r="I400" s="229">
        <f t="shared" si="36"/>
        <v>100.00034918639568</v>
      </c>
      <c r="J400" s="41">
        <f t="shared" si="37"/>
        <v>111.99989550154487</v>
      </c>
    </row>
    <row r="401" spans="1:10" ht="12.75" customHeight="1">
      <c r="A401" s="30"/>
      <c r="B401" s="30"/>
      <c r="C401" s="31">
        <v>4120</v>
      </c>
      <c r="D401" s="15" t="s">
        <v>14</v>
      </c>
      <c r="E401" s="184">
        <v>15048.11</v>
      </c>
      <c r="F401" s="19">
        <v>9032</v>
      </c>
      <c r="G401" s="19">
        <v>17770</v>
      </c>
      <c r="H401" s="184">
        <v>17770</v>
      </c>
      <c r="I401" s="229">
        <f t="shared" si="36"/>
        <v>100</v>
      </c>
      <c r="J401" s="41">
        <f t="shared" si="37"/>
        <v>118.08791934668209</v>
      </c>
    </row>
    <row r="402" spans="1:10" ht="12.75" customHeight="1">
      <c r="A402" s="30"/>
      <c r="B402" s="30"/>
      <c r="C402" s="31">
        <v>4170</v>
      </c>
      <c r="D402" s="15" t="s">
        <v>116</v>
      </c>
      <c r="E402" s="184">
        <v>14654</v>
      </c>
      <c r="F402" s="19">
        <v>10000</v>
      </c>
      <c r="G402" s="19">
        <v>9462</v>
      </c>
      <c r="H402" s="184">
        <v>9462</v>
      </c>
      <c r="I402" s="229">
        <f t="shared" si="36"/>
        <v>100</v>
      </c>
      <c r="J402" s="41">
        <f t="shared" si="37"/>
        <v>64.56940084618535</v>
      </c>
    </row>
    <row r="403" spans="1:10" ht="12.75" customHeight="1">
      <c r="A403" s="30"/>
      <c r="B403" s="30"/>
      <c r="C403" s="31">
        <v>4210</v>
      </c>
      <c r="D403" s="15" t="s">
        <v>7</v>
      </c>
      <c r="E403" s="184">
        <v>47738.76</v>
      </c>
      <c r="F403" s="19">
        <v>32319</v>
      </c>
      <c r="G403" s="19">
        <v>55029</v>
      </c>
      <c r="H403" s="184">
        <v>55028.25</v>
      </c>
      <c r="I403" s="229">
        <f t="shared" si="36"/>
        <v>99.99863708226572</v>
      </c>
      <c r="J403" s="41">
        <f t="shared" si="37"/>
        <v>115.26954198223834</v>
      </c>
    </row>
    <row r="404" spans="1:10" ht="12.75" customHeight="1">
      <c r="A404" s="30"/>
      <c r="B404" s="30"/>
      <c r="C404" s="31">
        <v>4240</v>
      </c>
      <c r="D404" s="15" t="s">
        <v>62</v>
      </c>
      <c r="E404" s="184">
        <v>3137.94</v>
      </c>
      <c r="F404" s="19">
        <v>2000</v>
      </c>
      <c r="G404" s="19">
        <v>4611</v>
      </c>
      <c r="H404" s="184">
        <v>4611.13</v>
      </c>
      <c r="I404" s="229">
        <f t="shared" si="36"/>
        <v>100.00281934504447</v>
      </c>
      <c r="J404" s="41">
        <f t="shared" si="37"/>
        <v>146.9476790505873</v>
      </c>
    </row>
    <row r="405" spans="1:10" ht="12.75" customHeight="1">
      <c r="A405" s="30"/>
      <c r="B405" s="30"/>
      <c r="C405" s="31">
        <v>4260</v>
      </c>
      <c r="D405" s="15" t="s">
        <v>15</v>
      </c>
      <c r="E405" s="184">
        <v>39500</v>
      </c>
      <c r="F405" s="19">
        <v>20000</v>
      </c>
      <c r="G405" s="19">
        <v>26000</v>
      </c>
      <c r="H405" s="184">
        <v>26000</v>
      </c>
      <c r="I405" s="229">
        <f t="shared" si="36"/>
        <v>100</v>
      </c>
      <c r="J405" s="41">
        <f t="shared" si="37"/>
        <v>65.82278481012658</v>
      </c>
    </row>
    <row r="406" spans="1:10" ht="12.75" customHeight="1">
      <c r="A406" s="30"/>
      <c r="B406" s="30"/>
      <c r="C406" s="31">
        <v>4270</v>
      </c>
      <c r="D406" s="15" t="s">
        <v>27</v>
      </c>
      <c r="E406" s="184">
        <v>2464.23</v>
      </c>
      <c r="F406" s="19">
        <v>5000</v>
      </c>
      <c r="G406" s="19">
        <v>2143</v>
      </c>
      <c r="H406" s="184">
        <v>2143.26</v>
      </c>
      <c r="I406" s="229">
        <f t="shared" si="36"/>
        <v>100.01213252449838</v>
      </c>
      <c r="J406" s="41">
        <f t="shared" si="37"/>
        <v>86.97483595281285</v>
      </c>
    </row>
    <row r="407" spans="1:10" ht="12.75" customHeight="1">
      <c r="A407" s="30"/>
      <c r="B407" s="30"/>
      <c r="C407" s="31">
        <v>4280</v>
      </c>
      <c r="D407" s="15" t="s">
        <v>95</v>
      </c>
      <c r="E407" s="184">
        <v>1000</v>
      </c>
      <c r="F407" s="19">
        <v>1000</v>
      </c>
      <c r="G407" s="19">
        <v>1000</v>
      </c>
      <c r="H407" s="184">
        <v>1000</v>
      </c>
      <c r="I407" s="229">
        <f t="shared" si="36"/>
        <v>100</v>
      </c>
      <c r="J407" s="41">
        <f t="shared" si="37"/>
        <v>100</v>
      </c>
    </row>
    <row r="408" spans="1:10" ht="12.75" customHeight="1">
      <c r="A408" s="30"/>
      <c r="B408" s="30"/>
      <c r="C408" s="31">
        <v>4300</v>
      </c>
      <c r="D408" s="15" t="s">
        <v>10</v>
      </c>
      <c r="E408" s="184">
        <v>19675.95</v>
      </c>
      <c r="F408" s="19">
        <v>15000</v>
      </c>
      <c r="G408" s="19">
        <v>16000</v>
      </c>
      <c r="H408" s="184">
        <v>16000</v>
      </c>
      <c r="I408" s="229">
        <f t="shared" si="36"/>
        <v>100</v>
      </c>
      <c r="J408" s="41">
        <f t="shared" si="37"/>
        <v>81.31754756441238</v>
      </c>
    </row>
    <row r="409" spans="1:10" ht="12.75" customHeight="1">
      <c r="A409" s="30"/>
      <c r="B409" s="30"/>
      <c r="C409" s="31">
        <v>4350</v>
      </c>
      <c r="D409" s="15" t="s">
        <v>124</v>
      </c>
      <c r="E409" s="184">
        <v>2204.34</v>
      </c>
      <c r="F409" s="19">
        <v>2000</v>
      </c>
      <c r="G409" s="19">
        <v>2815</v>
      </c>
      <c r="H409" s="184">
        <v>2815.14</v>
      </c>
      <c r="I409" s="229">
        <f t="shared" si="36"/>
        <v>100.00497335701598</v>
      </c>
      <c r="J409" s="41">
        <f t="shared" si="37"/>
        <v>127.708974114701</v>
      </c>
    </row>
    <row r="410" spans="1:10" ht="12.75" customHeight="1">
      <c r="A410" s="30"/>
      <c r="B410" s="30"/>
      <c r="C410" s="7">
        <v>4360</v>
      </c>
      <c r="D410" s="15" t="s">
        <v>340</v>
      </c>
      <c r="E410" s="184">
        <v>742.16</v>
      </c>
      <c r="F410" s="50">
        <v>1000</v>
      </c>
      <c r="G410" s="19">
        <v>1292</v>
      </c>
      <c r="H410" s="184">
        <v>1291.5</v>
      </c>
      <c r="I410" s="229">
        <f t="shared" si="36"/>
        <v>99.96130030959752</v>
      </c>
      <c r="J410" s="41">
        <f t="shared" si="37"/>
        <v>174.01907944378573</v>
      </c>
    </row>
    <row r="411" spans="1:10" ht="12.75" customHeight="1">
      <c r="A411" s="30"/>
      <c r="B411" s="30"/>
      <c r="C411" s="7">
        <v>4370</v>
      </c>
      <c r="D411" s="6" t="s">
        <v>337</v>
      </c>
      <c r="E411" s="184">
        <v>3762.72</v>
      </c>
      <c r="F411" s="50">
        <v>2000</v>
      </c>
      <c r="G411" s="19">
        <v>2797</v>
      </c>
      <c r="H411" s="184">
        <v>2797.19</v>
      </c>
      <c r="I411" s="229">
        <f t="shared" si="36"/>
        <v>100.00679299249195</v>
      </c>
      <c r="J411" s="41">
        <f t="shared" si="37"/>
        <v>74.33957350002127</v>
      </c>
    </row>
    <row r="412" spans="1:10" ht="12.75" customHeight="1">
      <c r="A412" s="30"/>
      <c r="B412" s="30"/>
      <c r="C412" s="31">
        <v>4410</v>
      </c>
      <c r="D412" s="15" t="s">
        <v>16</v>
      </c>
      <c r="E412" s="184">
        <v>6712.55</v>
      </c>
      <c r="F412" s="19">
        <v>3000</v>
      </c>
      <c r="G412" s="19">
        <v>3074</v>
      </c>
      <c r="H412" s="184">
        <v>3073.5</v>
      </c>
      <c r="I412" s="229">
        <f t="shared" si="36"/>
        <v>99.98373454782042</v>
      </c>
      <c r="J412" s="41">
        <f t="shared" si="37"/>
        <v>45.78736843673418</v>
      </c>
    </row>
    <row r="413" spans="1:10" ht="12.75" customHeight="1">
      <c r="A413" s="30"/>
      <c r="B413" s="30"/>
      <c r="C413" s="31">
        <v>4430</v>
      </c>
      <c r="D413" s="15" t="s">
        <v>28</v>
      </c>
      <c r="E413" s="184">
        <v>4095</v>
      </c>
      <c r="F413" s="19">
        <v>3000</v>
      </c>
      <c r="G413" s="19">
        <v>3000</v>
      </c>
      <c r="H413" s="184">
        <v>3000.4</v>
      </c>
      <c r="I413" s="229">
        <f t="shared" si="36"/>
        <v>100.01333333333334</v>
      </c>
      <c r="J413" s="41">
        <f t="shared" si="37"/>
        <v>73.26984126984128</v>
      </c>
    </row>
    <row r="414" spans="1:10" ht="12.75" customHeight="1">
      <c r="A414" s="30"/>
      <c r="B414" s="30"/>
      <c r="C414" s="31">
        <v>4440</v>
      </c>
      <c r="D414" s="15" t="s">
        <v>17</v>
      </c>
      <c r="E414" s="184">
        <v>55352</v>
      </c>
      <c r="F414" s="19">
        <v>30020</v>
      </c>
      <c r="G414" s="19">
        <v>45020</v>
      </c>
      <c r="H414" s="184">
        <v>45020</v>
      </c>
      <c r="I414" s="229">
        <f t="shared" si="36"/>
        <v>100</v>
      </c>
      <c r="J414" s="41">
        <f t="shared" si="37"/>
        <v>81.33400780459604</v>
      </c>
    </row>
    <row r="415" spans="1:10" ht="12.75" customHeight="1">
      <c r="A415" s="30"/>
      <c r="B415" s="30"/>
      <c r="C415" s="31">
        <v>4610</v>
      </c>
      <c r="D415" s="15" t="s">
        <v>233</v>
      </c>
      <c r="E415" s="184">
        <v>8.8</v>
      </c>
      <c r="F415" s="19">
        <v>0</v>
      </c>
      <c r="G415" s="19">
        <v>0</v>
      </c>
      <c r="H415" s="184">
        <v>0</v>
      </c>
      <c r="I415" s="229">
        <v>0</v>
      </c>
      <c r="J415" s="41">
        <f>H415/E415*100</f>
        <v>0</v>
      </c>
    </row>
    <row r="416" spans="1:10" ht="12.75" customHeight="1">
      <c r="A416" s="30"/>
      <c r="B416" s="30"/>
      <c r="C416" s="31">
        <v>4700</v>
      </c>
      <c r="D416" s="15" t="s">
        <v>152</v>
      </c>
      <c r="E416" s="184">
        <v>1015</v>
      </c>
      <c r="F416" s="19">
        <v>1200</v>
      </c>
      <c r="G416" s="19">
        <v>1200</v>
      </c>
      <c r="H416" s="184">
        <v>1200</v>
      </c>
      <c r="I416" s="229">
        <f t="shared" si="36"/>
        <v>100</v>
      </c>
      <c r="J416" s="41">
        <f t="shared" si="37"/>
        <v>118.22660098522168</v>
      </c>
    </row>
    <row r="417" spans="1:10" ht="12.75" customHeight="1">
      <c r="A417" s="30"/>
      <c r="B417" s="30"/>
      <c r="C417" s="31">
        <v>6050</v>
      </c>
      <c r="D417" s="15" t="s">
        <v>98</v>
      </c>
      <c r="E417" s="184">
        <v>0</v>
      </c>
      <c r="F417" s="19">
        <v>0</v>
      </c>
      <c r="G417" s="19">
        <v>63476</v>
      </c>
      <c r="H417" s="184">
        <v>63475.88</v>
      </c>
      <c r="I417" s="229">
        <f t="shared" si="36"/>
        <v>99.9998109521709</v>
      </c>
      <c r="J417" s="41">
        <v>0</v>
      </c>
    </row>
    <row r="418" spans="1:10" ht="12.75" customHeight="1">
      <c r="A418" s="56"/>
      <c r="B418" s="56"/>
      <c r="C418" s="55"/>
      <c r="D418" s="59" t="s">
        <v>136</v>
      </c>
      <c r="E418" s="222">
        <f>SUM(E419:E431)+SUM(E432:E439)</f>
        <v>2578108.03</v>
      </c>
      <c r="F418" s="60">
        <f>SUM(F419:F431)+SUM(F432:F439)</f>
        <v>2442434</v>
      </c>
      <c r="G418" s="60">
        <f>SUM(G419:G431)+SUM(G432:G439)</f>
        <v>2517271</v>
      </c>
      <c r="H418" s="222">
        <f>SUM(H419:H431)+SUM(H432:H439)</f>
        <v>2517213.9499999997</v>
      </c>
      <c r="I418" s="233">
        <f aca="true" t="shared" si="38" ref="I418:I424">H418/G418*100</f>
        <v>99.99773365680531</v>
      </c>
      <c r="J418" s="74">
        <f aca="true" t="shared" si="39" ref="J418:J431">H418/E418*100</f>
        <v>97.63803225887318</v>
      </c>
    </row>
    <row r="419" spans="1:10" ht="12.75" customHeight="1">
      <c r="A419" s="30"/>
      <c r="B419" s="30"/>
      <c r="C419" s="31">
        <v>3020</v>
      </c>
      <c r="D419" s="15" t="s">
        <v>180</v>
      </c>
      <c r="E419" s="184">
        <v>9222.07</v>
      </c>
      <c r="F419" s="19">
        <v>6078</v>
      </c>
      <c r="G419" s="19">
        <v>4953</v>
      </c>
      <c r="H419" s="184">
        <v>4953</v>
      </c>
      <c r="I419" s="229">
        <f t="shared" si="38"/>
        <v>100</v>
      </c>
      <c r="J419" s="41">
        <f t="shared" si="39"/>
        <v>53.708115423109994</v>
      </c>
    </row>
    <row r="420" spans="1:10" ht="12.75" customHeight="1">
      <c r="A420" s="30"/>
      <c r="B420" s="30"/>
      <c r="C420" s="31">
        <v>4010</v>
      </c>
      <c r="D420" s="15" t="s">
        <v>11</v>
      </c>
      <c r="E420" s="184">
        <v>1649673.48</v>
      </c>
      <c r="F420" s="19">
        <v>1652372</v>
      </c>
      <c r="G420" s="19">
        <v>1641264</v>
      </c>
      <c r="H420" s="184">
        <v>1641264.45</v>
      </c>
      <c r="I420" s="229">
        <f t="shared" si="38"/>
        <v>100.00002741789255</v>
      </c>
      <c r="J420" s="41">
        <f t="shared" si="39"/>
        <v>99.49026094545691</v>
      </c>
    </row>
    <row r="421" spans="1:10" ht="12.75" customHeight="1">
      <c r="A421" s="30"/>
      <c r="B421" s="30"/>
      <c r="C421" s="31">
        <v>4040</v>
      </c>
      <c r="D421" s="15" t="s">
        <v>12</v>
      </c>
      <c r="E421" s="184">
        <v>121633.6</v>
      </c>
      <c r="F421" s="19">
        <v>136077</v>
      </c>
      <c r="G421" s="19">
        <v>131686</v>
      </c>
      <c r="H421" s="184">
        <v>131685.55</v>
      </c>
      <c r="I421" s="229">
        <f t="shared" si="38"/>
        <v>99.999658278025</v>
      </c>
      <c r="J421" s="41">
        <f t="shared" si="39"/>
        <v>108.26412274240012</v>
      </c>
    </row>
    <row r="422" spans="1:10" ht="12.75" customHeight="1">
      <c r="A422" s="30"/>
      <c r="B422" s="30"/>
      <c r="C422" s="31">
        <v>4110</v>
      </c>
      <c r="D422" s="15" t="s">
        <v>13</v>
      </c>
      <c r="E422" s="184">
        <v>306092.51</v>
      </c>
      <c r="F422" s="19">
        <v>304641</v>
      </c>
      <c r="G422" s="19">
        <v>297295</v>
      </c>
      <c r="H422" s="184">
        <v>297238.5</v>
      </c>
      <c r="I422" s="229">
        <f t="shared" si="38"/>
        <v>99.98099530769102</v>
      </c>
      <c r="J422" s="41">
        <f t="shared" si="39"/>
        <v>97.10740716915942</v>
      </c>
    </row>
    <row r="423" spans="1:10" ht="12.75" customHeight="1">
      <c r="A423" s="30"/>
      <c r="B423" s="30"/>
      <c r="C423" s="31">
        <v>4120</v>
      </c>
      <c r="D423" s="15" t="s">
        <v>14</v>
      </c>
      <c r="E423" s="184">
        <v>38490.52</v>
      </c>
      <c r="F423" s="19">
        <v>42943</v>
      </c>
      <c r="G423" s="19">
        <v>36836</v>
      </c>
      <c r="H423" s="184">
        <v>36836</v>
      </c>
      <c r="I423" s="229">
        <f t="shared" si="38"/>
        <v>100</v>
      </c>
      <c r="J423" s="41">
        <f t="shared" si="39"/>
        <v>95.70148701550409</v>
      </c>
    </row>
    <row r="424" spans="1:10" ht="12.75" customHeight="1">
      <c r="A424" s="30"/>
      <c r="B424" s="30"/>
      <c r="C424" s="31">
        <v>4140</v>
      </c>
      <c r="D424" s="15" t="s">
        <v>66</v>
      </c>
      <c r="E424" s="184">
        <v>11383</v>
      </c>
      <c r="F424" s="19">
        <v>12640</v>
      </c>
      <c r="G424" s="19">
        <v>3786</v>
      </c>
      <c r="H424" s="184">
        <v>3786</v>
      </c>
      <c r="I424" s="229">
        <f t="shared" si="38"/>
        <v>100</v>
      </c>
      <c r="J424" s="41">
        <f t="shared" si="39"/>
        <v>33.26012474743038</v>
      </c>
    </row>
    <row r="425" spans="1:10" ht="12.75" customHeight="1">
      <c r="A425" s="30"/>
      <c r="B425" s="30"/>
      <c r="C425" s="31">
        <v>4210</v>
      </c>
      <c r="D425" s="15" t="s">
        <v>7</v>
      </c>
      <c r="E425" s="184">
        <v>45532.07</v>
      </c>
      <c r="F425" s="19">
        <v>24205</v>
      </c>
      <c r="G425" s="19">
        <v>49988</v>
      </c>
      <c r="H425" s="184">
        <v>49988.23</v>
      </c>
      <c r="I425" s="229">
        <f aca="true" t="shared" si="40" ref="I425:I437">H425/G425*100</f>
        <v>100.00046011042652</v>
      </c>
      <c r="J425" s="41">
        <f t="shared" si="39"/>
        <v>109.78686011859334</v>
      </c>
    </row>
    <row r="426" spans="1:10" ht="12.75" customHeight="1">
      <c r="A426" s="30"/>
      <c r="B426" s="30"/>
      <c r="C426" s="31">
        <v>4240</v>
      </c>
      <c r="D426" s="15" t="s">
        <v>62</v>
      </c>
      <c r="E426" s="184">
        <v>1510</v>
      </c>
      <c r="F426" s="19">
        <v>800</v>
      </c>
      <c r="G426" s="19">
        <v>14</v>
      </c>
      <c r="H426" s="184">
        <v>13.91</v>
      </c>
      <c r="I426" s="229">
        <f t="shared" si="40"/>
        <v>99.35714285714286</v>
      </c>
      <c r="J426" s="41">
        <f t="shared" si="39"/>
        <v>0.9211920529801324</v>
      </c>
    </row>
    <row r="427" spans="1:10" ht="12.75" customHeight="1">
      <c r="A427" s="30"/>
      <c r="B427" s="30"/>
      <c r="C427" s="31">
        <v>4260</v>
      </c>
      <c r="D427" s="15" t="s">
        <v>15</v>
      </c>
      <c r="E427" s="184">
        <v>191620.7</v>
      </c>
      <c r="F427" s="19">
        <v>131532</v>
      </c>
      <c r="G427" s="19">
        <v>152073</v>
      </c>
      <c r="H427" s="184">
        <v>152072.53</v>
      </c>
      <c r="I427" s="229">
        <f t="shared" si="40"/>
        <v>99.99969093790482</v>
      </c>
      <c r="J427" s="41">
        <f t="shared" si="39"/>
        <v>79.36122245665526</v>
      </c>
    </row>
    <row r="428" spans="1:10" ht="12.75" customHeight="1">
      <c r="A428" s="30"/>
      <c r="B428" s="30"/>
      <c r="C428" s="31">
        <v>4270</v>
      </c>
      <c r="D428" s="15" t="s">
        <v>27</v>
      </c>
      <c r="E428" s="184">
        <v>12494.59</v>
      </c>
      <c r="F428" s="19">
        <v>8517</v>
      </c>
      <c r="G428" s="19">
        <v>17881</v>
      </c>
      <c r="H428" s="184">
        <v>17881.35</v>
      </c>
      <c r="I428" s="229">
        <f t="shared" si="40"/>
        <v>100.00195738493372</v>
      </c>
      <c r="J428" s="41">
        <f t="shared" si="39"/>
        <v>143.11273919352294</v>
      </c>
    </row>
    <row r="429" spans="1:10" ht="12.75" customHeight="1">
      <c r="A429" s="30"/>
      <c r="B429" s="30"/>
      <c r="C429" s="31">
        <v>4280</v>
      </c>
      <c r="D429" s="15" t="s">
        <v>95</v>
      </c>
      <c r="E429" s="184">
        <v>1065</v>
      </c>
      <c r="F429" s="19">
        <v>600</v>
      </c>
      <c r="G429" s="19">
        <v>1100</v>
      </c>
      <c r="H429" s="184">
        <v>1100</v>
      </c>
      <c r="I429" s="229">
        <f t="shared" si="40"/>
        <v>100</v>
      </c>
      <c r="J429" s="41">
        <f t="shared" si="39"/>
        <v>103.28638497652582</v>
      </c>
    </row>
    <row r="430" spans="1:10" ht="12.75" customHeight="1">
      <c r="A430" s="30"/>
      <c r="B430" s="30"/>
      <c r="C430" s="31">
        <v>4300</v>
      </c>
      <c r="D430" s="15" t="s">
        <v>10</v>
      </c>
      <c r="E430" s="184">
        <v>62023.63</v>
      </c>
      <c r="F430" s="19">
        <v>33290</v>
      </c>
      <c r="G430" s="19">
        <v>56337</v>
      </c>
      <c r="H430" s="184">
        <v>56337.05</v>
      </c>
      <c r="I430" s="229">
        <f t="shared" si="40"/>
        <v>100.00008875161971</v>
      </c>
      <c r="J430" s="41">
        <f t="shared" si="39"/>
        <v>90.83159112099696</v>
      </c>
    </row>
    <row r="431" spans="1:10" ht="12.75" customHeight="1">
      <c r="A431" s="30"/>
      <c r="B431" s="30"/>
      <c r="C431" s="31">
        <v>4350</v>
      </c>
      <c r="D431" s="15" t="s">
        <v>124</v>
      </c>
      <c r="E431" s="184">
        <v>1848.82</v>
      </c>
      <c r="F431" s="19">
        <v>1403</v>
      </c>
      <c r="G431" s="19">
        <v>1319</v>
      </c>
      <c r="H431" s="184">
        <v>1318.77</v>
      </c>
      <c r="I431" s="229">
        <f t="shared" si="40"/>
        <v>99.98256254738438</v>
      </c>
      <c r="J431" s="41">
        <f t="shared" si="39"/>
        <v>71.33036206877901</v>
      </c>
    </row>
    <row r="432" spans="1:10" ht="12.75" customHeight="1">
      <c r="A432" s="30"/>
      <c r="B432" s="30"/>
      <c r="C432" s="31">
        <v>4360</v>
      </c>
      <c r="D432" s="15" t="s">
        <v>340</v>
      </c>
      <c r="E432" s="184">
        <v>480</v>
      </c>
      <c r="F432" s="19">
        <v>480</v>
      </c>
      <c r="G432" s="19">
        <v>480</v>
      </c>
      <c r="H432" s="184">
        <v>480</v>
      </c>
      <c r="I432" s="229">
        <f t="shared" si="40"/>
        <v>100</v>
      </c>
      <c r="J432" s="41">
        <f>H432/E432*100</f>
        <v>100</v>
      </c>
    </row>
    <row r="433" spans="1:10" ht="12.75" customHeight="1">
      <c r="A433" s="30"/>
      <c r="B433" s="30"/>
      <c r="C433" s="31">
        <v>4370</v>
      </c>
      <c r="D433" s="15" t="s">
        <v>337</v>
      </c>
      <c r="E433" s="184">
        <v>3681.87</v>
      </c>
      <c r="F433" s="19">
        <v>4423</v>
      </c>
      <c r="G433" s="19">
        <v>2291</v>
      </c>
      <c r="H433" s="184">
        <v>2291.1</v>
      </c>
      <c r="I433" s="229">
        <f t="shared" si="40"/>
        <v>100.00436490615452</v>
      </c>
      <c r="J433" s="41">
        <f aca="true" t="shared" si="41" ref="J433:J438">H433/E433*100</f>
        <v>62.22653162659192</v>
      </c>
    </row>
    <row r="434" spans="1:10" ht="12.75" customHeight="1">
      <c r="A434" s="30"/>
      <c r="B434" s="30"/>
      <c r="C434" s="31">
        <v>4400</v>
      </c>
      <c r="D434" s="15" t="s">
        <v>360</v>
      </c>
      <c r="E434" s="184">
        <v>22500</v>
      </c>
      <c r="F434" s="19">
        <v>0</v>
      </c>
      <c r="G434" s="19">
        <v>23250</v>
      </c>
      <c r="H434" s="184">
        <v>23250</v>
      </c>
      <c r="I434" s="229">
        <f t="shared" si="40"/>
        <v>100</v>
      </c>
      <c r="J434" s="41">
        <f t="shared" si="41"/>
        <v>103.33333333333334</v>
      </c>
    </row>
    <row r="435" spans="1:10" ht="12.75" customHeight="1">
      <c r="A435" s="30"/>
      <c r="B435" s="30"/>
      <c r="C435" s="31">
        <v>4410</v>
      </c>
      <c r="D435" s="15" t="s">
        <v>16</v>
      </c>
      <c r="E435" s="184">
        <v>12399.17</v>
      </c>
      <c r="F435" s="19">
        <v>8400</v>
      </c>
      <c r="G435" s="19">
        <v>9553</v>
      </c>
      <c r="H435" s="184">
        <v>9552.51</v>
      </c>
      <c r="I435" s="229">
        <f t="shared" si="40"/>
        <v>99.99487072123941</v>
      </c>
      <c r="J435" s="41">
        <f t="shared" si="41"/>
        <v>77.04152777968203</v>
      </c>
    </row>
    <row r="436" spans="1:10" ht="12.75" customHeight="1">
      <c r="A436" s="30"/>
      <c r="B436" s="30"/>
      <c r="C436" s="31">
        <v>4430</v>
      </c>
      <c r="D436" s="15" t="s">
        <v>28</v>
      </c>
      <c r="E436" s="184">
        <v>6410</v>
      </c>
      <c r="F436" s="19">
        <v>6538</v>
      </c>
      <c r="G436" s="19">
        <v>5888</v>
      </c>
      <c r="H436" s="184">
        <v>5888</v>
      </c>
      <c r="I436" s="229">
        <f t="shared" si="40"/>
        <v>100</v>
      </c>
      <c r="J436" s="41">
        <f t="shared" si="41"/>
        <v>91.85647425897035</v>
      </c>
    </row>
    <row r="437" spans="1:10" ht="12.75" customHeight="1">
      <c r="A437" s="30"/>
      <c r="B437" s="30"/>
      <c r="C437" s="31">
        <v>4440</v>
      </c>
      <c r="D437" s="15" t="s">
        <v>17</v>
      </c>
      <c r="E437" s="184">
        <v>79596</v>
      </c>
      <c r="F437" s="19">
        <v>66635</v>
      </c>
      <c r="G437" s="19">
        <v>80593</v>
      </c>
      <c r="H437" s="184">
        <v>80593</v>
      </c>
      <c r="I437" s="229">
        <f t="shared" si="40"/>
        <v>100</v>
      </c>
      <c r="J437" s="41">
        <f t="shared" si="41"/>
        <v>101.25257550630684</v>
      </c>
    </row>
    <row r="438" spans="1:10" ht="12.75" customHeight="1">
      <c r="A438" s="30"/>
      <c r="B438" s="30"/>
      <c r="C438" s="31">
        <v>4480</v>
      </c>
      <c r="D438" s="15" t="s">
        <v>29</v>
      </c>
      <c r="E438" s="184">
        <v>451</v>
      </c>
      <c r="F438" s="19">
        <v>460</v>
      </c>
      <c r="G438" s="19">
        <v>194</v>
      </c>
      <c r="H438" s="184">
        <v>194</v>
      </c>
      <c r="I438" s="229">
        <f>H438/G438*100</f>
        <v>100</v>
      </c>
      <c r="J438" s="41">
        <f t="shared" si="41"/>
        <v>43.01552106430155</v>
      </c>
    </row>
    <row r="439" spans="1:10" ht="12.75" customHeight="1">
      <c r="A439" s="12"/>
      <c r="B439" s="12"/>
      <c r="C439" s="31">
        <v>4700</v>
      </c>
      <c r="D439" s="15" t="s">
        <v>152</v>
      </c>
      <c r="E439" s="184">
        <v>0</v>
      </c>
      <c r="F439" s="19">
        <v>400</v>
      </c>
      <c r="G439" s="19">
        <v>490</v>
      </c>
      <c r="H439" s="184">
        <v>490</v>
      </c>
      <c r="I439" s="229">
        <f>H439/G439*100</f>
        <v>100</v>
      </c>
      <c r="J439" s="41">
        <v>0</v>
      </c>
    </row>
    <row r="440" spans="1:10" ht="12.75" customHeight="1">
      <c r="A440" s="158"/>
      <c r="B440" s="158"/>
      <c r="C440" s="158"/>
      <c r="D440" s="158"/>
      <c r="E440" s="253"/>
      <c r="F440" s="161"/>
      <c r="G440" s="161"/>
      <c r="H440" s="253"/>
      <c r="I440" s="232"/>
      <c r="J440" s="70"/>
    </row>
    <row r="441" spans="1:10" ht="12.75" customHeight="1">
      <c r="A441" s="158"/>
      <c r="B441" s="158"/>
      <c r="C441" s="158"/>
      <c r="D441" s="158"/>
      <c r="E441" s="253"/>
      <c r="F441" s="161" t="s">
        <v>502</v>
      </c>
      <c r="G441" s="161"/>
      <c r="H441" s="253"/>
      <c r="I441" s="232"/>
      <c r="J441" s="70"/>
    </row>
    <row r="442" spans="1:10" ht="12.75" customHeight="1">
      <c r="A442" s="164"/>
      <c r="B442" s="165"/>
      <c r="C442" s="164"/>
      <c r="D442" s="166"/>
      <c r="E442" s="169" t="s">
        <v>3</v>
      </c>
      <c r="F442" s="167" t="s">
        <v>105</v>
      </c>
      <c r="G442" s="168" t="s">
        <v>106</v>
      </c>
      <c r="H442" s="169" t="s">
        <v>3</v>
      </c>
      <c r="I442" s="64" t="s">
        <v>107</v>
      </c>
      <c r="J442" s="65"/>
    </row>
    <row r="443" spans="1:10" ht="12.75" customHeight="1">
      <c r="A443" s="170" t="s">
        <v>102</v>
      </c>
      <c r="B443" s="171" t="s">
        <v>103</v>
      </c>
      <c r="C443" s="170" t="s">
        <v>4</v>
      </c>
      <c r="D443" s="172" t="s">
        <v>104</v>
      </c>
      <c r="E443" s="175" t="s">
        <v>347</v>
      </c>
      <c r="F443" s="173" t="s">
        <v>108</v>
      </c>
      <c r="G443" s="174" t="s">
        <v>109</v>
      </c>
      <c r="H443" s="175" t="s">
        <v>451</v>
      </c>
      <c r="I443" s="66"/>
      <c r="J443" s="67"/>
    </row>
    <row r="444" spans="1:10" ht="12.75" customHeight="1">
      <c r="A444" s="176"/>
      <c r="B444" s="177"/>
      <c r="C444" s="176"/>
      <c r="D444" s="178"/>
      <c r="E444" s="181"/>
      <c r="F444" s="179" t="s">
        <v>450</v>
      </c>
      <c r="G444" s="180" t="s">
        <v>110</v>
      </c>
      <c r="H444" s="181"/>
      <c r="I444" s="71" t="s">
        <v>111</v>
      </c>
      <c r="J444" s="68" t="s">
        <v>112</v>
      </c>
    </row>
    <row r="445" spans="1:10" ht="12.75" customHeight="1">
      <c r="A445" s="663">
        <v>1</v>
      </c>
      <c r="B445" s="449">
        <v>2</v>
      </c>
      <c r="C445" s="449">
        <v>3</v>
      </c>
      <c r="D445" s="449">
        <v>4</v>
      </c>
      <c r="E445" s="475">
        <v>5</v>
      </c>
      <c r="F445" s="475">
        <v>6</v>
      </c>
      <c r="G445" s="475">
        <v>7</v>
      </c>
      <c r="H445" s="476">
        <v>8</v>
      </c>
      <c r="I445" s="477">
        <v>9</v>
      </c>
      <c r="J445" s="478">
        <v>10</v>
      </c>
    </row>
    <row r="446" spans="1:10" ht="12.75" customHeight="1">
      <c r="A446" s="679"/>
      <c r="B446" s="680"/>
      <c r="C446" s="55"/>
      <c r="D446" s="59" t="s">
        <v>67</v>
      </c>
      <c r="E446" s="222">
        <v>45309</v>
      </c>
      <c r="F446" s="60">
        <v>0</v>
      </c>
      <c r="G446" s="60">
        <v>0</v>
      </c>
      <c r="H446" s="222">
        <v>0</v>
      </c>
      <c r="I446" s="233">
        <v>0</v>
      </c>
      <c r="J446" s="74">
        <f aca="true" t="shared" si="42" ref="J446:J451">H446/E446*100</f>
        <v>0</v>
      </c>
    </row>
    <row r="447" spans="1:10" ht="12.75" customHeight="1">
      <c r="A447" s="30"/>
      <c r="B447" s="44"/>
      <c r="C447" s="31">
        <v>2540</v>
      </c>
      <c r="D447" s="15" t="s">
        <v>44</v>
      </c>
      <c r="E447" s="184">
        <v>45309</v>
      </c>
      <c r="F447" s="19">
        <v>0</v>
      </c>
      <c r="G447" s="19">
        <v>0</v>
      </c>
      <c r="H447" s="184">
        <v>0</v>
      </c>
      <c r="I447" s="229">
        <v>0</v>
      </c>
      <c r="J447" s="41">
        <f t="shared" si="42"/>
        <v>0</v>
      </c>
    </row>
    <row r="448" spans="1:10" ht="12.75" customHeight="1">
      <c r="A448" s="56"/>
      <c r="B448" s="58"/>
      <c r="C448" s="55"/>
      <c r="D448" s="59" t="s">
        <v>414</v>
      </c>
      <c r="E448" s="222">
        <v>225200</v>
      </c>
      <c r="F448" s="60">
        <v>235867</v>
      </c>
      <c r="G448" s="60">
        <v>217339</v>
      </c>
      <c r="H448" s="222">
        <v>198084</v>
      </c>
      <c r="I448" s="233">
        <f>H448/G448*100</f>
        <v>91.14056842076204</v>
      </c>
      <c r="J448" s="74">
        <f t="shared" si="42"/>
        <v>87.95914742451154</v>
      </c>
    </row>
    <row r="449" spans="1:10" ht="12.75" customHeight="1">
      <c r="A449" s="30"/>
      <c r="B449" s="44"/>
      <c r="C449" s="31">
        <v>2540</v>
      </c>
      <c r="D449" s="15" t="s">
        <v>44</v>
      </c>
      <c r="E449" s="184">
        <v>225200</v>
      </c>
      <c r="F449" s="19">
        <v>235867</v>
      </c>
      <c r="G449" s="19">
        <v>217339</v>
      </c>
      <c r="H449" s="184">
        <v>198084</v>
      </c>
      <c r="I449" s="229">
        <f>H449/G449*100</f>
        <v>91.14056842076204</v>
      </c>
      <c r="J449" s="41">
        <f t="shared" si="42"/>
        <v>87.95914742451154</v>
      </c>
    </row>
    <row r="450" spans="1:12" ht="12.75" customHeight="1">
      <c r="A450" s="26"/>
      <c r="B450" s="129">
        <v>80130</v>
      </c>
      <c r="C450" s="108"/>
      <c r="D450" s="109" t="s">
        <v>68</v>
      </c>
      <c r="E450" s="412">
        <f>E452+E472+E489+E518+E520+E522</f>
        <v>8953039.95</v>
      </c>
      <c r="F450" s="110">
        <f>F452+F472+F489+F518+F520+F522</f>
        <v>8113664</v>
      </c>
      <c r="G450" s="110">
        <f>G452+G472+G489+G518+G520+G522</f>
        <v>9086664</v>
      </c>
      <c r="H450" s="245">
        <f>H452+H472+H489+H518+H520+H522</f>
        <v>9008219</v>
      </c>
      <c r="I450" s="230">
        <f aca="true" t="shared" si="43" ref="I450:I458">H450/G450*100</f>
        <v>99.13670187430724</v>
      </c>
      <c r="J450" s="72">
        <f t="shared" si="42"/>
        <v>100.61631636079096</v>
      </c>
      <c r="L450" s="642"/>
    </row>
    <row r="451" spans="1:12" ht="12.75" customHeight="1">
      <c r="A451" s="26"/>
      <c r="B451" s="127"/>
      <c r="C451" s="108"/>
      <c r="D451" s="109" t="s">
        <v>216</v>
      </c>
      <c r="E451" s="412">
        <f>E517</f>
        <v>36077.11</v>
      </c>
      <c r="F451" s="18">
        <v>0</v>
      </c>
      <c r="G451" s="511">
        <f>G517</f>
        <v>0</v>
      </c>
      <c r="H451" s="412">
        <f>H517</f>
        <v>0</v>
      </c>
      <c r="I451" s="512">
        <v>0</v>
      </c>
      <c r="J451" s="513">
        <f t="shared" si="42"/>
        <v>0</v>
      </c>
      <c r="L451" s="510"/>
    </row>
    <row r="452" spans="1:12" ht="12.75" customHeight="1">
      <c r="A452" s="26"/>
      <c r="B452" s="127"/>
      <c r="C452" s="55"/>
      <c r="D452" s="59" t="s">
        <v>448</v>
      </c>
      <c r="E452" s="222">
        <f>SUM(E453:E456)+SUM(E457:E471)</f>
        <v>1766510.35</v>
      </c>
      <c r="F452" s="60">
        <f>SUM(F453:F456)+SUM(F457:F471)</f>
        <v>1569676</v>
      </c>
      <c r="G452" s="60">
        <f>SUM(G453:G456)+SUM(G457:G471)</f>
        <v>1872323</v>
      </c>
      <c r="H452" s="222">
        <f>SUM(H453:H456)+SUM(H457:H471)</f>
        <v>1872323</v>
      </c>
      <c r="I452" s="233">
        <f t="shared" si="43"/>
        <v>100</v>
      </c>
      <c r="J452" s="74">
        <f aca="true" t="shared" si="44" ref="J452:J471">H452/E452*100</f>
        <v>105.98992527838855</v>
      </c>
      <c r="L452" s="253"/>
    </row>
    <row r="453" spans="1:12" ht="12.75" customHeight="1">
      <c r="A453" s="26"/>
      <c r="B453" s="127"/>
      <c r="C453" s="31">
        <v>3020</v>
      </c>
      <c r="D453" s="15" t="s">
        <v>180</v>
      </c>
      <c r="E453" s="184">
        <v>17764.98</v>
      </c>
      <c r="F453" s="19">
        <v>3800</v>
      </c>
      <c r="G453" s="19">
        <v>3800</v>
      </c>
      <c r="H453" s="184">
        <v>3800</v>
      </c>
      <c r="I453" s="229">
        <f t="shared" si="43"/>
        <v>100</v>
      </c>
      <c r="J453" s="41">
        <f t="shared" si="44"/>
        <v>21.3903984130576</v>
      </c>
      <c r="L453" s="510"/>
    </row>
    <row r="454" spans="1:12" ht="12.75" customHeight="1">
      <c r="A454" s="26"/>
      <c r="B454" s="127"/>
      <c r="C454" s="31">
        <v>4010</v>
      </c>
      <c r="D454" s="15" t="s">
        <v>11</v>
      </c>
      <c r="E454" s="184">
        <v>1163210</v>
      </c>
      <c r="F454" s="19">
        <v>1070814</v>
      </c>
      <c r="G454" s="19">
        <v>1276225</v>
      </c>
      <c r="H454" s="184">
        <v>1276225.3</v>
      </c>
      <c r="I454" s="229">
        <f t="shared" si="43"/>
        <v>100.00002350682678</v>
      </c>
      <c r="J454" s="41">
        <f t="shared" si="44"/>
        <v>109.71581227809253</v>
      </c>
      <c r="L454" s="253"/>
    </row>
    <row r="455" spans="1:10" ht="12.75" customHeight="1">
      <c r="A455" s="26"/>
      <c r="B455" s="127"/>
      <c r="C455" s="31">
        <v>4040</v>
      </c>
      <c r="D455" s="15" t="s">
        <v>12</v>
      </c>
      <c r="E455" s="184">
        <v>87889</v>
      </c>
      <c r="F455" s="19">
        <v>106680</v>
      </c>
      <c r="G455" s="19">
        <v>102442</v>
      </c>
      <c r="H455" s="184">
        <v>102442.02</v>
      </c>
      <c r="I455" s="229">
        <f t="shared" si="43"/>
        <v>100.00001952324243</v>
      </c>
      <c r="J455" s="41">
        <f>H455/E455*100</f>
        <v>116.55840890213793</v>
      </c>
    </row>
    <row r="456" spans="1:10" ht="12.75" customHeight="1">
      <c r="A456" s="26"/>
      <c r="B456" s="127"/>
      <c r="C456" s="31">
        <v>4110</v>
      </c>
      <c r="D456" s="15" t="s">
        <v>13</v>
      </c>
      <c r="E456" s="184">
        <v>211712</v>
      </c>
      <c r="F456" s="19">
        <v>163751</v>
      </c>
      <c r="G456" s="19">
        <v>222751</v>
      </c>
      <c r="H456" s="184">
        <v>222751.37</v>
      </c>
      <c r="I456" s="229">
        <f t="shared" si="43"/>
        <v>100.00016610475373</v>
      </c>
      <c r="J456" s="41">
        <f t="shared" si="44"/>
        <v>105.21433362303507</v>
      </c>
    </row>
    <row r="457" spans="1:10" ht="12.75" customHeight="1">
      <c r="A457" s="26"/>
      <c r="B457" s="127"/>
      <c r="C457" s="31">
        <v>4120</v>
      </c>
      <c r="D457" s="15" t="s">
        <v>14</v>
      </c>
      <c r="E457" s="184">
        <v>26200</v>
      </c>
      <c r="F457" s="19">
        <v>36160</v>
      </c>
      <c r="G457" s="19">
        <v>26149</v>
      </c>
      <c r="H457" s="184">
        <v>26148.82</v>
      </c>
      <c r="I457" s="229">
        <f t="shared" si="43"/>
        <v>99.9993116371563</v>
      </c>
      <c r="J457" s="41">
        <f t="shared" si="44"/>
        <v>99.80465648854961</v>
      </c>
    </row>
    <row r="458" spans="1:10" ht="12.75" customHeight="1">
      <c r="A458" s="26"/>
      <c r="B458" s="127"/>
      <c r="C458" s="31">
        <v>4210</v>
      </c>
      <c r="D458" s="15" t="s">
        <v>7</v>
      </c>
      <c r="E458" s="184">
        <v>64133.46</v>
      </c>
      <c r="F458" s="19">
        <v>30681</v>
      </c>
      <c r="G458" s="19">
        <v>40681</v>
      </c>
      <c r="H458" s="184">
        <v>40681</v>
      </c>
      <c r="I458" s="229">
        <f t="shared" si="43"/>
        <v>100</v>
      </c>
      <c r="J458" s="41">
        <f t="shared" si="44"/>
        <v>63.431787400835695</v>
      </c>
    </row>
    <row r="459" spans="1:10" ht="12.75" customHeight="1">
      <c r="A459" s="26"/>
      <c r="B459" s="127"/>
      <c r="C459" s="31">
        <v>4240</v>
      </c>
      <c r="D459" s="15" t="s">
        <v>62</v>
      </c>
      <c r="E459" s="184">
        <v>7512.15</v>
      </c>
      <c r="F459" s="19">
        <v>4000</v>
      </c>
      <c r="G459" s="19">
        <v>4000</v>
      </c>
      <c r="H459" s="184">
        <v>4000</v>
      </c>
      <c r="I459" s="229">
        <f aca="true" t="shared" si="45" ref="I459:I468">H459/G459*100</f>
        <v>100</v>
      </c>
      <c r="J459" s="41">
        <f t="shared" si="44"/>
        <v>53.24707307495191</v>
      </c>
    </row>
    <row r="460" spans="1:10" ht="12.75" customHeight="1">
      <c r="A460" s="26"/>
      <c r="B460" s="127"/>
      <c r="C460" s="31">
        <v>4260</v>
      </c>
      <c r="D460" s="15" t="s">
        <v>15</v>
      </c>
      <c r="E460" s="184">
        <v>42239.16</v>
      </c>
      <c r="F460" s="19">
        <v>42000</v>
      </c>
      <c r="G460" s="19">
        <v>67686</v>
      </c>
      <c r="H460" s="184">
        <v>67686.31</v>
      </c>
      <c r="I460" s="229">
        <f t="shared" si="45"/>
        <v>100.00045799722245</v>
      </c>
      <c r="J460" s="41">
        <f t="shared" si="44"/>
        <v>160.24539787249554</v>
      </c>
    </row>
    <row r="461" spans="1:10" ht="12.75" customHeight="1">
      <c r="A461" s="26"/>
      <c r="B461" s="127"/>
      <c r="C461" s="31">
        <v>4270</v>
      </c>
      <c r="D461" s="15" t="s">
        <v>27</v>
      </c>
      <c r="E461" s="184">
        <v>10856</v>
      </c>
      <c r="F461" s="19">
        <v>2000</v>
      </c>
      <c r="G461" s="19">
        <v>2000</v>
      </c>
      <c r="H461" s="184">
        <v>2000</v>
      </c>
      <c r="I461" s="229">
        <f t="shared" si="45"/>
        <v>100</v>
      </c>
      <c r="J461" s="297">
        <f>H461/E461*100</f>
        <v>18.422991893883566</v>
      </c>
    </row>
    <row r="462" spans="1:10" ht="12.75" customHeight="1">
      <c r="A462" s="26"/>
      <c r="B462" s="127"/>
      <c r="C462" s="31">
        <v>4280</v>
      </c>
      <c r="D462" s="15" t="s">
        <v>95</v>
      </c>
      <c r="E462" s="184">
        <v>940</v>
      </c>
      <c r="F462" s="19">
        <v>1000</v>
      </c>
      <c r="G462" s="19">
        <v>695</v>
      </c>
      <c r="H462" s="184">
        <v>695</v>
      </c>
      <c r="I462" s="229">
        <f t="shared" si="45"/>
        <v>100</v>
      </c>
      <c r="J462" s="41">
        <f t="shared" si="44"/>
        <v>73.93617021276596</v>
      </c>
    </row>
    <row r="463" spans="1:10" ht="12.75" customHeight="1">
      <c r="A463" s="26"/>
      <c r="B463" s="127"/>
      <c r="C463" s="31">
        <v>4300</v>
      </c>
      <c r="D463" s="15" t="s">
        <v>10</v>
      </c>
      <c r="E463" s="184">
        <v>40000</v>
      </c>
      <c r="F463" s="19">
        <v>45000</v>
      </c>
      <c r="G463" s="19">
        <v>37635</v>
      </c>
      <c r="H463" s="184">
        <v>37634.87</v>
      </c>
      <c r="I463" s="229">
        <f t="shared" si="45"/>
        <v>99.99965457685666</v>
      </c>
      <c r="J463" s="41">
        <f t="shared" si="44"/>
        <v>94.08717500000002</v>
      </c>
    </row>
    <row r="464" spans="1:10" ht="12.75" customHeight="1">
      <c r="A464" s="26"/>
      <c r="B464" s="127"/>
      <c r="C464" s="31">
        <v>4350</v>
      </c>
      <c r="D464" s="15" t="s">
        <v>124</v>
      </c>
      <c r="E464" s="184">
        <v>2000</v>
      </c>
      <c r="F464" s="19">
        <v>3000</v>
      </c>
      <c r="G464" s="19">
        <v>3000</v>
      </c>
      <c r="H464" s="184">
        <v>3000</v>
      </c>
      <c r="I464" s="229">
        <f t="shared" si="45"/>
        <v>100</v>
      </c>
      <c r="J464" s="41">
        <f t="shared" si="44"/>
        <v>150</v>
      </c>
    </row>
    <row r="465" spans="1:10" ht="12.75" customHeight="1">
      <c r="A465" s="26"/>
      <c r="B465" s="127"/>
      <c r="C465" s="7">
        <v>4370</v>
      </c>
      <c r="D465" s="6" t="s">
        <v>337</v>
      </c>
      <c r="E465" s="184">
        <v>3000</v>
      </c>
      <c r="F465" s="19">
        <v>3400</v>
      </c>
      <c r="G465" s="19">
        <v>3400</v>
      </c>
      <c r="H465" s="184">
        <v>3400</v>
      </c>
      <c r="I465" s="229">
        <f t="shared" si="45"/>
        <v>100</v>
      </c>
      <c r="J465" s="41">
        <f t="shared" si="44"/>
        <v>113.33333333333333</v>
      </c>
    </row>
    <row r="466" spans="1:10" ht="12.75" customHeight="1">
      <c r="A466" s="26"/>
      <c r="B466" s="127"/>
      <c r="C466" s="31">
        <v>4410</v>
      </c>
      <c r="D466" s="15" t="s">
        <v>16</v>
      </c>
      <c r="E466" s="184">
        <v>3000</v>
      </c>
      <c r="F466" s="19">
        <v>4200</v>
      </c>
      <c r="G466" s="19">
        <v>4200</v>
      </c>
      <c r="H466" s="184">
        <v>4199.41</v>
      </c>
      <c r="I466" s="229">
        <v>100</v>
      </c>
      <c r="J466" s="41">
        <f t="shared" si="44"/>
        <v>139.98033333333333</v>
      </c>
    </row>
    <row r="467" spans="1:10" ht="12.75" customHeight="1">
      <c r="A467" s="26"/>
      <c r="B467" s="127"/>
      <c r="C467" s="31">
        <v>4430</v>
      </c>
      <c r="D467" s="15" t="s">
        <v>28</v>
      </c>
      <c r="E467" s="184">
        <v>4978</v>
      </c>
      <c r="F467" s="19">
        <v>4200</v>
      </c>
      <c r="G467" s="19">
        <v>4477</v>
      </c>
      <c r="H467" s="184">
        <v>4476.6</v>
      </c>
      <c r="I467" s="229">
        <f t="shared" si="45"/>
        <v>99.9910654456109</v>
      </c>
      <c r="J467" s="41">
        <f t="shared" si="44"/>
        <v>89.92768179991965</v>
      </c>
    </row>
    <row r="468" spans="1:10" ht="12.75" customHeight="1">
      <c r="A468" s="26"/>
      <c r="B468" s="127"/>
      <c r="C468" s="31">
        <v>4440</v>
      </c>
      <c r="D468" s="15" t="s">
        <v>17</v>
      </c>
      <c r="E468" s="184">
        <v>74732</v>
      </c>
      <c r="F468" s="19">
        <v>47790</v>
      </c>
      <c r="G468" s="19">
        <v>72267</v>
      </c>
      <c r="H468" s="184">
        <v>72267</v>
      </c>
      <c r="I468" s="229">
        <f t="shared" si="45"/>
        <v>100</v>
      </c>
      <c r="J468" s="41">
        <f t="shared" si="44"/>
        <v>96.70154686078253</v>
      </c>
    </row>
    <row r="469" spans="1:10" ht="12.75" customHeight="1">
      <c r="A469" s="26"/>
      <c r="B469" s="127"/>
      <c r="C469" s="31">
        <v>4580</v>
      </c>
      <c r="D469" s="15" t="s">
        <v>363</v>
      </c>
      <c r="E469" s="184">
        <v>4264</v>
      </c>
      <c r="F469" s="19">
        <v>0</v>
      </c>
      <c r="G469" s="19">
        <v>0</v>
      </c>
      <c r="H469" s="184">
        <v>0</v>
      </c>
      <c r="I469" s="229">
        <v>0</v>
      </c>
      <c r="J469" s="41">
        <v>0</v>
      </c>
    </row>
    <row r="470" spans="1:10" ht="12.75" customHeight="1">
      <c r="A470" s="26"/>
      <c r="B470" s="127"/>
      <c r="C470" s="31">
        <v>4610</v>
      </c>
      <c r="D470" s="15" t="s">
        <v>364</v>
      </c>
      <c r="E470" s="184">
        <v>1284.6</v>
      </c>
      <c r="F470" s="19">
        <v>0</v>
      </c>
      <c r="G470" s="19">
        <v>0</v>
      </c>
      <c r="H470" s="184">
        <v>0</v>
      </c>
      <c r="I470" s="229">
        <v>0</v>
      </c>
      <c r="J470" s="41">
        <v>0</v>
      </c>
    </row>
    <row r="471" spans="1:10" ht="12.75" customHeight="1">
      <c r="A471" s="26"/>
      <c r="B471" s="127"/>
      <c r="C471" s="31">
        <v>4700</v>
      </c>
      <c r="D471" s="15" t="s">
        <v>152</v>
      </c>
      <c r="E471" s="184">
        <v>795</v>
      </c>
      <c r="F471" s="19">
        <v>1200</v>
      </c>
      <c r="G471" s="19">
        <v>915</v>
      </c>
      <c r="H471" s="184">
        <v>915.3</v>
      </c>
      <c r="I471" s="229">
        <f>H471/G471*100</f>
        <v>100.03278688524591</v>
      </c>
      <c r="J471" s="41">
        <f t="shared" si="44"/>
        <v>115.1320754716981</v>
      </c>
    </row>
    <row r="472" spans="1:10" ht="12.75" customHeight="1">
      <c r="A472" s="54"/>
      <c r="B472" s="56"/>
      <c r="C472" s="55"/>
      <c r="D472" s="59" t="s">
        <v>136</v>
      </c>
      <c r="E472" s="222">
        <f>SUM(E473:E475)+SUM(E476:E488)</f>
        <v>502005</v>
      </c>
      <c r="F472" s="60">
        <f>SUM(F473:F488)</f>
        <v>365177</v>
      </c>
      <c r="G472" s="60">
        <f>SUM(G473:G488)</f>
        <v>440431</v>
      </c>
      <c r="H472" s="222">
        <f>SUM(H473:H488)</f>
        <v>440431</v>
      </c>
      <c r="I472" s="233">
        <f aca="true" t="shared" si="46" ref="I472:I488">H472/G472*100</f>
        <v>100</v>
      </c>
      <c r="J472" s="74">
        <f aca="true" t="shared" si="47" ref="J472:J488">H472/E472*100</f>
        <v>87.7343851156861</v>
      </c>
    </row>
    <row r="473" spans="1:10" ht="12.75" customHeight="1">
      <c r="A473" s="29"/>
      <c r="B473" s="30"/>
      <c r="C473" s="31">
        <v>3020</v>
      </c>
      <c r="D473" s="15" t="s">
        <v>180</v>
      </c>
      <c r="E473" s="184">
        <v>1378.3</v>
      </c>
      <c r="F473" s="19">
        <v>968</v>
      </c>
      <c r="G473" s="19">
        <v>968</v>
      </c>
      <c r="H473" s="184">
        <v>968</v>
      </c>
      <c r="I473" s="229">
        <f t="shared" si="46"/>
        <v>100</v>
      </c>
      <c r="J473" s="41">
        <f t="shared" si="47"/>
        <v>70.23144453312051</v>
      </c>
    </row>
    <row r="474" spans="1:10" ht="12.75" customHeight="1">
      <c r="A474" s="29"/>
      <c r="B474" s="30"/>
      <c r="C474" s="31">
        <v>4010</v>
      </c>
      <c r="D474" s="15" t="s">
        <v>11</v>
      </c>
      <c r="E474" s="184">
        <v>317978.68</v>
      </c>
      <c r="F474" s="19">
        <v>216286</v>
      </c>
      <c r="G474" s="19">
        <v>284352</v>
      </c>
      <c r="H474" s="184">
        <v>284351.87</v>
      </c>
      <c r="I474" s="229">
        <f t="shared" si="46"/>
        <v>99.99995428201666</v>
      </c>
      <c r="J474" s="41">
        <f t="shared" si="47"/>
        <v>89.42482244407078</v>
      </c>
    </row>
    <row r="475" spans="1:10" ht="12.75" customHeight="1">
      <c r="A475" s="29"/>
      <c r="B475" s="30"/>
      <c r="C475" s="31">
        <v>4040</v>
      </c>
      <c r="D475" s="15" t="s">
        <v>12</v>
      </c>
      <c r="E475" s="184">
        <v>24926.6</v>
      </c>
      <c r="F475" s="19">
        <v>26851</v>
      </c>
      <c r="G475" s="19">
        <v>22816</v>
      </c>
      <c r="H475" s="184">
        <v>22816.13</v>
      </c>
      <c r="I475" s="229">
        <f t="shared" si="46"/>
        <v>100.00056977559608</v>
      </c>
      <c r="J475" s="41">
        <f t="shared" si="47"/>
        <v>91.53326165622268</v>
      </c>
    </row>
    <row r="476" spans="1:10" ht="12.75" customHeight="1">
      <c r="A476" s="29"/>
      <c r="B476" s="30"/>
      <c r="C476" s="31">
        <v>4110</v>
      </c>
      <c r="D476" s="15" t="s">
        <v>13</v>
      </c>
      <c r="E476" s="184">
        <v>53705.72</v>
      </c>
      <c r="F476" s="19">
        <v>40660</v>
      </c>
      <c r="G476" s="19">
        <v>53276</v>
      </c>
      <c r="H476" s="184">
        <v>53276</v>
      </c>
      <c r="I476" s="229">
        <f t="shared" si="46"/>
        <v>100</v>
      </c>
      <c r="J476" s="41">
        <f t="shared" si="47"/>
        <v>99.19986176519001</v>
      </c>
    </row>
    <row r="477" spans="1:10" ht="12.75" customHeight="1">
      <c r="A477" s="29"/>
      <c r="B477" s="30"/>
      <c r="C477" s="31">
        <v>4120</v>
      </c>
      <c r="D477" s="15" t="s">
        <v>14</v>
      </c>
      <c r="E477" s="184">
        <v>6758.26</v>
      </c>
      <c r="F477" s="19">
        <v>5731</v>
      </c>
      <c r="G477" s="19">
        <v>6662</v>
      </c>
      <c r="H477" s="184">
        <v>6662</v>
      </c>
      <c r="I477" s="229">
        <f t="shared" si="46"/>
        <v>100</v>
      </c>
      <c r="J477" s="41">
        <f t="shared" si="47"/>
        <v>98.57566888518642</v>
      </c>
    </row>
    <row r="478" spans="1:10" ht="12.75" customHeight="1">
      <c r="A478" s="29"/>
      <c r="B478" s="30"/>
      <c r="C478" s="31">
        <v>4140</v>
      </c>
      <c r="D478" s="15" t="s">
        <v>66</v>
      </c>
      <c r="E478" s="184">
        <v>2712</v>
      </c>
      <c r="F478" s="19">
        <v>2050</v>
      </c>
      <c r="G478" s="19">
        <v>825</v>
      </c>
      <c r="H478" s="184">
        <v>825</v>
      </c>
      <c r="I478" s="229">
        <f t="shared" si="46"/>
        <v>100</v>
      </c>
      <c r="J478" s="41">
        <f t="shared" si="47"/>
        <v>30.420353982300885</v>
      </c>
    </row>
    <row r="479" spans="1:10" ht="12.75" customHeight="1">
      <c r="A479" s="29"/>
      <c r="B479" s="30"/>
      <c r="C479" s="31">
        <v>4210</v>
      </c>
      <c r="D479" s="15" t="s">
        <v>7</v>
      </c>
      <c r="E479" s="184">
        <v>3981.86</v>
      </c>
      <c r="F479" s="19">
        <v>1148</v>
      </c>
      <c r="G479" s="19">
        <v>200</v>
      </c>
      <c r="H479" s="184">
        <v>200</v>
      </c>
      <c r="I479" s="229">
        <f t="shared" si="46"/>
        <v>100</v>
      </c>
      <c r="J479" s="41">
        <f t="shared" si="47"/>
        <v>5.0227782995886345</v>
      </c>
    </row>
    <row r="480" spans="1:10" ht="12.75" customHeight="1">
      <c r="A480" s="29"/>
      <c r="B480" s="30"/>
      <c r="C480" s="31">
        <v>4240</v>
      </c>
      <c r="D480" s="15" t="s">
        <v>62</v>
      </c>
      <c r="E480" s="184">
        <v>0</v>
      </c>
      <c r="F480" s="19">
        <v>100</v>
      </c>
      <c r="G480" s="19">
        <v>0</v>
      </c>
      <c r="H480" s="184">
        <v>0</v>
      </c>
      <c r="I480" s="236">
        <v>0</v>
      </c>
      <c r="J480" s="41">
        <v>0</v>
      </c>
    </row>
    <row r="481" spans="1:10" ht="12.75" customHeight="1">
      <c r="A481" s="29"/>
      <c r="B481" s="30"/>
      <c r="C481" s="31">
        <v>4260</v>
      </c>
      <c r="D481" s="15" t="s">
        <v>15</v>
      </c>
      <c r="E481" s="184">
        <v>49392</v>
      </c>
      <c r="F481" s="19">
        <v>39531</v>
      </c>
      <c r="G481" s="19">
        <v>39531</v>
      </c>
      <c r="H481" s="184">
        <v>39531</v>
      </c>
      <c r="I481" s="236">
        <f t="shared" si="46"/>
        <v>100</v>
      </c>
      <c r="J481" s="41">
        <f t="shared" si="47"/>
        <v>80.03522837706511</v>
      </c>
    </row>
    <row r="482" spans="1:10" ht="12.75" customHeight="1">
      <c r="A482" s="29"/>
      <c r="B482" s="30"/>
      <c r="C482" s="31">
        <v>4270</v>
      </c>
      <c r="D482" s="15" t="s">
        <v>27</v>
      </c>
      <c r="E482" s="184">
        <v>100</v>
      </c>
      <c r="F482" s="19">
        <v>400</v>
      </c>
      <c r="G482" s="19">
        <v>155</v>
      </c>
      <c r="H482" s="184">
        <v>155</v>
      </c>
      <c r="I482" s="236">
        <f t="shared" si="46"/>
        <v>100</v>
      </c>
      <c r="J482" s="41">
        <f t="shared" si="47"/>
        <v>155</v>
      </c>
    </row>
    <row r="483" spans="1:10" ht="12.75" customHeight="1">
      <c r="A483" s="29"/>
      <c r="B483" s="30"/>
      <c r="C483" s="31">
        <v>4280</v>
      </c>
      <c r="D483" s="15" t="s">
        <v>95</v>
      </c>
      <c r="E483" s="184">
        <v>200</v>
      </c>
      <c r="F483" s="19">
        <v>100</v>
      </c>
      <c r="G483" s="19">
        <v>345</v>
      </c>
      <c r="H483" s="184">
        <v>345</v>
      </c>
      <c r="I483" s="236">
        <f t="shared" si="46"/>
        <v>100</v>
      </c>
      <c r="J483" s="41">
        <f t="shared" si="47"/>
        <v>172.5</v>
      </c>
    </row>
    <row r="484" spans="1:10" ht="12.75" customHeight="1">
      <c r="A484" s="29"/>
      <c r="B484" s="30"/>
      <c r="C484" s="31">
        <v>4300</v>
      </c>
      <c r="D484" s="15" t="s">
        <v>10</v>
      </c>
      <c r="E484" s="184">
        <v>20822.36</v>
      </c>
      <c r="F484" s="19">
        <v>16092</v>
      </c>
      <c r="G484" s="19">
        <v>12892</v>
      </c>
      <c r="H484" s="184">
        <v>12892</v>
      </c>
      <c r="I484" s="236">
        <f t="shared" si="46"/>
        <v>100</v>
      </c>
      <c r="J484" s="41">
        <f t="shared" si="47"/>
        <v>61.91421145345676</v>
      </c>
    </row>
    <row r="485" spans="1:10" ht="12.75" customHeight="1">
      <c r="A485" s="29"/>
      <c r="B485" s="30"/>
      <c r="C485" s="31">
        <v>4350</v>
      </c>
      <c r="D485" s="15" t="s">
        <v>124</v>
      </c>
      <c r="E485" s="184">
        <v>320</v>
      </c>
      <c r="F485" s="19">
        <v>256</v>
      </c>
      <c r="G485" s="19">
        <v>256</v>
      </c>
      <c r="H485" s="184">
        <v>256</v>
      </c>
      <c r="I485" s="236">
        <f t="shared" si="46"/>
        <v>100</v>
      </c>
      <c r="J485" s="41">
        <f t="shared" si="47"/>
        <v>80</v>
      </c>
    </row>
    <row r="486" spans="1:10" ht="12.75" customHeight="1">
      <c r="A486" s="29"/>
      <c r="B486" s="30"/>
      <c r="C486" s="31">
        <v>4370</v>
      </c>
      <c r="D486" s="15" t="s">
        <v>337</v>
      </c>
      <c r="E486" s="184">
        <v>1690</v>
      </c>
      <c r="F486" s="19">
        <v>1352</v>
      </c>
      <c r="G486" s="19">
        <v>1352</v>
      </c>
      <c r="H486" s="184">
        <v>1352</v>
      </c>
      <c r="I486" s="236">
        <f t="shared" si="46"/>
        <v>100</v>
      </c>
      <c r="J486" s="41">
        <f t="shared" si="47"/>
        <v>80</v>
      </c>
    </row>
    <row r="487" spans="1:10" ht="12.75" customHeight="1">
      <c r="A487" s="29"/>
      <c r="B487" s="30"/>
      <c r="C487" s="31">
        <v>4410</v>
      </c>
      <c r="D487" s="15" t="s">
        <v>16</v>
      </c>
      <c r="E487" s="184">
        <v>236.22</v>
      </c>
      <c r="F487" s="19">
        <v>300</v>
      </c>
      <c r="G487" s="19">
        <v>300</v>
      </c>
      <c r="H487" s="184">
        <v>300</v>
      </c>
      <c r="I487" s="236">
        <f t="shared" si="46"/>
        <v>100</v>
      </c>
      <c r="J487" s="41">
        <f t="shared" si="47"/>
        <v>127.00025400050801</v>
      </c>
    </row>
    <row r="488" spans="1:10" ht="12.75" customHeight="1">
      <c r="A488" s="29"/>
      <c r="B488" s="30"/>
      <c r="C488" s="31">
        <v>4440</v>
      </c>
      <c r="D488" s="15" t="s">
        <v>17</v>
      </c>
      <c r="E488" s="184">
        <v>17803</v>
      </c>
      <c r="F488" s="19">
        <v>13352</v>
      </c>
      <c r="G488" s="19">
        <v>16501</v>
      </c>
      <c r="H488" s="184">
        <v>16501</v>
      </c>
      <c r="I488" s="236">
        <f t="shared" si="46"/>
        <v>100</v>
      </c>
      <c r="J488" s="41">
        <f t="shared" si="47"/>
        <v>92.6866258495759</v>
      </c>
    </row>
    <row r="489" spans="1:10" ht="12.75" customHeight="1">
      <c r="A489" s="54"/>
      <c r="B489" s="56"/>
      <c r="C489" s="55"/>
      <c r="D489" s="59" t="s">
        <v>137</v>
      </c>
      <c r="E489" s="222">
        <f>SUM(E490:E502)+SUM(E509:E517)</f>
        <v>6546440</v>
      </c>
      <c r="F489" s="60">
        <f>SUM(F490:F502)+SUM(F509:F517)</f>
        <v>5996367</v>
      </c>
      <c r="G489" s="60">
        <f>SUM(G490:G502)+SUM(G509:G517)</f>
        <v>6590154</v>
      </c>
      <c r="H489" s="222">
        <f>SUM(H490:H502)+SUM(H509:H517)</f>
        <v>6575622.999999999</v>
      </c>
      <c r="I489" s="233">
        <f aca="true" t="shared" si="48" ref="I489:I516">H489/G489*100</f>
        <v>99.77950439397925</v>
      </c>
      <c r="J489" s="74">
        <f>H489/E489*100</f>
        <v>100.4457842735899</v>
      </c>
    </row>
    <row r="490" spans="1:10" ht="12.75" customHeight="1">
      <c r="A490" s="54"/>
      <c r="B490" s="56"/>
      <c r="C490" s="31">
        <v>3020</v>
      </c>
      <c r="D490" s="15" t="s">
        <v>180</v>
      </c>
      <c r="E490" s="184">
        <v>9183.03</v>
      </c>
      <c r="F490" s="19">
        <v>9675</v>
      </c>
      <c r="G490" s="19">
        <v>5843</v>
      </c>
      <c r="H490" s="184">
        <v>5842.64</v>
      </c>
      <c r="I490" s="296">
        <f>H490/G490*100</f>
        <v>99.99383878144789</v>
      </c>
      <c r="J490" s="297">
        <f>H490/E490*100</f>
        <v>63.62431572149932</v>
      </c>
    </row>
    <row r="491" spans="1:10" ht="12.75" customHeight="1">
      <c r="A491" s="29"/>
      <c r="B491" s="30"/>
      <c r="C491" s="31">
        <v>4010</v>
      </c>
      <c r="D491" s="15" t="s">
        <v>11</v>
      </c>
      <c r="E491" s="184">
        <v>4389056.02</v>
      </c>
      <c r="F491" s="19">
        <v>4114000</v>
      </c>
      <c r="G491" s="19">
        <v>4468858</v>
      </c>
      <c r="H491" s="184">
        <v>4465526.56</v>
      </c>
      <c r="I491" s="229">
        <f>H491/G491*100</f>
        <v>99.92545209536753</v>
      </c>
      <c r="J491" s="41">
        <f aca="true" t="shared" si="49" ref="J491:J517">H491/E491*100</f>
        <v>101.74230038649632</v>
      </c>
    </row>
    <row r="492" spans="1:10" ht="12.75" customHeight="1">
      <c r="A492" s="29"/>
      <c r="B492" s="30"/>
      <c r="C492" s="31">
        <v>4040</v>
      </c>
      <c r="D492" s="15" t="s">
        <v>12</v>
      </c>
      <c r="E492" s="184">
        <v>323647.64</v>
      </c>
      <c r="F492" s="19">
        <v>358500</v>
      </c>
      <c r="G492" s="19">
        <v>346563</v>
      </c>
      <c r="H492" s="184">
        <v>346562.79</v>
      </c>
      <c r="I492" s="229">
        <f t="shared" si="48"/>
        <v>99.99993940495668</v>
      </c>
      <c r="J492" s="41">
        <f t="shared" si="49"/>
        <v>107.08027718045463</v>
      </c>
    </row>
    <row r="493" spans="1:10" ht="12.75" customHeight="1">
      <c r="A493" s="29"/>
      <c r="B493" s="30"/>
      <c r="C493" s="31">
        <v>4110</v>
      </c>
      <c r="D493" s="15" t="s">
        <v>13</v>
      </c>
      <c r="E493" s="184">
        <v>788870</v>
      </c>
      <c r="F493" s="19">
        <v>695563</v>
      </c>
      <c r="G493" s="19">
        <v>779510</v>
      </c>
      <c r="H493" s="184">
        <v>777715.41</v>
      </c>
      <c r="I493" s="229">
        <f t="shared" si="48"/>
        <v>99.76977973342228</v>
      </c>
      <c r="J493" s="41">
        <f t="shared" si="49"/>
        <v>98.58600403108244</v>
      </c>
    </row>
    <row r="494" spans="1:10" ht="12.75" customHeight="1">
      <c r="A494" s="29"/>
      <c r="B494" s="30"/>
      <c r="C494" s="31">
        <v>4120</v>
      </c>
      <c r="D494" s="15" t="s">
        <v>14</v>
      </c>
      <c r="E494" s="184">
        <v>98777.92</v>
      </c>
      <c r="F494" s="19">
        <v>109576</v>
      </c>
      <c r="G494" s="19">
        <v>97248</v>
      </c>
      <c r="H494" s="184">
        <v>97247.78</v>
      </c>
      <c r="I494" s="229">
        <f t="shared" si="48"/>
        <v>99.99977377426785</v>
      </c>
      <c r="J494" s="41">
        <f t="shared" si="49"/>
        <v>98.45092911452275</v>
      </c>
    </row>
    <row r="495" spans="1:10" ht="12.75" customHeight="1">
      <c r="A495" s="29"/>
      <c r="B495" s="30"/>
      <c r="C495" s="31">
        <v>4140</v>
      </c>
      <c r="D495" s="15" t="s">
        <v>66</v>
      </c>
      <c r="E495" s="184">
        <v>33403.9</v>
      </c>
      <c r="F495" s="19">
        <v>30700</v>
      </c>
      <c r="G495" s="19">
        <v>30855</v>
      </c>
      <c r="H495" s="184">
        <v>30854.6</v>
      </c>
      <c r="I495" s="229">
        <f t="shared" si="48"/>
        <v>99.99870361367688</v>
      </c>
      <c r="J495" s="41">
        <f t="shared" si="49"/>
        <v>92.36825640119865</v>
      </c>
    </row>
    <row r="496" spans="1:10" ht="12.75" customHeight="1">
      <c r="A496" s="29"/>
      <c r="B496" s="30"/>
      <c r="C496" s="31">
        <v>4170</v>
      </c>
      <c r="D496" s="15" t="s">
        <v>116</v>
      </c>
      <c r="E496" s="184">
        <v>41033.6</v>
      </c>
      <c r="F496" s="19">
        <v>15000</v>
      </c>
      <c r="G496" s="19">
        <v>31234</v>
      </c>
      <c r="H496" s="184">
        <v>31234</v>
      </c>
      <c r="I496" s="229">
        <f t="shared" si="48"/>
        <v>100</v>
      </c>
      <c r="J496" s="41">
        <f t="shared" si="49"/>
        <v>76.11810808703112</v>
      </c>
    </row>
    <row r="497" spans="1:10" ht="12.75" customHeight="1">
      <c r="A497" s="29"/>
      <c r="B497" s="30"/>
      <c r="C497" s="31">
        <v>4210</v>
      </c>
      <c r="D497" s="15" t="s">
        <v>7</v>
      </c>
      <c r="E497" s="184">
        <v>233511.11</v>
      </c>
      <c r="F497" s="19">
        <v>144000</v>
      </c>
      <c r="G497" s="19">
        <v>250868</v>
      </c>
      <c r="H497" s="184">
        <v>247417.97</v>
      </c>
      <c r="I497" s="229">
        <f t="shared" si="48"/>
        <v>98.62476282347689</v>
      </c>
      <c r="J497" s="41">
        <f t="shared" si="49"/>
        <v>105.95554532715809</v>
      </c>
    </row>
    <row r="498" spans="1:10" ht="12.75" customHeight="1">
      <c r="A498" s="29"/>
      <c r="B498" s="30"/>
      <c r="C498" s="31">
        <v>4240</v>
      </c>
      <c r="D498" s="15" t="s">
        <v>62</v>
      </c>
      <c r="E498" s="184">
        <v>28976.39</v>
      </c>
      <c r="F498" s="19">
        <v>15000</v>
      </c>
      <c r="G498" s="19">
        <v>110</v>
      </c>
      <c r="H498" s="184">
        <v>109.5</v>
      </c>
      <c r="I498" s="229">
        <f t="shared" si="48"/>
        <v>99.54545454545455</v>
      </c>
      <c r="J498" s="41">
        <f t="shared" si="49"/>
        <v>0.37789386462564867</v>
      </c>
    </row>
    <row r="499" spans="1:10" ht="12.75" customHeight="1">
      <c r="A499" s="29"/>
      <c r="B499" s="30"/>
      <c r="C499" s="31">
        <v>4260</v>
      </c>
      <c r="D499" s="15" t="s">
        <v>15</v>
      </c>
      <c r="E499" s="184">
        <v>137924.87</v>
      </c>
      <c r="F499" s="19">
        <v>120000</v>
      </c>
      <c r="G499" s="19">
        <v>151768</v>
      </c>
      <c r="H499" s="184">
        <v>147027.41</v>
      </c>
      <c r="I499" s="229">
        <f t="shared" si="48"/>
        <v>96.87642322492225</v>
      </c>
      <c r="J499" s="41">
        <f t="shared" si="49"/>
        <v>106.59963645425223</v>
      </c>
    </row>
    <row r="500" spans="1:10" ht="12.75" customHeight="1">
      <c r="A500" s="29"/>
      <c r="B500" s="30"/>
      <c r="C500" s="31">
        <v>4270</v>
      </c>
      <c r="D500" s="15" t="s">
        <v>27</v>
      </c>
      <c r="E500" s="184">
        <v>16572.51</v>
      </c>
      <c r="F500" s="19">
        <v>50000</v>
      </c>
      <c r="G500" s="19">
        <v>61424</v>
      </c>
      <c r="H500" s="184">
        <v>61424.33</v>
      </c>
      <c r="I500" s="229">
        <f t="shared" si="48"/>
        <v>100.00053724928367</v>
      </c>
      <c r="J500" s="41">
        <f t="shared" si="49"/>
        <v>370.6398728979497</v>
      </c>
    </row>
    <row r="501" spans="1:10" ht="12.75" customHeight="1">
      <c r="A501" s="29"/>
      <c r="B501" s="30"/>
      <c r="C501" s="31">
        <v>4280</v>
      </c>
      <c r="D501" s="15" t="s">
        <v>95</v>
      </c>
      <c r="E501" s="184">
        <v>1850</v>
      </c>
      <c r="F501" s="19">
        <v>3000</v>
      </c>
      <c r="G501" s="19">
        <v>1305</v>
      </c>
      <c r="H501" s="184">
        <v>1305</v>
      </c>
      <c r="I501" s="229">
        <f t="shared" si="48"/>
        <v>100</v>
      </c>
      <c r="J501" s="41">
        <f t="shared" si="49"/>
        <v>70.54054054054055</v>
      </c>
    </row>
    <row r="502" spans="1:10" ht="12.75" customHeight="1">
      <c r="A502" s="11"/>
      <c r="B502" s="12"/>
      <c r="C502" s="31">
        <v>4300</v>
      </c>
      <c r="D502" s="15" t="s">
        <v>10</v>
      </c>
      <c r="E502" s="184">
        <v>140377.4</v>
      </c>
      <c r="F502" s="19">
        <v>70000</v>
      </c>
      <c r="G502" s="19">
        <v>109163</v>
      </c>
      <c r="H502" s="184">
        <v>107949.74</v>
      </c>
      <c r="I502" s="229">
        <f t="shared" si="48"/>
        <v>98.88857946373771</v>
      </c>
      <c r="J502" s="41">
        <f t="shared" si="49"/>
        <v>76.89965763719802</v>
      </c>
    </row>
    <row r="503" spans="1:10" ht="12.75" customHeight="1">
      <c r="A503" s="158"/>
      <c r="B503" s="158"/>
      <c r="C503" s="158"/>
      <c r="D503" s="158"/>
      <c r="E503" s="253"/>
      <c r="F503" s="161"/>
      <c r="G503" s="161"/>
      <c r="H503" s="253"/>
      <c r="I503" s="232"/>
      <c r="J503" s="70"/>
    </row>
    <row r="504" spans="1:10" ht="12.75" customHeight="1">
      <c r="A504" s="158"/>
      <c r="B504" s="158"/>
      <c r="C504" s="158"/>
      <c r="D504" s="158"/>
      <c r="E504" s="253"/>
      <c r="F504" s="161" t="s">
        <v>401</v>
      </c>
      <c r="G504" s="161"/>
      <c r="H504" s="253"/>
      <c r="I504" s="232"/>
      <c r="J504" s="70"/>
    </row>
    <row r="505" spans="1:10" ht="12.75" customHeight="1">
      <c r="A505" s="164"/>
      <c r="B505" s="165"/>
      <c r="C505" s="164"/>
      <c r="D505" s="166"/>
      <c r="E505" s="169" t="s">
        <v>3</v>
      </c>
      <c r="F505" s="167" t="s">
        <v>105</v>
      </c>
      <c r="G505" s="168" t="s">
        <v>106</v>
      </c>
      <c r="H505" s="169" t="s">
        <v>3</v>
      </c>
      <c r="I505" s="64" t="s">
        <v>107</v>
      </c>
      <c r="J505" s="65"/>
    </row>
    <row r="506" spans="1:10" ht="12.75" customHeight="1">
      <c r="A506" s="170" t="s">
        <v>102</v>
      </c>
      <c r="B506" s="171" t="s">
        <v>103</v>
      </c>
      <c r="C506" s="170" t="s">
        <v>4</v>
      </c>
      <c r="D506" s="172" t="s">
        <v>104</v>
      </c>
      <c r="E506" s="175" t="s">
        <v>347</v>
      </c>
      <c r="F506" s="173" t="s">
        <v>108</v>
      </c>
      <c r="G506" s="174" t="s">
        <v>109</v>
      </c>
      <c r="H506" s="175" t="s">
        <v>451</v>
      </c>
      <c r="I506" s="66"/>
      <c r="J506" s="67"/>
    </row>
    <row r="507" spans="1:10" ht="12.75" customHeight="1">
      <c r="A507" s="176"/>
      <c r="B507" s="177"/>
      <c r="C507" s="176"/>
      <c r="D507" s="178"/>
      <c r="E507" s="181"/>
      <c r="F507" s="179" t="s">
        <v>450</v>
      </c>
      <c r="G507" s="180" t="s">
        <v>110</v>
      </c>
      <c r="H507" s="181"/>
      <c r="I507" s="71" t="s">
        <v>111</v>
      </c>
      <c r="J507" s="68" t="s">
        <v>112</v>
      </c>
    </row>
    <row r="508" spans="1:10" ht="12.75" customHeight="1">
      <c r="A508" s="663">
        <v>1</v>
      </c>
      <c r="B508" s="663">
        <v>2</v>
      </c>
      <c r="C508" s="449">
        <v>3</v>
      </c>
      <c r="D508" s="449">
        <v>4</v>
      </c>
      <c r="E508" s="475">
        <v>5</v>
      </c>
      <c r="F508" s="475">
        <v>6</v>
      </c>
      <c r="G508" s="475">
        <v>7</v>
      </c>
      <c r="H508" s="476">
        <v>8</v>
      </c>
      <c r="I508" s="477">
        <v>9</v>
      </c>
      <c r="J508" s="478">
        <v>10</v>
      </c>
    </row>
    <row r="509" spans="1:10" ht="12.75" customHeight="1">
      <c r="A509" s="6"/>
      <c r="B509" s="7"/>
      <c r="C509" s="31">
        <v>4350</v>
      </c>
      <c r="D509" s="15" t="s">
        <v>124</v>
      </c>
      <c r="E509" s="184">
        <v>700.32</v>
      </c>
      <c r="F509" s="19">
        <v>1000</v>
      </c>
      <c r="G509" s="19">
        <v>897</v>
      </c>
      <c r="H509" s="184">
        <v>897.48</v>
      </c>
      <c r="I509" s="229">
        <f t="shared" si="48"/>
        <v>100.05351170568562</v>
      </c>
      <c r="J509" s="41">
        <f t="shared" si="49"/>
        <v>128.1528444139822</v>
      </c>
    </row>
    <row r="510" spans="1:10" ht="12.75" customHeight="1">
      <c r="A510" s="30"/>
      <c r="B510" s="44"/>
      <c r="C510" s="31">
        <v>4360</v>
      </c>
      <c r="D510" s="6" t="s">
        <v>164</v>
      </c>
      <c r="E510" s="184">
        <v>2373.93</v>
      </c>
      <c r="F510" s="19">
        <v>2800</v>
      </c>
      <c r="G510" s="19">
        <v>2668</v>
      </c>
      <c r="H510" s="184">
        <v>2668.13</v>
      </c>
      <c r="I510" s="229">
        <f t="shared" si="48"/>
        <v>100.00487256371815</v>
      </c>
      <c r="J510" s="41">
        <f t="shared" si="49"/>
        <v>112.39295177195623</v>
      </c>
    </row>
    <row r="511" spans="1:10" ht="12.75" customHeight="1">
      <c r="A511" s="30"/>
      <c r="B511" s="44"/>
      <c r="C511" s="31">
        <v>4370</v>
      </c>
      <c r="D511" s="15" t="s">
        <v>337</v>
      </c>
      <c r="E511" s="184">
        <v>5375.26</v>
      </c>
      <c r="F511" s="19">
        <v>5000</v>
      </c>
      <c r="G511" s="19">
        <v>5172</v>
      </c>
      <c r="H511" s="184">
        <v>5171.66</v>
      </c>
      <c r="I511" s="229">
        <f t="shared" si="48"/>
        <v>99.99342614075792</v>
      </c>
      <c r="J511" s="41">
        <f t="shared" si="49"/>
        <v>96.21227624338171</v>
      </c>
    </row>
    <row r="512" spans="1:10" ht="12.75" customHeight="1">
      <c r="A512" s="30"/>
      <c r="B512" s="44"/>
      <c r="C512" s="31">
        <v>4410</v>
      </c>
      <c r="D512" s="15" t="s">
        <v>16</v>
      </c>
      <c r="E512" s="184">
        <v>916.45</v>
      </c>
      <c r="F512" s="19">
        <v>1500</v>
      </c>
      <c r="G512" s="19">
        <v>1751</v>
      </c>
      <c r="H512" s="184">
        <v>1751.1</v>
      </c>
      <c r="I512" s="229">
        <f t="shared" si="48"/>
        <v>100.00571102227298</v>
      </c>
      <c r="J512" s="41">
        <f t="shared" si="49"/>
        <v>191.0742539145616</v>
      </c>
    </row>
    <row r="513" spans="1:10" ht="12.75" customHeight="1">
      <c r="A513" s="30"/>
      <c r="B513" s="44"/>
      <c r="C513" s="31">
        <v>4430</v>
      </c>
      <c r="D513" s="15" t="s">
        <v>28</v>
      </c>
      <c r="E513" s="184">
        <v>7051.8</v>
      </c>
      <c r="F513" s="19">
        <v>4000</v>
      </c>
      <c r="G513" s="19">
        <v>4297</v>
      </c>
      <c r="H513" s="184">
        <v>4296.9</v>
      </c>
      <c r="I513" s="229">
        <f t="shared" si="48"/>
        <v>99.99767279497323</v>
      </c>
      <c r="J513" s="41">
        <f t="shared" si="49"/>
        <v>60.93337871181825</v>
      </c>
    </row>
    <row r="514" spans="1:10" ht="12.75" customHeight="1">
      <c r="A514" s="30"/>
      <c r="B514" s="44"/>
      <c r="C514" s="31">
        <v>4440</v>
      </c>
      <c r="D514" s="15" t="s">
        <v>17</v>
      </c>
      <c r="E514" s="184">
        <v>236431</v>
      </c>
      <c r="F514" s="19">
        <v>236553</v>
      </c>
      <c r="G514" s="19">
        <v>233076</v>
      </c>
      <c r="H514" s="184">
        <v>233076</v>
      </c>
      <c r="I514" s="229">
        <f t="shared" si="48"/>
        <v>100</v>
      </c>
      <c r="J514" s="41">
        <f t="shared" si="49"/>
        <v>98.58098134339406</v>
      </c>
    </row>
    <row r="515" spans="1:10" ht="12.75" customHeight="1">
      <c r="A515" s="30"/>
      <c r="B515" s="44"/>
      <c r="C515" s="31">
        <v>4480</v>
      </c>
      <c r="D515" s="15" t="s">
        <v>315</v>
      </c>
      <c r="E515" s="184">
        <v>5281</v>
      </c>
      <c r="F515" s="19">
        <v>6000</v>
      </c>
      <c r="G515" s="19">
        <v>3084</v>
      </c>
      <c r="H515" s="184">
        <v>3084</v>
      </c>
      <c r="I515" s="229">
        <f t="shared" si="48"/>
        <v>100</v>
      </c>
      <c r="J515" s="41">
        <f t="shared" si="49"/>
        <v>58.398030676008325</v>
      </c>
    </row>
    <row r="516" spans="1:10" ht="12.75" customHeight="1">
      <c r="A516" s="30"/>
      <c r="B516" s="44"/>
      <c r="C516" s="31">
        <v>4700</v>
      </c>
      <c r="D516" s="15" t="s">
        <v>152</v>
      </c>
      <c r="E516" s="184">
        <v>9048.74</v>
      </c>
      <c r="F516" s="19">
        <v>4500</v>
      </c>
      <c r="G516" s="19">
        <v>4460</v>
      </c>
      <c r="H516" s="184">
        <v>4460</v>
      </c>
      <c r="I516" s="229">
        <f t="shared" si="48"/>
        <v>100</v>
      </c>
      <c r="J516" s="41">
        <f>H516/E516*100</f>
        <v>49.288630240232344</v>
      </c>
    </row>
    <row r="517" spans="1:10" ht="12.75" customHeight="1">
      <c r="A517" s="30"/>
      <c r="B517" s="44"/>
      <c r="C517" s="31">
        <v>6050</v>
      </c>
      <c r="D517" s="15" t="s">
        <v>98</v>
      </c>
      <c r="E517" s="184">
        <v>36077.11</v>
      </c>
      <c r="F517" s="19">
        <v>0</v>
      </c>
      <c r="G517" s="19">
        <v>0</v>
      </c>
      <c r="H517" s="184">
        <v>0</v>
      </c>
      <c r="I517" s="229">
        <v>0</v>
      </c>
      <c r="J517" s="41">
        <f t="shared" si="49"/>
        <v>0</v>
      </c>
    </row>
    <row r="518" spans="1:10" ht="12.75" customHeight="1">
      <c r="A518" s="30"/>
      <c r="B518" s="44"/>
      <c r="C518" s="55"/>
      <c r="D518" s="59" t="s">
        <v>183</v>
      </c>
      <c r="E518" s="222">
        <v>9265</v>
      </c>
      <c r="F518" s="60">
        <v>0</v>
      </c>
      <c r="G518" s="60">
        <v>0</v>
      </c>
      <c r="H518" s="222">
        <v>0</v>
      </c>
      <c r="I518" s="233">
        <v>0</v>
      </c>
      <c r="J518" s="74">
        <f aca="true" t="shared" si="50" ref="J518:J523">H518/E518*100</f>
        <v>0</v>
      </c>
    </row>
    <row r="519" spans="1:10" ht="12.75" customHeight="1">
      <c r="A519" s="30"/>
      <c r="B519" s="44"/>
      <c r="C519" s="31">
        <v>2540</v>
      </c>
      <c r="D519" s="15" t="s">
        <v>44</v>
      </c>
      <c r="E519" s="184">
        <v>9265</v>
      </c>
      <c r="F519" s="19">
        <v>0</v>
      </c>
      <c r="G519" s="19">
        <v>0</v>
      </c>
      <c r="H519" s="184">
        <v>0</v>
      </c>
      <c r="I519" s="229">
        <v>0</v>
      </c>
      <c r="J519" s="41">
        <f t="shared" si="50"/>
        <v>0</v>
      </c>
    </row>
    <row r="520" spans="1:10" ht="12.75" customHeight="1">
      <c r="A520" s="56"/>
      <c r="B520" s="58"/>
      <c r="C520" s="55"/>
      <c r="D520" s="59" t="s">
        <v>414</v>
      </c>
      <c r="E520" s="222">
        <v>36842</v>
      </c>
      <c r="F520" s="60">
        <v>48916</v>
      </c>
      <c r="G520" s="60">
        <v>49268</v>
      </c>
      <c r="H520" s="222">
        <v>41280</v>
      </c>
      <c r="I520" s="233">
        <f>H520/G520*100</f>
        <v>83.78663635625558</v>
      </c>
      <c r="J520" s="74">
        <f t="shared" si="50"/>
        <v>112.04603441724119</v>
      </c>
    </row>
    <row r="521" spans="1:10" ht="12.75" customHeight="1">
      <c r="A521" s="56"/>
      <c r="B521" s="58"/>
      <c r="C521" s="31">
        <v>2540</v>
      </c>
      <c r="D521" s="15" t="s">
        <v>44</v>
      </c>
      <c r="E521" s="184">
        <v>36842</v>
      </c>
      <c r="F521" s="19">
        <v>48916</v>
      </c>
      <c r="G521" s="19">
        <v>49368</v>
      </c>
      <c r="H521" s="184">
        <v>41280</v>
      </c>
      <c r="I521" s="229">
        <f>H521/G521*100</f>
        <v>83.61691784151677</v>
      </c>
      <c r="J521" s="41">
        <f t="shared" si="50"/>
        <v>112.04603441724119</v>
      </c>
    </row>
    <row r="522" spans="1:10" ht="12.75" customHeight="1">
      <c r="A522" s="56"/>
      <c r="B522" s="58"/>
      <c r="C522" s="55"/>
      <c r="D522" s="59" t="s">
        <v>316</v>
      </c>
      <c r="E522" s="222">
        <v>91977.6</v>
      </c>
      <c r="F522" s="60">
        <v>133528</v>
      </c>
      <c r="G522" s="60">
        <v>134488</v>
      </c>
      <c r="H522" s="222">
        <v>78562</v>
      </c>
      <c r="I522" s="233">
        <f>H522/G522*100</f>
        <v>58.41562072452561</v>
      </c>
      <c r="J522" s="74">
        <f t="shared" si="50"/>
        <v>85.41427477994642</v>
      </c>
    </row>
    <row r="523" spans="1:10" ht="12.75" customHeight="1">
      <c r="A523" s="56"/>
      <c r="B523" s="665"/>
      <c r="C523" s="31">
        <v>2540</v>
      </c>
      <c r="D523" s="15" t="s">
        <v>44</v>
      </c>
      <c r="E523" s="184">
        <v>91977.6</v>
      </c>
      <c r="F523" s="19">
        <v>133528</v>
      </c>
      <c r="G523" s="19">
        <v>134488</v>
      </c>
      <c r="H523" s="184">
        <v>78562</v>
      </c>
      <c r="I523" s="229">
        <f>H523/G523*100</f>
        <v>58.41562072452561</v>
      </c>
      <c r="J523" s="41">
        <f t="shared" si="50"/>
        <v>85.41427477994642</v>
      </c>
    </row>
    <row r="524" spans="1:10" ht="12.75" customHeight="1">
      <c r="A524" s="56"/>
      <c r="B524" s="111">
        <v>80134</v>
      </c>
      <c r="C524" s="108"/>
      <c r="D524" s="109" t="s">
        <v>415</v>
      </c>
      <c r="E524" s="245">
        <v>0</v>
      </c>
      <c r="F524" s="110">
        <v>0</v>
      </c>
      <c r="G524" s="110">
        <f>G525</f>
        <v>14685</v>
      </c>
      <c r="H524" s="245">
        <f>H525</f>
        <v>14685</v>
      </c>
      <c r="I524" s="230">
        <f>H524/G524*100</f>
        <v>100</v>
      </c>
      <c r="J524" s="72">
        <v>0</v>
      </c>
    </row>
    <row r="525" spans="1:10" ht="12.75" customHeight="1">
      <c r="A525" s="56"/>
      <c r="B525" s="58"/>
      <c r="C525" s="31"/>
      <c r="D525" s="59" t="s">
        <v>493</v>
      </c>
      <c r="E525" s="222">
        <v>0</v>
      </c>
      <c r="F525" s="60">
        <v>0</v>
      </c>
      <c r="G525" s="60">
        <f>SUM(G526:G530)</f>
        <v>14685</v>
      </c>
      <c r="H525" s="222">
        <f>SUM(H526:H530)</f>
        <v>14685</v>
      </c>
      <c r="I525" s="233">
        <f aca="true" t="shared" si="51" ref="I525:I530">H525/G525*100</f>
        <v>100</v>
      </c>
      <c r="J525" s="74">
        <v>0</v>
      </c>
    </row>
    <row r="526" spans="1:10" ht="12.75" customHeight="1">
      <c r="A526" s="56"/>
      <c r="B526" s="58"/>
      <c r="C526" s="31">
        <v>3020</v>
      </c>
      <c r="D526" s="15" t="s">
        <v>180</v>
      </c>
      <c r="E526" s="184">
        <v>0</v>
      </c>
      <c r="F526" s="19">
        <v>0</v>
      </c>
      <c r="G526" s="19">
        <v>404</v>
      </c>
      <c r="H526" s="184">
        <v>404.23</v>
      </c>
      <c r="I526" s="229">
        <f t="shared" si="51"/>
        <v>100.05693069306932</v>
      </c>
      <c r="J526" s="41">
        <v>0</v>
      </c>
    </row>
    <row r="527" spans="1:10" ht="12.75" customHeight="1">
      <c r="A527" s="56"/>
      <c r="B527" s="58"/>
      <c r="C527" s="31">
        <v>4010</v>
      </c>
      <c r="D527" s="15" t="s">
        <v>11</v>
      </c>
      <c r="E527" s="184">
        <v>0</v>
      </c>
      <c r="F527" s="19">
        <v>0</v>
      </c>
      <c r="G527" s="19">
        <v>11130</v>
      </c>
      <c r="H527" s="184">
        <v>11129.78</v>
      </c>
      <c r="I527" s="229">
        <f t="shared" si="51"/>
        <v>99.99802336028752</v>
      </c>
      <c r="J527" s="41">
        <v>0</v>
      </c>
    </row>
    <row r="528" spans="1:10" ht="12.75" customHeight="1">
      <c r="A528" s="56"/>
      <c r="B528" s="58"/>
      <c r="C528" s="31">
        <v>4110</v>
      </c>
      <c r="D528" s="15" t="s">
        <v>13</v>
      </c>
      <c r="E528" s="184">
        <v>0</v>
      </c>
      <c r="F528" s="19">
        <v>0</v>
      </c>
      <c r="G528" s="19">
        <v>1850</v>
      </c>
      <c r="H528" s="184">
        <v>1849.99</v>
      </c>
      <c r="I528" s="229">
        <f t="shared" si="51"/>
        <v>99.99945945945946</v>
      </c>
      <c r="J528" s="41">
        <v>0</v>
      </c>
    </row>
    <row r="529" spans="1:10" ht="12.75" customHeight="1">
      <c r="A529" s="56"/>
      <c r="B529" s="58"/>
      <c r="C529" s="31">
        <v>4120</v>
      </c>
      <c r="D529" s="15" t="s">
        <v>14</v>
      </c>
      <c r="E529" s="184">
        <v>0</v>
      </c>
      <c r="F529" s="19">
        <v>0</v>
      </c>
      <c r="G529" s="19">
        <v>225</v>
      </c>
      <c r="H529" s="184">
        <v>225</v>
      </c>
      <c r="I529" s="229">
        <f t="shared" si="51"/>
        <v>100</v>
      </c>
      <c r="J529" s="41">
        <v>0</v>
      </c>
    </row>
    <row r="530" spans="1:10" ht="12.75" customHeight="1">
      <c r="A530" s="56"/>
      <c r="B530" s="58"/>
      <c r="C530" s="31">
        <v>4440</v>
      </c>
      <c r="D530" s="15" t="s">
        <v>17</v>
      </c>
      <c r="E530" s="184">
        <v>0</v>
      </c>
      <c r="F530" s="19">
        <v>0</v>
      </c>
      <c r="G530" s="19">
        <v>1076</v>
      </c>
      <c r="H530" s="184">
        <v>1076</v>
      </c>
      <c r="I530" s="229">
        <f t="shared" si="51"/>
        <v>100</v>
      </c>
      <c r="J530" s="41">
        <v>0</v>
      </c>
    </row>
    <row r="531" spans="1:10" ht="12.75" customHeight="1">
      <c r="A531" s="30"/>
      <c r="B531" s="128">
        <v>80144</v>
      </c>
      <c r="C531" s="108"/>
      <c r="D531" s="109" t="s">
        <v>178</v>
      </c>
      <c r="E531" s="245">
        <f>E532</f>
        <v>542540</v>
      </c>
      <c r="F531" s="110">
        <f>F532</f>
        <v>562261</v>
      </c>
      <c r="G531" s="110">
        <f>G532</f>
        <v>580841</v>
      </c>
      <c r="H531" s="245">
        <f>H532</f>
        <v>580840.9</v>
      </c>
      <c r="I531" s="230">
        <f aca="true" t="shared" si="52" ref="I531:I541">H531/G531*100</f>
        <v>99.9999827835845</v>
      </c>
      <c r="J531" s="72">
        <f>H531/E531*100</f>
        <v>107.05955321266636</v>
      </c>
    </row>
    <row r="532" spans="1:10" ht="12.75" customHeight="1">
      <c r="A532" s="30"/>
      <c r="B532" s="44"/>
      <c r="C532" s="31"/>
      <c r="D532" s="59" t="s">
        <v>493</v>
      </c>
      <c r="E532" s="222">
        <f>SUM(E533:E540)+SUM(E541:E546)</f>
        <v>542540</v>
      </c>
      <c r="F532" s="60">
        <f>SUM(F533:F540)+SUM(F541:F546)</f>
        <v>562261</v>
      </c>
      <c r="G532" s="60">
        <f>SUM(G533:G540)+SUM(G541:G546)</f>
        <v>580841</v>
      </c>
      <c r="H532" s="222">
        <f>SUM(H533:H540)+SUM(H541:H546)</f>
        <v>580840.9</v>
      </c>
      <c r="I532" s="233">
        <f t="shared" si="52"/>
        <v>99.9999827835845</v>
      </c>
      <c r="J532" s="74">
        <f aca="true" t="shared" si="53" ref="J532:J538">H532/E532*100</f>
        <v>107.05955321266636</v>
      </c>
    </row>
    <row r="533" spans="1:10" ht="12.75" customHeight="1">
      <c r="A533" s="30"/>
      <c r="B533" s="44"/>
      <c r="C533" s="31">
        <v>3020</v>
      </c>
      <c r="D533" s="15" t="s">
        <v>180</v>
      </c>
      <c r="E533" s="184">
        <v>13244.98</v>
      </c>
      <c r="F533" s="19">
        <v>15146</v>
      </c>
      <c r="G533" s="19">
        <v>13658</v>
      </c>
      <c r="H533" s="184">
        <v>13658.26</v>
      </c>
      <c r="I533" s="229">
        <f t="shared" si="52"/>
        <v>100.00190364621469</v>
      </c>
      <c r="J533" s="41">
        <f t="shared" si="53"/>
        <v>103.12027651230882</v>
      </c>
    </row>
    <row r="534" spans="1:10" ht="12.75" customHeight="1">
      <c r="A534" s="30"/>
      <c r="B534" s="44"/>
      <c r="C534" s="31">
        <v>4010</v>
      </c>
      <c r="D534" s="15" t="s">
        <v>11</v>
      </c>
      <c r="E534" s="184">
        <v>371523</v>
      </c>
      <c r="F534" s="19">
        <v>392301</v>
      </c>
      <c r="G534" s="19">
        <v>391231</v>
      </c>
      <c r="H534" s="184">
        <v>391231</v>
      </c>
      <c r="I534" s="229">
        <f t="shared" si="52"/>
        <v>100</v>
      </c>
      <c r="J534" s="41">
        <f t="shared" si="53"/>
        <v>105.3046513943955</v>
      </c>
    </row>
    <row r="535" spans="1:10" ht="12.75" customHeight="1">
      <c r="A535" s="30"/>
      <c r="B535" s="44"/>
      <c r="C535" s="31">
        <v>4040</v>
      </c>
      <c r="D535" s="15" t="s">
        <v>12</v>
      </c>
      <c r="E535" s="184">
        <v>26156</v>
      </c>
      <c r="F535" s="19">
        <v>32906</v>
      </c>
      <c r="G535" s="19">
        <v>31510</v>
      </c>
      <c r="H535" s="184">
        <v>31509.85</v>
      </c>
      <c r="I535" s="229">
        <f t="shared" si="52"/>
        <v>99.99952396064741</v>
      </c>
      <c r="J535" s="41">
        <f t="shared" si="53"/>
        <v>120.46891726563693</v>
      </c>
    </row>
    <row r="536" spans="1:10" ht="12.75" customHeight="1">
      <c r="A536" s="30"/>
      <c r="B536" s="44"/>
      <c r="C536" s="31">
        <v>4110</v>
      </c>
      <c r="D536" s="15" t="s">
        <v>13</v>
      </c>
      <c r="E536" s="184">
        <v>66460.16</v>
      </c>
      <c r="F536" s="19">
        <v>76924</v>
      </c>
      <c r="G536" s="19">
        <v>74284</v>
      </c>
      <c r="H536" s="184">
        <v>74284.05</v>
      </c>
      <c r="I536" s="229">
        <f t="shared" si="52"/>
        <v>100.0000673092456</v>
      </c>
      <c r="J536" s="41">
        <f t="shared" si="53"/>
        <v>111.77230087920343</v>
      </c>
    </row>
    <row r="537" spans="1:10" ht="12.75" customHeight="1">
      <c r="A537" s="30"/>
      <c r="B537" s="44"/>
      <c r="C537" s="31">
        <v>4120</v>
      </c>
      <c r="D537" s="15" t="s">
        <v>14</v>
      </c>
      <c r="E537" s="184">
        <v>8040</v>
      </c>
      <c r="F537" s="19">
        <v>10720</v>
      </c>
      <c r="G537" s="19">
        <v>8059</v>
      </c>
      <c r="H537" s="184">
        <v>8059</v>
      </c>
      <c r="I537" s="229">
        <f t="shared" si="52"/>
        <v>100</v>
      </c>
      <c r="J537" s="41">
        <f t="shared" si="53"/>
        <v>100.23631840796018</v>
      </c>
    </row>
    <row r="538" spans="1:10" ht="12.75" customHeight="1">
      <c r="A538" s="30"/>
      <c r="B538" s="44"/>
      <c r="C538" s="31">
        <v>4210</v>
      </c>
      <c r="D538" s="15" t="s">
        <v>7</v>
      </c>
      <c r="E538" s="184">
        <v>3428</v>
      </c>
      <c r="F538" s="19">
        <v>2000</v>
      </c>
      <c r="G538" s="19">
        <v>11111</v>
      </c>
      <c r="H538" s="184">
        <v>11110.74</v>
      </c>
      <c r="I538" s="229">
        <f t="shared" si="52"/>
        <v>99.99765997659976</v>
      </c>
      <c r="J538" s="41">
        <f t="shared" si="53"/>
        <v>324.11726954492417</v>
      </c>
    </row>
    <row r="539" spans="1:10" ht="12.75" customHeight="1">
      <c r="A539" s="312"/>
      <c r="B539" s="666"/>
      <c r="C539" s="298">
        <v>4240</v>
      </c>
      <c r="D539" s="15" t="s">
        <v>227</v>
      </c>
      <c r="E539" s="472">
        <v>600</v>
      </c>
      <c r="F539" s="261">
        <v>0</v>
      </c>
      <c r="G539" s="261">
        <v>0</v>
      </c>
      <c r="H539" s="472">
        <v>0</v>
      </c>
      <c r="I539" s="229">
        <v>0</v>
      </c>
      <c r="J539" s="41">
        <f>H539/E539*100</f>
        <v>0</v>
      </c>
    </row>
    <row r="540" spans="1:10" ht="12.75" customHeight="1">
      <c r="A540" s="30"/>
      <c r="B540" s="44"/>
      <c r="C540" s="31">
        <v>4260</v>
      </c>
      <c r="D540" s="15" t="s">
        <v>15</v>
      </c>
      <c r="E540" s="184">
        <v>10000</v>
      </c>
      <c r="F540" s="19">
        <v>2600</v>
      </c>
      <c r="G540" s="19">
        <v>2873</v>
      </c>
      <c r="H540" s="184">
        <v>2873</v>
      </c>
      <c r="I540" s="229">
        <f t="shared" si="52"/>
        <v>100</v>
      </c>
      <c r="J540" s="41">
        <f>H540/E540*100</f>
        <v>28.73</v>
      </c>
    </row>
    <row r="541" spans="1:10" ht="12.75" customHeight="1">
      <c r="A541" s="30"/>
      <c r="B541" s="44"/>
      <c r="C541" s="31">
        <v>4280</v>
      </c>
      <c r="D541" s="15" t="s">
        <v>95</v>
      </c>
      <c r="E541" s="184">
        <v>400</v>
      </c>
      <c r="F541" s="19">
        <v>400</v>
      </c>
      <c r="G541" s="19">
        <v>165</v>
      </c>
      <c r="H541" s="184">
        <v>165</v>
      </c>
      <c r="I541" s="229">
        <f t="shared" si="52"/>
        <v>100</v>
      </c>
      <c r="J541" s="41">
        <f>H541/E541*100</f>
        <v>41.25</v>
      </c>
    </row>
    <row r="542" spans="1:10" ht="12.75" customHeight="1">
      <c r="A542" s="30"/>
      <c r="B542" s="44"/>
      <c r="C542" s="31">
        <v>4300</v>
      </c>
      <c r="D542" s="15" t="s">
        <v>10</v>
      </c>
      <c r="E542" s="184">
        <v>21987.86</v>
      </c>
      <c r="F542" s="19">
        <v>5895</v>
      </c>
      <c r="G542" s="19">
        <v>24122</v>
      </c>
      <c r="H542" s="184">
        <v>24122</v>
      </c>
      <c r="I542" s="229">
        <f aca="true" t="shared" si="54" ref="I542:I547">H542/G542*100</f>
        <v>100</v>
      </c>
      <c r="J542" s="41">
        <f>H542/E542*100</f>
        <v>109.70599230666376</v>
      </c>
    </row>
    <row r="543" spans="1:10" ht="12.75" customHeight="1">
      <c r="A543" s="30"/>
      <c r="B543" s="44"/>
      <c r="C543" s="31">
        <v>4350</v>
      </c>
      <c r="D543" s="15" t="s">
        <v>124</v>
      </c>
      <c r="E543" s="184">
        <v>900</v>
      </c>
      <c r="F543" s="19">
        <v>900</v>
      </c>
      <c r="G543" s="19">
        <v>1124</v>
      </c>
      <c r="H543" s="184">
        <v>1124</v>
      </c>
      <c r="I543" s="229">
        <f t="shared" si="54"/>
        <v>100</v>
      </c>
      <c r="J543" s="41">
        <f>H543/E543*100</f>
        <v>124.8888888888889</v>
      </c>
    </row>
    <row r="544" spans="1:10" ht="12.75" customHeight="1">
      <c r="A544" s="30"/>
      <c r="B544" s="44"/>
      <c r="C544" s="31">
        <v>4370</v>
      </c>
      <c r="D544" s="15" t="s">
        <v>337</v>
      </c>
      <c r="E544" s="184">
        <v>1200</v>
      </c>
      <c r="F544" s="19">
        <v>1200</v>
      </c>
      <c r="G544" s="19">
        <v>1200</v>
      </c>
      <c r="H544" s="184">
        <v>1200</v>
      </c>
      <c r="I544" s="229">
        <f t="shared" si="54"/>
        <v>100</v>
      </c>
      <c r="J544" s="41">
        <f aca="true" t="shared" si="55" ref="J544:J553">H544/E544*100</f>
        <v>100</v>
      </c>
    </row>
    <row r="545" spans="1:10" ht="12.75" customHeight="1">
      <c r="A545" s="30"/>
      <c r="B545" s="44"/>
      <c r="C545" s="31">
        <v>4410</v>
      </c>
      <c r="D545" s="15" t="s">
        <v>16</v>
      </c>
      <c r="E545" s="184">
        <v>300</v>
      </c>
      <c r="F545" s="19">
        <v>300</v>
      </c>
      <c r="G545" s="19">
        <v>535</v>
      </c>
      <c r="H545" s="184">
        <v>535</v>
      </c>
      <c r="I545" s="229">
        <f t="shared" si="54"/>
        <v>100</v>
      </c>
      <c r="J545" s="41">
        <f t="shared" si="55"/>
        <v>178.33333333333334</v>
      </c>
    </row>
    <row r="546" spans="1:10" ht="12.75" customHeight="1">
      <c r="A546" s="30"/>
      <c r="B546" s="44"/>
      <c r="C546" s="31">
        <v>4440</v>
      </c>
      <c r="D546" s="15" t="s">
        <v>17</v>
      </c>
      <c r="E546" s="184">
        <v>18300</v>
      </c>
      <c r="F546" s="19">
        <v>20969</v>
      </c>
      <c r="G546" s="19">
        <v>20969</v>
      </c>
      <c r="H546" s="184">
        <v>20969</v>
      </c>
      <c r="I546" s="229">
        <f t="shared" si="54"/>
        <v>100</v>
      </c>
      <c r="J546" s="41">
        <f t="shared" si="55"/>
        <v>114.58469945355192</v>
      </c>
    </row>
    <row r="547" spans="1:10" ht="12.75" customHeight="1">
      <c r="A547" s="27"/>
      <c r="B547" s="128">
        <v>80146</v>
      </c>
      <c r="C547" s="108"/>
      <c r="D547" s="109" t="s">
        <v>148</v>
      </c>
      <c r="E547" s="245">
        <f>E548+E550+E556+E559+E563</f>
        <v>78477.47</v>
      </c>
      <c r="F547" s="110">
        <f>F548+F550+F556+F559+F563</f>
        <v>88677</v>
      </c>
      <c r="G547" s="110">
        <f>G548+G550+G556+G559+G563</f>
        <v>67409</v>
      </c>
      <c r="H547" s="245">
        <f>H548+H550+H556+H559+H563</f>
        <v>53657.05</v>
      </c>
      <c r="I547" s="230">
        <f t="shared" si="54"/>
        <v>79.5992374905428</v>
      </c>
      <c r="J547" s="72">
        <f t="shared" si="55"/>
        <v>68.37255329459525</v>
      </c>
    </row>
    <row r="548" spans="1:10" ht="12.75" customHeight="1">
      <c r="A548" s="56"/>
      <c r="B548" s="58"/>
      <c r="C548" s="55"/>
      <c r="D548" s="59" t="s">
        <v>493</v>
      </c>
      <c r="E548" s="222">
        <v>17718</v>
      </c>
      <c r="F548" s="60">
        <v>17654</v>
      </c>
      <c r="G548" s="60">
        <v>17000</v>
      </c>
      <c r="H548" s="222">
        <v>17000</v>
      </c>
      <c r="I548" s="233">
        <f>H548/G548*100</f>
        <v>100</v>
      </c>
      <c r="J548" s="74">
        <f t="shared" si="55"/>
        <v>95.94762388531437</v>
      </c>
    </row>
    <row r="549" spans="1:10" ht="12.75" customHeight="1">
      <c r="A549" s="30"/>
      <c r="B549" s="44"/>
      <c r="C549" s="31">
        <v>4700</v>
      </c>
      <c r="D549" s="15" t="s">
        <v>152</v>
      </c>
      <c r="E549" s="184">
        <v>17718</v>
      </c>
      <c r="F549" s="19">
        <v>17654</v>
      </c>
      <c r="G549" s="19">
        <v>17000</v>
      </c>
      <c r="H549" s="184">
        <v>17000</v>
      </c>
      <c r="I549" s="229">
        <f>H549/G549*100</f>
        <v>100</v>
      </c>
      <c r="J549" s="41">
        <f t="shared" si="55"/>
        <v>95.94762388531437</v>
      </c>
    </row>
    <row r="550" spans="1:10" ht="12.75" customHeight="1">
      <c r="A550" s="56"/>
      <c r="B550" s="58"/>
      <c r="C550" s="55"/>
      <c r="D550" s="59" t="s">
        <v>136</v>
      </c>
      <c r="E550" s="222">
        <f>SUM(E551:E553)+SUM(E554:E555)</f>
        <v>14386.970000000001</v>
      </c>
      <c r="F550" s="60">
        <f>SUM(F551:F555)</f>
        <v>13803</v>
      </c>
      <c r="G550" s="60">
        <f>SUM(G551:G555)</f>
        <v>13063</v>
      </c>
      <c r="H550" s="222">
        <f>SUM(H551:H555)</f>
        <v>13063.05</v>
      </c>
      <c r="I550" s="233">
        <f>H550/G550*100</f>
        <v>100.0003827604685</v>
      </c>
      <c r="J550" s="74">
        <f t="shared" si="55"/>
        <v>90.79778438406419</v>
      </c>
    </row>
    <row r="551" spans="1:10" ht="12.75" customHeight="1">
      <c r="A551" s="56"/>
      <c r="B551" s="58"/>
      <c r="C551" s="31">
        <v>4210</v>
      </c>
      <c r="D551" s="15" t="s">
        <v>7</v>
      </c>
      <c r="E551" s="184">
        <v>832.93</v>
      </c>
      <c r="F551" s="60">
        <v>0</v>
      </c>
      <c r="G551" s="19">
        <v>0</v>
      </c>
      <c r="H551" s="184">
        <v>0</v>
      </c>
      <c r="I551" s="229">
        <v>0</v>
      </c>
      <c r="J551" s="41">
        <f t="shared" si="55"/>
        <v>0</v>
      </c>
    </row>
    <row r="552" spans="1:10" ht="12.75" customHeight="1">
      <c r="A552" s="56"/>
      <c r="B552" s="58"/>
      <c r="C552" s="31">
        <v>4240</v>
      </c>
      <c r="D552" s="15" t="s">
        <v>313</v>
      </c>
      <c r="E552" s="184">
        <v>2112.78</v>
      </c>
      <c r="F552" s="60">
        <v>0</v>
      </c>
      <c r="G552" s="19">
        <v>839</v>
      </c>
      <c r="H552" s="184">
        <v>839.03</v>
      </c>
      <c r="I552" s="229">
        <f>H552/G552*100</f>
        <v>100.00357568533968</v>
      </c>
      <c r="J552" s="41">
        <f t="shared" si="55"/>
        <v>39.71213282973144</v>
      </c>
    </row>
    <row r="553" spans="1:10" ht="12.75" customHeight="1">
      <c r="A553" s="56"/>
      <c r="B553" s="58"/>
      <c r="C553" s="31">
        <v>4300</v>
      </c>
      <c r="D553" s="15" t="s">
        <v>206</v>
      </c>
      <c r="E553" s="184">
        <v>847.5</v>
      </c>
      <c r="F553" s="60">
        <v>0</v>
      </c>
      <c r="G553" s="19">
        <v>0</v>
      </c>
      <c r="H553" s="184">
        <v>0</v>
      </c>
      <c r="I553" s="229">
        <v>0</v>
      </c>
      <c r="J553" s="41">
        <f t="shared" si="55"/>
        <v>0</v>
      </c>
    </row>
    <row r="554" spans="1:10" ht="12.75" customHeight="1">
      <c r="A554" s="30"/>
      <c r="B554" s="44"/>
      <c r="C554" s="31">
        <v>4410</v>
      </c>
      <c r="D554" s="15" t="s">
        <v>16</v>
      </c>
      <c r="E554" s="184">
        <v>1816.25</v>
      </c>
      <c r="F554" s="19">
        <v>0</v>
      </c>
      <c r="G554" s="19">
        <v>1855</v>
      </c>
      <c r="H554" s="184">
        <v>1854.53</v>
      </c>
      <c r="I554" s="229">
        <f aca="true" t="shared" si="56" ref="I554:I575">H554/G554*100</f>
        <v>99.97466307277628</v>
      </c>
      <c r="J554" s="41">
        <f>H554/E554*100</f>
        <v>102.10763936682726</v>
      </c>
    </row>
    <row r="555" spans="1:13" ht="12.75" customHeight="1">
      <c r="A555" s="30"/>
      <c r="B555" s="44"/>
      <c r="C555" s="31">
        <v>4700</v>
      </c>
      <c r="D555" s="15" t="s">
        <v>152</v>
      </c>
      <c r="E555" s="184">
        <v>8777.51</v>
      </c>
      <c r="F555" s="19">
        <v>13803</v>
      </c>
      <c r="G555" s="19">
        <v>10369</v>
      </c>
      <c r="H555" s="184">
        <v>10369.49</v>
      </c>
      <c r="I555" s="229">
        <f>H555/G555*100</f>
        <v>100.00472562445752</v>
      </c>
      <c r="J555" s="41">
        <f>H555/E555*100</f>
        <v>118.13703430699593</v>
      </c>
      <c r="M555" s="642"/>
    </row>
    <row r="556" spans="1:10" ht="12.75" customHeight="1">
      <c r="A556" s="30"/>
      <c r="B556" s="44"/>
      <c r="C556" s="31"/>
      <c r="D556" s="59" t="s">
        <v>448</v>
      </c>
      <c r="E556" s="222">
        <v>7342.5</v>
      </c>
      <c r="F556" s="60">
        <v>13141</v>
      </c>
      <c r="G556" s="60">
        <f>G558+G557</f>
        <v>4891</v>
      </c>
      <c r="H556" s="222">
        <f>H557+H558</f>
        <v>4891</v>
      </c>
      <c r="I556" s="233">
        <f t="shared" si="56"/>
        <v>100</v>
      </c>
      <c r="J556" s="74">
        <f aca="true" t="shared" si="57" ref="J556:J561">H556/E556*100</f>
        <v>66.61218930881853</v>
      </c>
    </row>
    <row r="557" spans="1:10" ht="12.75" customHeight="1">
      <c r="A557" s="30"/>
      <c r="B557" s="44"/>
      <c r="C557" s="31">
        <v>4410</v>
      </c>
      <c r="D557" s="15" t="s">
        <v>16</v>
      </c>
      <c r="E557" s="184">
        <v>0</v>
      </c>
      <c r="F557" s="19">
        <v>0</v>
      </c>
      <c r="G557" s="19">
        <v>335</v>
      </c>
      <c r="H557" s="253">
        <v>335</v>
      </c>
      <c r="I557" s="229">
        <f t="shared" si="56"/>
        <v>100</v>
      </c>
      <c r="J557" s="41">
        <v>0</v>
      </c>
    </row>
    <row r="558" spans="1:10" ht="12.75" customHeight="1">
      <c r="A558" s="30"/>
      <c r="B558" s="44"/>
      <c r="C558" s="31">
        <v>4700</v>
      </c>
      <c r="D558" s="15" t="s">
        <v>152</v>
      </c>
      <c r="E558" s="184">
        <v>7342.5</v>
      </c>
      <c r="F558" s="19">
        <v>13141</v>
      </c>
      <c r="G558" s="19">
        <v>4556</v>
      </c>
      <c r="H558" s="253">
        <v>4556</v>
      </c>
      <c r="I558" s="229">
        <f t="shared" si="56"/>
        <v>100</v>
      </c>
      <c r="J558" s="41">
        <f t="shared" si="57"/>
        <v>62.04971058903644</v>
      </c>
    </row>
    <row r="559" spans="1:10" ht="12.75" customHeight="1">
      <c r="A559" s="56"/>
      <c r="B559" s="58"/>
      <c r="C559" s="55"/>
      <c r="D559" s="59" t="s">
        <v>137</v>
      </c>
      <c r="E559" s="222">
        <f>SUM(E560:E562)</f>
        <v>39030</v>
      </c>
      <c r="F559" s="60">
        <f>SUM(F560:F562)</f>
        <v>30777</v>
      </c>
      <c r="G559" s="60">
        <f>SUM(G560:G562)</f>
        <v>18703</v>
      </c>
      <c r="H559" s="222">
        <f>SUM(H560:H562)</f>
        <v>18703</v>
      </c>
      <c r="I559" s="233">
        <f t="shared" si="56"/>
        <v>100</v>
      </c>
      <c r="J559" s="74">
        <f t="shared" si="57"/>
        <v>47.91954906482193</v>
      </c>
    </row>
    <row r="560" spans="1:10" ht="12.75" customHeight="1">
      <c r="A560" s="56"/>
      <c r="B560" s="58"/>
      <c r="C560" s="31">
        <v>4210</v>
      </c>
      <c r="D560" s="15" t="s">
        <v>7</v>
      </c>
      <c r="E560" s="184">
        <v>300</v>
      </c>
      <c r="F560" s="19">
        <v>2000</v>
      </c>
      <c r="G560" s="19">
        <v>395</v>
      </c>
      <c r="H560" s="184">
        <v>395</v>
      </c>
      <c r="I560" s="229">
        <f t="shared" si="56"/>
        <v>100</v>
      </c>
      <c r="J560" s="41">
        <f t="shared" si="57"/>
        <v>131.66666666666666</v>
      </c>
    </row>
    <row r="561" spans="1:10" ht="12.75" customHeight="1">
      <c r="A561" s="56"/>
      <c r="B561" s="58"/>
      <c r="C561" s="31">
        <v>4410</v>
      </c>
      <c r="D561" s="15" t="s">
        <v>16</v>
      </c>
      <c r="E561" s="184">
        <v>4351.79</v>
      </c>
      <c r="F561" s="19">
        <v>4277</v>
      </c>
      <c r="G561" s="19">
        <v>5044</v>
      </c>
      <c r="H561" s="184">
        <v>5044.46</v>
      </c>
      <c r="I561" s="229">
        <f t="shared" si="56"/>
        <v>100.00911974623314</v>
      </c>
      <c r="J561" s="41">
        <f t="shared" si="57"/>
        <v>115.91689856357958</v>
      </c>
    </row>
    <row r="562" spans="1:10" ht="12.75" customHeight="1">
      <c r="A562" s="30"/>
      <c r="B562" s="44"/>
      <c r="C562" s="31">
        <v>4700</v>
      </c>
      <c r="D562" s="15" t="s">
        <v>152</v>
      </c>
      <c r="E562" s="184">
        <v>34378.21</v>
      </c>
      <c r="F562" s="19">
        <v>24500</v>
      </c>
      <c r="G562" s="19">
        <v>13264</v>
      </c>
      <c r="H562" s="184">
        <v>13263.54</v>
      </c>
      <c r="I562" s="229">
        <f t="shared" si="56"/>
        <v>99.99653196622438</v>
      </c>
      <c r="J562" s="41">
        <f>H562/E562*100</f>
        <v>38.58124084994537</v>
      </c>
    </row>
    <row r="563" spans="1:10" ht="12.75" customHeight="1">
      <c r="A563" s="30"/>
      <c r="B563" s="44"/>
      <c r="C563" s="31"/>
      <c r="D563" s="59" t="s">
        <v>135</v>
      </c>
      <c r="E563" s="222">
        <v>0</v>
      </c>
      <c r="F563" s="60">
        <v>13302</v>
      </c>
      <c r="G563" s="60">
        <f>G564+G565</f>
        <v>13752</v>
      </c>
      <c r="H563" s="222">
        <v>0</v>
      </c>
      <c r="I563" s="233">
        <v>0</v>
      </c>
      <c r="J563" s="74">
        <v>0</v>
      </c>
    </row>
    <row r="564" spans="1:10" ht="12.75" customHeight="1">
      <c r="A564" s="30"/>
      <c r="B564" s="44"/>
      <c r="C564" s="31">
        <v>4300</v>
      </c>
      <c r="D564" s="15" t="s">
        <v>206</v>
      </c>
      <c r="E564" s="184">
        <v>0</v>
      </c>
      <c r="F564" s="19">
        <v>13302</v>
      </c>
      <c r="G564" s="19">
        <v>13302</v>
      </c>
      <c r="H564" s="184">
        <v>0</v>
      </c>
      <c r="I564" s="229">
        <v>0</v>
      </c>
      <c r="J564" s="41">
        <v>0</v>
      </c>
    </row>
    <row r="565" spans="1:10" ht="12.75" customHeight="1">
      <c r="A565" s="12"/>
      <c r="B565" s="13"/>
      <c r="C565" s="31">
        <v>4700</v>
      </c>
      <c r="D565" s="15" t="s">
        <v>152</v>
      </c>
      <c r="E565" s="184">
        <v>0</v>
      </c>
      <c r="F565" s="19">
        <v>0</v>
      </c>
      <c r="G565" s="19">
        <v>450</v>
      </c>
      <c r="H565" s="184">
        <v>0</v>
      </c>
      <c r="I565" s="229">
        <v>0</v>
      </c>
      <c r="J565" s="41">
        <v>0</v>
      </c>
    </row>
    <row r="566" spans="1:10" ht="12.75" customHeight="1">
      <c r="A566" s="158"/>
      <c r="B566" s="158"/>
      <c r="C566" s="158"/>
      <c r="D566" s="158"/>
      <c r="E566" s="253"/>
      <c r="F566" s="161"/>
      <c r="G566" s="161"/>
      <c r="H566" s="253"/>
      <c r="I566" s="232"/>
      <c r="J566" s="70"/>
    </row>
    <row r="567" spans="1:10" ht="12.75" customHeight="1">
      <c r="A567" s="158"/>
      <c r="B567" s="158"/>
      <c r="C567" s="158"/>
      <c r="D567" s="158"/>
      <c r="E567" s="253"/>
      <c r="F567" s="161" t="s">
        <v>503</v>
      </c>
      <c r="G567" s="161"/>
      <c r="H567" s="253"/>
      <c r="I567" s="232"/>
      <c r="J567" s="70"/>
    </row>
    <row r="568" spans="1:10" ht="12.75" customHeight="1">
      <c r="A568" s="164"/>
      <c r="B568" s="165"/>
      <c r="C568" s="164"/>
      <c r="D568" s="166"/>
      <c r="E568" s="169" t="s">
        <v>3</v>
      </c>
      <c r="F568" s="167" t="s">
        <v>105</v>
      </c>
      <c r="G568" s="168" t="s">
        <v>106</v>
      </c>
      <c r="H568" s="169" t="s">
        <v>3</v>
      </c>
      <c r="I568" s="64" t="s">
        <v>107</v>
      </c>
      <c r="J568" s="65"/>
    </row>
    <row r="569" spans="1:10" ht="12.75" customHeight="1">
      <c r="A569" s="170" t="s">
        <v>102</v>
      </c>
      <c r="B569" s="171" t="s">
        <v>103</v>
      </c>
      <c r="C569" s="170" t="s">
        <v>4</v>
      </c>
      <c r="D569" s="172" t="s">
        <v>104</v>
      </c>
      <c r="E569" s="175" t="s">
        <v>347</v>
      </c>
      <c r="F569" s="173" t="s">
        <v>108</v>
      </c>
      <c r="G569" s="174" t="s">
        <v>109</v>
      </c>
      <c r="H569" s="175" t="s">
        <v>451</v>
      </c>
      <c r="I569" s="66"/>
      <c r="J569" s="67"/>
    </row>
    <row r="570" spans="1:10" ht="12.75" customHeight="1">
      <c r="A570" s="176"/>
      <c r="B570" s="177"/>
      <c r="C570" s="176"/>
      <c r="D570" s="178"/>
      <c r="E570" s="181"/>
      <c r="F570" s="179" t="s">
        <v>450</v>
      </c>
      <c r="G570" s="180" t="s">
        <v>110</v>
      </c>
      <c r="H570" s="181"/>
      <c r="I570" s="71" t="s">
        <v>111</v>
      </c>
      <c r="J570" s="68" t="s">
        <v>112</v>
      </c>
    </row>
    <row r="571" spans="1:10" ht="12.75" customHeight="1">
      <c r="A571" s="663">
        <v>1</v>
      </c>
      <c r="B571" s="663">
        <v>2</v>
      </c>
      <c r="C571" s="449">
        <v>3</v>
      </c>
      <c r="D571" s="449">
        <v>4</v>
      </c>
      <c r="E571" s="475">
        <v>5</v>
      </c>
      <c r="F571" s="475">
        <v>6</v>
      </c>
      <c r="G571" s="475">
        <v>7</v>
      </c>
      <c r="H571" s="476">
        <v>8</v>
      </c>
      <c r="I571" s="477">
        <v>9</v>
      </c>
      <c r="J571" s="478">
        <v>10</v>
      </c>
    </row>
    <row r="572" spans="1:10" ht="12.75" customHeight="1">
      <c r="A572" s="42"/>
      <c r="B572" s="128">
        <v>80195</v>
      </c>
      <c r="C572" s="108"/>
      <c r="D572" s="109" t="s">
        <v>38</v>
      </c>
      <c r="E572" s="245">
        <f>E574+E576+E578+E580+E582</f>
        <v>91763.6</v>
      </c>
      <c r="F572" s="110">
        <f>F574+F576+F578+F580+F582</f>
        <v>492317</v>
      </c>
      <c r="G572" s="52">
        <f>G574+G576+G578+G580+G582</f>
        <v>108619</v>
      </c>
      <c r="H572" s="245">
        <f>H574+H576+H578+H580+H582</f>
        <v>97880.2</v>
      </c>
      <c r="I572" s="230">
        <f t="shared" si="56"/>
        <v>90.11333192167116</v>
      </c>
      <c r="J572" s="72">
        <f>H572/E572*100</f>
        <v>106.66560597012322</v>
      </c>
    </row>
    <row r="573" spans="1:10" ht="12.75" customHeight="1">
      <c r="A573" s="27"/>
      <c r="B573" s="111"/>
      <c r="C573" s="108"/>
      <c r="D573" s="344" t="s">
        <v>216</v>
      </c>
      <c r="E573" s="412">
        <v>0</v>
      </c>
      <c r="F573" s="511">
        <v>0</v>
      </c>
      <c r="G573" s="534">
        <v>0</v>
      </c>
      <c r="H573" s="412">
        <v>0</v>
      </c>
      <c r="I573" s="512">
        <v>0</v>
      </c>
      <c r="J573" s="513">
        <v>0</v>
      </c>
    </row>
    <row r="574" spans="1:10" ht="12.75" customHeight="1">
      <c r="A574" s="56"/>
      <c r="B574" s="58"/>
      <c r="C574" s="55"/>
      <c r="D574" s="59" t="s">
        <v>493</v>
      </c>
      <c r="E574" s="222">
        <v>4848</v>
      </c>
      <c r="F574" s="60">
        <v>4848</v>
      </c>
      <c r="G574" s="60">
        <v>4848</v>
      </c>
      <c r="H574" s="222">
        <v>4848</v>
      </c>
      <c r="I574" s="233">
        <f t="shared" si="56"/>
        <v>100</v>
      </c>
      <c r="J574" s="74">
        <f>H574/E574*100</f>
        <v>100</v>
      </c>
    </row>
    <row r="575" spans="1:10" ht="12.75" customHeight="1">
      <c r="A575" s="30"/>
      <c r="B575" s="44"/>
      <c r="C575" s="31">
        <v>4440</v>
      </c>
      <c r="D575" s="15" t="s">
        <v>17</v>
      </c>
      <c r="E575" s="184">
        <v>4848</v>
      </c>
      <c r="F575" s="19">
        <v>4848</v>
      </c>
      <c r="G575" s="19">
        <v>4848</v>
      </c>
      <c r="H575" s="184">
        <v>4848</v>
      </c>
      <c r="I575" s="229">
        <f t="shared" si="56"/>
        <v>100</v>
      </c>
      <c r="J575" s="41">
        <f>H575/E575*100</f>
        <v>100</v>
      </c>
    </row>
    <row r="576" spans="1:10" ht="12.75" customHeight="1">
      <c r="A576" s="30"/>
      <c r="B576" s="44"/>
      <c r="C576" s="7"/>
      <c r="D576" s="59" t="s">
        <v>448</v>
      </c>
      <c r="E576" s="252">
        <v>20926</v>
      </c>
      <c r="F576" s="251">
        <v>22272</v>
      </c>
      <c r="G576" s="251">
        <v>22272</v>
      </c>
      <c r="H576" s="252">
        <v>22272</v>
      </c>
      <c r="I576" s="233">
        <f aca="true" t="shared" si="58" ref="I576:I582">H576/G576*100</f>
        <v>100</v>
      </c>
      <c r="J576" s="74">
        <f aca="true" t="shared" si="59" ref="J576:J586">H576/E576*100</f>
        <v>106.43218962056771</v>
      </c>
    </row>
    <row r="577" spans="1:10" ht="12.75" customHeight="1">
      <c r="A577" s="30"/>
      <c r="B577" s="44"/>
      <c r="C577" s="31">
        <v>4440</v>
      </c>
      <c r="D577" s="15" t="s">
        <v>17</v>
      </c>
      <c r="E577" s="223">
        <v>20926</v>
      </c>
      <c r="F577" s="50">
        <v>22272</v>
      </c>
      <c r="G577" s="50">
        <v>22272</v>
      </c>
      <c r="H577" s="223">
        <v>22272</v>
      </c>
      <c r="I577" s="229">
        <f t="shared" si="58"/>
        <v>100</v>
      </c>
      <c r="J577" s="41">
        <f t="shared" si="59"/>
        <v>106.43218962056771</v>
      </c>
    </row>
    <row r="578" spans="1:10" ht="12.75" customHeight="1">
      <c r="A578" s="56"/>
      <c r="B578" s="58"/>
      <c r="C578" s="55"/>
      <c r="D578" s="59" t="s">
        <v>142</v>
      </c>
      <c r="E578" s="222">
        <v>26014</v>
      </c>
      <c r="F578" s="60">
        <v>23536</v>
      </c>
      <c r="G578" s="60">
        <v>26228</v>
      </c>
      <c r="H578" s="222">
        <v>26228</v>
      </c>
      <c r="I578" s="233">
        <f t="shared" si="58"/>
        <v>100</v>
      </c>
      <c r="J578" s="74">
        <f t="shared" si="59"/>
        <v>100.82263396632582</v>
      </c>
    </row>
    <row r="579" spans="1:10" ht="12.75" customHeight="1">
      <c r="A579" s="30"/>
      <c r="B579" s="44"/>
      <c r="C579" s="31">
        <v>4440</v>
      </c>
      <c r="D579" s="15" t="s">
        <v>17</v>
      </c>
      <c r="E579" s="184">
        <v>26014</v>
      </c>
      <c r="F579" s="19">
        <v>23536</v>
      </c>
      <c r="G579" s="19">
        <v>26228</v>
      </c>
      <c r="H579" s="184">
        <v>26228</v>
      </c>
      <c r="I579" s="229">
        <f t="shared" si="58"/>
        <v>100</v>
      </c>
      <c r="J579" s="41">
        <f t="shared" si="59"/>
        <v>100.82263396632582</v>
      </c>
    </row>
    <row r="580" spans="1:10" ht="12.75" customHeight="1">
      <c r="A580" s="56"/>
      <c r="B580" s="58"/>
      <c r="C580" s="55"/>
      <c r="D580" s="59" t="s">
        <v>137</v>
      </c>
      <c r="E580" s="222">
        <v>36060</v>
      </c>
      <c r="F580" s="60">
        <v>36661</v>
      </c>
      <c r="G580" s="60">
        <v>39603</v>
      </c>
      <c r="H580" s="222">
        <v>39603</v>
      </c>
      <c r="I580" s="233">
        <f t="shared" si="58"/>
        <v>100</v>
      </c>
      <c r="J580" s="74">
        <f t="shared" si="59"/>
        <v>109.82529118136439</v>
      </c>
    </row>
    <row r="581" spans="1:10" ht="12.75" customHeight="1">
      <c r="A581" s="30"/>
      <c r="B581" s="44"/>
      <c r="C581" s="31">
        <v>4440</v>
      </c>
      <c r="D581" s="15" t="s">
        <v>17</v>
      </c>
      <c r="E581" s="184">
        <v>36060</v>
      </c>
      <c r="F581" s="19">
        <v>36661</v>
      </c>
      <c r="G581" s="19">
        <v>39603</v>
      </c>
      <c r="H581" s="184">
        <v>39603</v>
      </c>
      <c r="I581" s="229">
        <f t="shared" si="58"/>
        <v>100</v>
      </c>
      <c r="J581" s="41">
        <f t="shared" si="59"/>
        <v>109.82529118136439</v>
      </c>
    </row>
    <row r="582" spans="1:10" ht="12.75" customHeight="1">
      <c r="A582" s="30"/>
      <c r="B582" s="44"/>
      <c r="C582" s="55"/>
      <c r="D582" s="59" t="s">
        <v>135</v>
      </c>
      <c r="E582" s="222">
        <f>SUM(E584:E587)</f>
        <v>3915.6</v>
      </c>
      <c r="F582" s="60">
        <f>SUM(F584:F587)</f>
        <v>405000</v>
      </c>
      <c r="G582" s="60">
        <f>SUM(G583:G587)</f>
        <v>15668</v>
      </c>
      <c r="H582" s="222">
        <f>SUM(H583:H587)</f>
        <v>4929.2</v>
      </c>
      <c r="I582" s="233">
        <f t="shared" si="58"/>
        <v>31.46030125095736</v>
      </c>
      <c r="J582" s="74">
        <f t="shared" si="59"/>
        <v>125.88619879456533</v>
      </c>
    </row>
    <row r="583" spans="1:10" ht="12.75" customHeight="1">
      <c r="A583" s="30"/>
      <c r="B583" s="44"/>
      <c r="C583" s="31">
        <v>4010</v>
      </c>
      <c r="D583" s="15" t="s">
        <v>366</v>
      </c>
      <c r="E583" s="184">
        <v>0</v>
      </c>
      <c r="F583" s="19">
        <v>0</v>
      </c>
      <c r="G583" s="19">
        <v>0</v>
      </c>
      <c r="H583" s="184">
        <v>0</v>
      </c>
      <c r="I583" s="229">
        <v>0</v>
      </c>
      <c r="J583" s="41">
        <v>0</v>
      </c>
    </row>
    <row r="584" spans="1:10" ht="12.75" customHeight="1">
      <c r="A584" s="30"/>
      <c r="B584" s="44"/>
      <c r="C584" s="31">
        <v>4170</v>
      </c>
      <c r="D584" s="15" t="s">
        <v>116</v>
      </c>
      <c r="E584" s="184">
        <v>2400</v>
      </c>
      <c r="F584" s="19">
        <v>0</v>
      </c>
      <c r="G584" s="19">
        <v>4000</v>
      </c>
      <c r="H584" s="184">
        <v>4000</v>
      </c>
      <c r="I584" s="229">
        <f>H584/G584*100</f>
        <v>100</v>
      </c>
      <c r="J584" s="41">
        <f t="shared" si="59"/>
        <v>166.66666666666669</v>
      </c>
    </row>
    <row r="585" spans="1:10" ht="12.75" customHeight="1">
      <c r="A585" s="30"/>
      <c r="B585" s="44"/>
      <c r="C585" s="31">
        <v>4410</v>
      </c>
      <c r="D585" s="15" t="s">
        <v>16</v>
      </c>
      <c r="E585" s="184">
        <v>173.6</v>
      </c>
      <c r="F585" s="19">
        <v>0</v>
      </c>
      <c r="G585" s="19">
        <v>258</v>
      </c>
      <c r="H585" s="184">
        <v>258.2</v>
      </c>
      <c r="I585" s="229">
        <f>H585/G585*100</f>
        <v>100.07751937984494</v>
      </c>
      <c r="J585" s="41">
        <f t="shared" si="59"/>
        <v>148.7327188940092</v>
      </c>
    </row>
    <row r="586" spans="1:10" ht="12.75" customHeight="1">
      <c r="A586" s="30"/>
      <c r="B586" s="44"/>
      <c r="C586" s="31">
        <v>4300</v>
      </c>
      <c r="D586" s="15" t="s">
        <v>10</v>
      </c>
      <c r="E586" s="184">
        <v>1342</v>
      </c>
      <c r="F586" s="19">
        <v>5000</v>
      </c>
      <c r="G586" s="19">
        <v>742</v>
      </c>
      <c r="H586" s="184">
        <v>671</v>
      </c>
      <c r="I586" s="229">
        <f>H586/G586*100</f>
        <v>90.4312668463612</v>
      </c>
      <c r="J586" s="41">
        <f t="shared" si="59"/>
        <v>50</v>
      </c>
    </row>
    <row r="587" spans="1:10" ht="12.75" customHeight="1">
      <c r="A587" s="12"/>
      <c r="B587" s="13"/>
      <c r="C587" s="31">
        <v>4300</v>
      </c>
      <c r="D587" s="15" t="s">
        <v>10</v>
      </c>
      <c r="E587" s="184">
        <v>0</v>
      </c>
      <c r="F587" s="19">
        <v>400000</v>
      </c>
      <c r="G587" s="19">
        <v>10668</v>
      </c>
      <c r="H587" s="184">
        <v>0</v>
      </c>
      <c r="I587" s="229">
        <f>H587/G587*100</f>
        <v>0</v>
      </c>
      <c r="J587" s="41">
        <v>0</v>
      </c>
    </row>
    <row r="588" spans="1:10" ht="12.75" customHeight="1">
      <c r="A588" s="287">
        <v>851</v>
      </c>
      <c r="B588" s="99"/>
      <c r="C588" s="106"/>
      <c r="D588" s="101" t="s">
        <v>70</v>
      </c>
      <c r="E588" s="143">
        <f>E590+E595+E605+E618</f>
        <v>2914935.2299999995</v>
      </c>
      <c r="F588" s="103">
        <f>F590+F595+F605+F618</f>
        <v>2800396</v>
      </c>
      <c r="G588" s="103">
        <f>G590+G595+G605+G618</f>
        <v>3015496</v>
      </c>
      <c r="H588" s="247">
        <f>H590+H595+H605+H618</f>
        <v>2997148.42</v>
      </c>
      <c r="I588" s="231">
        <f>H588/G588*100</f>
        <v>99.39155681188103</v>
      </c>
      <c r="J588" s="105">
        <f>H588/E588*100</f>
        <v>102.8204122394857</v>
      </c>
    </row>
    <row r="589" spans="1:10" ht="12.75" customHeight="1">
      <c r="A589" s="287"/>
      <c r="B589" s="100"/>
      <c r="C589" s="106"/>
      <c r="D589" s="101" t="s">
        <v>216</v>
      </c>
      <c r="E589" s="516">
        <f>E591</f>
        <v>0</v>
      </c>
      <c r="F589" s="517">
        <v>0</v>
      </c>
      <c r="G589" s="517">
        <v>0</v>
      </c>
      <c r="H589" s="516">
        <v>0</v>
      </c>
      <c r="I589" s="524">
        <v>0</v>
      </c>
      <c r="J589" s="519">
        <v>0</v>
      </c>
    </row>
    <row r="590" spans="1:10" ht="12.75" customHeight="1">
      <c r="A590" s="119"/>
      <c r="B590" s="136">
        <v>85111</v>
      </c>
      <c r="C590" s="120"/>
      <c r="D590" s="121" t="s">
        <v>130</v>
      </c>
      <c r="E590" s="254">
        <v>547218.7</v>
      </c>
      <c r="F590" s="122">
        <v>511396</v>
      </c>
      <c r="G590" s="122">
        <v>511396</v>
      </c>
      <c r="H590" s="254">
        <f>H594</f>
        <v>496350</v>
      </c>
      <c r="I590" s="237">
        <f>H590/G590*100</f>
        <v>97.05785731605253</v>
      </c>
      <c r="J590" s="123">
        <f>H590/E590*100</f>
        <v>90.70413712104502</v>
      </c>
    </row>
    <row r="591" spans="1:10" ht="12.75" customHeight="1">
      <c r="A591" s="137"/>
      <c r="B591" s="148"/>
      <c r="C591" s="120"/>
      <c r="D591" s="121" t="s">
        <v>216</v>
      </c>
      <c r="E591" s="521">
        <v>0</v>
      </c>
      <c r="F591" s="522">
        <v>0</v>
      </c>
      <c r="G591" s="522">
        <v>0</v>
      </c>
      <c r="H591" s="521">
        <v>0</v>
      </c>
      <c r="I591" s="533">
        <v>0</v>
      </c>
      <c r="J591" s="515">
        <v>0</v>
      </c>
    </row>
    <row r="592" spans="1:10" ht="12.75" customHeight="1">
      <c r="A592" s="137"/>
      <c r="B592" s="148"/>
      <c r="C592" s="124">
        <v>4160</v>
      </c>
      <c r="D592" s="125" t="s">
        <v>228</v>
      </c>
      <c r="E592" s="257"/>
      <c r="F592" s="126"/>
      <c r="G592" s="126"/>
      <c r="H592" s="257"/>
      <c r="I592" s="238"/>
      <c r="J592" s="149"/>
    </row>
    <row r="593" spans="1:10" ht="12.75" customHeight="1">
      <c r="A593" s="137"/>
      <c r="B593" s="148"/>
      <c r="C593" s="124"/>
      <c r="D593" s="125" t="s">
        <v>229</v>
      </c>
      <c r="E593" s="257"/>
      <c r="F593" s="126"/>
      <c r="G593" s="126"/>
      <c r="H593" s="257"/>
      <c r="I593" s="238"/>
      <c r="J593" s="149"/>
    </row>
    <row r="594" spans="1:10" ht="12.75" customHeight="1">
      <c r="A594" s="137"/>
      <c r="B594" s="148"/>
      <c r="C594" s="124"/>
      <c r="D594" s="125" t="s">
        <v>230</v>
      </c>
      <c r="E594" s="257">
        <v>547218.7</v>
      </c>
      <c r="F594" s="126">
        <v>511396</v>
      </c>
      <c r="G594" s="126">
        <v>511396</v>
      </c>
      <c r="H594" s="257">
        <v>496350</v>
      </c>
      <c r="I594" s="238">
        <f>H594/G594*100</f>
        <v>97.05785731605253</v>
      </c>
      <c r="J594" s="149">
        <f>H594/E594*100</f>
        <v>90.70413712104502</v>
      </c>
    </row>
    <row r="595" spans="1:10" ht="12.75" customHeight="1">
      <c r="A595" s="137"/>
      <c r="B595" s="136">
        <v>85153</v>
      </c>
      <c r="C595" s="120"/>
      <c r="D595" s="121" t="s">
        <v>154</v>
      </c>
      <c r="E595" s="254">
        <f>E596+E598+E601+E603</f>
        <v>4000</v>
      </c>
      <c r="F595" s="122">
        <v>0</v>
      </c>
      <c r="G595" s="122">
        <f>G596+G598+G601+G603</f>
        <v>3000</v>
      </c>
      <c r="H595" s="254">
        <f>H596+H598+H601+H603</f>
        <v>3000</v>
      </c>
      <c r="I595" s="237">
        <v>100</v>
      </c>
      <c r="J595" s="123">
        <f>H595/E595*100</f>
        <v>75</v>
      </c>
    </row>
    <row r="596" spans="1:10" ht="12.75" customHeight="1">
      <c r="A596" s="137"/>
      <c r="B596" s="134"/>
      <c r="C596" s="124"/>
      <c r="D596" s="59" t="s">
        <v>493</v>
      </c>
      <c r="E596" s="258">
        <v>700</v>
      </c>
      <c r="F596" s="156">
        <v>0</v>
      </c>
      <c r="G596" s="156">
        <v>0</v>
      </c>
      <c r="H596" s="258">
        <v>0</v>
      </c>
      <c r="I596" s="239">
        <v>0</v>
      </c>
      <c r="J596" s="157">
        <f>H596/E596*100</f>
        <v>0</v>
      </c>
    </row>
    <row r="597" spans="1:10" ht="12.75" customHeight="1">
      <c r="A597" s="137"/>
      <c r="B597" s="134"/>
      <c r="C597" s="124">
        <v>4300</v>
      </c>
      <c r="D597" s="125" t="s">
        <v>206</v>
      </c>
      <c r="E597" s="257">
        <v>700</v>
      </c>
      <c r="F597" s="126">
        <v>0</v>
      </c>
      <c r="G597" s="126">
        <v>0</v>
      </c>
      <c r="H597" s="257">
        <v>0</v>
      </c>
      <c r="I597" s="238">
        <v>0</v>
      </c>
      <c r="J597" s="149">
        <v>0</v>
      </c>
    </row>
    <row r="598" spans="1:10" ht="12.75" customHeight="1">
      <c r="A598" s="137"/>
      <c r="B598" s="134"/>
      <c r="C598" s="124"/>
      <c r="D598" s="155" t="s">
        <v>155</v>
      </c>
      <c r="E598" s="258">
        <f>SUM(E599:E600)</f>
        <v>1500</v>
      </c>
      <c r="F598" s="156">
        <v>0</v>
      </c>
      <c r="G598" s="156">
        <f>SUM(G599:G600)</f>
        <v>1450</v>
      </c>
      <c r="H598" s="258">
        <f>SUM(H599:H600)</f>
        <v>1450</v>
      </c>
      <c r="I598" s="239">
        <f>H598/G598*100</f>
        <v>100</v>
      </c>
      <c r="J598" s="157">
        <f>H598/E598*100</f>
        <v>96.66666666666667</v>
      </c>
    </row>
    <row r="599" spans="1:10" ht="12.75" customHeight="1">
      <c r="A599" s="137"/>
      <c r="B599" s="134"/>
      <c r="C599" s="124">
        <v>4210</v>
      </c>
      <c r="D599" s="125" t="s">
        <v>7</v>
      </c>
      <c r="E599" s="257">
        <v>550</v>
      </c>
      <c r="F599" s="126">
        <v>0</v>
      </c>
      <c r="G599" s="126">
        <v>300</v>
      </c>
      <c r="H599" s="257">
        <v>300</v>
      </c>
      <c r="I599" s="238">
        <v>100</v>
      </c>
      <c r="J599" s="149">
        <f>H599/E599*100</f>
        <v>54.54545454545454</v>
      </c>
    </row>
    <row r="600" spans="1:10" ht="12.75" customHeight="1">
      <c r="A600" s="137"/>
      <c r="B600" s="134"/>
      <c r="C600" s="124">
        <v>4300</v>
      </c>
      <c r="D600" s="125" t="s">
        <v>10</v>
      </c>
      <c r="E600" s="257">
        <v>950</v>
      </c>
      <c r="F600" s="126">
        <v>0</v>
      </c>
      <c r="G600" s="126">
        <v>1150</v>
      </c>
      <c r="H600" s="257">
        <v>1150</v>
      </c>
      <c r="I600" s="238">
        <f>H600/G600*100</f>
        <v>100</v>
      </c>
      <c r="J600" s="149">
        <f>H600/E600*100</f>
        <v>121.05263157894737</v>
      </c>
    </row>
    <row r="601" spans="1:10" ht="12.75" customHeight="1">
      <c r="A601" s="137"/>
      <c r="B601" s="134"/>
      <c r="C601" s="124"/>
      <c r="D601" s="155" t="s">
        <v>156</v>
      </c>
      <c r="E601" s="258">
        <v>1500</v>
      </c>
      <c r="F601" s="156">
        <v>0</v>
      </c>
      <c r="G601" s="156">
        <v>1100</v>
      </c>
      <c r="H601" s="258">
        <v>1100</v>
      </c>
      <c r="I601" s="239">
        <f>H601/G601*100</f>
        <v>100</v>
      </c>
      <c r="J601" s="157">
        <f>H601/E601*100</f>
        <v>73.33333333333333</v>
      </c>
    </row>
    <row r="602" spans="1:10" ht="12.75" customHeight="1">
      <c r="A602" s="137"/>
      <c r="B602" s="134"/>
      <c r="C602" s="124">
        <v>4300</v>
      </c>
      <c r="D602" s="125" t="s">
        <v>10</v>
      </c>
      <c r="E602" s="257">
        <v>1500</v>
      </c>
      <c r="F602" s="126">
        <v>0</v>
      </c>
      <c r="G602" s="126">
        <v>1100</v>
      </c>
      <c r="H602" s="257">
        <v>1100</v>
      </c>
      <c r="I602" s="238">
        <f>H602/G602*100</f>
        <v>100</v>
      </c>
      <c r="J602" s="149">
        <f>H602/E602*100</f>
        <v>73.33333333333333</v>
      </c>
    </row>
    <row r="603" spans="1:10" ht="12.75" customHeight="1">
      <c r="A603" s="170"/>
      <c r="B603" s="172"/>
      <c r="C603" s="298"/>
      <c r="D603" s="313" t="s">
        <v>158</v>
      </c>
      <c r="E603" s="423">
        <v>300</v>
      </c>
      <c r="F603" s="314">
        <v>0</v>
      </c>
      <c r="G603" s="314">
        <v>450</v>
      </c>
      <c r="H603" s="423">
        <v>450</v>
      </c>
      <c r="I603" s="239">
        <f>H603/G603*100</f>
        <v>100</v>
      </c>
      <c r="J603" s="157">
        <f aca="true" t="shared" si="60" ref="J603:J613">H603/E603*100</f>
        <v>150</v>
      </c>
    </row>
    <row r="604" spans="1:10" ht="12.75" customHeight="1">
      <c r="A604" s="170"/>
      <c r="B604" s="178"/>
      <c r="C604" s="298">
        <v>4210</v>
      </c>
      <c r="D604" s="299" t="s">
        <v>7</v>
      </c>
      <c r="E604" s="300">
        <v>300</v>
      </c>
      <c r="F604" s="261">
        <v>0</v>
      </c>
      <c r="G604" s="261">
        <v>450</v>
      </c>
      <c r="H604" s="300">
        <v>450</v>
      </c>
      <c r="I604" s="238">
        <f>H604/G604*100</f>
        <v>100</v>
      </c>
      <c r="J604" s="149">
        <f t="shared" si="60"/>
        <v>150</v>
      </c>
    </row>
    <row r="605" spans="1:10" ht="12.75" customHeight="1">
      <c r="A605" s="137"/>
      <c r="B605" s="148">
        <v>85154</v>
      </c>
      <c r="C605" s="120"/>
      <c r="D605" s="121" t="s">
        <v>157</v>
      </c>
      <c r="E605" s="254">
        <f>E608+E612+E614</f>
        <v>2600</v>
      </c>
      <c r="F605" s="122">
        <v>0</v>
      </c>
      <c r="G605" s="122">
        <f>G608+G612+G614+G606</f>
        <v>2600</v>
      </c>
      <c r="H605" s="254">
        <f>H608+H612+H614+H606</f>
        <v>2600</v>
      </c>
      <c r="I605" s="237">
        <v>100</v>
      </c>
      <c r="J605" s="123">
        <f t="shared" si="60"/>
        <v>100</v>
      </c>
    </row>
    <row r="606" spans="1:10" ht="12.75" customHeight="1">
      <c r="A606" s="137"/>
      <c r="B606" s="148"/>
      <c r="C606" s="124"/>
      <c r="D606" s="59" t="s">
        <v>493</v>
      </c>
      <c r="E606" s="258">
        <v>0</v>
      </c>
      <c r="F606" s="156">
        <v>0</v>
      </c>
      <c r="G606" s="156">
        <v>600</v>
      </c>
      <c r="H606" s="258">
        <v>600</v>
      </c>
      <c r="I606" s="239">
        <v>100</v>
      </c>
      <c r="J606" s="157">
        <v>0</v>
      </c>
    </row>
    <row r="607" spans="1:10" ht="12.75" customHeight="1">
      <c r="A607" s="137"/>
      <c r="B607" s="148"/>
      <c r="C607" s="124">
        <v>4300</v>
      </c>
      <c r="D607" s="125" t="s">
        <v>206</v>
      </c>
      <c r="E607" s="257">
        <v>0</v>
      </c>
      <c r="F607" s="126">
        <v>0</v>
      </c>
      <c r="G607" s="126">
        <v>600</v>
      </c>
      <c r="H607" s="257">
        <v>600</v>
      </c>
      <c r="I607" s="238">
        <v>100</v>
      </c>
      <c r="J607" s="149">
        <v>0</v>
      </c>
    </row>
    <row r="608" spans="1:10" ht="12.75" customHeight="1">
      <c r="A608" s="137"/>
      <c r="B608" s="134"/>
      <c r="C608" s="124"/>
      <c r="D608" s="155" t="s">
        <v>155</v>
      </c>
      <c r="E608" s="258">
        <f>E609+E611</f>
        <v>1200</v>
      </c>
      <c r="F608" s="156">
        <v>0</v>
      </c>
      <c r="G608" s="156">
        <f>SUM(G609:G611)</f>
        <v>1000</v>
      </c>
      <c r="H608" s="258">
        <f>SUM(H609:H611)</f>
        <v>1000</v>
      </c>
      <c r="I608" s="239">
        <f aca="true" t="shared" si="61" ref="I608:I613">H608/G608*100</f>
        <v>100</v>
      </c>
      <c r="J608" s="157">
        <f t="shared" si="60"/>
        <v>83.33333333333334</v>
      </c>
    </row>
    <row r="609" spans="1:10" ht="12.75" customHeight="1">
      <c r="A609" s="137"/>
      <c r="B609" s="134"/>
      <c r="C609" s="124">
        <v>4210</v>
      </c>
      <c r="D609" s="125" t="s">
        <v>7</v>
      </c>
      <c r="E609" s="257">
        <v>320</v>
      </c>
      <c r="F609" s="126">
        <v>0</v>
      </c>
      <c r="G609" s="126">
        <v>420</v>
      </c>
      <c r="H609" s="257">
        <v>420</v>
      </c>
      <c r="I609" s="238">
        <f t="shared" si="61"/>
        <v>100</v>
      </c>
      <c r="J609" s="149">
        <f t="shared" si="60"/>
        <v>131.25</v>
      </c>
    </row>
    <row r="610" spans="1:10" ht="12.75" customHeight="1">
      <c r="A610" s="137"/>
      <c r="B610" s="134"/>
      <c r="C610" s="124">
        <v>4240</v>
      </c>
      <c r="D610" s="15" t="s">
        <v>313</v>
      </c>
      <c r="E610" s="257">
        <v>0</v>
      </c>
      <c r="F610" s="126">
        <v>0</v>
      </c>
      <c r="G610" s="126">
        <v>202</v>
      </c>
      <c r="H610" s="257">
        <v>202</v>
      </c>
      <c r="I610" s="238">
        <f t="shared" si="61"/>
        <v>100</v>
      </c>
      <c r="J610" s="149">
        <v>0</v>
      </c>
    </row>
    <row r="611" spans="1:10" ht="12.75" customHeight="1">
      <c r="A611" s="137"/>
      <c r="B611" s="134"/>
      <c r="C611" s="124">
        <v>4300</v>
      </c>
      <c r="D611" s="125" t="s">
        <v>10</v>
      </c>
      <c r="E611" s="257">
        <v>880</v>
      </c>
      <c r="F611" s="126">
        <v>0</v>
      </c>
      <c r="G611" s="126">
        <v>378</v>
      </c>
      <c r="H611" s="257">
        <v>378</v>
      </c>
      <c r="I611" s="238">
        <f t="shared" si="61"/>
        <v>100</v>
      </c>
      <c r="J611" s="149">
        <f t="shared" si="60"/>
        <v>42.95454545454545</v>
      </c>
    </row>
    <row r="612" spans="1:10" ht="12.75" customHeight="1">
      <c r="A612" s="137"/>
      <c r="B612" s="134"/>
      <c r="C612" s="124"/>
      <c r="D612" s="155" t="s">
        <v>156</v>
      </c>
      <c r="E612" s="258">
        <v>1000</v>
      </c>
      <c r="F612" s="156">
        <v>0</v>
      </c>
      <c r="G612" s="156">
        <v>1000</v>
      </c>
      <c r="H612" s="258">
        <v>1000</v>
      </c>
      <c r="I612" s="239">
        <f t="shared" si="61"/>
        <v>100</v>
      </c>
      <c r="J612" s="157">
        <f t="shared" si="60"/>
        <v>100</v>
      </c>
    </row>
    <row r="613" spans="1:10" ht="12.75" customHeight="1">
      <c r="A613" s="137"/>
      <c r="B613" s="134"/>
      <c r="C613" s="124">
        <v>4300</v>
      </c>
      <c r="D613" s="125" t="s">
        <v>10</v>
      </c>
      <c r="E613" s="257">
        <v>1000</v>
      </c>
      <c r="F613" s="126">
        <v>0</v>
      </c>
      <c r="G613" s="126">
        <v>1000</v>
      </c>
      <c r="H613" s="257">
        <v>1000</v>
      </c>
      <c r="I613" s="238">
        <f t="shared" si="61"/>
        <v>100</v>
      </c>
      <c r="J613" s="149">
        <f t="shared" si="60"/>
        <v>100</v>
      </c>
    </row>
    <row r="614" spans="1:10" ht="12.75" customHeight="1">
      <c r="A614" s="137"/>
      <c r="B614" s="134"/>
      <c r="C614" s="150"/>
      <c r="D614" s="155" t="s">
        <v>158</v>
      </c>
      <c r="E614" s="258">
        <v>400</v>
      </c>
      <c r="F614" s="156">
        <v>0</v>
      </c>
      <c r="G614" s="156">
        <v>0</v>
      </c>
      <c r="H614" s="258">
        <v>0</v>
      </c>
      <c r="I614" s="239">
        <v>0</v>
      </c>
      <c r="J614" s="157">
        <v>0</v>
      </c>
    </row>
    <row r="615" spans="1:10" ht="12.75" customHeight="1">
      <c r="A615" s="137"/>
      <c r="B615" s="135"/>
      <c r="C615" s="124">
        <v>4300</v>
      </c>
      <c r="D615" s="125" t="s">
        <v>10</v>
      </c>
      <c r="E615" s="257">
        <v>400</v>
      </c>
      <c r="F615" s="126">
        <v>0</v>
      </c>
      <c r="G615" s="126">
        <v>0</v>
      </c>
      <c r="H615" s="257">
        <v>0</v>
      </c>
      <c r="I615" s="238">
        <v>0</v>
      </c>
      <c r="J615" s="149">
        <v>0</v>
      </c>
    </row>
    <row r="616" spans="1:10" ht="12.75" customHeight="1">
      <c r="A616" s="27"/>
      <c r="B616" s="111">
        <v>85156</v>
      </c>
      <c r="C616" s="108"/>
      <c r="D616" s="109" t="s">
        <v>71</v>
      </c>
      <c r="E616" s="245"/>
      <c r="F616" s="110"/>
      <c r="G616" s="110"/>
      <c r="H616" s="245"/>
      <c r="I616" s="240"/>
      <c r="J616" s="149"/>
    </row>
    <row r="617" spans="1:10" ht="12.75" customHeight="1">
      <c r="A617" s="27"/>
      <c r="B617" s="111"/>
      <c r="C617" s="108"/>
      <c r="D617" s="109" t="s">
        <v>72</v>
      </c>
      <c r="E617" s="245"/>
      <c r="F617" s="110"/>
      <c r="G617" s="110"/>
      <c r="H617" s="245"/>
      <c r="I617" s="240"/>
      <c r="J617" s="149"/>
    </row>
    <row r="618" spans="1:10" ht="12.75" customHeight="1">
      <c r="A618" s="27"/>
      <c r="B618" s="111"/>
      <c r="C618" s="108"/>
      <c r="D618" s="109" t="s">
        <v>73</v>
      </c>
      <c r="E618" s="198">
        <f>E619+E621</f>
        <v>2361116.53</v>
      </c>
      <c r="F618" s="110">
        <f>F619+F621</f>
        <v>2289000</v>
      </c>
      <c r="G618" s="110">
        <f>G619+G621</f>
        <v>2498500</v>
      </c>
      <c r="H618" s="245">
        <f>H619+H621</f>
        <v>2495198.42</v>
      </c>
      <c r="I618" s="225">
        <f aca="true" t="shared" si="62" ref="I618:I625">H618/G618*100</f>
        <v>99.8678575145087</v>
      </c>
      <c r="J618" s="123">
        <f aca="true" t="shared" si="63" ref="J618:J625">H618/E618*100</f>
        <v>105.67874936693617</v>
      </c>
    </row>
    <row r="619" spans="1:10" ht="12.75" customHeight="1">
      <c r="A619" s="56"/>
      <c r="B619" s="58"/>
      <c r="C619" s="55"/>
      <c r="D619" s="59" t="s">
        <v>447</v>
      </c>
      <c r="E619" s="222">
        <v>15757.53</v>
      </c>
      <c r="F619" s="60">
        <v>17000</v>
      </c>
      <c r="G619" s="60">
        <v>16500</v>
      </c>
      <c r="H619" s="222">
        <v>16339.42</v>
      </c>
      <c r="I619" s="228">
        <f t="shared" si="62"/>
        <v>99.02678787878789</v>
      </c>
      <c r="J619" s="157">
        <f t="shared" si="63"/>
        <v>103.69277418478657</v>
      </c>
    </row>
    <row r="620" spans="1:10" ht="12.75" customHeight="1">
      <c r="A620" s="30"/>
      <c r="B620" s="44"/>
      <c r="C620" s="31">
        <v>4130</v>
      </c>
      <c r="D620" s="15" t="s">
        <v>74</v>
      </c>
      <c r="E620" s="184">
        <v>15757.53</v>
      </c>
      <c r="F620" s="19">
        <v>17000</v>
      </c>
      <c r="G620" s="19">
        <v>16500</v>
      </c>
      <c r="H620" s="184">
        <v>16339.42</v>
      </c>
      <c r="I620" s="226">
        <f t="shared" si="62"/>
        <v>99.02678787878789</v>
      </c>
      <c r="J620" s="149">
        <f t="shared" si="63"/>
        <v>103.69277418478657</v>
      </c>
    </row>
    <row r="621" spans="1:10" ht="12.75" customHeight="1">
      <c r="A621" s="56"/>
      <c r="B621" s="58"/>
      <c r="C621" s="55"/>
      <c r="D621" s="59" t="s">
        <v>75</v>
      </c>
      <c r="E621" s="222">
        <v>2345359</v>
      </c>
      <c r="F621" s="60">
        <v>2272000</v>
      </c>
      <c r="G621" s="60">
        <v>2482000</v>
      </c>
      <c r="H621" s="222">
        <v>2478859</v>
      </c>
      <c r="I621" s="228">
        <f t="shared" si="62"/>
        <v>99.87344883158742</v>
      </c>
      <c r="J621" s="157">
        <f t="shared" si="63"/>
        <v>105.69209234066086</v>
      </c>
    </row>
    <row r="622" spans="1:10" ht="12.75" customHeight="1">
      <c r="A622" s="12"/>
      <c r="B622" s="44"/>
      <c r="C622" s="31">
        <v>4130</v>
      </c>
      <c r="D622" s="15" t="s">
        <v>74</v>
      </c>
      <c r="E622" s="184">
        <v>2345359</v>
      </c>
      <c r="F622" s="19">
        <v>2272000</v>
      </c>
      <c r="G622" s="19">
        <v>2482000</v>
      </c>
      <c r="H622" s="184">
        <v>2478859</v>
      </c>
      <c r="I622" s="226">
        <f t="shared" si="62"/>
        <v>99.87344883158742</v>
      </c>
      <c r="J622" s="149">
        <f t="shared" si="63"/>
        <v>105.69209234066086</v>
      </c>
    </row>
    <row r="623" spans="1:10" ht="12.75" customHeight="1">
      <c r="A623" s="99">
        <v>852</v>
      </c>
      <c r="B623" s="107"/>
      <c r="C623" s="106"/>
      <c r="D623" s="101" t="s">
        <v>96</v>
      </c>
      <c r="E623" s="143">
        <f>E625+E663+E719+E738+E742</f>
        <v>8815613.06</v>
      </c>
      <c r="F623" s="103">
        <f>F625+F663+F719+F738+F742+F770+F773</f>
        <v>8757010</v>
      </c>
      <c r="G623" s="103">
        <f>G625+G663+G719+G738+G742+G773</f>
        <v>9362325</v>
      </c>
      <c r="H623" s="247">
        <f>H625+H663+H719+H738+H742+H773</f>
        <v>9331347.059999999</v>
      </c>
      <c r="I623" s="224">
        <f t="shared" si="62"/>
        <v>99.66912129198676</v>
      </c>
      <c r="J623" s="105">
        <f t="shared" si="63"/>
        <v>105.85023408457084</v>
      </c>
    </row>
    <row r="624" spans="1:10" ht="12.75" customHeight="1">
      <c r="A624" s="100"/>
      <c r="B624" s="99"/>
      <c r="C624" s="106"/>
      <c r="D624" s="285" t="s">
        <v>216</v>
      </c>
      <c r="E624" s="516">
        <f>E626+E664+E743</f>
        <v>92744</v>
      </c>
      <c r="F624" s="517">
        <f>F626+F664+F743</f>
        <v>9000</v>
      </c>
      <c r="G624" s="517">
        <f>G626+G664+G743</f>
        <v>147800</v>
      </c>
      <c r="H624" s="516">
        <f>H626+H664+H743</f>
        <v>147800.2</v>
      </c>
      <c r="I624" s="224">
        <f t="shared" si="62"/>
        <v>100.00013531799729</v>
      </c>
      <c r="J624" s="105">
        <f t="shared" si="63"/>
        <v>159.36362460105238</v>
      </c>
    </row>
    <row r="625" spans="1:10" ht="12.75" customHeight="1">
      <c r="A625" s="5"/>
      <c r="B625" s="129">
        <v>85201</v>
      </c>
      <c r="C625" s="109"/>
      <c r="D625" s="109" t="s">
        <v>76</v>
      </c>
      <c r="E625" s="198">
        <f>E627+E656+E658</f>
        <v>1273501.1899999995</v>
      </c>
      <c r="F625" s="110">
        <f>F627+F656+F658</f>
        <v>1351200</v>
      </c>
      <c r="G625" s="110">
        <f>G627+G656+G658</f>
        <v>1372317</v>
      </c>
      <c r="H625" s="245">
        <f>H627+H656+H658+H660</f>
        <v>1371955.25</v>
      </c>
      <c r="I625" s="225">
        <f t="shared" si="62"/>
        <v>99.97363947251255</v>
      </c>
      <c r="J625" s="123">
        <f t="shared" si="63"/>
        <v>107.73097510807985</v>
      </c>
    </row>
    <row r="626" spans="1:10" ht="12.75" customHeight="1">
      <c r="A626" s="29"/>
      <c r="B626" s="127"/>
      <c r="C626" s="109"/>
      <c r="D626" s="121" t="s">
        <v>216</v>
      </c>
      <c r="E626" s="412">
        <v>0</v>
      </c>
      <c r="F626" s="511">
        <v>0</v>
      </c>
      <c r="G626" s="511">
        <v>0</v>
      </c>
      <c r="H626" s="412">
        <v>0</v>
      </c>
      <c r="I626" s="514">
        <v>0</v>
      </c>
      <c r="J626" s="515">
        <v>0</v>
      </c>
    </row>
    <row r="627" spans="1:10" ht="12.75" customHeight="1">
      <c r="A627" s="54"/>
      <c r="B627" s="56"/>
      <c r="C627" s="256"/>
      <c r="D627" s="59" t="s">
        <v>447</v>
      </c>
      <c r="E627" s="222">
        <f>SUM(E628)+SUM(E635:E655)</f>
        <v>1127354.9999999995</v>
      </c>
      <c r="F627" s="60">
        <f>SUM(F628)+SUM(F635:F655)</f>
        <v>1156430</v>
      </c>
      <c r="G627" s="60">
        <f>SUM(G628)+SUM(G635:G655)</f>
        <v>1187810</v>
      </c>
      <c r="H627" s="222">
        <f>SUM(H628)+SUM(H635:H655)</f>
        <v>1187486</v>
      </c>
      <c r="I627" s="228">
        <f>H627/G627*100</f>
        <v>99.97272291022975</v>
      </c>
      <c r="J627" s="157">
        <f>H627/E627*100</f>
        <v>105.33381233063237</v>
      </c>
    </row>
    <row r="628" spans="1:10" ht="12.75" customHeight="1">
      <c r="A628" s="11"/>
      <c r="B628" s="12"/>
      <c r="C628" s="15">
        <v>3020</v>
      </c>
      <c r="D628" s="15" t="s">
        <v>180</v>
      </c>
      <c r="E628" s="184">
        <v>774.19</v>
      </c>
      <c r="F628" s="19">
        <v>650</v>
      </c>
      <c r="G628" s="19">
        <v>276</v>
      </c>
      <c r="H628" s="184">
        <v>275.99</v>
      </c>
      <c r="I628" s="226">
        <f>H628/G628*100</f>
        <v>99.9963768115942</v>
      </c>
      <c r="J628" s="149">
        <f>H628/E628*100</f>
        <v>35.6488717239954</v>
      </c>
    </row>
    <row r="629" spans="1:10" ht="12.75" customHeight="1">
      <c r="A629" s="158"/>
      <c r="B629" s="158"/>
      <c r="C629" s="158"/>
      <c r="D629" s="158"/>
      <c r="E629" s="253"/>
      <c r="F629" s="161"/>
      <c r="G629" s="161"/>
      <c r="H629" s="253"/>
      <c r="I629" s="195"/>
      <c r="J629" s="509"/>
    </row>
    <row r="630" spans="1:10" ht="12.75" customHeight="1">
      <c r="A630" s="158"/>
      <c r="B630" s="158"/>
      <c r="C630" s="158"/>
      <c r="D630" s="158"/>
      <c r="E630" s="253"/>
      <c r="F630" s="161" t="s">
        <v>402</v>
      </c>
      <c r="G630" s="161"/>
      <c r="H630" s="253"/>
      <c r="I630" s="195"/>
      <c r="J630" s="509"/>
    </row>
    <row r="631" spans="1:10" ht="12.75" customHeight="1">
      <c r="A631" s="164"/>
      <c r="B631" s="165"/>
      <c r="C631" s="164"/>
      <c r="D631" s="166"/>
      <c r="E631" s="169" t="s">
        <v>3</v>
      </c>
      <c r="F631" s="167" t="s">
        <v>105</v>
      </c>
      <c r="G631" s="168" t="s">
        <v>106</v>
      </c>
      <c r="H631" s="169" t="s">
        <v>3</v>
      </c>
      <c r="I631" s="64" t="s">
        <v>107</v>
      </c>
      <c r="J631" s="65"/>
    </row>
    <row r="632" spans="1:10" ht="12.75" customHeight="1">
      <c r="A632" s="170" t="s">
        <v>102</v>
      </c>
      <c r="B632" s="171" t="s">
        <v>103</v>
      </c>
      <c r="C632" s="170" t="s">
        <v>4</v>
      </c>
      <c r="D632" s="172" t="s">
        <v>104</v>
      </c>
      <c r="E632" s="175" t="s">
        <v>347</v>
      </c>
      <c r="F632" s="173" t="s">
        <v>108</v>
      </c>
      <c r="G632" s="174" t="s">
        <v>109</v>
      </c>
      <c r="H632" s="175" t="s">
        <v>451</v>
      </c>
      <c r="I632" s="66"/>
      <c r="J632" s="67"/>
    </row>
    <row r="633" spans="1:10" ht="12.75" customHeight="1">
      <c r="A633" s="176"/>
      <c r="B633" s="177"/>
      <c r="C633" s="176"/>
      <c r="D633" s="178"/>
      <c r="E633" s="181"/>
      <c r="F633" s="179" t="s">
        <v>450</v>
      </c>
      <c r="G633" s="180" t="s">
        <v>110</v>
      </c>
      <c r="H633" s="181"/>
      <c r="I633" s="71" t="s">
        <v>111</v>
      </c>
      <c r="J633" s="68" t="s">
        <v>112</v>
      </c>
    </row>
    <row r="634" spans="1:10" ht="12.75" customHeight="1">
      <c r="A634" s="663">
        <v>1</v>
      </c>
      <c r="B634" s="663">
        <v>2</v>
      </c>
      <c r="C634" s="449">
        <v>3</v>
      </c>
      <c r="D634" s="449">
        <v>4</v>
      </c>
      <c r="E634" s="475">
        <v>5</v>
      </c>
      <c r="F634" s="475">
        <v>6</v>
      </c>
      <c r="G634" s="475">
        <v>7</v>
      </c>
      <c r="H634" s="476">
        <v>8</v>
      </c>
      <c r="I634" s="477">
        <v>9</v>
      </c>
      <c r="J634" s="478">
        <v>10</v>
      </c>
    </row>
    <row r="635" spans="1:10" ht="12.75" customHeight="1">
      <c r="A635" s="6"/>
      <c r="B635" s="7"/>
      <c r="C635" s="31">
        <v>3110</v>
      </c>
      <c r="D635" s="15" t="s">
        <v>77</v>
      </c>
      <c r="E635" s="184">
        <v>6389</v>
      </c>
      <c r="F635" s="19">
        <v>7500</v>
      </c>
      <c r="G635" s="19">
        <v>7084</v>
      </c>
      <c r="H635" s="184">
        <v>7084</v>
      </c>
      <c r="I635" s="226">
        <f>H635/G635*100</f>
        <v>100</v>
      </c>
      <c r="J635" s="149">
        <f>H635/E635*100</f>
        <v>110.87807168570983</v>
      </c>
    </row>
    <row r="636" spans="1:10" ht="12.75" customHeight="1">
      <c r="A636" s="30"/>
      <c r="B636" s="44"/>
      <c r="C636" s="31">
        <v>4010</v>
      </c>
      <c r="D636" s="15" t="s">
        <v>11</v>
      </c>
      <c r="E636" s="184">
        <v>657848.25</v>
      </c>
      <c r="F636" s="19">
        <v>699060</v>
      </c>
      <c r="G636" s="19">
        <v>698416</v>
      </c>
      <c r="H636" s="184">
        <v>698415.55</v>
      </c>
      <c r="I636" s="226">
        <f>H636/G636*100</f>
        <v>99.9999355684864</v>
      </c>
      <c r="J636" s="149">
        <f>H636/E636*100</f>
        <v>106.16666533657269</v>
      </c>
    </row>
    <row r="637" spans="1:10" ht="12.75" customHeight="1">
      <c r="A637" s="30"/>
      <c r="B637" s="44"/>
      <c r="C637" s="31">
        <v>4040</v>
      </c>
      <c r="D637" s="15" t="s">
        <v>12</v>
      </c>
      <c r="E637" s="184">
        <v>52046.69</v>
      </c>
      <c r="F637" s="19">
        <v>54000</v>
      </c>
      <c r="G637" s="19">
        <v>54583</v>
      </c>
      <c r="H637" s="184">
        <v>54582.95</v>
      </c>
      <c r="I637" s="226">
        <f>H637/G637*100</f>
        <v>99.99990839638716</v>
      </c>
      <c r="J637" s="149">
        <f>H637/E637*100</f>
        <v>104.87304764241489</v>
      </c>
    </row>
    <row r="638" spans="1:10" ht="12.75" customHeight="1">
      <c r="A638" s="170"/>
      <c r="B638" s="172"/>
      <c r="C638" s="31">
        <v>4110</v>
      </c>
      <c r="D638" s="15" t="s">
        <v>13</v>
      </c>
      <c r="E638" s="184">
        <v>118518.94</v>
      </c>
      <c r="F638" s="19">
        <v>126600</v>
      </c>
      <c r="G638" s="19">
        <v>124208</v>
      </c>
      <c r="H638" s="184">
        <v>124208.31</v>
      </c>
      <c r="I638" s="226">
        <f>H638/G638*100</f>
        <v>100.00024958134742</v>
      </c>
      <c r="J638" s="149">
        <f aca="true" t="shared" si="64" ref="J638:J658">H638/E638*100</f>
        <v>104.80038886611709</v>
      </c>
    </row>
    <row r="639" spans="1:10" ht="12.75" customHeight="1">
      <c r="A639" s="170"/>
      <c r="B639" s="172"/>
      <c r="C639" s="31">
        <v>4120</v>
      </c>
      <c r="D639" s="15" t="s">
        <v>14</v>
      </c>
      <c r="E639" s="184">
        <v>14999.01</v>
      </c>
      <c r="F639" s="19">
        <v>18010</v>
      </c>
      <c r="G639" s="19">
        <v>15085</v>
      </c>
      <c r="H639" s="184">
        <v>15085.11</v>
      </c>
      <c r="I639" s="226">
        <f>H639/G639*100</f>
        <v>100.00072920119325</v>
      </c>
      <c r="J639" s="149">
        <f t="shared" si="64"/>
        <v>100.57403788650052</v>
      </c>
    </row>
    <row r="640" spans="1:10" ht="12.75" customHeight="1">
      <c r="A640" s="30"/>
      <c r="B640" s="44"/>
      <c r="C640" s="31">
        <v>4170</v>
      </c>
      <c r="D640" s="15" t="s">
        <v>116</v>
      </c>
      <c r="E640" s="184">
        <v>2950</v>
      </c>
      <c r="F640" s="19">
        <v>800</v>
      </c>
      <c r="G640" s="19">
        <v>0</v>
      </c>
      <c r="H640" s="184">
        <v>0</v>
      </c>
      <c r="I640" s="226">
        <v>0</v>
      </c>
      <c r="J640" s="149">
        <f t="shared" si="64"/>
        <v>0</v>
      </c>
    </row>
    <row r="641" spans="1:10" ht="12.75" customHeight="1">
      <c r="A641" s="30"/>
      <c r="B641" s="44"/>
      <c r="C641" s="31">
        <v>4210</v>
      </c>
      <c r="D641" s="15" t="s">
        <v>7</v>
      </c>
      <c r="E641" s="184">
        <v>32312.05</v>
      </c>
      <c r="F641" s="19">
        <v>15720</v>
      </c>
      <c r="G641" s="19">
        <v>39522</v>
      </c>
      <c r="H641" s="184">
        <v>39198.84</v>
      </c>
      <c r="I641" s="226">
        <f aca="true" t="shared" si="65" ref="I641:I658">H641/G641*100</f>
        <v>99.18232882951267</v>
      </c>
      <c r="J641" s="149">
        <f t="shared" si="64"/>
        <v>121.31337999291286</v>
      </c>
    </row>
    <row r="642" spans="1:10" ht="12.75" customHeight="1">
      <c r="A642" s="30"/>
      <c r="B642" s="44"/>
      <c r="C642" s="31">
        <v>4220</v>
      </c>
      <c r="D642" s="15" t="s">
        <v>50</v>
      </c>
      <c r="E642" s="184">
        <v>81177</v>
      </c>
      <c r="F642" s="19">
        <v>87000</v>
      </c>
      <c r="G642" s="19">
        <v>82192</v>
      </c>
      <c r="H642" s="184">
        <v>82192.27</v>
      </c>
      <c r="I642" s="226">
        <f t="shared" si="65"/>
        <v>100.00032849912401</v>
      </c>
      <c r="J642" s="149">
        <f t="shared" si="64"/>
        <v>101.25068677088338</v>
      </c>
    </row>
    <row r="643" spans="1:10" ht="12.75" customHeight="1">
      <c r="A643" s="30"/>
      <c r="B643" s="44"/>
      <c r="C643" s="31">
        <v>4230</v>
      </c>
      <c r="D643" s="15" t="s">
        <v>97</v>
      </c>
      <c r="E643" s="184">
        <v>2772.08</v>
      </c>
      <c r="F643" s="19">
        <v>2600</v>
      </c>
      <c r="G643" s="19">
        <v>3608</v>
      </c>
      <c r="H643" s="184">
        <v>3607.85</v>
      </c>
      <c r="I643" s="226">
        <f t="shared" si="65"/>
        <v>99.99584257206207</v>
      </c>
      <c r="J643" s="149">
        <f t="shared" si="64"/>
        <v>130.14956278318087</v>
      </c>
    </row>
    <row r="644" spans="1:10" ht="12.75" customHeight="1">
      <c r="A644" s="30"/>
      <c r="B644" s="44"/>
      <c r="C644" s="31">
        <v>4240</v>
      </c>
      <c r="D644" s="15" t="s">
        <v>62</v>
      </c>
      <c r="E644" s="184">
        <v>4816.28</v>
      </c>
      <c r="F644" s="19">
        <v>4370</v>
      </c>
      <c r="G644" s="19">
        <v>6704</v>
      </c>
      <c r="H644" s="184">
        <v>6704.08</v>
      </c>
      <c r="I644" s="226">
        <f t="shared" si="65"/>
        <v>100.00119331742243</v>
      </c>
      <c r="J644" s="149">
        <f t="shared" si="64"/>
        <v>139.19622613303213</v>
      </c>
    </row>
    <row r="645" spans="1:10" ht="12.75" customHeight="1">
      <c r="A645" s="30"/>
      <c r="B645" s="44"/>
      <c r="C645" s="31">
        <v>4260</v>
      </c>
      <c r="D645" s="15" t="s">
        <v>15</v>
      </c>
      <c r="E645" s="184">
        <v>69343.99</v>
      </c>
      <c r="F645" s="19">
        <v>56300</v>
      </c>
      <c r="G645" s="19">
        <v>68266</v>
      </c>
      <c r="H645" s="184">
        <v>68265.42</v>
      </c>
      <c r="I645" s="226">
        <f t="shared" si="65"/>
        <v>99.99915038232795</v>
      </c>
      <c r="J645" s="149">
        <f t="shared" si="64"/>
        <v>98.44460925885573</v>
      </c>
    </row>
    <row r="646" spans="1:10" ht="12.75" customHeight="1">
      <c r="A646" s="30"/>
      <c r="B646" s="44"/>
      <c r="C646" s="31">
        <v>4270</v>
      </c>
      <c r="D646" s="15" t="s">
        <v>27</v>
      </c>
      <c r="E646" s="184">
        <v>331.96</v>
      </c>
      <c r="F646" s="19">
        <v>620</v>
      </c>
      <c r="G646" s="19">
        <v>755</v>
      </c>
      <c r="H646" s="184">
        <v>754.5</v>
      </c>
      <c r="I646" s="226">
        <f t="shared" si="65"/>
        <v>99.93377483443709</v>
      </c>
      <c r="J646" s="149">
        <f t="shared" si="64"/>
        <v>227.28642005060854</v>
      </c>
    </row>
    <row r="647" spans="1:10" ht="12.75" customHeight="1">
      <c r="A647" s="30"/>
      <c r="B647" s="44"/>
      <c r="C647" s="31">
        <v>4280</v>
      </c>
      <c r="D647" s="15" t="s">
        <v>95</v>
      </c>
      <c r="E647" s="184">
        <v>620</v>
      </c>
      <c r="F647" s="19">
        <v>330</v>
      </c>
      <c r="G647" s="19">
        <v>470</v>
      </c>
      <c r="H647" s="184">
        <v>470</v>
      </c>
      <c r="I647" s="226">
        <f t="shared" si="65"/>
        <v>100</v>
      </c>
      <c r="J647" s="149">
        <f t="shared" si="64"/>
        <v>75.80645161290323</v>
      </c>
    </row>
    <row r="648" spans="1:10" ht="12.75" customHeight="1">
      <c r="A648" s="30"/>
      <c r="B648" s="44"/>
      <c r="C648" s="31">
        <v>4300</v>
      </c>
      <c r="D648" s="15" t="s">
        <v>10</v>
      </c>
      <c r="E648" s="184">
        <v>41858.32</v>
      </c>
      <c r="F648" s="19">
        <v>38800</v>
      </c>
      <c r="G648" s="19">
        <v>44043</v>
      </c>
      <c r="H648" s="184">
        <v>44042.36</v>
      </c>
      <c r="I648" s="226">
        <f t="shared" si="65"/>
        <v>99.99854687464523</v>
      </c>
      <c r="J648" s="149">
        <f t="shared" si="64"/>
        <v>105.21769626683538</v>
      </c>
    </row>
    <row r="649" spans="1:10" ht="12.75" customHeight="1">
      <c r="A649" s="30"/>
      <c r="B649" s="44"/>
      <c r="C649" s="31">
        <v>4350</v>
      </c>
      <c r="D649" s="15" t="s">
        <v>124</v>
      </c>
      <c r="E649" s="184">
        <v>1004.16</v>
      </c>
      <c r="F649" s="19">
        <v>1050</v>
      </c>
      <c r="G649" s="19">
        <v>1004</v>
      </c>
      <c r="H649" s="184">
        <v>1004.16</v>
      </c>
      <c r="I649" s="226">
        <f t="shared" si="65"/>
        <v>100.01593625498009</v>
      </c>
      <c r="J649" s="149">
        <f t="shared" si="64"/>
        <v>100</v>
      </c>
    </row>
    <row r="650" spans="1:10" ht="12.75" customHeight="1">
      <c r="A650" s="30"/>
      <c r="B650" s="44"/>
      <c r="C650" s="31">
        <v>4370</v>
      </c>
      <c r="D650" s="15" t="s">
        <v>337</v>
      </c>
      <c r="E650" s="184">
        <v>2123.16</v>
      </c>
      <c r="F650" s="19">
        <v>2360</v>
      </c>
      <c r="G650" s="19">
        <v>2356</v>
      </c>
      <c r="H650" s="184">
        <v>2356.02</v>
      </c>
      <c r="I650" s="226">
        <f t="shared" si="65"/>
        <v>100.00084889643463</v>
      </c>
      <c r="J650" s="149">
        <f t="shared" si="64"/>
        <v>110.96761431074438</v>
      </c>
    </row>
    <row r="651" spans="1:10" ht="12.75" customHeight="1">
      <c r="A651" s="30"/>
      <c r="B651" s="44"/>
      <c r="C651" s="31">
        <v>4410</v>
      </c>
      <c r="D651" s="15" t="s">
        <v>16</v>
      </c>
      <c r="E651" s="184">
        <v>622.7</v>
      </c>
      <c r="F651" s="19">
        <v>900</v>
      </c>
      <c r="G651" s="19">
        <v>971</v>
      </c>
      <c r="H651" s="184">
        <v>971.04</v>
      </c>
      <c r="I651" s="226">
        <f t="shared" si="65"/>
        <v>100.00411946446961</v>
      </c>
      <c r="J651" s="149">
        <f t="shared" si="64"/>
        <v>155.94026015737913</v>
      </c>
    </row>
    <row r="652" spans="1:10" ht="12.75" customHeight="1">
      <c r="A652" s="30"/>
      <c r="B652" s="44"/>
      <c r="C652" s="31">
        <v>4430</v>
      </c>
      <c r="D652" s="15" t="s">
        <v>28</v>
      </c>
      <c r="E652" s="184">
        <v>4674</v>
      </c>
      <c r="F652" s="19">
        <v>4770</v>
      </c>
      <c r="G652" s="19">
        <v>4554</v>
      </c>
      <c r="H652" s="184">
        <v>4554.33</v>
      </c>
      <c r="I652" s="226">
        <f t="shared" si="65"/>
        <v>100.0072463768116</v>
      </c>
      <c r="J652" s="149">
        <f t="shared" si="64"/>
        <v>97.43966623876766</v>
      </c>
    </row>
    <row r="653" spans="1:10" ht="12.75" customHeight="1">
      <c r="A653" s="30"/>
      <c r="B653" s="44"/>
      <c r="C653" s="31">
        <v>4440</v>
      </c>
      <c r="D653" s="15" t="s">
        <v>17</v>
      </c>
      <c r="E653" s="184">
        <v>30395</v>
      </c>
      <c r="F653" s="19">
        <v>31380</v>
      </c>
      <c r="G653" s="19">
        <v>30450</v>
      </c>
      <c r="H653" s="184">
        <v>30450</v>
      </c>
      <c r="I653" s="226">
        <f t="shared" si="65"/>
        <v>100</v>
      </c>
      <c r="J653" s="149">
        <f t="shared" si="64"/>
        <v>100.18095081427867</v>
      </c>
    </row>
    <row r="654" spans="1:10" ht="12.75" customHeight="1">
      <c r="A654" s="30"/>
      <c r="B654" s="44"/>
      <c r="C654" s="31">
        <v>4520</v>
      </c>
      <c r="D654" s="15" t="s">
        <v>81</v>
      </c>
      <c r="E654" s="184">
        <v>109.22</v>
      </c>
      <c r="F654" s="19">
        <v>110</v>
      </c>
      <c r="G654" s="19">
        <v>1801</v>
      </c>
      <c r="H654" s="184">
        <v>1801.22</v>
      </c>
      <c r="I654" s="226">
        <f t="shared" si="65"/>
        <v>100.01221543586895</v>
      </c>
      <c r="J654" s="149">
        <f t="shared" si="64"/>
        <v>1649.1668192638713</v>
      </c>
    </row>
    <row r="655" spans="1:10" ht="12.75" customHeight="1">
      <c r="A655" s="30"/>
      <c r="B655" s="44"/>
      <c r="C655" s="31">
        <v>4700</v>
      </c>
      <c r="D655" s="15" t="s">
        <v>152</v>
      </c>
      <c r="E655" s="184">
        <v>1669</v>
      </c>
      <c r="F655" s="19">
        <v>3500</v>
      </c>
      <c r="G655" s="19">
        <v>1462</v>
      </c>
      <c r="H655" s="184">
        <v>1462</v>
      </c>
      <c r="I655" s="226">
        <f t="shared" si="65"/>
        <v>100</v>
      </c>
      <c r="J655" s="149">
        <f t="shared" si="64"/>
        <v>87.59736369083284</v>
      </c>
    </row>
    <row r="656" spans="1:10" ht="12.75" customHeight="1">
      <c r="A656" s="30"/>
      <c r="B656" s="44"/>
      <c r="C656" s="55"/>
      <c r="D656" s="59" t="s">
        <v>131</v>
      </c>
      <c r="E656" s="222">
        <v>87531.92</v>
      </c>
      <c r="F656" s="60">
        <v>150000</v>
      </c>
      <c r="G656" s="60">
        <v>142237</v>
      </c>
      <c r="H656" s="222">
        <f>H657</f>
        <v>142236.59</v>
      </c>
      <c r="I656" s="228">
        <f t="shared" si="65"/>
        <v>99.99971174870112</v>
      </c>
      <c r="J656" s="157">
        <f t="shared" si="64"/>
        <v>162.4968240157419</v>
      </c>
    </row>
    <row r="657" spans="1:10" ht="12.75" customHeight="1">
      <c r="A657" s="30"/>
      <c r="B657" s="44"/>
      <c r="C657" s="31">
        <v>3110</v>
      </c>
      <c r="D657" s="15" t="s">
        <v>77</v>
      </c>
      <c r="E657" s="184">
        <v>87531.92</v>
      </c>
      <c r="F657" s="19">
        <v>150000</v>
      </c>
      <c r="G657" s="19">
        <v>142237</v>
      </c>
      <c r="H657" s="184">
        <v>142236.59</v>
      </c>
      <c r="I657" s="226">
        <f t="shared" si="65"/>
        <v>99.99971174870112</v>
      </c>
      <c r="J657" s="149">
        <f t="shared" si="64"/>
        <v>162.4968240157419</v>
      </c>
    </row>
    <row r="658" spans="1:10" ht="12.75" customHeight="1">
      <c r="A658" s="30"/>
      <c r="B658" s="44"/>
      <c r="C658" s="31"/>
      <c r="D658" s="59" t="s">
        <v>167</v>
      </c>
      <c r="E658" s="222">
        <v>58614.27</v>
      </c>
      <c r="F658" s="60">
        <v>44770</v>
      </c>
      <c r="G658" s="60">
        <f>G662</f>
        <v>42270</v>
      </c>
      <c r="H658" s="222">
        <f>H662</f>
        <v>42232.66</v>
      </c>
      <c r="I658" s="228">
        <f t="shared" si="65"/>
        <v>99.91166311805063</v>
      </c>
      <c r="J658" s="157">
        <f t="shared" si="64"/>
        <v>72.0518399359064</v>
      </c>
    </row>
    <row r="659" spans="1:10" ht="12.75" customHeight="1">
      <c r="A659" s="30"/>
      <c r="B659" s="44"/>
      <c r="C659" s="31">
        <v>2310</v>
      </c>
      <c r="D659" s="182" t="s">
        <v>317</v>
      </c>
      <c r="E659" s="73"/>
      <c r="F659" s="429"/>
      <c r="G659" s="429"/>
      <c r="H659" s="73"/>
      <c r="I659" s="226"/>
      <c r="J659" s="149"/>
    </row>
    <row r="660" spans="1:10" ht="12.75" customHeight="1">
      <c r="A660" s="30"/>
      <c r="B660" s="44"/>
      <c r="C660" s="31"/>
      <c r="D660" s="182" t="s">
        <v>319</v>
      </c>
      <c r="E660" s="73">
        <v>0</v>
      </c>
      <c r="F660" s="429">
        <v>0</v>
      </c>
      <c r="G660" s="429">
        <v>0</v>
      </c>
      <c r="H660" s="73">
        <v>0</v>
      </c>
      <c r="I660" s="226">
        <v>0</v>
      </c>
      <c r="J660" s="149">
        <v>0</v>
      </c>
    </row>
    <row r="661" spans="1:10" ht="12.75" customHeight="1">
      <c r="A661" s="30"/>
      <c r="B661" s="44"/>
      <c r="C661" s="31">
        <v>2320</v>
      </c>
      <c r="D661" s="15" t="s">
        <v>114</v>
      </c>
      <c r="E661" s="184"/>
      <c r="F661" s="19"/>
      <c r="G661" s="19"/>
      <c r="H661" s="184"/>
      <c r="I661" s="226"/>
      <c r="J661" s="149"/>
    </row>
    <row r="662" spans="1:10" ht="12.75" customHeight="1">
      <c r="A662" s="30"/>
      <c r="B662" s="13"/>
      <c r="C662" s="31"/>
      <c r="D662" s="182" t="s">
        <v>319</v>
      </c>
      <c r="E662" s="184">
        <v>58614.27</v>
      </c>
      <c r="F662" s="19">
        <v>44770</v>
      </c>
      <c r="G662" s="19">
        <v>42270</v>
      </c>
      <c r="H662" s="184">
        <v>42232.66</v>
      </c>
      <c r="I662" s="226">
        <f>H662/G662*100</f>
        <v>99.91166311805063</v>
      </c>
      <c r="J662" s="149">
        <f>H662/E662*100</f>
        <v>72.0518399359064</v>
      </c>
    </row>
    <row r="663" spans="1:14" s="78" customFormat="1" ht="12.75" customHeight="1">
      <c r="A663" s="27"/>
      <c r="B663" s="129">
        <v>85202</v>
      </c>
      <c r="C663" s="108"/>
      <c r="D663" s="109" t="s">
        <v>78</v>
      </c>
      <c r="E663" s="198">
        <f>E665+E688</f>
        <v>5482057</v>
      </c>
      <c r="F663" s="110">
        <f>F665+F688</f>
        <v>5321400</v>
      </c>
      <c r="G663" s="110">
        <f>G665+G688</f>
        <v>5803022</v>
      </c>
      <c r="H663" s="245">
        <f>H665+H688</f>
        <v>5795606.999999999</v>
      </c>
      <c r="I663" s="225">
        <f>H663/G663*100</f>
        <v>99.87222174928854</v>
      </c>
      <c r="J663" s="123">
        <f>H663/E663*100</f>
        <v>105.71956840288233</v>
      </c>
      <c r="K663" s="76"/>
      <c r="L663" s="77"/>
      <c r="M663" s="77"/>
      <c r="N663" s="77"/>
    </row>
    <row r="664" spans="1:14" s="78" customFormat="1" ht="12.75" customHeight="1">
      <c r="A664" s="27"/>
      <c r="B664" s="127"/>
      <c r="C664" s="108"/>
      <c r="D664" s="109" t="s">
        <v>216</v>
      </c>
      <c r="E664" s="412">
        <f>E717+E687+E718</f>
        <v>92744</v>
      </c>
      <c r="F664" s="511">
        <f>F717+F687</f>
        <v>9000</v>
      </c>
      <c r="G664" s="511">
        <f>G687+G717+G718</f>
        <v>147800</v>
      </c>
      <c r="H664" s="412">
        <f>H687+H717+H718</f>
        <v>147800.2</v>
      </c>
      <c r="I664" s="514">
        <f>H664/G664*100</f>
        <v>100.00013531799729</v>
      </c>
      <c r="J664" s="515">
        <f>H664/E664*100</f>
        <v>159.36362460105238</v>
      </c>
      <c r="K664" s="76"/>
      <c r="L664" s="77"/>
      <c r="M664" s="77"/>
      <c r="N664" s="77"/>
    </row>
    <row r="665" spans="1:10" ht="12.75" customHeight="1">
      <c r="A665" s="56"/>
      <c r="B665" s="56"/>
      <c r="C665" s="55"/>
      <c r="D665" s="59" t="s">
        <v>79</v>
      </c>
      <c r="E665" s="222">
        <f>SUM(E666:E687)</f>
        <v>2289980.9999999995</v>
      </c>
      <c r="F665" s="60">
        <f>SUM(F666:F687)</f>
        <v>2385400</v>
      </c>
      <c r="G665" s="60">
        <f>SUM(G666:G687)</f>
        <v>2410280</v>
      </c>
      <c r="H665" s="222">
        <f>SUM(H666:H687)</f>
        <v>2402864.999999999</v>
      </c>
      <c r="I665" s="228">
        <f>H665/G665*100</f>
        <v>99.6923593939293</v>
      </c>
      <c r="J665" s="157">
        <f>H665/E665*100</f>
        <v>104.92947321396989</v>
      </c>
    </row>
    <row r="666" spans="1:10" ht="12.75" customHeight="1">
      <c r="A666" s="30"/>
      <c r="B666" s="30"/>
      <c r="C666" s="31">
        <v>3020</v>
      </c>
      <c r="D666" s="15" t="s">
        <v>180</v>
      </c>
      <c r="E666" s="184">
        <v>19399.04</v>
      </c>
      <c r="F666" s="19">
        <v>6000</v>
      </c>
      <c r="G666" s="19">
        <v>5954</v>
      </c>
      <c r="H666" s="184">
        <v>5954.21</v>
      </c>
      <c r="I666" s="226">
        <f>H666/G666*100</f>
        <v>100.00352704064494</v>
      </c>
      <c r="J666" s="149">
        <f>H666/E666*100</f>
        <v>30.693322968559265</v>
      </c>
    </row>
    <row r="667" spans="1:10" ht="12.75" customHeight="1">
      <c r="A667" s="30"/>
      <c r="B667" s="30"/>
      <c r="C667" s="31">
        <v>4010</v>
      </c>
      <c r="D667" s="15" t="s">
        <v>11</v>
      </c>
      <c r="E667" s="184">
        <v>1122028</v>
      </c>
      <c r="F667" s="19">
        <v>1189149</v>
      </c>
      <c r="G667" s="19">
        <v>1209961</v>
      </c>
      <c r="H667" s="184">
        <v>1209961</v>
      </c>
      <c r="I667" s="226">
        <f aca="true" t="shared" si="66" ref="I667:I687">H667/G667*100</f>
        <v>100</v>
      </c>
      <c r="J667" s="149">
        <f aca="true" t="shared" si="67" ref="J667:J687">H667/E667*100</f>
        <v>107.83697020038716</v>
      </c>
    </row>
    <row r="668" spans="1:10" ht="12.75" customHeight="1">
      <c r="A668" s="30"/>
      <c r="B668" s="30"/>
      <c r="C668" s="31">
        <v>4040</v>
      </c>
      <c r="D668" s="15" t="s">
        <v>12</v>
      </c>
      <c r="E668" s="184">
        <v>86043</v>
      </c>
      <c r="F668" s="19">
        <v>96690</v>
      </c>
      <c r="G668" s="19">
        <v>88474</v>
      </c>
      <c r="H668" s="184">
        <v>88474.42</v>
      </c>
      <c r="I668" s="226">
        <f t="shared" si="66"/>
        <v>100.00047471573569</v>
      </c>
      <c r="J668" s="149">
        <f t="shared" si="67"/>
        <v>102.82581964831536</v>
      </c>
    </row>
    <row r="669" spans="1:10" ht="12.75" customHeight="1">
      <c r="A669" s="30"/>
      <c r="B669" s="30"/>
      <c r="C669" s="31">
        <v>4110</v>
      </c>
      <c r="D669" s="15" t="s">
        <v>13</v>
      </c>
      <c r="E669" s="184">
        <v>204606.07</v>
      </c>
      <c r="F669" s="19">
        <v>217581</v>
      </c>
      <c r="G669" s="19">
        <v>218283</v>
      </c>
      <c r="H669" s="184">
        <v>218283.11</v>
      </c>
      <c r="I669" s="226">
        <f t="shared" si="66"/>
        <v>100.00005039329677</v>
      </c>
      <c r="J669" s="149">
        <f t="shared" si="67"/>
        <v>106.68457196797729</v>
      </c>
    </row>
    <row r="670" spans="1:10" ht="12.75" customHeight="1">
      <c r="A670" s="30"/>
      <c r="B670" s="30"/>
      <c r="C670" s="31">
        <v>4120</v>
      </c>
      <c r="D670" s="15" t="s">
        <v>14</v>
      </c>
      <c r="E670" s="184">
        <v>25564.1</v>
      </c>
      <c r="F670" s="19">
        <v>26034</v>
      </c>
      <c r="G670" s="19">
        <v>23213</v>
      </c>
      <c r="H670" s="184">
        <v>23212.58</v>
      </c>
      <c r="I670" s="226">
        <f t="shared" si="66"/>
        <v>99.99819066902168</v>
      </c>
      <c r="J670" s="149">
        <f t="shared" si="67"/>
        <v>90.80147550666756</v>
      </c>
    </row>
    <row r="671" spans="1:10" ht="12.75" customHeight="1">
      <c r="A671" s="9"/>
      <c r="B671" s="9"/>
      <c r="C671" s="37">
        <v>4170</v>
      </c>
      <c r="D671" s="15" t="s">
        <v>116</v>
      </c>
      <c r="E671" s="259">
        <v>3882.4</v>
      </c>
      <c r="F671" s="39">
        <v>3700</v>
      </c>
      <c r="G671" s="39">
        <v>414</v>
      </c>
      <c r="H671" s="259">
        <v>414.02</v>
      </c>
      <c r="I671" s="226">
        <f t="shared" si="66"/>
        <v>100.0048309178744</v>
      </c>
      <c r="J671" s="149">
        <f t="shared" si="67"/>
        <v>10.664022254275705</v>
      </c>
    </row>
    <row r="672" spans="1:10" ht="12.75" customHeight="1">
      <c r="A672" s="30"/>
      <c r="B672" s="30"/>
      <c r="C672" s="31">
        <v>4210</v>
      </c>
      <c r="D672" s="15" t="s">
        <v>7</v>
      </c>
      <c r="E672" s="184">
        <v>318305.73</v>
      </c>
      <c r="F672" s="19">
        <v>310376</v>
      </c>
      <c r="G672" s="19">
        <v>330588</v>
      </c>
      <c r="H672" s="184">
        <v>326819.33</v>
      </c>
      <c r="I672" s="226">
        <f t="shared" si="66"/>
        <v>98.86001004271178</v>
      </c>
      <c r="J672" s="149">
        <f t="shared" si="67"/>
        <v>102.67466124470961</v>
      </c>
    </row>
    <row r="673" spans="1:10" ht="12.75" customHeight="1">
      <c r="A673" s="30"/>
      <c r="B673" s="30"/>
      <c r="C673" s="31">
        <v>4220</v>
      </c>
      <c r="D673" s="15" t="s">
        <v>50</v>
      </c>
      <c r="E673" s="184">
        <v>209231.65</v>
      </c>
      <c r="F673" s="19">
        <v>218912</v>
      </c>
      <c r="G673" s="19">
        <v>237212</v>
      </c>
      <c r="H673" s="184">
        <v>233565.76</v>
      </c>
      <c r="I673" s="226">
        <f t="shared" si="66"/>
        <v>98.4628770888488</v>
      </c>
      <c r="J673" s="149">
        <f t="shared" si="67"/>
        <v>111.6302242036518</v>
      </c>
    </row>
    <row r="674" spans="1:10" ht="12.75" customHeight="1">
      <c r="A674" s="30"/>
      <c r="B674" s="30"/>
      <c r="C674" s="31">
        <v>4230</v>
      </c>
      <c r="D674" s="15" t="s">
        <v>80</v>
      </c>
      <c r="E674" s="184">
        <v>4212.39</v>
      </c>
      <c r="F674" s="19">
        <v>7000</v>
      </c>
      <c r="G674" s="19">
        <v>7398</v>
      </c>
      <c r="H674" s="184">
        <v>7397.55</v>
      </c>
      <c r="I674" s="226">
        <f t="shared" si="66"/>
        <v>99.99391727493916</v>
      </c>
      <c r="J674" s="149">
        <f t="shared" si="67"/>
        <v>175.61408131725693</v>
      </c>
    </row>
    <row r="675" spans="1:10" ht="12.75" customHeight="1">
      <c r="A675" s="30"/>
      <c r="B675" s="30"/>
      <c r="C675" s="31">
        <v>4260</v>
      </c>
      <c r="D675" s="15" t="s">
        <v>15</v>
      </c>
      <c r="E675" s="184">
        <v>123117.42</v>
      </c>
      <c r="F675" s="19">
        <v>129300</v>
      </c>
      <c r="G675" s="19">
        <v>115625</v>
      </c>
      <c r="H675" s="184">
        <v>115624.98</v>
      </c>
      <c r="I675" s="226">
        <f t="shared" si="66"/>
        <v>99.9999827027027</v>
      </c>
      <c r="J675" s="149">
        <f t="shared" si="67"/>
        <v>93.91439489229063</v>
      </c>
    </row>
    <row r="676" spans="1:10" ht="12.75" customHeight="1">
      <c r="A676" s="30"/>
      <c r="B676" s="30"/>
      <c r="C676" s="31">
        <v>4270</v>
      </c>
      <c r="D676" s="15" t="s">
        <v>27</v>
      </c>
      <c r="E676" s="184">
        <v>13778.24</v>
      </c>
      <c r="F676" s="19">
        <v>30415</v>
      </c>
      <c r="G676" s="19">
        <v>21046</v>
      </c>
      <c r="H676" s="184">
        <v>21046.26</v>
      </c>
      <c r="I676" s="226">
        <f t="shared" si="66"/>
        <v>100.00123538914758</v>
      </c>
      <c r="J676" s="149">
        <f t="shared" si="67"/>
        <v>152.74998838748635</v>
      </c>
    </row>
    <row r="677" spans="1:10" ht="12.75" customHeight="1">
      <c r="A677" s="30"/>
      <c r="B677" s="30"/>
      <c r="C677" s="31">
        <v>4280</v>
      </c>
      <c r="D677" s="15" t="s">
        <v>218</v>
      </c>
      <c r="E677" s="184">
        <v>1405</v>
      </c>
      <c r="F677" s="19">
        <v>900</v>
      </c>
      <c r="G677" s="19">
        <v>885</v>
      </c>
      <c r="H677" s="184">
        <v>885</v>
      </c>
      <c r="I677" s="226">
        <f t="shared" si="66"/>
        <v>100</v>
      </c>
      <c r="J677" s="149">
        <f t="shared" si="67"/>
        <v>62.989323843416365</v>
      </c>
    </row>
    <row r="678" spans="1:10" ht="12.75" customHeight="1">
      <c r="A678" s="30"/>
      <c r="B678" s="30"/>
      <c r="C678" s="13">
        <v>4300</v>
      </c>
      <c r="D678" s="12" t="s">
        <v>10</v>
      </c>
      <c r="E678" s="260">
        <v>70511.9</v>
      </c>
      <c r="F678" s="189">
        <v>72000</v>
      </c>
      <c r="G678" s="189">
        <v>70405</v>
      </c>
      <c r="H678" s="260">
        <v>70405.19</v>
      </c>
      <c r="I678" s="226">
        <f t="shared" si="66"/>
        <v>100.00026986719695</v>
      </c>
      <c r="J678" s="149">
        <f t="shared" si="67"/>
        <v>99.84866384255709</v>
      </c>
    </row>
    <row r="679" spans="1:10" ht="12.75" customHeight="1">
      <c r="A679" s="30"/>
      <c r="B679" s="30"/>
      <c r="C679" s="31">
        <v>4350</v>
      </c>
      <c r="D679" s="15" t="s">
        <v>124</v>
      </c>
      <c r="E679" s="184">
        <v>720</v>
      </c>
      <c r="F679" s="19">
        <v>720</v>
      </c>
      <c r="G679" s="19">
        <v>720</v>
      </c>
      <c r="H679" s="184">
        <v>720</v>
      </c>
      <c r="I679" s="226">
        <f t="shared" si="66"/>
        <v>100</v>
      </c>
      <c r="J679" s="149">
        <f t="shared" si="67"/>
        <v>100</v>
      </c>
    </row>
    <row r="680" spans="1:10" ht="12.75" customHeight="1">
      <c r="A680" s="30"/>
      <c r="B680" s="30"/>
      <c r="C680" s="31">
        <v>4360</v>
      </c>
      <c r="D680" s="6" t="s">
        <v>164</v>
      </c>
      <c r="E680" s="184">
        <v>250</v>
      </c>
      <c r="F680" s="19">
        <v>300</v>
      </c>
      <c r="G680" s="19">
        <v>150</v>
      </c>
      <c r="H680" s="184">
        <v>150</v>
      </c>
      <c r="I680" s="226">
        <f t="shared" si="66"/>
        <v>100</v>
      </c>
      <c r="J680" s="149">
        <f t="shared" si="67"/>
        <v>60</v>
      </c>
    </row>
    <row r="681" spans="1:10" ht="12.75" customHeight="1">
      <c r="A681" s="30"/>
      <c r="B681" s="30"/>
      <c r="C681" s="31">
        <v>4370</v>
      </c>
      <c r="D681" s="15" t="s">
        <v>337</v>
      </c>
      <c r="E681" s="184">
        <v>4604.84</v>
      </c>
      <c r="F681" s="19">
        <v>4800</v>
      </c>
      <c r="G681" s="19">
        <v>4726</v>
      </c>
      <c r="H681" s="184">
        <v>4725.5</v>
      </c>
      <c r="I681" s="226">
        <f t="shared" si="66"/>
        <v>99.98942022852306</v>
      </c>
      <c r="J681" s="149">
        <f t="shared" si="67"/>
        <v>102.62028648118067</v>
      </c>
    </row>
    <row r="682" spans="1:10" ht="12.75" customHeight="1">
      <c r="A682" s="30"/>
      <c r="B682" s="30"/>
      <c r="C682" s="31">
        <v>4410</v>
      </c>
      <c r="D682" s="15" t="s">
        <v>16</v>
      </c>
      <c r="E682" s="184">
        <v>0</v>
      </c>
      <c r="F682" s="19">
        <v>200</v>
      </c>
      <c r="G682" s="19">
        <v>30</v>
      </c>
      <c r="H682" s="184">
        <v>30</v>
      </c>
      <c r="I682" s="226">
        <f t="shared" si="66"/>
        <v>100</v>
      </c>
      <c r="J682" s="149">
        <v>0</v>
      </c>
    </row>
    <row r="683" spans="1:10" ht="12.75" customHeight="1">
      <c r="A683" s="30"/>
      <c r="B683" s="30"/>
      <c r="C683" s="31">
        <v>4430</v>
      </c>
      <c r="D683" s="15" t="s">
        <v>28</v>
      </c>
      <c r="E683" s="184">
        <v>8444.13</v>
      </c>
      <c r="F683" s="19">
        <v>6100</v>
      </c>
      <c r="G683" s="19">
        <v>6683</v>
      </c>
      <c r="H683" s="184">
        <v>6683</v>
      </c>
      <c r="I683" s="226">
        <f t="shared" si="66"/>
        <v>100</v>
      </c>
      <c r="J683" s="149">
        <f t="shared" si="67"/>
        <v>79.14373653650524</v>
      </c>
    </row>
    <row r="684" spans="1:10" ht="12.75" customHeight="1">
      <c r="A684" s="30"/>
      <c r="B684" s="30"/>
      <c r="C684" s="31">
        <v>4440</v>
      </c>
      <c r="D684" s="15" t="s">
        <v>17</v>
      </c>
      <c r="E684" s="184">
        <v>52308</v>
      </c>
      <c r="F684" s="19">
        <v>52308</v>
      </c>
      <c r="G684" s="19">
        <v>55768</v>
      </c>
      <c r="H684" s="184">
        <v>55768</v>
      </c>
      <c r="I684" s="226">
        <f t="shared" si="66"/>
        <v>100</v>
      </c>
      <c r="J684" s="149">
        <f t="shared" si="67"/>
        <v>106.61466697254723</v>
      </c>
    </row>
    <row r="685" spans="1:10" ht="12.75" customHeight="1">
      <c r="A685" s="30"/>
      <c r="B685" s="30"/>
      <c r="C685" s="13">
        <v>4520</v>
      </c>
      <c r="D685" s="12" t="s">
        <v>81</v>
      </c>
      <c r="E685" s="260">
        <v>915.09</v>
      </c>
      <c r="F685" s="189">
        <v>915</v>
      </c>
      <c r="G685" s="189">
        <v>915</v>
      </c>
      <c r="H685" s="260">
        <v>915.09</v>
      </c>
      <c r="I685" s="226">
        <f t="shared" si="66"/>
        <v>100.00983606557377</v>
      </c>
      <c r="J685" s="149">
        <f t="shared" si="67"/>
        <v>100</v>
      </c>
    </row>
    <row r="686" spans="1:10" ht="12.75" customHeight="1">
      <c r="A686" s="30"/>
      <c r="B686" s="30"/>
      <c r="C686" s="31">
        <v>4700</v>
      </c>
      <c r="D686" s="15" t="s">
        <v>165</v>
      </c>
      <c r="E686" s="184">
        <v>110</v>
      </c>
      <c r="F686" s="19">
        <v>3000</v>
      </c>
      <c r="G686" s="19">
        <v>3930</v>
      </c>
      <c r="H686" s="184">
        <v>3930</v>
      </c>
      <c r="I686" s="226">
        <f t="shared" si="66"/>
        <v>100</v>
      </c>
      <c r="J686" s="149">
        <f t="shared" si="67"/>
        <v>3572.7272727272725</v>
      </c>
    </row>
    <row r="687" spans="1:10" ht="12.75" customHeight="1">
      <c r="A687" s="30"/>
      <c r="B687" s="30"/>
      <c r="C687" s="31">
        <v>6050</v>
      </c>
      <c r="D687" s="15" t="s">
        <v>126</v>
      </c>
      <c r="E687" s="184">
        <v>20544</v>
      </c>
      <c r="F687" s="19">
        <v>9000</v>
      </c>
      <c r="G687" s="19">
        <v>7900</v>
      </c>
      <c r="H687" s="184">
        <v>7900</v>
      </c>
      <c r="I687" s="226">
        <f t="shared" si="66"/>
        <v>100</v>
      </c>
      <c r="J687" s="149">
        <f t="shared" si="67"/>
        <v>38.454049844236756</v>
      </c>
    </row>
    <row r="688" spans="1:10" ht="12.75" customHeight="1">
      <c r="A688" s="56"/>
      <c r="B688" s="56"/>
      <c r="C688" s="55"/>
      <c r="D688" s="59" t="s">
        <v>82</v>
      </c>
      <c r="E688" s="222">
        <f>SUM(E689:E691)+SUM(E698:E718)</f>
        <v>3192076</v>
      </c>
      <c r="F688" s="60">
        <f>SUM(F689:F691)+SUM(F698:F718)</f>
        <v>2936000</v>
      </c>
      <c r="G688" s="60">
        <f>SUM(G689:G691)+SUM(G698:G718)</f>
        <v>3392742</v>
      </c>
      <c r="H688" s="222">
        <f>SUM(H689:H691)+SUM(H698:H718)</f>
        <v>3392742</v>
      </c>
      <c r="I688" s="228">
        <f>H688/G688*100</f>
        <v>100</v>
      </c>
      <c r="J688" s="74">
        <f>H688/E688*100</f>
        <v>106.28637914636118</v>
      </c>
    </row>
    <row r="689" spans="1:10" ht="12.75" customHeight="1">
      <c r="A689" s="56"/>
      <c r="B689" s="56"/>
      <c r="C689" s="31">
        <v>3020</v>
      </c>
      <c r="D689" s="15" t="s">
        <v>180</v>
      </c>
      <c r="E689" s="184">
        <v>8210.22</v>
      </c>
      <c r="F689" s="19">
        <v>9000</v>
      </c>
      <c r="G689" s="19">
        <v>12772</v>
      </c>
      <c r="H689" s="184">
        <v>12771.83</v>
      </c>
      <c r="I689" s="226">
        <f>H689/G689*100</f>
        <v>99.99866896335735</v>
      </c>
      <c r="J689" s="41">
        <f>H689/E689*100</f>
        <v>155.5601433335526</v>
      </c>
    </row>
    <row r="690" spans="1:10" ht="12.75" customHeight="1">
      <c r="A690" s="30"/>
      <c r="B690" s="30"/>
      <c r="C690" s="31">
        <v>4010</v>
      </c>
      <c r="D690" s="15" t="s">
        <v>11</v>
      </c>
      <c r="E690" s="184">
        <v>1577453.94</v>
      </c>
      <c r="F690" s="19">
        <v>1675470</v>
      </c>
      <c r="G690" s="19">
        <v>1704480</v>
      </c>
      <c r="H690" s="184">
        <v>1704480.03</v>
      </c>
      <c r="I690" s="226">
        <f aca="true" t="shared" si="68" ref="I690:I716">H690/G690*100</f>
        <v>100.00000176006758</v>
      </c>
      <c r="J690" s="41">
        <f aca="true" t="shared" si="69" ref="J690:J715">H690/E690*100</f>
        <v>108.0526021571191</v>
      </c>
    </row>
    <row r="691" spans="1:10" ht="12.75" customHeight="1">
      <c r="A691" s="12"/>
      <c r="B691" s="12"/>
      <c r="C691" s="31">
        <v>4040</v>
      </c>
      <c r="D691" s="15" t="s">
        <v>12</v>
      </c>
      <c r="E691" s="184">
        <v>112603.69</v>
      </c>
      <c r="F691" s="19">
        <v>132360</v>
      </c>
      <c r="G691" s="19">
        <v>114258</v>
      </c>
      <c r="H691" s="184">
        <v>114258.13</v>
      </c>
      <c r="I691" s="226">
        <f t="shared" si="68"/>
        <v>100.00011377759105</v>
      </c>
      <c r="J691" s="41">
        <f t="shared" si="69"/>
        <v>101.46925913351508</v>
      </c>
    </row>
    <row r="692" spans="1:10" ht="12.75" customHeight="1">
      <c r="A692" s="158"/>
      <c r="B692" s="158"/>
      <c r="C692" s="158"/>
      <c r="D692" s="158"/>
      <c r="E692" s="253"/>
      <c r="F692" s="161"/>
      <c r="G692" s="161"/>
      <c r="H692" s="253"/>
      <c r="I692" s="195"/>
      <c r="J692" s="70"/>
    </row>
    <row r="693" spans="1:10" ht="12.75" customHeight="1">
      <c r="A693" s="158"/>
      <c r="B693" s="158"/>
      <c r="C693" s="158"/>
      <c r="D693" s="158"/>
      <c r="E693" s="253"/>
      <c r="F693" s="161" t="s">
        <v>504</v>
      </c>
      <c r="G693" s="161"/>
      <c r="H693" s="253"/>
      <c r="I693" s="195"/>
      <c r="J693" s="70"/>
    </row>
    <row r="694" spans="1:10" ht="12.75" customHeight="1">
      <c r="A694" s="164"/>
      <c r="B694" s="165"/>
      <c r="C694" s="164"/>
      <c r="D694" s="166"/>
      <c r="E694" s="169" t="s">
        <v>3</v>
      </c>
      <c r="F694" s="167" t="s">
        <v>105</v>
      </c>
      <c r="G694" s="168" t="s">
        <v>106</v>
      </c>
      <c r="H694" s="169" t="s">
        <v>3</v>
      </c>
      <c r="I694" s="64" t="s">
        <v>107</v>
      </c>
      <c r="J694" s="65"/>
    </row>
    <row r="695" spans="1:10" ht="12.75" customHeight="1">
      <c r="A695" s="170" t="s">
        <v>102</v>
      </c>
      <c r="B695" s="171" t="s">
        <v>103</v>
      </c>
      <c r="C695" s="170" t="s">
        <v>4</v>
      </c>
      <c r="D695" s="172" t="s">
        <v>104</v>
      </c>
      <c r="E695" s="175" t="s">
        <v>347</v>
      </c>
      <c r="F695" s="173" t="s">
        <v>108</v>
      </c>
      <c r="G695" s="174" t="s">
        <v>109</v>
      </c>
      <c r="H695" s="175" t="s">
        <v>451</v>
      </c>
      <c r="I695" s="66"/>
      <c r="J695" s="67"/>
    </row>
    <row r="696" spans="1:10" ht="12.75" customHeight="1">
      <c r="A696" s="176"/>
      <c r="B696" s="177"/>
      <c r="C696" s="176"/>
      <c r="D696" s="178"/>
      <c r="E696" s="181"/>
      <c r="F696" s="179" t="s">
        <v>450</v>
      </c>
      <c r="G696" s="180" t="s">
        <v>110</v>
      </c>
      <c r="H696" s="181"/>
      <c r="I696" s="71" t="s">
        <v>111</v>
      </c>
      <c r="J696" s="68" t="s">
        <v>112</v>
      </c>
    </row>
    <row r="697" spans="1:10" ht="12.75" customHeight="1">
      <c r="A697" s="663">
        <v>1</v>
      </c>
      <c r="B697" s="663">
        <v>2</v>
      </c>
      <c r="C697" s="449">
        <v>3</v>
      </c>
      <c r="D697" s="449">
        <v>4</v>
      </c>
      <c r="E697" s="475">
        <v>5</v>
      </c>
      <c r="F697" s="475">
        <v>6</v>
      </c>
      <c r="G697" s="475">
        <v>7</v>
      </c>
      <c r="H697" s="476">
        <v>8</v>
      </c>
      <c r="I697" s="477">
        <v>9</v>
      </c>
      <c r="J697" s="478">
        <v>10</v>
      </c>
    </row>
    <row r="698" spans="1:10" ht="12.75" customHeight="1">
      <c r="A698" s="6"/>
      <c r="B698" s="7"/>
      <c r="C698" s="31">
        <v>4110</v>
      </c>
      <c r="D698" s="15" t="s">
        <v>13</v>
      </c>
      <c r="E698" s="184">
        <v>289059.89</v>
      </c>
      <c r="F698" s="19">
        <v>316200</v>
      </c>
      <c r="G698" s="19">
        <v>317087</v>
      </c>
      <c r="H698" s="184">
        <v>317086.94</v>
      </c>
      <c r="I698" s="226">
        <f t="shared" si="68"/>
        <v>99.99998107774837</v>
      </c>
      <c r="J698" s="41">
        <f t="shared" si="69"/>
        <v>109.69593187072755</v>
      </c>
    </row>
    <row r="699" spans="1:10" ht="12.75" customHeight="1">
      <c r="A699" s="30"/>
      <c r="B699" s="44"/>
      <c r="C699" s="31">
        <v>4120</v>
      </c>
      <c r="D699" s="15" t="s">
        <v>14</v>
      </c>
      <c r="E699" s="184">
        <v>30414.64</v>
      </c>
      <c r="F699" s="19">
        <v>42540</v>
      </c>
      <c r="G699" s="19">
        <v>31416</v>
      </c>
      <c r="H699" s="184">
        <v>31416.05</v>
      </c>
      <c r="I699" s="226">
        <f t="shared" si="68"/>
        <v>100.00015915457092</v>
      </c>
      <c r="J699" s="41">
        <f t="shared" si="69"/>
        <v>103.29252623078887</v>
      </c>
    </row>
    <row r="700" spans="1:10" ht="12.75" customHeight="1">
      <c r="A700" s="30"/>
      <c r="B700" s="44"/>
      <c r="C700" s="31">
        <v>4170</v>
      </c>
      <c r="D700" s="15" t="s">
        <v>116</v>
      </c>
      <c r="E700" s="184">
        <v>51071.84</v>
      </c>
      <c r="F700" s="19">
        <v>30000</v>
      </c>
      <c r="G700" s="19">
        <v>70956</v>
      </c>
      <c r="H700" s="184">
        <v>70956.28</v>
      </c>
      <c r="I700" s="226">
        <f>H700/G700*100</f>
        <v>100.00039461074468</v>
      </c>
      <c r="J700" s="41">
        <f t="shared" si="69"/>
        <v>138.9342541799943</v>
      </c>
    </row>
    <row r="701" spans="1:10" ht="12.75" customHeight="1">
      <c r="A701" s="30"/>
      <c r="B701" s="44"/>
      <c r="C701" s="31">
        <v>4210</v>
      </c>
      <c r="D701" s="15" t="s">
        <v>7</v>
      </c>
      <c r="E701" s="184">
        <v>431820.52</v>
      </c>
      <c r="F701" s="19">
        <v>215285</v>
      </c>
      <c r="G701" s="19">
        <v>412387</v>
      </c>
      <c r="H701" s="184">
        <v>412386.45</v>
      </c>
      <c r="I701" s="226">
        <f t="shared" si="68"/>
        <v>99.99986663013141</v>
      </c>
      <c r="J701" s="41">
        <f t="shared" si="69"/>
        <v>95.49950289532327</v>
      </c>
    </row>
    <row r="702" spans="1:10" ht="12.75" customHeight="1">
      <c r="A702" s="30"/>
      <c r="B702" s="44"/>
      <c r="C702" s="31">
        <v>4220</v>
      </c>
      <c r="D702" s="15" t="s">
        <v>50</v>
      </c>
      <c r="E702" s="184">
        <v>294999.54</v>
      </c>
      <c r="F702" s="19">
        <v>280000</v>
      </c>
      <c r="G702" s="19">
        <v>288000</v>
      </c>
      <c r="H702" s="184">
        <v>288000</v>
      </c>
      <c r="I702" s="226">
        <f t="shared" si="68"/>
        <v>100</v>
      </c>
      <c r="J702" s="41">
        <f t="shared" si="69"/>
        <v>97.62727087642239</v>
      </c>
    </row>
    <row r="703" spans="1:10" ht="12.75" customHeight="1">
      <c r="A703" s="30"/>
      <c r="B703" s="44"/>
      <c r="C703" s="31">
        <v>4230</v>
      </c>
      <c r="D703" s="15" t="s">
        <v>219</v>
      </c>
      <c r="E703" s="184">
        <v>15999.95</v>
      </c>
      <c r="F703" s="19">
        <v>10000</v>
      </c>
      <c r="G703" s="19">
        <v>10343</v>
      </c>
      <c r="H703" s="184">
        <v>10343.24</v>
      </c>
      <c r="I703" s="226">
        <f t="shared" si="68"/>
        <v>100.00232040993909</v>
      </c>
      <c r="J703" s="41">
        <f t="shared" si="69"/>
        <v>64.64545201703756</v>
      </c>
    </row>
    <row r="704" spans="1:10" ht="12.75" customHeight="1">
      <c r="A704" s="30"/>
      <c r="B704" s="44"/>
      <c r="C704" s="31">
        <v>4260</v>
      </c>
      <c r="D704" s="15" t="s">
        <v>15</v>
      </c>
      <c r="E704" s="184">
        <v>97611.19</v>
      </c>
      <c r="F704" s="19">
        <v>80000</v>
      </c>
      <c r="G704" s="19">
        <v>77925</v>
      </c>
      <c r="H704" s="184">
        <v>77925.36</v>
      </c>
      <c r="I704" s="226">
        <f t="shared" si="68"/>
        <v>100.00046198267565</v>
      </c>
      <c r="J704" s="41">
        <f t="shared" si="69"/>
        <v>79.83240446100494</v>
      </c>
    </row>
    <row r="705" spans="1:10" ht="12.75" customHeight="1">
      <c r="A705" s="30"/>
      <c r="B705" s="44"/>
      <c r="C705" s="31">
        <v>4270</v>
      </c>
      <c r="D705" s="15" t="s">
        <v>27</v>
      </c>
      <c r="E705" s="184">
        <v>60763.35</v>
      </c>
      <c r="F705" s="19">
        <v>20000</v>
      </c>
      <c r="G705" s="19">
        <v>65245</v>
      </c>
      <c r="H705" s="184">
        <v>65245.39</v>
      </c>
      <c r="I705" s="226">
        <f t="shared" si="68"/>
        <v>100.00059774695377</v>
      </c>
      <c r="J705" s="41">
        <f t="shared" si="69"/>
        <v>107.37622267370051</v>
      </c>
    </row>
    <row r="706" spans="1:10" ht="12.75" customHeight="1">
      <c r="A706" s="30"/>
      <c r="B706" s="44"/>
      <c r="C706" s="31">
        <v>4280</v>
      </c>
      <c r="D706" s="15" t="s">
        <v>95</v>
      </c>
      <c r="E706" s="184">
        <v>2015</v>
      </c>
      <c r="F706" s="19">
        <v>2000</v>
      </c>
      <c r="G706" s="19">
        <v>1410</v>
      </c>
      <c r="H706" s="184">
        <v>1410</v>
      </c>
      <c r="I706" s="226">
        <f t="shared" si="68"/>
        <v>100</v>
      </c>
      <c r="J706" s="41">
        <f t="shared" si="69"/>
        <v>69.97518610421837</v>
      </c>
    </row>
    <row r="707" spans="1:10" ht="12.75" customHeight="1">
      <c r="A707" s="30"/>
      <c r="B707" s="44"/>
      <c r="C707" s="31">
        <v>4300</v>
      </c>
      <c r="D707" s="15" t="s">
        <v>10</v>
      </c>
      <c r="E707" s="184">
        <v>44985.98</v>
      </c>
      <c r="F707" s="19">
        <v>21895</v>
      </c>
      <c r="G707" s="19">
        <v>50278</v>
      </c>
      <c r="H707" s="184">
        <v>50277.97</v>
      </c>
      <c r="I707" s="226">
        <f t="shared" si="68"/>
        <v>99.99994033175544</v>
      </c>
      <c r="J707" s="41">
        <f t="shared" si="69"/>
        <v>111.76364280604756</v>
      </c>
    </row>
    <row r="708" spans="1:10" ht="12.75" customHeight="1">
      <c r="A708" s="30"/>
      <c r="B708" s="44"/>
      <c r="C708" s="31">
        <v>4350</v>
      </c>
      <c r="D708" s="15" t="s">
        <v>124</v>
      </c>
      <c r="E708" s="184">
        <v>10136.2</v>
      </c>
      <c r="F708" s="19">
        <v>7000</v>
      </c>
      <c r="G708" s="19">
        <v>2678</v>
      </c>
      <c r="H708" s="184">
        <v>2677.8</v>
      </c>
      <c r="I708" s="226">
        <f t="shared" si="68"/>
        <v>99.99253174010457</v>
      </c>
      <c r="J708" s="41">
        <f t="shared" si="69"/>
        <v>26.41818432943312</v>
      </c>
    </row>
    <row r="709" spans="1:10" ht="12.75" customHeight="1">
      <c r="A709" s="30"/>
      <c r="B709" s="44"/>
      <c r="C709" s="31">
        <v>4360</v>
      </c>
      <c r="D709" s="6" t="s">
        <v>164</v>
      </c>
      <c r="E709" s="184">
        <v>4327.55</v>
      </c>
      <c r="F709" s="19">
        <v>5000</v>
      </c>
      <c r="G709" s="19">
        <v>2678</v>
      </c>
      <c r="H709" s="184">
        <v>2677.54</v>
      </c>
      <c r="I709" s="226">
        <f t="shared" si="68"/>
        <v>99.98282300224048</v>
      </c>
      <c r="J709" s="41">
        <f t="shared" si="69"/>
        <v>61.871959884923335</v>
      </c>
    </row>
    <row r="710" spans="1:10" ht="12.75" customHeight="1">
      <c r="A710" s="30"/>
      <c r="B710" s="44"/>
      <c r="C710" s="31">
        <v>4370</v>
      </c>
      <c r="D710" s="15" t="s">
        <v>337</v>
      </c>
      <c r="E710" s="184">
        <v>4139.52</v>
      </c>
      <c r="F710" s="19">
        <v>5000</v>
      </c>
      <c r="G710" s="19">
        <v>2995</v>
      </c>
      <c r="H710" s="184">
        <v>2994.93</v>
      </c>
      <c r="I710" s="226">
        <f>H710/G710*100</f>
        <v>99.99766277128546</v>
      </c>
      <c r="J710" s="41">
        <f t="shared" si="69"/>
        <v>72.34969271799628</v>
      </c>
    </row>
    <row r="711" spans="1:10" ht="12.75" customHeight="1">
      <c r="A711" s="30"/>
      <c r="B711" s="44"/>
      <c r="C711" s="31">
        <v>4410</v>
      </c>
      <c r="D711" s="15" t="s">
        <v>16</v>
      </c>
      <c r="E711" s="184">
        <v>0</v>
      </c>
      <c r="F711" s="19">
        <v>1500</v>
      </c>
      <c r="G711" s="19">
        <v>122</v>
      </c>
      <c r="H711" s="184">
        <v>121.88</v>
      </c>
      <c r="I711" s="226">
        <f>H711/G711*100</f>
        <v>99.90163934426229</v>
      </c>
      <c r="J711" s="41">
        <v>0</v>
      </c>
    </row>
    <row r="712" spans="1:10" ht="12.75" customHeight="1">
      <c r="A712" s="30"/>
      <c r="B712" s="44"/>
      <c r="C712" s="31">
        <v>4430</v>
      </c>
      <c r="D712" s="15" t="s">
        <v>28</v>
      </c>
      <c r="E712" s="184">
        <v>7125</v>
      </c>
      <c r="F712" s="19">
        <v>5000</v>
      </c>
      <c r="G712" s="19">
        <v>14551</v>
      </c>
      <c r="H712" s="184">
        <v>14551</v>
      </c>
      <c r="I712" s="226">
        <f t="shared" si="68"/>
        <v>100</v>
      </c>
      <c r="J712" s="41">
        <f t="shared" si="69"/>
        <v>204.22456140350874</v>
      </c>
    </row>
    <row r="713" spans="1:10" ht="12.75" customHeight="1">
      <c r="A713" s="30"/>
      <c r="B713" s="44"/>
      <c r="C713" s="31">
        <v>4440</v>
      </c>
      <c r="D713" s="15" t="s">
        <v>17</v>
      </c>
      <c r="E713" s="184">
        <v>66750</v>
      </c>
      <c r="F713" s="19">
        <v>66750</v>
      </c>
      <c r="G713" s="19">
        <v>69377</v>
      </c>
      <c r="H713" s="184">
        <v>69377</v>
      </c>
      <c r="I713" s="226">
        <f t="shared" si="68"/>
        <v>100</v>
      </c>
      <c r="J713" s="41">
        <f t="shared" si="69"/>
        <v>103.93558052434457</v>
      </c>
    </row>
    <row r="714" spans="1:10" ht="12.75" customHeight="1">
      <c r="A714" s="30"/>
      <c r="B714" s="44"/>
      <c r="C714" s="31">
        <v>4480</v>
      </c>
      <c r="D714" s="15" t="s">
        <v>29</v>
      </c>
      <c r="E714" s="184">
        <v>2475</v>
      </c>
      <c r="F714" s="19">
        <v>2500</v>
      </c>
      <c r="G714" s="19">
        <v>2681</v>
      </c>
      <c r="H714" s="184">
        <v>2681</v>
      </c>
      <c r="I714" s="226">
        <f t="shared" si="68"/>
        <v>100</v>
      </c>
      <c r="J714" s="41">
        <f t="shared" si="69"/>
        <v>108.32323232323233</v>
      </c>
    </row>
    <row r="715" spans="1:10" ht="12.75" customHeight="1">
      <c r="A715" s="30"/>
      <c r="B715" s="44"/>
      <c r="C715" s="31">
        <v>4520</v>
      </c>
      <c r="D715" s="15" t="s">
        <v>81</v>
      </c>
      <c r="E715" s="184">
        <v>652.98</v>
      </c>
      <c r="F715" s="19">
        <v>6500</v>
      </c>
      <c r="G715" s="19">
        <v>653</v>
      </c>
      <c r="H715" s="184">
        <v>652.98</v>
      </c>
      <c r="I715" s="226">
        <f t="shared" si="68"/>
        <v>99.99693721286371</v>
      </c>
      <c r="J715" s="41">
        <f t="shared" si="69"/>
        <v>100</v>
      </c>
    </row>
    <row r="716" spans="1:10" ht="12.75" customHeight="1">
      <c r="A716" s="30"/>
      <c r="B716" s="44"/>
      <c r="C716" s="31">
        <v>4700</v>
      </c>
      <c r="D716" s="15" t="s">
        <v>165</v>
      </c>
      <c r="E716" s="184">
        <v>7260</v>
      </c>
      <c r="F716" s="19">
        <v>2000</v>
      </c>
      <c r="G716" s="19">
        <v>550</v>
      </c>
      <c r="H716" s="184">
        <v>550</v>
      </c>
      <c r="I716" s="226">
        <f t="shared" si="68"/>
        <v>100</v>
      </c>
      <c r="J716" s="41">
        <f aca="true" t="shared" si="70" ref="J716:J721">H716/E716*100</f>
        <v>7.575757575757576</v>
      </c>
    </row>
    <row r="717" spans="1:10" ht="12.75" customHeight="1">
      <c r="A717" s="30"/>
      <c r="B717" s="44"/>
      <c r="C717" s="31">
        <v>6050</v>
      </c>
      <c r="D717" s="15" t="s">
        <v>64</v>
      </c>
      <c r="E717" s="184">
        <v>12200</v>
      </c>
      <c r="F717" s="19">
        <v>0</v>
      </c>
      <c r="G717" s="19">
        <v>0</v>
      </c>
      <c r="H717" s="184">
        <v>0</v>
      </c>
      <c r="I717" s="226">
        <v>0</v>
      </c>
      <c r="J717" s="41">
        <f t="shared" si="70"/>
        <v>0</v>
      </c>
    </row>
    <row r="718" spans="1:10" ht="12.75" customHeight="1">
      <c r="A718" s="30"/>
      <c r="B718" s="13"/>
      <c r="C718" s="31">
        <v>6060</v>
      </c>
      <c r="D718" s="15" t="s">
        <v>365</v>
      </c>
      <c r="E718" s="184">
        <v>60000</v>
      </c>
      <c r="F718" s="19">
        <v>0</v>
      </c>
      <c r="G718" s="19">
        <v>139900</v>
      </c>
      <c r="H718" s="184">
        <v>139900.2</v>
      </c>
      <c r="I718" s="226">
        <v>100</v>
      </c>
      <c r="J718" s="41">
        <f t="shared" si="70"/>
        <v>233.16700000000003</v>
      </c>
    </row>
    <row r="719" spans="1:10" ht="12.75" customHeight="1">
      <c r="A719" s="27"/>
      <c r="B719" s="111">
        <v>85204</v>
      </c>
      <c r="C719" s="108"/>
      <c r="D719" s="109" t="s">
        <v>83</v>
      </c>
      <c r="E719" s="198">
        <f>E720+E730</f>
        <v>1650698.38</v>
      </c>
      <c r="F719" s="110">
        <f>F720+F730</f>
        <v>1628990</v>
      </c>
      <c r="G719" s="110">
        <f>G720+G730</f>
        <v>1733566</v>
      </c>
      <c r="H719" s="245">
        <f>H720+H730</f>
        <v>1723564.8099999998</v>
      </c>
      <c r="I719" s="225">
        <f aca="true" t="shared" si="71" ref="I719:I727">H719/G719*100</f>
        <v>99.42308570887984</v>
      </c>
      <c r="J719" s="72">
        <f t="shared" si="70"/>
        <v>104.4142788823722</v>
      </c>
    </row>
    <row r="720" spans="1:10" ht="12.75" customHeight="1">
      <c r="A720" s="27"/>
      <c r="B720" s="51"/>
      <c r="C720" s="28"/>
      <c r="D720" s="59" t="s">
        <v>144</v>
      </c>
      <c r="E720" s="222">
        <f>SUM(E721:E729)</f>
        <v>1508408.3299999998</v>
      </c>
      <c r="F720" s="60">
        <f>SUM(F721:F729)</f>
        <v>1477540</v>
      </c>
      <c r="G720" s="60">
        <f>SUM(G721:G729)</f>
        <v>1620902</v>
      </c>
      <c r="H720" s="222">
        <f>SUM(H721:H729)</f>
        <v>1610910.5099999998</v>
      </c>
      <c r="I720" s="228">
        <f t="shared" si="71"/>
        <v>99.38358457204691</v>
      </c>
      <c r="J720" s="74">
        <f t="shared" si="70"/>
        <v>106.79538676374187</v>
      </c>
    </row>
    <row r="721" spans="1:10" ht="12.75" customHeight="1">
      <c r="A721" s="30"/>
      <c r="B721" s="44"/>
      <c r="C721" s="31">
        <v>3110</v>
      </c>
      <c r="D721" s="15" t="s">
        <v>77</v>
      </c>
      <c r="E721" s="184">
        <v>1400654.41</v>
      </c>
      <c r="F721" s="19">
        <v>1323600</v>
      </c>
      <c r="G721" s="19">
        <v>1409038</v>
      </c>
      <c r="H721" s="184">
        <v>1399046.23</v>
      </c>
      <c r="I721" s="226">
        <f t="shared" si="71"/>
        <v>99.29088001884973</v>
      </c>
      <c r="J721" s="41">
        <f t="shared" si="70"/>
        <v>99.88518366925358</v>
      </c>
    </row>
    <row r="722" spans="1:10" ht="12.75" customHeight="1">
      <c r="A722" s="30"/>
      <c r="B722" s="44"/>
      <c r="C722" s="31">
        <v>4010</v>
      </c>
      <c r="D722" s="15" t="s">
        <v>11</v>
      </c>
      <c r="E722" s="184">
        <v>17077.66</v>
      </c>
      <c r="F722" s="19">
        <v>26400</v>
      </c>
      <c r="G722" s="19">
        <v>26895</v>
      </c>
      <c r="H722" s="184">
        <v>26895.4</v>
      </c>
      <c r="I722" s="226">
        <f t="shared" si="71"/>
        <v>100.00148726529095</v>
      </c>
      <c r="J722" s="41">
        <f aca="true" t="shared" si="72" ref="J722:J727">H722/E722*100</f>
        <v>157.48878944773466</v>
      </c>
    </row>
    <row r="723" spans="1:10" ht="12.75" customHeight="1">
      <c r="A723" s="30"/>
      <c r="B723" s="44"/>
      <c r="C723" s="31">
        <v>4040</v>
      </c>
      <c r="D723" s="15" t="s">
        <v>12</v>
      </c>
      <c r="E723" s="184">
        <v>0</v>
      </c>
      <c r="F723" s="19">
        <v>1440</v>
      </c>
      <c r="G723" s="19">
        <v>1987</v>
      </c>
      <c r="H723" s="184">
        <v>1986.88</v>
      </c>
      <c r="I723" s="226">
        <f t="shared" si="71"/>
        <v>99.99396074484147</v>
      </c>
      <c r="J723" s="41">
        <v>0</v>
      </c>
    </row>
    <row r="724" spans="1:10" ht="12.75" customHeight="1">
      <c r="A724" s="30"/>
      <c r="B724" s="44"/>
      <c r="C724" s="31">
        <v>4110</v>
      </c>
      <c r="D724" s="15" t="s">
        <v>13</v>
      </c>
      <c r="E724" s="184">
        <v>13500.66</v>
      </c>
      <c r="F724" s="19">
        <v>22410</v>
      </c>
      <c r="G724" s="19">
        <v>19099</v>
      </c>
      <c r="H724" s="184">
        <v>19098.56</v>
      </c>
      <c r="I724" s="226">
        <f t="shared" si="71"/>
        <v>99.9976962144615</v>
      </c>
      <c r="J724" s="41">
        <f t="shared" si="72"/>
        <v>141.4638988019845</v>
      </c>
    </row>
    <row r="725" spans="1:10" ht="12.75" customHeight="1">
      <c r="A725" s="30"/>
      <c r="B725" s="44"/>
      <c r="C725" s="31">
        <v>4120</v>
      </c>
      <c r="D725" s="15" t="s">
        <v>14</v>
      </c>
      <c r="E725" s="184">
        <v>1984.75</v>
      </c>
      <c r="F725" s="19">
        <v>3140</v>
      </c>
      <c r="G725" s="19">
        <v>2708</v>
      </c>
      <c r="H725" s="184">
        <v>2708.49</v>
      </c>
      <c r="I725" s="226">
        <f t="shared" si="71"/>
        <v>100.01809453471195</v>
      </c>
      <c r="J725" s="41">
        <f t="shared" si="72"/>
        <v>136.46504597556367</v>
      </c>
    </row>
    <row r="726" spans="1:10" ht="12.75" customHeight="1">
      <c r="A726" s="30"/>
      <c r="B726" s="44"/>
      <c r="C726" s="31">
        <v>4170</v>
      </c>
      <c r="D726" s="15" t="s">
        <v>116</v>
      </c>
      <c r="E726" s="184">
        <v>67389.8</v>
      </c>
      <c r="F726" s="19">
        <v>100550</v>
      </c>
      <c r="G726" s="19">
        <v>93936</v>
      </c>
      <c r="H726" s="184">
        <v>93936</v>
      </c>
      <c r="I726" s="226">
        <f t="shared" si="71"/>
        <v>100</v>
      </c>
      <c r="J726" s="41">
        <f t="shared" si="72"/>
        <v>139.39201481529847</v>
      </c>
    </row>
    <row r="727" spans="1:10" ht="12.75" customHeight="1">
      <c r="A727" s="30"/>
      <c r="B727" s="44"/>
      <c r="C727" s="31">
        <v>4300</v>
      </c>
      <c r="D727" s="15" t="s">
        <v>10</v>
      </c>
      <c r="E727" s="184">
        <v>7801.05</v>
      </c>
      <c r="F727" s="19">
        <v>0</v>
      </c>
      <c r="G727" s="19">
        <v>5200</v>
      </c>
      <c r="H727" s="184">
        <v>5200</v>
      </c>
      <c r="I727" s="226">
        <f t="shared" si="71"/>
        <v>100</v>
      </c>
      <c r="J727" s="41">
        <f t="shared" si="72"/>
        <v>66.65769351561649</v>
      </c>
    </row>
    <row r="728" spans="1:10" ht="12.75" customHeight="1">
      <c r="A728" s="30"/>
      <c r="B728" s="44"/>
      <c r="C728" s="31">
        <v>4330</v>
      </c>
      <c r="D728" s="15" t="s">
        <v>416</v>
      </c>
      <c r="E728" s="184"/>
      <c r="F728" s="19"/>
      <c r="G728" s="19"/>
      <c r="H728" s="184"/>
      <c r="I728" s="226"/>
      <c r="J728" s="41"/>
    </row>
    <row r="729" spans="1:10" ht="12.75" customHeight="1">
      <c r="A729" s="30"/>
      <c r="B729" s="44"/>
      <c r="C729" s="31"/>
      <c r="D729" s="15" t="s">
        <v>417</v>
      </c>
      <c r="E729" s="184">
        <v>0</v>
      </c>
      <c r="F729" s="19">
        <v>0</v>
      </c>
      <c r="G729" s="19">
        <v>62039</v>
      </c>
      <c r="H729" s="184">
        <v>62038.95</v>
      </c>
      <c r="I729" s="226">
        <f>H729/G729*100</f>
        <v>99.99991940553522</v>
      </c>
      <c r="J729" s="41">
        <v>0</v>
      </c>
    </row>
    <row r="730" spans="1:10" ht="12.75" customHeight="1">
      <c r="A730" s="30"/>
      <c r="B730" s="44"/>
      <c r="C730" s="31"/>
      <c r="D730" s="59" t="s">
        <v>113</v>
      </c>
      <c r="E730" s="222">
        <f>E733+E736</f>
        <v>142290.05</v>
      </c>
      <c r="F730" s="60">
        <f>F733+F736</f>
        <v>151450</v>
      </c>
      <c r="G730" s="60">
        <f>G733+G736</f>
        <v>112664</v>
      </c>
      <c r="H730" s="222">
        <f>H733+H736</f>
        <v>112654.3</v>
      </c>
      <c r="I730" s="228">
        <f>H730/G730*100</f>
        <v>99.99139032876518</v>
      </c>
      <c r="J730" s="74">
        <f>H730/E730*100</f>
        <v>79.17229630603124</v>
      </c>
    </row>
    <row r="731" spans="1:10" ht="12.75" customHeight="1">
      <c r="A731" s="30"/>
      <c r="B731" s="44"/>
      <c r="C731" s="31">
        <v>2310</v>
      </c>
      <c r="D731" s="15" t="s">
        <v>301</v>
      </c>
      <c r="E731" s="184"/>
      <c r="F731" s="19"/>
      <c r="G731" s="19"/>
      <c r="H731" s="184"/>
      <c r="I731" s="226"/>
      <c r="J731" s="41"/>
    </row>
    <row r="732" spans="1:10" ht="12.75" customHeight="1">
      <c r="A732" s="30"/>
      <c r="B732" s="44"/>
      <c r="C732" s="31"/>
      <c r="D732" s="15" t="s">
        <v>302</v>
      </c>
      <c r="E732" s="184"/>
      <c r="F732" s="19"/>
      <c r="G732" s="19"/>
      <c r="H732" s="184"/>
      <c r="I732" s="226"/>
      <c r="J732" s="41"/>
    </row>
    <row r="733" spans="1:10" ht="12.75" customHeight="1">
      <c r="A733" s="30"/>
      <c r="B733" s="44"/>
      <c r="C733" s="31"/>
      <c r="D733" s="6" t="s">
        <v>115</v>
      </c>
      <c r="E733" s="184">
        <v>58000.5</v>
      </c>
      <c r="F733" s="19">
        <v>34813</v>
      </c>
      <c r="G733" s="19">
        <v>59336</v>
      </c>
      <c r="H733" s="184">
        <v>59326.9</v>
      </c>
      <c r="I733" s="226">
        <f>H733/G733*100</f>
        <v>99.98466361062425</v>
      </c>
      <c r="J733" s="41">
        <f>H733/E733*100</f>
        <v>102.28687683726865</v>
      </c>
    </row>
    <row r="734" spans="1:10" ht="12.75" customHeight="1">
      <c r="A734" s="30"/>
      <c r="B734" s="44"/>
      <c r="C734" s="31">
        <v>2320</v>
      </c>
      <c r="D734" s="15" t="s">
        <v>114</v>
      </c>
      <c r="E734" s="184"/>
      <c r="F734" s="19"/>
      <c r="G734" s="19"/>
      <c r="H734" s="184"/>
      <c r="I734" s="226"/>
      <c r="J734" s="41"/>
    </row>
    <row r="735" spans="1:10" ht="12.75" customHeight="1">
      <c r="A735" s="30"/>
      <c r="B735" s="44"/>
      <c r="C735" s="31"/>
      <c r="D735" s="15" t="s">
        <v>143</v>
      </c>
      <c r="E735" s="184"/>
      <c r="F735" s="19"/>
      <c r="G735" s="19"/>
      <c r="H735" s="184"/>
      <c r="I735" s="226"/>
      <c r="J735" s="41"/>
    </row>
    <row r="736" spans="1:10" ht="12.75" customHeight="1">
      <c r="A736" s="30"/>
      <c r="B736" s="13"/>
      <c r="C736" s="7"/>
      <c r="D736" s="6" t="s">
        <v>115</v>
      </c>
      <c r="E736" s="223">
        <v>84289.55</v>
      </c>
      <c r="F736" s="50">
        <v>116637</v>
      </c>
      <c r="G736" s="50">
        <v>53328</v>
      </c>
      <c r="H736" s="223">
        <v>53327.4</v>
      </c>
      <c r="I736" s="242">
        <f>H736/G736*100</f>
        <v>99.99887488748875</v>
      </c>
      <c r="J736" s="41">
        <f>H736/E736*100</f>
        <v>63.266917429266144</v>
      </c>
    </row>
    <row r="737" spans="1:10" ht="12.75" customHeight="1">
      <c r="A737" s="30"/>
      <c r="B737" s="128">
        <v>85205</v>
      </c>
      <c r="C737" s="128"/>
      <c r="D737" s="129" t="s">
        <v>220</v>
      </c>
      <c r="E737" s="305"/>
      <c r="F737" s="306"/>
      <c r="G737" s="306"/>
      <c r="H737" s="305"/>
      <c r="I737" s="307"/>
      <c r="J737" s="72"/>
    </row>
    <row r="738" spans="1:10" ht="12.75" customHeight="1">
      <c r="A738" s="30"/>
      <c r="B738" s="44"/>
      <c r="C738" s="7"/>
      <c r="D738" s="129" t="s">
        <v>221</v>
      </c>
      <c r="E738" s="305">
        <v>22500</v>
      </c>
      <c r="F738" s="306">
        <v>18000</v>
      </c>
      <c r="G738" s="306">
        <f>G739</f>
        <v>18000</v>
      </c>
      <c r="H738" s="305">
        <f>H739</f>
        <v>18000</v>
      </c>
      <c r="I738" s="307">
        <v>100</v>
      </c>
      <c r="J738" s="72">
        <f>H738/E738*100</f>
        <v>80</v>
      </c>
    </row>
    <row r="739" spans="1:10" ht="12.75" customHeight="1">
      <c r="A739" s="30"/>
      <c r="B739" s="44"/>
      <c r="C739" s="7"/>
      <c r="D739" s="194" t="s">
        <v>197</v>
      </c>
      <c r="E739" s="252">
        <f>E740+E741</f>
        <v>22500</v>
      </c>
      <c r="F739" s="251">
        <v>18000</v>
      </c>
      <c r="G739" s="251">
        <f>G740+G741</f>
        <v>18000</v>
      </c>
      <c r="H739" s="252">
        <f>+H740+H741</f>
        <v>18000</v>
      </c>
      <c r="I739" s="308">
        <f>H739/G739*100</f>
        <v>100</v>
      </c>
      <c r="J739" s="74">
        <f>H739/E739*100</f>
        <v>80</v>
      </c>
    </row>
    <row r="740" spans="1:10" ht="12.75" customHeight="1">
      <c r="A740" s="30"/>
      <c r="B740" s="44"/>
      <c r="C740" s="7">
        <v>4170</v>
      </c>
      <c r="D740" s="15" t="s">
        <v>116</v>
      </c>
      <c r="E740" s="223">
        <v>19740</v>
      </c>
      <c r="F740" s="50"/>
      <c r="G740" s="50">
        <v>15120</v>
      </c>
      <c r="H740" s="223">
        <v>15120</v>
      </c>
      <c r="I740" s="242">
        <v>100</v>
      </c>
      <c r="J740" s="41">
        <f>H740/E740*100</f>
        <v>76.59574468085107</v>
      </c>
    </row>
    <row r="741" spans="1:10" ht="12.75" customHeight="1">
      <c r="A741" s="30"/>
      <c r="B741" s="44"/>
      <c r="C741" s="7">
        <v>4210</v>
      </c>
      <c r="D741" s="15" t="s">
        <v>7</v>
      </c>
      <c r="E741" s="223">
        <v>2760</v>
      </c>
      <c r="F741" s="50">
        <v>18000</v>
      </c>
      <c r="G741" s="50">
        <v>2880</v>
      </c>
      <c r="H741" s="223">
        <v>2880</v>
      </c>
      <c r="I741" s="242">
        <v>100</v>
      </c>
      <c r="J741" s="41">
        <f>H741/E741*100</f>
        <v>104.34782608695652</v>
      </c>
    </row>
    <row r="742" spans="1:10" ht="12.75" customHeight="1">
      <c r="A742" s="27"/>
      <c r="B742" s="128">
        <v>85218</v>
      </c>
      <c r="C742" s="108"/>
      <c r="D742" s="109" t="s">
        <v>84</v>
      </c>
      <c r="E742" s="245">
        <f>E744</f>
        <v>386856.49000000005</v>
      </c>
      <c r="F742" s="110">
        <f>F743+F744</f>
        <v>405420</v>
      </c>
      <c r="G742" s="110">
        <f>G744</f>
        <v>405420</v>
      </c>
      <c r="H742" s="245">
        <f>H744</f>
        <v>405420.00000000006</v>
      </c>
      <c r="I742" s="225">
        <f aca="true" t="shared" si="73" ref="I742:I750">H742/G742*100</f>
        <v>100.00000000000003</v>
      </c>
      <c r="J742" s="72">
        <f aca="true" t="shared" si="74" ref="J742:J749">H742/E742*100</f>
        <v>104.79855204186958</v>
      </c>
    </row>
    <row r="743" spans="1:10" ht="12.75" customHeight="1">
      <c r="A743" s="27"/>
      <c r="B743" s="111"/>
      <c r="C743" s="108"/>
      <c r="D743" s="344" t="s">
        <v>216</v>
      </c>
      <c r="E743" s="412">
        <v>0</v>
      </c>
      <c r="F743" s="511">
        <v>0</v>
      </c>
      <c r="G743" s="511">
        <v>0</v>
      </c>
      <c r="H743" s="412">
        <v>0</v>
      </c>
      <c r="I743" s="514">
        <v>0</v>
      </c>
      <c r="J743" s="513">
        <v>0</v>
      </c>
    </row>
    <row r="744" spans="1:10" ht="12.75" customHeight="1">
      <c r="A744" s="27"/>
      <c r="B744" s="111"/>
      <c r="C744" s="132"/>
      <c r="D744" s="59" t="s">
        <v>138</v>
      </c>
      <c r="E744" s="222">
        <f>SUM(E745:E754)+SUM(E761:E767)</f>
        <v>386856.49000000005</v>
      </c>
      <c r="F744" s="60">
        <f>SUM(F745:F754)+SUM(F761:F767)</f>
        <v>405420</v>
      </c>
      <c r="G744" s="60">
        <f>SUM(G745:G754)+SUM(G761:G767)</f>
        <v>405420</v>
      </c>
      <c r="H744" s="222">
        <f>SUM(H745:H754)+SUM(H761:H767)</f>
        <v>405420.00000000006</v>
      </c>
      <c r="I744" s="228">
        <f t="shared" si="73"/>
        <v>100.00000000000003</v>
      </c>
      <c r="J744" s="74">
        <f t="shared" si="74"/>
        <v>104.79855204186958</v>
      </c>
    </row>
    <row r="745" spans="1:10" ht="12.75" customHeight="1">
      <c r="A745" s="27"/>
      <c r="B745" s="111"/>
      <c r="C745" s="31">
        <v>3020</v>
      </c>
      <c r="D745" s="15" t="s">
        <v>180</v>
      </c>
      <c r="E745" s="184">
        <v>150</v>
      </c>
      <c r="F745" s="19">
        <v>150</v>
      </c>
      <c r="G745" s="19">
        <v>300</v>
      </c>
      <c r="H745" s="184">
        <v>300</v>
      </c>
      <c r="I745" s="226">
        <v>100</v>
      </c>
      <c r="J745" s="41">
        <f>H745/E745*100</f>
        <v>200</v>
      </c>
    </row>
    <row r="746" spans="1:10" ht="12.75" customHeight="1">
      <c r="A746" s="30"/>
      <c r="B746" s="44"/>
      <c r="C746" s="31">
        <v>4010</v>
      </c>
      <c r="D746" s="15" t="s">
        <v>11</v>
      </c>
      <c r="E746" s="184">
        <v>268441.76</v>
      </c>
      <c r="F746" s="19">
        <v>273050</v>
      </c>
      <c r="G746" s="19">
        <v>278013</v>
      </c>
      <c r="H746" s="184">
        <v>278013.15</v>
      </c>
      <c r="I746" s="226">
        <f t="shared" si="73"/>
        <v>100.00005395431151</v>
      </c>
      <c r="J746" s="41">
        <f t="shared" si="74"/>
        <v>103.56553689709082</v>
      </c>
    </row>
    <row r="747" spans="1:10" ht="12.75" customHeight="1">
      <c r="A747" s="30"/>
      <c r="B747" s="44"/>
      <c r="C747" s="31">
        <v>4040</v>
      </c>
      <c r="D747" s="15" t="s">
        <v>12</v>
      </c>
      <c r="E747" s="184">
        <v>17025.41</v>
      </c>
      <c r="F747" s="19">
        <v>22530</v>
      </c>
      <c r="G747" s="19">
        <v>20000</v>
      </c>
      <c r="H747" s="184">
        <v>19999.56</v>
      </c>
      <c r="I747" s="226">
        <f t="shared" si="73"/>
        <v>99.9978</v>
      </c>
      <c r="J747" s="41">
        <f t="shared" si="74"/>
        <v>117.46888914863138</v>
      </c>
    </row>
    <row r="748" spans="1:10" ht="12.75" customHeight="1">
      <c r="A748" s="30"/>
      <c r="B748" s="44"/>
      <c r="C748" s="31">
        <v>4110</v>
      </c>
      <c r="D748" s="15" t="s">
        <v>13</v>
      </c>
      <c r="E748" s="184">
        <v>48586.09</v>
      </c>
      <c r="F748" s="19">
        <v>51600</v>
      </c>
      <c r="G748" s="19">
        <v>50399</v>
      </c>
      <c r="H748" s="184">
        <v>50399.15</v>
      </c>
      <c r="I748" s="226">
        <f t="shared" si="73"/>
        <v>100.00029762495288</v>
      </c>
      <c r="J748" s="41">
        <f t="shared" si="74"/>
        <v>103.73164418046402</v>
      </c>
    </row>
    <row r="749" spans="1:10" ht="12.75" customHeight="1">
      <c r="A749" s="30"/>
      <c r="B749" s="44"/>
      <c r="C749" s="31">
        <v>4120</v>
      </c>
      <c r="D749" s="15" t="s">
        <v>14</v>
      </c>
      <c r="E749" s="184">
        <v>6830.05</v>
      </c>
      <c r="F749" s="19">
        <v>7240</v>
      </c>
      <c r="G749" s="19">
        <v>7208</v>
      </c>
      <c r="H749" s="184">
        <v>7207.7</v>
      </c>
      <c r="I749" s="226">
        <f t="shared" si="73"/>
        <v>99.99583795782463</v>
      </c>
      <c r="J749" s="41">
        <f t="shared" si="74"/>
        <v>105.52924209925256</v>
      </c>
    </row>
    <row r="750" spans="1:10" ht="12.75" customHeight="1">
      <c r="A750" s="30"/>
      <c r="B750" s="44"/>
      <c r="C750" s="31">
        <v>4170</v>
      </c>
      <c r="D750" s="15" t="s">
        <v>116</v>
      </c>
      <c r="E750" s="184">
        <v>3680</v>
      </c>
      <c r="F750" s="19">
        <v>3000</v>
      </c>
      <c r="G750" s="19">
        <v>3167</v>
      </c>
      <c r="H750" s="184">
        <v>3167</v>
      </c>
      <c r="I750" s="226">
        <f t="shared" si="73"/>
        <v>100</v>
      </c>
      <c r="J750" s="41">
        <f aca="true" t="shared" si="75" ref="J750:J761">H750/E750*100</f>
        <v>86.05978260869566</v>
      </c>
    </row>
    <row r="751" spans="1:10" ht="12.75" customHeight="1">
      <c r="A751" s="30"/>
      <c r="B751" s="44"/>
      <c r="C751" s="31">
        <v>4210</v>
      </c>
      <c r="D751" s="15" t="s">
        <v>7</v>
      </c>
      <c r="E751" s="184">
        <v>4077.51</v>
      </c>
      <c r="F751" s="19">
        <v>4500</v>
      </c>
      <c r="G751" s="19">
        <v>7717</v>
      </c>
      <c r="H751" s="184">
        <v>7717.24</v>
      </c>
      <c r="I751" s="226">
        <f>H751/G751*100</f>
        <v>100.00311001684592</v>
      </c>
      <c r="J751" s="41">
        <f t="shared" si="75"/>
        <v>189.263545644278</v>
      </c>
    </row>
    <row r="752" spans="1:10" ht="12.75" customHeight="1">
      <c r="A752" s="30"/>
      <c r="B752" s="44"/>
      <c r="C752" s="31">
        <v>4260</v>
      </c>
      <c r="D752" s="15" t="s">
        <v>15</v>
      </c>
      <c r="E752" s="184">
        <v>5828.57</v>
      </c>
      <c r="F752" s="19">
        <v>9000</v>
      </c>
      <c r="G752" s="16">
        <v>8557</v>
      </c>
      <c r="H752" s="184">
        <v>8556.59</v>
      </c>
      <c r="I752" s="226">
        <f>H752/G752*100</f>
        <v>99.99520860114526</v>
      </c>
      <c r="J752" s="41">
        <f t="shared" si="75"/>
        <v>146.8042761775187</v>
      </c>
    </row>
    <row r="753" spans="1:10" ht="12.75" customHeight="1">
      <c r="A753" s="30"/>
      <c r="B753" s="44"/>
      <c r="C753" s="31">
        <v>4280</v>
      </c>
      <c r="D753" s="15" t="s">
        <v>95</v>
      </c>
      <c r="E753" s="184">
        <v>70</v>
      </c>
      <c r="F753" s="19">
        <v>250</v>
      </c>
      <c r="G753" s="16">
        <v>290</v>
      </c>
      <c r="H753" s="184">
        <v>290</v>
      </c>
      <c r="I753" s="226">
        <f>H753/G753*100</f>
        <v>100</v>
      </c>
      <c r="J753" s="41">
        <f t="shared" si="75"/>
        <v>414.28571428571433</v>
      </c>
    </row>
    <row r="754" spans="1:10" ht="12.75" customHeight="1">
      <c r="A754" s="12"/>
      <c r="B754" s="13"/>
      <c r="C754" s="31">
        <v>4300</v>
      </c>
      <c r="D754" s="15" t="s">
        <v>10</v>
      </c>
      <c r="E754" s="184">
        <v>10022.9</v>
      </c>
      <c r="F754" s="19">
        <v>9500</v>
      </c>
      <c r="G754" s="19">
        <v>8770</v>
      </c>
      <c r="H754" s="184">
        <v>8770.42</v>
      </c>
      <c r="I754" s="226">
        <f>H754/G754*100</f>
        <v>100.00478905359178</v>
      </c>
      <c r="J754" s="41">
        <f t="shared" si="75"/>
        <v>87.50381626076286</v>
      </c>
    </row>
    <row r="755" spans="1:10" ht="12.75" customHeight="1">
      <c r="A755" s="158"/>
      <c r="B755" s="158"/>
      <c r="C755" s="158"/>
      <c r="D755" s="158"/>
      <c r="E755" s="253"/>
      <c r="F755" s="161"/>
      <c r="G755" s="161"/>
      <c r="H755" s="253"/>
      <c r="I755" s="195"/>
      <c r="J755" s="70"/>
    </row>
    <row r="756" spans="1:10" ht="12.75" customHeight="1">
      <c r="A756" s="158"/>
      <c r="B756" s="158"/>
      <c r="C756" s="158"/>
      <c r="D756" s="158"/>
      <c r="E756" s="253"/>
      <c r="F756" s="161" t="s">
        <v>505</v>
      </c>
      <c r="G756" s="161"/>
      <c r="H756" s="253"/>
      <c r="I756" s="195"/>
      <c r="J756" s="70"/>
    </row>
    <row r="757" spans="1:10" ht="12.75" customHeight="1">
      <c r="A757" s="164"/>
      <c r="B757" s="165"/>
      <c r="C757" s="164"/>
      <c r="D757" s="166"/>
      <c r="E757" s="169" t="s">
        <v>3</v>
      </c>
      <c r="F757" s="167" t="s">
        <v>105</v>
      </c>
      <c r="G757" s="168" t="s">
        <v>106</v>
      </c>
      <c r="H757" s="169" t="s">
        <v>3</v>
      </c>
      <c r="I757" s="64" t="s">
        <v>107</v>
      </c>
      <c r="J757" s="65"/>
    </row>
    <row r="758" spans="1:10" ht="12.75" customHeight="1">
      <c r="A758" s="170" t="s">
        <v>102</v>
      </c>
      <c r="B758" s="171" t="s">
        <v>103</v>
      </c>
      <c r="C758" s="170" t="s">
        <v>4</v>
      </c>
      <c r="D758" s="172" t="s">
        <v>104</v>
      </c>
      <c r="E758" s="175" t="s">
        <v>347</v>
      </c>
      <c r="F758" s="173" t="s">
        <v>108</v>
      </c>
      <c r="G758" s="174" t="s">
        <v>109</v>
      </c>
      <c r="H758" s="175" t="s">
        <v>451</v>
      </c>
      <c r="I758" s="66"/>
      <c r="J758" s="67"/>
    </row>
    <row r="759" spans="1:10" ht="12.75" customHeight="1">
      <c r="A759" s="176"/>
      <c r="B759" s="177"/>
      <c r="C759" s="176"/>
      <c r="D759" s="178"/>
      <c r="E759" s="181"/>
      <c r="F759" s="179" t="s">
        <v>450</v>
      </c>
      <c r="G759" s="180" t="s">
        <v>110</v>
      </c>
      <c r="H759" s="181"/>
      <c r="I759" s="71" t="s">
        <v>111</v>
      </c>
      <c r="J759" s="68" t="s">
        <v>112</v>
      </c>
    </row>
    <row r="760" spans="1:10" ht="12.75" customHeight="1">
      <c r="A760" s="663">
        <v>1</v>
      </c>
      <c r="B760" s="449">
        <v>2</v>
      </c>
      <c r="C760" s="449">
        <v>3</v>
      </c>
      <c r="D760" s="449">
        <v>4</v>
      </c>
      <c r="E760" s="475">
        <v>5</v>
      </c>
      <c r="F760" s="475">
        <v>6</v>
      </c>
      <c r="G760" s="475">
        <v>7</v>
      </c>
      <c r="H760" s="476">
        <v>8</v>
      </c>
      <c r="I760" s="477">
        <v>9</v>
      </c>
      <c r="J760" s="478">
        <v>10</v>
      </c>
    </row>
    <row r="761" spans="1:10" ht="12.75" customHeight="1">
      <c r="A761" s="6"/>
      <c r="B761" s="44"/>
      <c r="C761" s="31">
        <v>4350</v>
      </c>
      <c r="D761" s="15" t="s">
        <v>124</v>
      </c>
      <c r="E761" s="184">
        <v>1166.04</v>
      </c>
      <c r="F761" s="19">
        <v>1200</v>
      </c>
      <c r="G761" s="19">
        <v>1284</v>
      </c>
      <c r="H761" s="184">
        <v>1284.13</v>
      </c>
      <c r="I761" s="226">
        <f aca="true" t="shared" si="76" ref="I761:I767">H761/G761*100</f>
        <v>100.01012461059192</v>
      </c>
      <c r="J761" s="41">
        <f t="shared" si="75"/>
        <v>110.12743988199377</v>
      </c>
    </row>
    <row r="762" spans="1:10" ht="12.75" customHeight="1">
      <c r="A762" s="30"/>
      <c r="B762" s="44"/>
      <c r="C762" s="31">
        <v>4360</v>
      </c>
      <c r="D762" s="6" t="s">
        <v>164</v>
      </c>
      <c r="E762" s="184">
        <v>935.3</v>
      </c>
      <c r="F762" s="19">
        <v>1000</v>
      </c>
      <c r="G762" s="19">
        <v>786</v>
      </c>
      <c r="H762" s="184">
        <v>786.49</v>
      </c>
      <c r="I762" s="226">
        <f t="shared" si="76"/>
        <v>100.06234096692113</v>
      </c>
      <c r="J762" s="41">
        <f aca="true" t="shared" si="77" ref="J762:J767">H762/E762*100</f>
        <v>84.08959692077408</v>
      </c>
    </row>
    <row r="763" spans="1:10" ht="12.75" customHeight="1">
      <c r="A763" s="30"/>
      <c r="B763" s="44"/>
      <c r="C763" s="31">
        <v>4370</v>
      </c>
      <c r="D763" s="15" t="s">
        <v>337</v>
      </c>
      <c r="E763" s="184">
        <v>2947.1</v>
      </c>
      <c r="F763" s="19">
        <v>3200</v>
      </c>
      <c r="G763" s="19">
        <v>3318</v>
      </c>
      <c r="H763" s="184">
        <v>3317.82</v>
      </c>
      <c r="I763" s="226">
        <f t="shared" si="76"/>
        <v>99.99457504520795</v>
      </c>
      <c r="J763" s="41">
        <f t="shared" si="77"/>
        <v>112.57914560076007</v>
      </c>
    </row>
    <row r="764" spans="1:10" ht="12.75" customHeight="1">
      <c r="A764" s="30"/>
      <c r="B764" s="44"/>
      <c r="C764" s="31">
        <v>4410</v>
      </c>
      <c r="D764" s="15" t="s">
        <v>16</v>
      </c>
      <c r="E764" s="184">
        <v>4741.92</v>
      </c>
      <c r="F764" s="19">
        <v>5500</v>
      </c>
      <c r="G764" s="19">
        <v>4139</v>
      </c>
      <c r="H764" s="184">
        <v>4139.22</v>
      </c>
      <c r="I764" s="226">
        <f t="shared" si="76"/>
        <v>100.00531529354917</v>
      </c>
      <c r="J764" s="41">
        <f t="shared" si="77"/>
        <v>87.28995849782368</v>
      </c>
    </row>
    <row r="765" spans="1:10" ht="12.75" customHeight="1">
      <c r="A765" s="30"/>
      <c r="B765" s="44"/>
      <c r="C765" s="31">
        <v>4430</v>
      </c>
      <c r="D765" s="15" t="s">
        <v>28</v>
      </c>
      <c r="E765" s="184">
        <v>872.31</v>
      </c>
      <c r="F765" s="19">
        <v>900</v>
      </c>
      <c r="G765" s="19">
        <v>858</v>
      </c>
      <c r="H765" s="184">
        <v>858</v>
      </c>
      <c r="I765" s="226">
        <f t="shared" si="76"/>
        <v>100</v>
      </c>
      <c r="J765" s="41">
        <f t="shared" si="77"/>
        <v>98.35952814939644</v>
      </c>
    </row>
    <row r="766" spans="1:10" ht="12.75" customHeight="1">
      <c r="A766" s="30"/>
      <c r="B766" s="44"/>
      <c r="C766" s="31">
        <v>4440</v>
      </c>
      <c r="D766" s="15" t="s">
        <v>17</v>
      </c>
      <c r="E766" s="184">
        <v>9276.53</v>
      </c>
      <c r="F766" s="19">
        <v>12000</v>
      </c>
      <c r="G766" s="19">
        <v>9937</v>
      </c>
      <c r="H766" s="184">
        <v>9936.53</v>
      </c>
      <c r="I766" s="226">
        <f t="shared" si="76"/>
        <v>99.99527020227433</v>
      </c>
      <c r="J766" s="41">
        <f t="shared" si="77"/>
        <v>107.1147293222789</v>
      </c>
    </row>
    <row r="767" spans="1:10" ht="12.75" customHeight="1">
      <c r="A767" s="30"/>
      <c r="B767" s="13"/>
      <c r="C767" s="31">
        <v>4700</v>
      </c>
      <c r="D767" s="15" t="s">
        <v>152</v>
      </c>
      <c r="E767" s="184">
        <v>2205</v>
      </c>
      <c r="F767" s="19">
        <v>800</v>
      </c>
      <c r="G767" s="19">
        <v>677</v>
      </c>
      <c r="H767" s="184">
        <v>677</v>
      </c>
      <c r="I767" s="226">
        <f t="shared" si="76"/>
        <v>100</v>
      </c>
      <c r="J767" s="41">
        <f t="shared" si="77"/>
        <v>30.70294784580499</v>
      </c>
    </row>
    <row r="768" spans="1:10" ht="12.75" customHeight="1">
      <c r="A768" s="30"/>
      <c r="B768" s="128">
        <v>85220</v>
      </c>
      <c r="C768" s="128"/>
      <c r="D768" s="129" t="s">
        <v>418</v>
      </c>
      <c r="E768" s="184"/>
      <c r="F768" s="19"/>
      <c r="G768" s="19"/>
      <c r="H768" s="184"/>
      <c r="I768" s="226"/>
      <c r="J768" s="41"/>
    </row>
    <row r="769" spans="1:10" ht="12.75" customHeight="1">
      <c r="A769" s="30"/>
      <c r="B769" s="111"/>
      <c r="C769" s="128"/>
      <c r="D769" s="129" t="s">
        <v>419</v>
      </c>
      <c r="E769" s="184"/>
      <c r="F769" s="19"/>
      <c r="G769" s="19"/>
      <c r="H769" s="184"/>
      <c r="I769" s="226"/>
      <c r="J769" s="41"/>
    </row>
    <row r="770" spans="1:10" ht="12.75" customHeight="1">
      <c r="A770" s="30"/>
      <c r="B770" s="44"/>
      <c r="C770" s="7"/>
      <c r="D770" s="129" t="s">
        <v>420</v>
      </c>
      <c r="E770" s="245">
        <v>0</v>
      </c>
      <c r="F770" s="110">
        <f>F771+F772</f>
        <v>2000</v>
      </c>
      <c r="G770" s="110">
        <f>G771+G772</f>
        <v>0</v>
      </c>
      <c r="H770" s="245">
        <f>H771+H772</f>
        <v>0</v>
      </c>
      <c r="I770" s="225">
        <v>0</v>
      </c>
      <c r="J770" s="72">
        <v>0</v>
      </c>
    </row>
    <row r="771" spans="1:10" ht="12.75" customHeight="1">
      <c r="A771" s="30"/>
      <c r="B771" s="44"/>
      <c r="C771" s="7">
        <v>4170</v>
      </c>
      <c r="D771" s="15" t="s">
        <v>116</v>
      </c>
      <c r="E771" s="184">
        <v>0</v>
      </c>
      <c r="F771" s="19">
        <v>1000</v>
      </c>
      <c r="G771" s="19">
        <v>0</v>
      </c>
      <c r="H771" s="184">
        <v>0</v>
      </c>
      <c r="I771" s="226">
        <v>0</v>
      </c>
      <c r="J771" s="41">
        <v>0</v>
      </c>
    </row>
    <row r="772" spans="1:10" ht="12.75" customHeight="1">
      <c r="A772" s="30"/>
      <c r="B772" s="44"/>
      <c r="C772" s="7">
        <v>4210</v>
      </c>
      <c r="D772" s="15" t="s">
        <v>7</v>
      </c>
      <c r="E772" s="184">
        <v>0</v>
      </c>
      <c r="F772" s="19">
        <v>1000</v>
      </c>
      <c r="G772" s="19">
        <v>0</v>
      </c>
      <c r="H772" s="184">
        <v>0</v>
      </c>
      <c r="I772" s="226">
        <v>0</v>
      </c>
      <c r="J772" s="41">
        <v>0</v>
      </c>
    </row>
    <row r="773" spans="1:10" ht="12.75" customHeight="1">
      <c r="A773" s="30"/>
      <c r="B773" s="128">
        <v>85295</v>
      </c>
      <c r="C773" s="128"/>
      <c r="D773" s="129" t="s">
        <v>38</v>
      </c>
      <c r="E773" s="245">
        <v>0</v>
      </c>
      <c r="F773" s="110">
        <f>F776+F780</f>
        <v>30000</v>
      </c>
      <c r="G773" s="110">
        <f>G776+G780</f>
        <v>30000</v>
      </c>
      <c r="H773" s="245">
        <f>H776+H780</f>
        <v>16800</v>
      </c>
      <c r="I773" s="225">
        <f>H773/G773*100</f>
        <v>56.00000000000001</v>
      </c>
      <c r="J773" s="72">
        <v>0</v>
      </c>
    </row>
    <row r="774" spans="1:10" ht="12.75" customHeight="1">
      <c r="A774" s="30"/>
      <c r="B774" s="44"/>
      <c r="C774" s="7">
        <v>2820</v>
      </c>
      <c r="D774" s="6" t="s">
        <v>421</v>
      </c>
      <c r="E774" s="184"/>
      <c r="F774" s="19"/>
      <c r="G774" s="19"/>
      <c r="H774" s="184"/>
      <c r="I774" s="226"/>
      <c r="J774" s="41"/>
    </row>
    <row r="775" spans="1:10" ht="12.75" customHeight="1">
      <c r="A775" s="30"/>
      <c r="B775" s="44"/>
      <c r="C775" s="7"/>
      <c r="D775" s="6" t="s">
        <v>205</v>
      </c>
      <c r="E775" s="184"/>
      <c r="F775" s="19"/>
      <c r="G775" s="19"/>
      <c r="H775" s="184"/>
      <c r="I775" s="226"/>
      <c r="J775" s="41"/>
    </row>
    <row r="776" spans="1:10" ht="12.75" customHeight="1">
      <c r="A776" s="30"/>
      <c r="B776" s="44"/>
      <c r="C776" s="7"/>
      <c r="D776" s="6" t="s">
        <v>422</v>
      </c>
      <c r="E776" s="184">
        <v>0</v>
      </c>
      <c r="F776" s="19">
        <v>25000</v>
      </c>
      <c r="G776" s="19">
        <v>25000</v>
      </c>
      <c r="H776" s="184">
        <v>16800</v>
      </c>
      <c r="I776" s="226">
        <f>H776/G776*100</f>
        <v>67.2</v>
      </c>
      <c r="J776" s="41">
        <v>0</v>
      </c>
    </row>
    <row r="777" spans="1:10" ht="12.75" customHeight="1">
      <c r="A777" s="30"/>
      <c r="B777" s="44"/>
      <c r="C777" s="7">
        <v>2830</v>
      </c>
      <c r="D777" s="6" t="s">
        <v>421</v>
      </c>
      <c r="E777" s="184"/>
      <c r="F777" s="19"/>
      <c r="G777" s="19"/>
      <c r="H777" s="184"/>
      <c r="I777" s="226"/>
      <c r="J777" s="41"/>
    </row>
    <row r="778" spans="1:10" ht="12.75" customHeight="1">
      <c r="A778" s="30"/>
      <c r="B778" s="44"/>
      <c r="C778" s="7"/>
      <c r="D778" s="6" t="s">
        <v>205</v>
      </c>
      <c r="E778" s="184"/>
      <c r="F778" s="19"/>
      <c r="G778" s="19"/>
      <c r="H778" s="184"/>
      <c r="I778" s="226"/>
      <c r="J778" s="41"/>
    </row>
    <row r="779" spans="1:10" ht="12.75" customHeight="1">
      <c r="A779" s="30"/>
      <c r="B779" s="44"/>
      <c r="C779" s="7"/>
      <c r="D779" s="6" t="s">
        <v>423</v>
      </c>
      <c r="E779" s="184"/>
      <c r="F779" s="19"/>
      <c r="G779" s="19"/>
      <c r="H779" s="184"/>
      <c r="I779" s="226"/>
      <c r="J779" s="41"/>
    </row>
    <row r="780" spans="1:10" ht="12.75" customHeight="1">
      <c r="A780" s="12"/>
      <c r="B780" s="13"/>
      <c r="C780" s="7"/>
      <c r="D780" s="6" t="s">
        <v>211</v>
      </c>
      <c r="E780" s="184">
        <v>0</v>
      </c>
      <c r="F780" s="19">
        <v>5000</v>
      </c>
      <c r="G780" s="19">
        <v>5000</v>
      </c>
      <c r="H780" s="184">
        <v>0</v>
      </c>
      <c r="I780" s="226">
        <v>0</v>
      </c>
      <c r="J780" s="41">
        <v>0</v>
      </c>
    </row>
    <row r="781" spans="1:10" ht="12.75" customHeight="1">
      <c r="A781" s="287">
        <v>853</v>
      </c>
      <c r="B781" s="107"/>
      <c r="C781" s="341"/>
      <c r="D781" s="152" t="s">
        <v>100</v>
      </c>
      <c r="E781" s="143">
        <f>E783+E785+E800+E826</f>
        <v>3048680.98</v>
      </c>
      <c r="F781" s="103">
        <f>F783+F785+F800+F826</f>
        <v>2619579</v>
      </c>
      <c r="G781" s="103">
        <f>G783+G785+G800+G826+G824</f>
        <v>3377580</v>
      </c>
      <c r="H781" s="247">
        <f>H783+H785+H800+H826+H824</f>
        <v>3125408.5999999996</v>
      </c>
      <c r="I781" s="197">
        <f>H781/G781*100</f>
        <v>92.53396218594378</v>
      </c>
      <c r="J781" s="105">
        <f>H781/E781*100</f>
        <v>102.51674807903316</v>
      </c>
    </row>
    <row r="782" spans="1:10" ht="12.75" customHeight="1">
      <c r="A782" s="287"/>
      <c r="B782" s="100"/>
      <c r="C782" s="106"/>
      <c r="D782" s="101" t="s">
        <v>216</v>
      </c>
      <c r="E782" s="516">
        <v>0</v>
      </c>
      <c r="F782" s="517">
        <v>0</v>
      </c>
      <c r="G782" s="517">
        <f>G827</f>
        <v>0</v>
      </c>
      <c r="H782" s="516">
        <f>H827</f>
        <v>0</v>
      </c>
      <c r="I782" s="518">
        <v>0</v>
      </c>
      <c r="J782" s="519">
        <v>0</v>
      </c>
    </row>
    <row r="783" spans="1:10" ht="12.75" customHeight="1">
      <c r="A783" s="119"/>
      <c r="B783" s="136">
        <v>85311</v>
      </c>
      <c r="C783" s="120"/>
      <c r="D783" s="151" t="s">
        <v>159</v>
      </c>
      <c r="E783" s="254">
        <v>43600</v>
      </c>
      <c r="F783" s="122">
        <v>43600</v>
      </c>
      <c r="G783" s="122">
        <v>44156</v>
      </c>
      <c r="H783" s="254">
        <v>44156</v>
      </c>
      <c r="I783" s="225">
        <v>100</v>
      </c>
      <c r="J783" s="72">
        <f>H783/E783*100</f>
        <v>101.27522935779815</v>
      </c>
    </row>
    <row r="784" spans="1:10" ht="12.75" customHeight="1">
      <c r="A784" s="137"/>
      <c r="B784" s="148"/>
      <c r="C784" s="135">
        <v>2570</v>
      </c>
      <c r="D784" s="473" t="s">
        <v>341</v>
      </c>
      <c r="E784" s="255">
        <v>43600</v>
      </c>
      <c r="F784" s="153">
        <v>43600</v>
      </c>
      <c r="G784" s="153">
        <v>44156</v>
      </c>
      <c r="H784" s="255">
        <v>44156</v>
      </c>
      <c r="I784" s="226">
        <v>100</v>
      </c>
      <c r="J784" s="41">
        <f>H784/E784*100</f>
        <v>101.27522935779815</v>
      </c>
    </row>
    <row r="785" spans="1:10" ht="12.75" customHeight="1">
      <c r="A785" s="27"/>
      <c r="B785" s="128">
        <v>85321</v>
      </c>
      <c r="C785" s="108"/>
      <c r="D785" s="109" t="s">
        <v>145</v>
      </c>
      <c r="E785" s="245">
        <f>E786</f>
        <v>100000</v>
      </c>
      <c r="F785" s="110">
        <f>F786</f>
        <v>78000</v>
      </c>
      <c r="G785" s="110">
        <f>G786</f>
        <v>108409</v>
      </c>
      <c r="H785" s="245">
        <f>H786</f>
        <v>108408.95999999999</v>
      </c>
      <c r="I785" s="225">
        <f aca="true" t="shared" si="78" ref="I785:I791">H785/G785*100</f>
        <v>99.99996310269442</v>
      </c>
      <c r="J785" s="72">
        <f>H785/E785*100</f>
        <v>108.40896</v>
      </c>
    </row>
    <row r="786" spans="1:10" ht="12.75" customHeight="1">
      <c r="A786" s="27"/>
      <c r="B786" s="111"/>
      <c r="C786" s="108"/>
      <c r="D786" s="59" t="s">
        <v>197</v>
      </c>
      <c r="E786" s="222">
        <f>SUM(E787:E799)</f>
        <v>100000</v>
      </c>
      <c r="F786" s="60">
        <f>SUM(F787:F799)</f>
        <v>78000</v>
      </c>
      <c r="G786" s="60">
        <f>SUM(G787:G799)</f>
        <v>108409</v>
      </c>
      <c r="H786" s="222">
        <f>SUM(H787:H799)</f>
        <v>108408.95999999999</v>
      </c>
      <c r="I786" s="228">
        <f t="shared" si="78"/>
        <v>99.99996310269442</v>
      </c>
      <c r="J786" s="74">
        <f>H786/E786*100</f>
        <v>108.40896</v>
      </c>
    </row>
    <row r="787" spans="1:10" ht="12.75" customHeight="1">
      <c r="A787" s="30"/>
      <c r="B787" s="44"/>
      <c r="C787" s="31">
        <v>4010</v>
      </c>
      <c r="D787" s="15" t="s">
        <v>11</v>
      </c>
      <c r="E787" s="184">
        <v>39401.95</v>
      </c>
      <c r="F787" s="19">
        <v>38855</v>
      </c>
      <c r="G787" s="19">
        <v>39138</v>
      </c>
      <c r="H787" s="184">
        <v>39137.51</v>
      </c>
      <c r="I787" s="226">
        <f t="shared" si="78"/>
        <v>99.99874801982729</v>
      </c>
      <c r="J787" s="41">
        <f>H787/E787*100</f>
        <v>99.32886570334718</v>
      </c>
    </row>
    <row r="788" spans="1:10" ht="12.75" customHeight="1">
      <c r="A788" s="30"/>
      <c r="B788" s="44"/>
      <c r="C788" s="31">
        <v>4040</v>
      </c>
      <c r="D788" s="15" t="s">
        <v>12</v>
      </c>
      <c r="E788" s="184">
        <v>3005.81</v>
      </c>
      <c r="F788" s="19">
        <v>3194</v>
      </c>
      <c r="G788" s="19">
        <v>3176</v>
      </c>
      <c r="H788" s="184">
        <v>3176.47</v>
      </c>
      <c r="I788" s="226">
        <f t="shared" si="78"/>
        <v>100.014798488665</v>
      </c>
      <c r="J788" s="41">
        <f aca="true" t="shared" si="79" ref="J788:J799">H788/E788*100</f>
        <v>105.67767091066966</v>
      </c>
    </row>
    <row r="789" spans="1:10" ht="12.75" customHeight="1">
      <c r="A789" s="30"/>
      <c r="B789" s="44"/>
      <c r="C789" s="31">
        <v>4110</v>
      </c>
      <c r="D789" s="15" t="s">
        <v>13</v>
      </c>
      <c r="E789" s="184">
        <v>7346.93</v>
      </c>
      <c r="F789" s="19">
        <v>7300</v>
      </c>
      <c r="G789" s="19">
        <v>7287</v>
      </c>
      <c r="H789" s="184">
        <v>7286.51</v>
      </c>
      <c r="I789" s="226">
        <f t="shared" si="78"/>
        <v>99.99327569644572</v>
      </c>
      <c r="J789" s="41">
        <f t="shared" si="79"/>
        <v>99.17761568437429</v>
      </c>
    </row>
    <row r="790" spans="1:10" ht="12.75" customHeight="1">
      <c r="A790" s="30"/>
      <c r="B790" s="44"/>
      <c r="C790" s="31">
        <v>4120</v>
      </c>
      <c r="D790" s="15" t="s">
        <v>14</v>
      </c>
      <c r="E790" s="184">
        <v>1043.91</v>
      </c>
      <c r="F790" s="19">
        <v>1030</v>
      </c>
      <c r="G790" s="19">
        <v>1032</v>
      </c>
      <c r="H790" s="184">
        <v>1032.03</v>
      </c>
      <c r="I790" s="226">
        <f t="shared" si="78"/>
        <v>100.00290697674419</v>
      </c>
      <c r="J790" s="41">
        <f t="shared" si="79"/>
        <v>98.86197085955685</v>
      </c>
    </row>
    <row r="791" spans="1:10" ht="12.75" customHeight="1">
      <c r="A791" s="30"/>
      <c r="B791" s="44"/>
      <c r="C791" s="31">
        <v>4170</v>
      </c>
      <c r="D791" s="15" t="s">
        <v>116</v>
      </c>
      <c r="E791" s="184">
        <v>36540</v>
      </c>
      <c r="F791" s="19">
        <v>19228</v>
      </c>
      <c r="G791" s="19">
        <v>44805</v>
      </c>
      <c r="H791" s="184">
        <v>44805</v>
      </c>
      <c r="I791" s="226">
        <f t="shared" si="78"/>
        <v>100</v>
      </c>
      <c r="J791" s="41">
        <f t="shared" si="79"/>
        <v>122.61904761904762</v>
      </c>
    </row>
    <row r="792" spans="1:10" ht="12.75" customHeight="1">
      <c r="A792" s="47"/>
      <c r="B792" s="44"/>
      <c r="C792" s="31">
        <v>4210</v>
      </c>
      <c r="D792" s="15" t="s">
        <v>7</v>
      </c>
      <c r="E792" s="184">
        <v>1889.6</v>
      </c>
      <c r="F792" s="19">
        <v>3000</v>
      </c>
      <c r="G792" s="19">
        <v>2653</v>
      </c>
      <c r="H792" s="184">
        <v>2653.47</v>
      </c>
      <c r="I792" s="226">
        <f>H792/G792*100</f>
        <v>100.01771579344138</v>
      </c>
      <c r="J792" s="41">
        <f t="shared" si="79"/>
        <v>140.42495766299746</v>
      </c>
    </row>
    <row r="793" spans="1:10" ht="12.75" customHeight="1">
      <c r="A793" s="47"/>
      <c r="B793" s="44"/>
      <c r="C793" s="31">
        <v>4280</v>
      </c>
      <c r="D793" s="15" t="s">
        <v>95</v>
      </c>
      <c r="E793" s="184">
        <v>75</v>
      </c>
      <c r="F793" s="19">
        <v>0</v>
      </c>
      <c r="G793" s="19">
        <v>0</v>
      </c>
      <c r="H793" s="184">
        <v>0</v>
      </c>
      <c r="I793" s="226">
        <v>0</v>
      </c>
      <c r="J793" s="41">
        <f t="shared" si="79"/>
        <v>0</v>
      </c>
    </row>
    <row r="794" spans="1:10" ht="12.75" customHeight="1">
      <c r="A794" s="47"/>
      <c r="B794" s="44"/>
      <c r="C794" s="31">
        <v>4300</v>
      </c>
      <c r="D794" s="15" t="s">
        <v>10</v>
      </c>
      <c r="E794" s="184">
        <v>8764.98</v>
      </c>
      <c r="F794" s="19">
        <v>4093</v>
      </c>
      <c r="G794" s="19">
        <v>8239</v>
      </c>
      <c r="H794" s="184">
        <v>8239</v>
      </c>
      <c r="I794" s="226">
        <f>H794/G794*100</f>
        <v>100</v>
      </c>
      <c r="J794" s="41">
        <f t="shared" si="79"/>
        <v>93.99907358602074</v>
      </c>
    </row>
    <row r="795" spans="1:10" ht="12.75" customHeight="1">
      <c r="A795" s="47"/>
      <c r="B795" s="44"/>
      <c r="C795" s="31">
        <v>4350</v>
      </c>
      <c r="D795" s="15" t="s">
        <v>124</v>
      </c>
      <c r="E795" s="184">
        <v>492.97</v>
      </c>
      <c r="F795" s="19">
        <v>800</v>
      </c>
      <c r="G795" s="19">
        <v>675</v>
      </c>
      <c r="H795" s="184">
        <v>675.17</v>
      </c>
      <c r="I795" s="226">
        <f>H795/G795*100</f>
        <v>100.02518518518517</v>
      </c>
      <c r="J795" s="41">
        <f t="shared" si="79"/>
        <v>136.95965271720388</v>
      </c>
    </row>
    <row r="796" spans="1:10" ht="12.75" customHeight="1">
      <c r="A796" s="47"/>
      <c r="B796" s="44"/>
      <c r="C796" s="31">
        <v>4370</v>
      </c>
      <c r="D796" s="15" t="s">
        <v>337</v>
      </c>
      <c r="E796" s="184">
        <v>202.92</v>
      </c>
      <c r="F796" s="19">
        <v>0</v>
      </c>
      <c r="G796" s="19">
        <v>130</v>
      </c>
      <c r="H796" s="184">
        <v>129.87</v>
      </c>
      <c r="I796" s="226">
        <f>H796/G796*100</f>
        <v>99.9</v>
      </c>
      <c r="J796" s="41">
        <f t="shared" si="79"/>
        <v>64.00059136605559</v>
      </c>
    </row>
    <row r="797" spans="1:10" ht="12.75" customHeight="1">
      <c r="A797" s="47"/>
      <c r="B797" s="44"/>
      <c r="C797" s="31">
        <v>4410</v>
      </c>
      <c r="D797" s="15" t="s">
        <v>16</v>
      </c>
      <c r="E797" s="184">
        <v>32</v>
      </c>
      <c r="F797" s="19">
        <v>0</v>
      </c>
      <c r="G797" s="19">
        <v>180</v>
      </c>
      <c r="H797" s="184">
        <v>180</v>
      </c>
      <c r="I797" s="226">
        <v>100</v>
      </c>
      <c r="J797" s="41">
        <f t="shared" si="79"/>
        <v>562.5</v>
      </c>
    </row>
    <row r="798" spans="1:10" ht="12.75" customHeight="1">
      <c r="A798" s="47"/>
      <c r="B798" s="44"/>
      <c r="C798" s="31">
        <v>4440</v>
      </c>
      <c r="D798" s="15" t="s">
        <v>17</v>
      </c>
      <c r="E798" s="184">
        <v>1093.93</v>
      </c>
      <c r="F798" s="19">
        <v>500</v>
      </c>
      <c r="G798" s="19">
        <v>1094</v>
      </c>
      <c r="H798" s="184">
        <v>1093.93</v>
      </c>
      <c r="I798" s="226">
        <f>H798/G798*100</f>
        <v>99.99360146252286</v>
      </c>
      <c r="J798" s="41">
        <f t="shared" si="79"/>
        <v>100</v>
      </c>
    </row>
    <row r="799" spans="1:10" ht="12.75" customHeight="1">
      <c r="A799" s="47"/>
      <c r="B799" s="13"/>
      <c r="C799" s="31">
        <v>4700</v>
      </c>
      <c r="D799" s="15" t="s">
        <v>152</v>
      </c>
      <c r="E799" s="184">
        <v>110</v>
      </c>
      <c r="F799" s="19">
        <v>0</v>
      </c>
      <c r="G799" s="19">
        <v>0</v>
      </c>
      <c r="H799" s="184">
        <v>0</v>
      </c>
      <c r="I799" s="226">
        <v>0</v>
      </c>
      <c r="J799" s="41">
        <f t="shared" si="79"/>
        <v>0</v>
      </c>
    </row>
    <row r="800" spans="1:10" ht="12.75" customHeight="1">
      <c r="A800" s="162"/>
      <c r="B800" s="111">
        <v>85333</v>
      </c>
      <c r="C800" s="108"/>
      <c r="D800" s="109" t="s">
        <v>85</v>
      </c>
      <c r="E800" s="198">
        <f>E801</f>
        <v>1838060</v>
      </c>
      <c r="F800" s="110">
        <f>F801</f>
        <v>1902780</v>
      </c>
      <c r="G800" s="110">
        <f>G801</f>
        <v>1872780</v>
      </c>
      <c r="H800" s="245">
        <f>H801</f>
        <v>1872780.0000000002</v>
      </c>
      <c r="I800" s="225">
        <f>H800/G800*100</f>
        <v>100.00000000000003</v>
      </c>
      <c r="J800" s="72">
        <f>H800/E800*100</f>
        <v>101.88894813009371</v>
      </c>
    </row>
    <row r="801" spans="1:10" ht="12.75" customHeight="1">
      <c r="A801" s="162"/>
      <c r="B801" s="111"/>
      <c r="C801" s="108"/>
      <c r="D801" s="59" t="s">
        <v>139</v>
      </c>
      <c r="E801" s="222">
        <f>SUM(E802:E808)+SUM(E809:E818)</f>
        <v>1838060</v>
      </c>
      <c r="F801" s="60">
        <f>SUM(F802:F808)+SUM(F809:F818)</f>
        <v>1902780</v>
      </c>
      <c r="G801" s="60">
        <f>SUM(G802:G818)</f>
        <v>1872780</v>
      </c>
      <c r="H801" s="222">
        <f>SUM(H802:H818)</f>
        <v>1872780.0000000002</v>
      </c>
      <c r="I801" s="228">
        <f>H801/G801*100</f>
        <v>100.00000000000003</v>
      </c>
      <c r="J801" s="74">
        <f>H801/E801*100</f>
        <v>101.88894813009371</v>
      </c>
    </row>
    <row r="802" spans="1:10" ht="12.75" customHeight="1">
      <c r="A802" s="162"/>
      <c r="B802" s="111"/>
      <c r="C802" s="31">
        <v>3020</v>
      </c>
      <c r="D802" s="15" t="s">
        <v>180</v>
      </c>
      <c r="E802" s="184">
        <v>800</v>
      </c>
      <c r="F802" s="19">
        <v>620</v>
      </c>
      <c r="G802" s="19">
        <v>600</v>
      </c>
      <c r="H802" s="184">
        <v>600</v>
      </c>
      <c r="I802" s="226">
        <f aca="true" t="shared" si="80" ref="I802:I818">H802/G802*100</f>
        <v>100</v>
      </c>
      <c r="J802" s="41">
        <v>100</v>
      </c>
    </row>
    <row r="803" spans="1:10" ht="12.75" customHeight="1">
      <c r="A803" s="47"/>
      <c r="B803" s="44"/>
      <c r="C803" s="31">
        <v>4010</v>
      </c>
      <c r="D803" s="15" t="s">
        <v>11</v>
      </c>
      <c r="E803" s="184">
        <v>1248232.43</v>
      </c>
      <c r="F803" s="19">
        <v>1289400</v>
      </c>
      <c r="G803" s="19">
        <v>1272749</v>
      </c>
      <c r="H803" s="184">
        <v>1272748.62</v>
      </c>
      <c r="I803" s="226">
        <f t="shared" si="80"/>
        <v>99.99997014336685</v>
      </c>
      <c r="J803" s="41">
        <f aca="true" t="shared" si="81" ref="J803:J809">H803/E803*100</f>
        <v>101.96407250851512</v>
      </c>
    </row>
    <row r="804" spans="1:10" ht="12.75" customHeight="1">
      <c r="A804" s="47"/>
      <c r="B804" s="44"/>
      <c r="C804" s="31">
        <v>4040</v>
      </c>
      <c r="D804" s="15" t="s">
        <v>12</v>
      </c>
      <c r="E804" s="184">
        <v>97445.55</v>
      </c>
      <c r="F804" s="19">
        <v>106090</v>
      </c>
      <c r="G804" s="19">
        <v>101738</v>
      </c>
      <c r="H804" s="184">
        <v>101737.81</v>
      </c>
      <c r="I804" s="226">
        <f t="shared" si="80"/>
        <v>99.99981324578819</v>
      </c>
      <c r="J804" s="41">
        <f t="shared" si="81"/>
        <v>104.40477784773137</v>
      </c>
    </row>
    <row r="805" spans="1:10" ht="12.75" customHeight="1">
      <c r="A805" s="47"/>
      <c r="B805" s="44"/>
      <c r="C805" s="31">
        <v>4110</v>
      </c>
      <c r="D805" s="15" t="s">
        <v>13</v>
      </c>
      <c r="E805" s="184">
        <v>232439.94</v>
      </c>
      <c r="F805" s="19">
        <v>237900</v>
      </c>
      <c r="G805" s="19">
        <v>242037</v>
      </c>
      <c r="H805" s="184">
        <v>242036.98</v>
      </c>
      <c r="I805" s="226">
        <f t="shared" si="80"/>
        <v>99.99999173680058</v>
      </c>
      <c r="J805" s="41">
        <f t="shared" si="81"/>
        <v>104.12882570869706</v>
      </c>
    </row>
    <row r="806" spans="1:10" ht="12.75" customHeight="1">
      <c r="A806" s="47"/>
      <c r="B806" s="44"/>
      <c r="C806" s="31">
        <v>4120</v>
      </c>
      <c r="D806" s="15" t="s">
        <v>14</v>
      </c>
      <c r="E806" s="184">
        <v>24512.08</v>
      </c>
      <c r="F806" s="19">
        <v>34000</v>
      </c>
      <c r="G806" s="19">
        <v>23266</v>
      </c>
      <c r="H806" s="184">
        <v>23266.59</v>
      </c>
      <c r="I806" s="226">
        <f t="shared" si="80"/>
        <v>100.0025358892805</v>
      </c>
      <c r="J806" s="41">
        <f t="shared" si="81"/>
        <v>94.91887265380987</v>
      </c>
    </row>
    <row r="807" spans="1:10" ht="12.75" customHeight="1">
      <c r="A807" s="47"/>
      <c r="B807" s="44"/>
      <c r="C807" s="31">
        <v>4170</v>
      </c>
      <c r="D807" s="15" t="s">
        <v>116</v>
      </c>
      <c r="E807" s="184">
        <v>8580</v>
      </c>
      <c r="F807" s="19">
        <v>4000</v>
      </c>
      <c r="G807" s="19">
        <v>1600</v>
      </c>
      <c r="H807" s="184">
        <v>1600</v>
      </c>
      <c r="I807" s="226">
        <f t="shared" si="80"/>
        <v>100</v>
      </c>
      <c r="J807" s="41">
        <f t="shared" si="81"/>
        <v>18.64801864801865</v>
      </c>
    </row>
    <row r="808" spans="1:10" ht="12.75" customHeight="1">
      <c r="A808" s="47"/>
      <c r="B808" s="44"/>
      <c r="C808" s="31">
        <v>4210</v>
      </c>
      <c r="D808" s="15" t="s">
        <v>7</v>
      </c>
      <c r="E808" s="184">
        <v>3912.96</v>
      </c>
      <c r="F808" s="19">
        <v>3907</v>
      </c>
      <c r="G808" s="19">
        <v>1625</v>
      </c>
      <c r="H808" s="184">
        <v>1625.08</v>
      </c>
      <c r="I808" s="226">
        <f t="shared" si="80"/>
        <v>100.00492307692308</v>
      </c>
      <c r="J808" s="41">
        <f t="shared" si="81"/>
        <v>41.530708210664045</v>
      </c>
    </row>
    <row r="809" spans="1:10" ht="12.75" customHeight="1">
      <c r="A809" s="47"/>
      <c r="B809" s="44"/>
      <c r="C809" s="31">
        <v>4260</v>
      </c>
      <c r="D809" s="15" t="s">
        <v>15</v>
      </c>
      <c r="E809" s="184">
        <v>64694.06</v>
      </c>
      <c r="F809" s="19">
        <v>66764</v>
      </c>
      <c r="G809" s="19">
        <v>70901</v>
      </c>
      <c r="H809" s="184">
        <v>70901.11</v>
      </c>
      <c r="I809" s="226">
        <f t="shared" si="80"/>
        <v>100.00015514590768</v>
      </c>
      <c r="J809" s="41">
        <f t="shared" si="81"/>
        <v>109.59446663263985</v>
      </c>
    </row>
    <row r="810" spans="1:10" ht="12.75" customHeight="1">
      <c r="A810" s="47"/>
      <c r="B810" s="44"/>
      <c r="C810" s="31">
        <v>4270</v>
      </c>
      <c r="D810" s="15" t="s">
        <v>27</v>
      </c>
      <c r="E810" s="184">
        <v>0</v>
      </c>
      <c r="F810" s="19">
        <v>204</v>
      </c>
      <c r="G810" s="19">
        <v>98</v>
      </c>
      <c r="H810" s="184">
        <v>98.4</v>
      </c>
      <c r="I810" s="226">
        <f t="shared" si="80"/>
        <v>100.40816326530613</v>
      </c>
      <c r="J810" s="41">
        <v>0</v>
      </c>
    </row>
    <row r="811" spans="1:10" ht="12.75" customHeight="1">
      <c r="A811" s="47"/>
      <c r="B811" s="44"/>
      <c r="C811" s="31">
        <v>4280</v>
      </c>
      <c r="D811" s="15" t="s">
        <v>95</v>
      </c>
      <c r="E811" s="184">
        <v>1150</v>
      </c>
      <c r="F811" s="19">
        <v>1020</v>
      </c>
      <c r="G811" s="19">
        <v>630</v>
      </c>
      <c r="H811" s="184">
        <v>630</v>
      </c>
      <c r="I811" s="226">
        <f t="shared" si="80"/>
        <v>100</v>
      </c>
      <c r="J811" s="41">
        <f>H811/E811*100</f>
        <v>54.78260869565217</v>
      </c>
    </row>
    <row r="812" spans="1:10" ht="12.75" customHeight="1">
      <c r="A812" s="47"/>
      <c r="B812" s="44"/>
      <c r="C812" s="31">
        <v>4300</v>
      </c>
      <c r="D812" s="15" t="s">
        <v>10</v>
      </c>
      <c r="E812" s="184">
        <v>6382.98</v>
      </c>
      <c r="F812" s="19">
        <v>6990</v>
      </c>
      <c r="G812" s="19">
        <v>6716</v>
      </c>
      <c r="H812" s="184">
        <v>6716.07</v>
      </c>
      <c r="I812" s="226">
        <f t="shared" si="80"/>
        <v>100.00104228707562</v>
      </c>
      <c r="J812" s="41">
        <f>H812/E812*100</f>
        <v>105.21840895631823</v>
      </c>
    </row>
    <row r="813" spans="1:10" ht="12.75" customHeight="1">
      <c r="A813" s="47"/>
      <c r="B813" s="44"/>
      <c r="C813" s="31">
        <v>4370</v>
      </c>
      <c r="D813" s="15" t="s">
        <v>337</v>
      </c>
      <c r="E813" s="184">
        <v>0</v>
      </c>
      <c r="F813" s="19">
        <v>510</v>
      </c>
      <c r="G813" s="19">
        <v>0</v>
      </c>
      <c r="H813" s="184">
        <v>0</v>
      </c>
      <c r="I813" s="226">
        <v>0</v>
      </c>
      <c r="J813" s="41">
        <v>0</v>
      </c>
    </row>
    <row r="814" spans="1:10" ht="12.75" customHeight="1">
      <c r="A814" s="47"/>
      <c r="B814" s="44"/>
      <c r="C814" s="31">
        <v>4400</v>
      </c>
      <c r="D814" s="15" t="s">
        <v>166</v>
      </c>
      <c r="E814" s="184">
        <v>79972.95</v>
      </c>
      <c r="F814" s="19">
        <v>77826</v>
      </c>
      <c r="G814" s="19">
        <v>81433</v>
      </c>
      <c r="H814" s="184">
        <v>81432.74</v>
      </c>
      <c r="I814" s="226">
        <f t="shared" si="80"/>
        <v>99.99968071911879</v>
      </c>
      <c r="J814" s="41">
        <f>H814/E814*100</f>
        <v>101.8253546980573</v>
      </c>
    </row>
    <row r="815" spans="1:10" ht="12.75" customHeight="1">
      <c r="A815" s="47"/>
      <c r="B815" s="44"/>
      <c r="C815" s="31">
        <v>4410</v>
      </c>
      <c r="D815" s="15" t="s">
        <v>16</v>
      </c>
      <c r="E815" s="184">
        <v>567.22</v>
      </c>
      <c r="F815" s="19">
        <v>2040</v>
      </c>
      <c r="G815" s="19">
        <v>898</v>
      </c>
      <c r="H815" s="184">
        <v>897.2</v>
      </c>
      <c r="I815" s="226">
        <f t="shared" si="80"/>
        <v>99.9109131403118</v>
      </c>
      <c r="J815" s="41">
        <f>H815/E815*100</f>
        <v>158.17495856986707</v>
      </c>
    </row>
    <row r="816" spans="1:10" ht="12.75" customHeight="1">
      <c r="A816" s="47"/>
      <c r="B816" s="44"/>
      <c r="C816" s="31">
        <v>4430</v>
      </c>
      <c r="D816" s="15" t="s">
        <v>28</v>
      </c>
      <c r="E816" s="184">
        <v>23348.77</v>
      </c>
      <c r="F816" s="19">
        <v>23569</v>
      </c>
      <c r="G816" s="19">
        <v>23925</v>
      </c>
      <c r="H816" s="184">
        <v>23925.4</v>
      </c>
      <c r="I816" s="226">
        <f t="shared" si="80"/>
        <v>100.00167189132708</v>
      </c>
      <c r="J816" s="41">
        <f>H816/E816*100</f>
        <v>102.46963758690501</v>
      </c>
    </row>
    <row r="817" spans="1:10" ht="12.75" customHeight="1">
      <c r="A817" s="47"/>
      <c r="B817" s="44"/>
      <c r="C817" s="7">
        <v>4440</v>
      </c>
      <c r="D817" s="15" t="s">
        <v>17</v>
      </c>
      <c r="E817" s="184">
        <v>45001.06</v>
      </c>
      <c r="F817" s="19">
        <v>46920</v>
      </c>
      <c r="G817" s="19">
        <v>43474</v>
      </c>
      <c r="H817" s="184">
        <v>43474</v>
      </c>
      <c r="I817" s="226">
        <f t="shared" si="80"/>
        <v>100</v>
      </c>
      <c r="J817" s="41">
        <f>H817/E817*100</f>
        <v>96.60661326644306</v>
      </c>
    </row>
    <row r="818" spans="1:10" ht="12.75" customHeight="1">
      <c r="A818" s="48"/>
      <c r="B818" s="13"/>
      <c r="C818" s="31">
        <v>4700</v>
      </c>
      <c r="D818" s="15" t="s">
        <v>152</v>
      </c>
      <c r="E818" s="184">
        <v>1020</v>
      </c>
      <c r="F818" s="19">
        <v>1020</v>
      </c>
      <c r="G818" s="19">
        <v>1090</v>
      </c>
      <c r="H818" s="184">
        <v>1090</v>
      </c>
      <c r="I818" s="226">
        <f t="shared" si="80"/>
        <v>100</v>
      </c>
      <c r="J818" s="41">
        <f>H818/E818*100</f>
        <v>106.86274509803921</v>
      </c>
    </row>
    <row r="819" spans="1:10" ht="12.75" customHeight="1">
      <c r="A819" s="49"/>
      <c r="B819" s="158"/>
      <c r="C819" s="158"/>
      <c r="D819" s="158"/>
      <c r="E819" s="253"/>
      <c r="F819" s="161" t="s">
        <v>506</v>
      </c>
      <c r="G819" s="161"/>
      <c r="H819" s="253"/>
      <c r="I819" s="195"/>
      <c r="J819" s="70"/>
    </row>
    <row r="820" spans="1:10" ht="12.75" customHeight="1">
      <c r="A820" s="164"/>
      <c r="B820" s="165"/>
      <c r="C820" s="164"/>
      <c r="D820" s="166"/>
      <c r="E820" s="169" t="s">
        <v>3</v>
      </c>
      <c r="F820" s="167" t="s">
        <v>105</v>
      </c>
      <c r="G820" s="168" t="s">
        <v>106</v>
      </c>
      <c r="H820" s="169" t="s">
        <v>3</v>
      </c>
      <c r="I820" s="64" t="s">
        <v>107</v>
      </c>
      <c r="J820" s="65"/>
    </row>
    <row r="821" spans="1:10" ht="12.75" customHeight="1">
      <c r="A821" s="170" t="s">
        <v>102</v>
      </c>
      <c r="B821" s="171" t="s">
        <v>103</v>
      </c>
      <c r="C821" s="170" t="s">
        <v>4</v>
      </c>
      <c r="D821" s="172" t="s">
        <v>104</v>
      </c>
      <c r="E821" s="175" t="s">
        <v>347</v>
      </c>
      <c r="F821" s="173" t="s">
        <v>108</v>
      </c>
      <c r="G821" s="174" t="s">
        <v>109</v>
      </c>
      <c r="H821" s="175" t="s">
        <v>451</v>
      </c>
      <c r="I821" s="66"/>
      <c r="J821" s="67"/>
    </row>
    <row r="822" spans="1:10" ht="12.75" customHeight="1">
      <c r="A822" s="176"/>
      <c r="B822" s="177"/>
      <c r="C822" s="176"/>
      <c r="D822" s="178"/>
      <c r="E822" s="181"/>
      <c r="F822" s="179" t="s">
        <v>450</v>
      </c>
      <c r="G822" s="180" t="s">
        <v>110</v>
      </c>
      <c r="H822" s="181"/>
      <c r="I822" s="71" t="s">
        <v>111</v>
      </c>
      <c r="J822" s="68" t="s">
        <v>112</v>
      </c>
    </row>
    <row r="823" spans="1:10" ht="12.75" customHeight="1">
      <c r="A823" s="663">
        <v>1</v>
      </c>
      <c r="B823" s="663">
        <v>2</v>
      </c>
      <c r="C823" s="449">
        <v>3</v>
      </c>
      <c r="D823" s="449">
        <v>4</v>
      </c>
      <c r="E823" s="475">
        <v>5</v>
      </c>
      <c r="F823" s="475">
        <v>6</v>
      </c>
      <c r="G823" s="475">
        <v>7</v>
      </c>
      <c r="H823" s="476">
        <v>8</v>
      </c>
      <c r="I823" s="477">
        <v>9</v>
      </c>
      <c r="J823" s="478">
        <v>10</v>
      </c>
    </row>
    <row r="824" spans="1:10" ht="12.75" customHeight="1">
      <c r="A824" s="218"/>
      <c r="B824" s="128">
        <v>85334</v>
      </c>
      <c r="C824" s="128"/>
      <c r="D824" s="109" t="s">
        <v>424</v>
      </c>
      <c r="E824" s="245">
        <v>0</v>
      </c>
      <c r="F824" s="110">
        <v>0</v>
      </c>
      <c r="G824" s="110">
        <v>9236</v>
      </c>
      <c r="H824" s="245">
        <f>H825</f>
        <v>9235.88</v>
      </c>
      <c r="I824" s="225">
        <v>100</v>
      </c>
      <c r="J824" s="72">
        <v>0</v>
      </c>
    </row>
    <row r="825" spans="1:10" ht="12.75" customHeight="1">
      <c r="A825" s="47"/>
      <c r="B825" s="44"/>
      <c r="C825" s="7">
        <v>3110</v>
      </c>
      <c r="D825" s="15" t="s">
        <v>77</v>
      </c>
      <c r="E825" s="184">
        <v>0</v>
      </c>
      <c r="F825" s="19">
        <v>0</v>
      </c>
      <c r="G825" s="19">
        <v>9236</v>
      </c>
      <c r="H825" s="184">
        <v>9235.88</v>
      </c>
      <c r="I825" s="226">
        <f>H825/G825*100</f>
        <v>99.99870073624945</v>
      </c>
      <c r="J825" s="41">
        <v>0</v>
      </c>
    </row>
    <row r="826" spans="1:10" ht="12.75" customHeight="1">
      <c r="A826" s="47"/>
      <c r="B826" s="128">
        <v>85395</v>
      </c>
      <c r="C826" s="108"/>
      <c r="D826" s="109" t="s">
        <v>38</v>
      </c>
      <c r="E826" s="198">
        <f>E828+E831+E837</f>
        <v>1067020.98</v>
      </c>
      <c r="F826" s="110">
        <f>F828+F837</f>
        <v>595199</v>
      </c>
      <c r="G826" s="110">
        <f>G828+G830+G837</f>
        <v>1342999</v>
      </c>
      <c r="H826" s="245">
        <f>H828+H830+H837</f>
        <v>1090827.7599999998</v>
      </c>
      <c r="I826" s="225">
        <f>H826/G826*100</f>
        <v>81.22327417965313</v>
      </c>
      <c r="J826" s="72">
        <f>H826/E826*100</f>
        <v>102.23114450851752</v>
      </c>
    </row>
    <row r="827" spans="1:10" ht="12.75" customHeight="1">
      <c r="A827" s="47"/>
      <c r="B827" s="111"/>
      <c r="C827" s="108"/>
      <c r="D827" s="344" t="s">
        <v>216</v>
      </c>
      <c r="E827" s="412">
        <v>0</v>
      </c>
      <c r="F827" s="511">
        <v>0</v>
      </c>
      <c r="G827" s="511">
        <v>0</v>
      </c>
      <c r="H827" s="412">
        <v>0</v>
      </c>
      <c r="I827" s="514">
        <v>0</v>
      </c>
      <c r="J827" s="513">
        <v>0</v>
      </c>
    </row>
    <row r="828" spans="1:10" ht="12.75" customHeight="1">
      <c r="A828" s="47"/>
      <c r="B828" s="111"/>
      <c r="C828" s="108"/>
      <c r="D828" s="59" t="s">
        <v>167</v>
      </c>
      <c r="E828" s="222">
        <v>0</v>
      </c>
      <c r="F828" s="60">
        <v>49100</v>
      </c>
      <c r="G828" s="60">
        <v>49100</v>
      </c>
      <c r="H828" s="222">
        <v>0</v>
      </c>
      <c r="I828" s="228">
        <v>0</v>
      </c>
      <c r="J828" s="74">
        <v>0</v>
      </c>
    </row>
    <row r="829" spans="1:10" ht="12.75" customHeight="1">
      <c r="A829" s="47"/>
      <c r="B829" s="111"/>
      <c r="C829" s="31">
        <v>4010</v>
      </c>
      <c r="D829" s="15" t="s">
        <v>11</v>
      </c>
      <c r="E829" s="184">
        <v>0</v>
      </c>
      <c r="F829" s="19">
        <v>49100</v>
      </c>
      <c r="G829" s="19">
        <v>49100</v>
      </c>
      <c r="H829" s="184">
        <v>0</v>
      </c>
      <c r="I829" s="226">
        <v>0</v>
      </c>
      <c r="J829" s="41">
        <v>0</v>
      </c>
    </row>
    <row r="830" spans="1:10" ht="12.75" customHeight="1">
      <c r="A830" s="47"/>
      <c r="B830" s="44"/>
      <c r="C830" s="31"/>
      <c r="D830" s="59" t="s">
        <v>303</v>
      </c>
      <c r="E830" s="222">
        <f>E831</f>
        <v>88689.26</v>
      </c>
      <c r="F830" s="60"/>
      <c r="G830" s="60">
        <f>G831</f>
        <v>33946</v>
      </c>
      <c r="H830" s="222">
        <f>H831</f>
        <v>33946</v>
      </c>
      <c r="I830" s="228">
        <v>100</v>
      </c>
      <c r="J830" s="74">
        <f>H830/E830*100</f>
        <v>38.27520942220062</v>
      </c>
    </row>
    <row r="831" spans="1:10" ht="12.75" customHeight="1">
      <c r="A831" s="47"/>
      <c r="B831" s="44"/>
      <c r="C831" s="31"/>
      <c r="D831" s="14" t="s">
        <v>304</v>
      </c>
      <c r="E831" s="412">
        <f>SUM(E832:E836)</f>
        <v>88689.26</v>
      </c>
      <c r="F831" s="511">
        <f>SUM(F832:F836)</f>
        <v>0</v>
      </c>
      <c r="G831" s="511">
        <f>SUM(G832:G836)</f>
        <v>33946</v>
      </c>
      <c r="H831" s="412">
        <f>SUM(H832:H836)</f>
        <v>33946</v>
      </c>
      <c r="I831" s="514">
        <f aca="true" t="shared" si="82" ref="I831:I841">H831/G831*100</f>
        <v>100</v>
      </c>
      <c r="J831" s="72">
        <f>H831/E831*100</f>
        <v>38.27520942220062</v>
      </c>
    </row>
    <row r="832" spans="1:10" ht="12.75" customHeight="1">
      <c r="A832" s="47"/>
      <c r="B832" s="44"/>
      <c r="C832" s="31">
        <v>4017</v>
      </c>
      <c r="D832" s="15" t="s">
        <v>11</v>
      </c>
      <c r="E832" s="184">
        <v>69488.35</v>
      </c>
      <c r="F832" s="19">
        <v>0</v>
      </c>
      <c r="G832" s="19">
        <v>26390</v>
      </c>
      <c r="H832" s="184">
        <v>26389.62</v>
      </c>
      <c r="I832" s="226">
        <f t="shared" si="82"/>
        <v>99.99856006062903</v>
      </c>
      <c r="J832" s="41">
        <f>H832/E832*100</f>
        <v>37.97704219484273</v>
      </c>
    </row>
    <row r="833" spans="1:10" ht="12.75" customHeight="1">
      <c r="A833" s="47"/>
      <c r="B833" s="44"/>
      <c r="C833" s="31">
        <v>4047</v>
      </c>
      <c r="D833" s="15" t="s">
        <v>12</v>
      </c>
      <c r="E833" s="184">
        <v>5564.48</v>
      </c>
      <c r="F833" s="19">
        <v>0</v>
      </c>
      <c r="G833" s="19">
        <v>0</v>
      </c>
      <c r="H833" s="184">
        <v>0</v>
      </c>
      <c r="I833" s="226">
        <v>0</v>
      </c>
      <c r="J833" s="41">
        <v>0</v>
      </c>
    </row>
    <row r="834" spans="1:10" ht="12.75" customHeight="1">
      <c r="A834" s="47"/>
      <c r="B834" s="44"/>
      <c r="C834" s="31">
        <v>4117</v>
      </c>
      <c r="D834" s="15" t="s">
        <v>13</v>
      </c>
      <c r="E834" s="184">
        <v>11899.51</v>
      </c>
      <c r="F834" s="19">
        <v>0</v>
      </c>
      <c r="G834" s="19">
        <v>4470</v>
      </c>
      <c r="H834" s="184">
        <v>4469.93</v>
      </c>
      <c r="I834" s="226">
        <f t="shared" si="82"/>
        <v>99.99843400447428</v>
      </c>
      <c r="J834" s="41">
        <f aca="true" t="shared" si="83" ref="J834:J840">H834/E834*100</f>
        <v>37.563983727061036</v>
      </c>
    </row>
    <row r="835" spans="1:10" ht="12.75" customHeight="1">
      <c r="A835" s="47"/>
      <c r="B835" s="44"/>
      <c r="C835" s="31">
        <v>4127</v>
      </c>
      <c r="D835" s="15" t="s">
        <v>14</v>
      </c>
      <c r="E835" s="184">
        <v>1736.92</v>
      </c>
      <c r="F835" s="19">
        <v>0</v>
      </c>
      <c r="G835" s="19">
        <v>640</v>
      </c>
      <c r="H835" s="184">
        <v>640.45</v>
      </c>
      <c r="I835" s="226">
        <f t="shared" si="82"/>
        <v>100.0703125</v>
      </c>
      <c r="J835" s="41">
        <f t="shared" si="83"/>
        <v>36.872740252861384</v>
      </c>
    </row>
    <row r="836" spans="1:10" ht="12.75" customHeight="1">
      <c r="A836" s="47"/>
      <c r="B836" s="44"/>
      <c r="C836" s="31">
        <v>4357</v>
      </c>
      <c r="D836" s="15" t="s">
        <v>124</v>
      </c>
      <c r="E836" s="184">
        <v>0</v>
      </c>
      <c r="F836" s="19">
        <v>0</v>
      </c>
      <c r="G836" s="19">
        <v>2446</v>
      </c>
      <c r="H836" s="184">
        <v>2446</v>
      </c>
      <c r="I836" s="226">
        <f>H836/G836*100</f>
        <v>100</v>
      </c>
      <c r="J836" s="41">
        <v>0</v>
      </c>
    </row>
    <row r="837" spans="1:10" ht="12.75" customHeight="1">
      <c r="A837" s="47"/>
      <c r="B837" s="44"/>
      <c r="C837" s="31"/>
      <c r="D837" s="59" t="s">
        <v>197</v>
      </c>
      <c r="E837" s="222">
        <f>E838+E861</f>
        <v>978331.72</v>
      </c>
      <c r="F837" s="60">
        <f>F838+F861</f>
        <v>546099</v>
      </c>
      <c r="G837" s="60">
        <f>G838+G861</f>
        <v>1259953</v>
      </c>
      <c r="H837" s="222">
        <f>H838+H861</f>
        <v>1056881.7599999998</v>
      </c>
      <c r="I837" s="228">
        <f t="shared" si="82"/>
        <v>83.88263371728944</v>
      </c>
      <c r="J837" s="74">
        <f t="shared" si="83"/>
        <v>108.02897814659427</v>
      </c>
    </row>
    <row r="838" spans="1:10" ht="12.75" customHeight="1">
      <c r="A838" s="47"/>
      <c r="B838" s="44"/>
      <c r="C838" s="28"/>
      <c r="D838" s="344" t="s">
        <v>185</v>
      </c>
      <c r="E838" s="412">
        <f>SUM(E839:E850)+SUM(E851:E860)</f>
        <v>399248.35000000003</v>
      </c>
      <c r="F838" s="511">
        <v>0</v>
      </c>
      <c r="G838" s="511">
        <f>SUM(G839:G850)+SUM(G851:G860)</f>
        <v>504838</v>
      </c>
      <c r="H838" s="412">
        <f>SUM(H839:H850)+SUM(H851:H860)</f>
        <v>366276.12</v>
      </c>
      <c r="I838" s="514">
        <f t="shared" si="82"/>
        <v>72.55319924411396</v>
      </c>
      <c r="J838" s="513">
        <f t="shared" si="83"/>
        <v>91.74142360262728</v>
      </c>
    </row>
    <row r="839" spans="1:10" ht="12.75" customHeight="1">
      <c r="A839" s="47"/>
      <c r="B839" s="44"/>
      <c r="C839" s="31">
        <v>4017</v>
      </c>
      <c r="D839" s="15" t="s">
        <v>11</v>
      </c>
      <c r="E839" s="184">
        <v>123713.04</v>
      </c>
      <c r="F839" s="19">
        <v>0</v>
      </c>
      <c r="G839" s="19">
        <v>112536</v>
      </c>
      <c r="H839" s="184">
        <v>112535.88</v>
      </c>
      <c r="I839" s="226">
        <f t="shared" si="82"/>
        <v>99.99989336745575</v>
      </c>
      <c r="J839" s="297">
        <f t="shared" si="83"/>
        <v>90.9652531374219</v>
      </c>
    </row>
    <row r="840" spans="1:10" ht="12.75" customHeight="1">
      <c r="A840" s="47"/>
      <c r="B840" s="44"/>
      <c r="C840" s="31">
        <v>4019</v>
      </c>
      <c r="D840" s="15" t="s">
        <v>11</v>
      </c>
      <c r="E840" s="184">
        <v>6309.32</v>
      </c>
      <c r="F840" s="19">
        <v>0</v>
      </c>
      <c r="G840" s="19">
        <v>5389</v>
      </c>
      <c r="H840" s="184">
        <v>5389.37</v>
      </c>
      <c r="I840" s="226">
        <f t="shared" si="82"/>
        <v>100.00686583781777</v>
      </c>
      <c r="J840" s="41">
        <f t="shared" si="83"/>
        <v>85.41918938966482</v>
      </c>
    </row>
    <row r="841" spans="1:10" ht="12.75" customHeight="1">
      <c r="A841" s="47"/>
      <c r="B841" s="44"/>
      <c r="C841" s="31">
        <v>4047</v>
      </c>
      <c r="D841" s="15" t="s">
        <v>12</v>
      </c>
      <c r="E841" s="184">
        <v>0</v>
      </c>
      <c r="F841" s="19">
        <v>0</v>
      </c>
      <c r="G841" s="19">
        <v>6055</v>
      </c>
      <c r="H841" s="184">
        <v>6055.37</v>
      </c>
      <c r="I841" s="226">
        <f t="shared" si="82"/>
        <v>100.00611065235343</v>
      </c>
      <c r="J841" s="41">
        <v>0</v>
      </c>
    </row>
    <row r="842" spans="1:10" ht="12.75" customHeight="1">
      <c r="A842" s="47"/>
      <c r="B842" s="44"/>
      <c r="C842" s="31">
        <v>4049</v>
      </c>
      <c r="D842" s="15" t="s">
        <v>12</v>
      </c>
      <c r="E842" s="184">
        <v>0</v>
      </c>
      <c r="F842" s="19">
        <v>0</v>
      </c>
      <c r="G842" s="19">
        <v>290</v>
      </c>
      <c r="H842" s="184">
        <v>289.96</v>
      </c>
      <c r="I842" s="226">
        <f aca="true" t="shared" si="84" ref="I842:I850">H842/G842*100</f>
        <v>99.98620689655172</v>
      </c>
      <c r="J842" s="41">
        <v>0</v>
      </c>
    </row>
    <row r="843" spans="1:10" ht="12.75" customHeight="1">
      <c r="A843" s="47"/>
      <c r="B843" s="44"/>
      <c r="C843" s="31">
        <v>4117</v>
      </c>
      <c r="D843" s="15" t="s">
        <v>13</v>
      </c>
      <c r="E843" s="184">
        <v>21541.53</v>
      </c>
      <c r="F843" s="19">
        <v>0</v>
      </c>
      <c r="G843" s="19">
        <v>23395</v>
      </c>
      <c r="H843" s="184">
        <v>23394.77</v>
      </c>
      <c r="I843" s="226">
        <f t="shared" si="84"/>
        <v>99.99901688394957</v>
      </c>
      <c r="J843" s="41">
        <f aca="true" t="shared" si="85" ref="J843:J850">H843/E843*100</f>
        <v>108.6031029365138</v>
      </c>
    </row>
    <row r="844" spans="1:10" ht="12.75" customHeight="1">
      <c r="A844" s="47"/>
      <c r="B844" s="44"/>
      <c r="C844" s="31">
        <v>4119</v>
      </c>
      <c r="D844" s="15" t="s">
        <v>13</v>
      </c>
      <c r="E844" s="184">
        <v>1096.75</v>
      </c>
      <c r="F844" s="19">
        <v>0</v>
      </c>
      <c r="G844" s="19">
        <v>1120</v>
      </c>
      <c r="H844" s="184">
        <v>1120.22</v>
      </c>
      <c r="I844" s="226">
        <f t="shared" si="84"/>
        <v>100.01964285714287</v>
      </c>
      <c r="J844" s="41">
        <f t="shared" si="85"/>
        <v>102.13995896968315</v>
      </c>
    </row>
    <row r="845" spans="1:10" ht="12.75" customHeight="1">
      <c r="A845" s="47"/>
      <c r="B845" s="44"/>
      <c r="C845" s="31">
        <v>4127</v>
      </c>
      <c r="D845" s="15" t="s">
        <v>14</v>
      </c>
      <c r="E845" s="184">
        <v>2872.07</v>
      </c>
      <c r="F845" s="19">
        <v>0</v>
      </c>
      <c r="G845" s="19">
        <v>3262</v>
      </c>
      <c r="H845" s="184">
        <v>2866.82</v>
      </c>
      <c r="I845" s="226">
        <f t="shared" si="84"/>
        <v>87.88534641324341</v>
      </c>
      <c r="J845" s="41">
        <f t="shared" si="85"/>
        <v>99.81720501241264</v>
      </c>
    </row>
    <row r="846" spans="1:10" ht="12.75" customHeight="1">
      <c r="A846" s="47"/>
      <c r="B846" s="44"/>
      <c r="C846" s="31">
        <v>4129</v>
      </c>
      <c r="D846" s="15" t="s">
        <v>14</v>
      </c>
      <c r="E846" s="184">
        <v>146.45</v>
      </c>
      <c r="F846" s="19">
        <v>0</v>
      </c>
      <c r="G846" s="19">
        <v>157</v>
      </c>
      <c r="H846" s="184">
        <v>137.27</v>
      </c>
      <c r="I846" s="226">
        <f t="shared" si="84"/>
        <v>87.43312101910828</v>
      </c>
      <c r="J846" s="41">
        <f t="shared" si="85"/>
        <v>93.73164902697168</v>
      </c>
    </row>
    <row r="847" spans="1:10" ht="12.75" customHeight="1">
      <c r="A847" s="47"/>
      <c r="B847" s="44"/>
      <c r="C847" s="31">
        <v>4177</v>
      </c>
      <c r="D847" s="15" t="s">
        <v>116</v>
      </c>
      <c r="E847" s="184">
        <v>18445</v>
      </c>
      <c r="F847" s="19">
        <v>0</v>
      </c>
      <c r="G847" s="19">
        <v>22178</v>
      </c>
      <c r="H847" s="184">
        <v>22177.99</v>
      </c>
      <c r="I847" s="226">
        <f t="shared" si="84"/>
        <v>99.99995491027146</v>
      </c>
      <c r="J847" s="41">
        <f t="shared" si="85"/>
        <v>120.23849281648144</v>
      </c>
    </row>
    <row r="848" spans="1:10" ht="12.75" customHeight="1">
      <c r="A848" s="47"/>
      <c r="B848" s="44"/>
      <c r="C848" s="31">
        <v>4179</v>
      </c>
      <c r="D848" s="15" t="s">
        <v>116</v>
      </c>
      <c r="E848" s="184">
        <v>943</v>
      </c>
      <c r="F848" s="19">
        <v>0</v>
      </c>
      <c r="G848" s="19">
        <v>1062</v>
      </c>
      <c r="H848" s="184">
        <v>1062.01</v>
      </c>
      <c r="I848" s="226">
        <f t="shared" si="84"/>
        <v>100.00094161958569</v>
      </c>
      <c r="J848" s="41">
        <f t="shared" si="85"/>
        <v>112.6203605514316</v>
      </c>
    </row>
    <row r="849" spans="1:10" ht="12.75" customHeight="1">
      <c r="A849" s="47"/>
      <c r="B849" s="44"/>
      <c r="C849" s="31">
        <v>4217</v>
      </c>
      <c r="D849" s="15" t="s">
        <v>7</v>
      </c>
      <c r="E849" s="184">
        <v>5189.57</v>
      </c>
      <c r="F849" s="19">
        <v>0</v>
      </c>
      <c r="G849" s="19">
        <v>3436</v>
      </c>
      <c r="H849" s="184">
        <v>3397.08</v>
      </c>
      <c r="I849" s="226">
        <f t="shared" si="84"/>
        <v>98.86728754365541</v>
      </c>
      <c r="J849" s="41">
        <f t="shared" si="85"/>
        <v>65.45975870833229</v>
      </c>
    </row>
    <row r="850" spans="1:10" ht="12.75" customHeight="1">
      <c r="A850" s="47"/>
      <c r="B850" s="44"/>
      <c r="C850" s="31">
        <v>4219</v>
      </c>
      <c r="D850" s="15" t="s">
        <v>7</v>
      </c>
      <c r="E850" s="184">
        <v>264.68</v>
      </c>
      <c r="F850" s="19">
        <v>0</v>
      </c>
      <c r="G850" s="19">
        <v>164</v>
      </c>
      <c r="H850" s="184">
        <v>163.76</v>
      </c>
      <c r="I850" s="226">
        <f t="shared" si="84"/>
        <v>99.85365853658537</v>
      </c>
      <c r="J850" s="41">
        <f t="shared" si="85"/>
        <v>61.87093849176364</v>
      </c>
    </row>
    <row r="851" spans="1:10" ht="12.75" customHeight="1">
      <c r="A851" s="47"/>
      <c r="B851" s="44"/>
      <c r="C851" s="31">
        <v>4267</v>
      </c>
      <c r="D851" s="15" t="s">
        <v>15</v>
      </c>
      <c r="E851" s="184">
        <v>1039.96</v>
      </c>
      <c r="F851" s="19">
        <v>0</v>
      </c>
      <c r="G851" s="19">
        <v>119</v>
      </c>
      <c r="H851" s="184">
        <v>119</v>
      </c>
      <c r="I851" s="226">
        <f>H851/G851*100</f>
        <v>100</v>
      </c>
      <c r="J851" s="41">
        <f aca="true" t="shared" si="86" ref="J851:J861">H851/E851*100</f>
        <v>11.44274779799223</v>
      </c>
    </row>
    <row r="852" spans="1:10" ht="12.75" customHeight="1">
      <c r="A852" s="47"/>
      <c r="B852" s="44"/>
      <c r="C852" s="31">
        <v>4269</v>
      </c>
      <c r="D852" s="15" t="s">
        <v>15</v>
      </c>
      <c r="E852" s="184">
        <v>53.04</v>
      </c>
      <c r="F852" s="19">
        <v>0</v>
      </c>
      <c r="G852" s="19">
        <v>6</v>
      </c>
      <c r="H852" s="184">
        <v>5.7</v>
      </c>
      <c r="I852" s="226">
        <f>H852/G852*100</f>
        <v>95</v>
      </c>
      <c r="J852" s="41">
        <f t="shared" si="86"/>
        <v>10.74660633484163</v>
      </c>
    </row>
    <row r="853" spans="1:10" ht="12.75" customHeight="1">
      <c r="A853" s="47"/>
      <c r="B853" s="44"/>
      <c r="C853" s="31">
        <v>4307</v>
      </c>
      <c r="D853" s="15" t="s">
        <v>10</v>
      </c>
      <c r="E853" s="184">
        <v>198928.5</v>
      </c>
      <c r="F853" s="19">
        <v>0</v>
      </c>
      <c r="G853" s="19">
        <v>301389</v>
      </c>
      <c r="H853" s="184">
        <v>170481.07</v>
      </c>
      <c r="I853" s="226">
        <f aca="true" t="shared" si="87" ref="I853:I860">H853/G853*100</f>
        <v>56.56512679626662</v>
      </c>
      <c r="J853" s="41">
        <f t="shared" si="86"/>
        <v>85.69967098731453</v>
      </c>
    </row>
    <row r="854" spans="1:10" ht="12.75" customHeight="1">
      <c r="A854" s="47"/>
      <c r="B854" s="44"/>
      <c r="C854" s="31">
        <v>4309</v>
      </c>
      <c r="D854" s="15" t="s">
        <v>10</v>
      </c>
      <c r="E854" s="184">
        <v>10145.38</v>
      </c>
      <c r="F854" s="19">
        <v>0</v>
      </c>
      <c r="G854" s="19">
        <v>14433</v>
      </c>
      <c r="H854" s="184">
        <v>8115.96</v>
      </c>
      <c r="I854" s="226">
        <f t="shared" si="87"/>
        <v>56.23196840573685</v>
      </c>
      <c r="J854" s="41">
        <f t="shared" si="86"/>
        <v>79.99660929408263</v>
      </c>
    </row>
    <row r="855" spans="1:10" ht="12.75" customHeight="1">
      <c r="A855" s="47"/>
      <c r="B855" s="44"/>
      <c r="C855" s="31">
        <v>4367</v>
      </c>
      <c r="D855" s="6" t="s">
        <v>164</v>
      </c>
      <c r="E855" s="184">
        <v>1141.79</v>
      </c>
      <c r="F855" s="19">
        <v>0</v>
      </c>
      <c r="G855" s="19">
        <v>573</v>
      </c>
      <c r="H855" s="184">
        <v>572.61</v>
      </c>
      <c r="I855" s="226">
        <f t="shared" si="87"/>
        <v>99.93193717277488</v>
      </c>
      <c r="J855" s="41">
        <f t="shared" si="86"/>
        <v>50.15020275181952</v>
      </c>
    </row>
    <row r="856" spans="1:10" ht="12.75" customHeight="1">
      <c r="A856" s="47"/>
      <c r="B856" s="44"/>
      <c r="C856" s="31">
        <v>4369</v>
      </c>
      <c r="D856" s="6" t="s">
        <v>164</v>
      </c>
      <c r="E856" s="184">
        <v>58.21</v>
      </c>
      <c r="F856" s="19">
        <v>0</v>
      </c>
      <c r="G856" s="19">
        <v>27</v>
      </c>
      <c r="H856" s="184">
        <v>27.39</v>
      </c>
      <c r="I856" s="226">
        <f t="shared" si="87"/>
        <v>101.44444444444444</v>
      </c>
      <c r="J856" s="41">
        <f t="shared" si="86"/>
        <v>47.053770829754335</v>
      </c>
    </row>
    <row r="857" spans="1:10" ht="12.75" customHeight="1">
      <c r="A857" s="47"/>
      <c r="B857" s="44"/>
      <c r="C857" s="31">
        <v>4417</v>
      </c>
      <c r="D857" s="15" t="s">
        <v>16</v>
      </c>
      <c r="E857" s="184">
        <v>3880.35</v>
      </c>
      <c r="F857" s="19">
        <v>0</v>
      </c>
      <c r="G857" s="19">
        <v>4648</v>
      </c>
      <c r="H857" s="184">
        <v>4153.91</v>
      </c>
      <c r="I857" s="226">
        <f t="shared" si="87"/>
        <v>89.3698364888124</v>
      </c>
      <c r="J857" s="41">
        <f t="shared" si="86"/>
        <v>107.04987952117722</v>
      </c>
    </row>
    <row r="858" spans="1:10" ht="12.75" customHeight="1">
      <c r="A858" s="47"/>
      <c r="B858" s="44"/>
      <c r="C858" s="31">
        <v>4419</v>
      </c>
      <c r="D858" s="15" t="s">
        <v>16</v>
      </c>
      <c r="E858" s="184">
        <v>197.92</v>
      </c>
      <c r="F858" s="19">
        <v>0</v>
      </c>
      <c r="G858" s="19">
        <v>223</v>
      </c>
      <c r="H858" s="184">
        <v>198.9</v>
      </c>
      <c r="I858" s="226">
        <f t="shared" si="87"/>
        <v>89.19282511210763</v>
      </c>
      <c r="J858" s="41">
        <f t="shared" si="86"/>
        <v>100.49514955537593</v>
      </c>
    </row>
    <row r="859" spans="1:10" ht="12.75" customHeight="1">
      <c r="A859" s="47"/>
      <c r="B859" s="44"/>
      <c r="C859" s="31">
        <v>4447</v>
      </c>
      <c r="D859" s="15" t="s">
        <v>17</v>
      </c>
      <c r="E859" s="184">
        <v>3122.54</v>
      </c>
      <c r="F859" s="19">
        <v>0</v>
      </c>
      <c r="G859" s="19">
        <v>4176</v>
      </c>
      <c r="H859" s="184">
        <v>3827.78</v>
      </c>
      <c r="I859" s="226">
        <f t="shared" si="87"/>
        <v>91.66139846743295</v>
      </c>
      <c r="J859" s="41">
        <f t="shared" si="86"/>
        <v>122.58545927354014</v>
      </c>
    </row>
    <row r="860" spans="1:10" ht="12.75" customHeight="1">
      <c r="A860" s="47"/>
      <c r="B860" s="44"/>
      <c r="C860" s="31">
        <v>4449</v>
      </c>
      <c r="D860" s="15" t="s">
        <v>17</v>
      </c>
      <c r="E860" s="184">
        <v>159.25</v>
      </c>
      <c r="F860" s="19">
        <v>0</v>
      </c>
      <c r="G860" s="19">
        <v>200</v>
      </c>
      <c r="H860" s="184">
        <v>183.3</v>
      </c>
      <c r="I860" s="226">
        <f t="shared" si="87"/>
        <v>91.65</v>
      </c>
      <c r="J860" s="41">
        <f t="shared" si="86"/>
        <v>115.10204081632654</v>
      </c>
    </row>
    <row r="861" spans="1:10" ht="12.75" customHeight="1">
      <c r="A861" s="47"/>
      <c r="B861" s="44"/>
      <c r="C861" s="31"/>
      <c r="D861" s="14" t="s">
        <v>342</v>
      </c>
      <c r="E861" s="412">
        <f>SUM(E862:E881)</f>
        <v>579083.3699999999</v>
      </c>
      <c r="F861" s="511">
        <f>SUM(F862:F881)</f>
        <v>546099</v>
      </c>
      <c r="G861" s="511">
        <f>SUM(G862:G881)</f>
        <v>755115</v>
      </c>
      <c r="H861" s="412">
        <f>SUM(H862:H881)</f>
        <v>690605.6399999999</v>
      </c>
      <c r="I861" s="514">
        <f aca="true" t="shared" si="88" ref="I861:I881">H861/G861*100</f>
        <v>91.45701515663175</v>
      </c>
      <c r="J861" s="72">
        <f t="shared" si="86"/>
        <v>119.2584135165201</v>
      </c>
    </row>
    <row r="862" spans="1:10" ht="12.75" customHeight="1">
      <c r="A862" s="47"/>
      <c r="B862" s="44"/>
      <c r="C862" s="31">
        <v>3037</v>
      </c>
      <c r="D862" s="15" t="s">
        <v>26</v>
      </c>
      <c r="E862" s="184">
        <v>32215</v>
      </c>
      <c r="F862" s="19">
        <v>24480</v>
      </c>
      <c r="G862" s="19">
        <v>24480</v>
      </c>
      <c r="H862" s="184">
        <v>24310</v>
      </c>
      <c r="I862" s="226">
        <f t="shared" si="88"/>
        <v>99.30555555555556</v>
      </c>
      <c r="J862" s="41">
        <f aca="true" t="shared" si="89" ref="J862:J881">H862/E862*100</f>
        <v>75.46174142480211</v>
      </c>
    </row>
    <row r="863" spans="1:10" ht="12.75" customHeight="1">
      <c r="A863" s="47"/>
      <c r="B863" s="44"/>
      <c r="C863" s="31">
        <v>3039</v>
      </c>
      <c r="D863" s="15" t="s">
        <v>26</v>
      </c>
      <c r="E863" s="184">
        <v>5685</v>
      </c>
      <c r="F863" s="19">
        <v>4320</v>
      </c>
      <c r="G863" s="19">
        <v>4320</v>
      </c>
      <c r="H863" s="184">
        <v>4290</v>
      </c>
      <c r="I863" s="226">
        <f t="shared" si="88"/>
        <v>99.30555555555556</v>
      </c>
      <c r="J863" s="41">
        <f t="shared" si="89"/>
        <v>75.46174142480211</v>
      </c>
    </row>
    <row r="864" spans="1:10" ht="12.75" customHeight="1">
      <c r="A864" s="47"/>
      <c r="B864" s="44"/>
      <c r="C864" s="31">
        <v>4017</v>
      </c>
      <c r="D864" s="15" t="s">
        <v>11</v>
      </c>
      <c r="E864" s="184">
        <v>37967.6</v>
      </c>
      <c r="F864" s="19">
        <v>36128</v>
      </c>
      <c r="G864" s="19">
        <v>40868</v>
      </c>
      <c r="H864" s="184">
        <v>40865.51</v>
      </c>
      <c r="I864" s="226">
        <f t="shared" si="88"/>
        <v>99.99390721346776</v>
      </c>
      <c r="J864" s="41">
        <f t="shared" si="89"/>
        <v>107.63258673184507</v>
      </c>
    </row>
    <row r="865" spans="1:10" ht="12.75" customHeight="1">
      <c r="A865" s="47"/>
      <c r="B865" s="44"/>
      <c r="C865" s="31">
        <v>4019</v>
      </c>
      <c r="D865" s="15" t="s">
        <v>11</v>
      </c>
      <c r="E865" s="184">
        <v>6700.17</v>
      </c>
      <c r="F865" s="19">
        <v>6376</v>
      </c>
      <c r="G865" s="19">
        <v>7210</v>
      </c>
      <c r="H865" s="184">
        <v>7211.58</v>
      </c>
      <c r="I865" s="226">
        <f t="shared" si="88"/>
        <v>100.02191400832177</v>
      </c>
      <c r="J865" s="41">
        <f>H865/E865*100</f>
        <v>107.63279140678519</v>
      </c>
    </row>
    <row r="866" spans="1:10" ht="12.75" customHeight="1">
      <c r="A866" s="47"/>
      <c r="B866" s="44"/>
      <c r="C866" s="31">
        <v>4047</v>
      </c>
      <c r="D866" s="15" t="s">
        <v>12</v>
      </c>
      <c r="E866" s="184">
        <v>2005.47</v>
      </c>
      <c r="F866" s="19">
        <v>2010</v>
      </c>
      <c r="G866" s="19">
        <v>6622</v>
      </c>
      <c r="H866" s="184">
        <v>6312.7</v>
      </c>
      <c r="I866" s="226">
        <f t="shared" si="88"/>
        <v>95.32920567804288</v>
      </c>
      <c r="J866" s="41">
        <f>H866/E866*100</f>
        <v>314.7740928560387</v>
      </c>
    </row>
    <row r="867" spans="1:10" ht="12.75" customHeight="1">
      <c r="A867" s="47"/>
      <c r="B867" s="44"/>
      <c r="C867" s="31">
        <v>4049</v>
      </c>
      <c r="D867" s="15" t="s">
        <v>12</v>
      </c>
      <c r="E867" s="184">
        <v>353.91</v>
      </c>
      <c r="F867" s="19">
        <v>355</v>
      </c>
      <c r="G867" s="19">
        <v>1169</v>
      </c>
      <c r="H867" s="184">
        <v>1113.98</v>
      </c>
      <c r="I867" s="226">
        <f t="shared" si="88"/>
        <v>95.2934131736527</v>
      </c>
      <c r="J867" s="41">
        <f>H867/E867*100</f>
        <v>314.7636404735667</v>
      </c>
    </row>
    <row r="868" spans="1:10" ht="12.75" customHeight="1">
      <c r="A868" s="47"/>
      <c r="B868" s="44"/>
      <c r="C868" s="31">
        <v>4117</v>
      </c>
      <c r="D868" s="15" t="s">
        <v>13</v>
      </c>
      <c r="E868" s="184">
        <v>6716.94</v>
      </c>
      <c r="F868" s="19">
        <v>6815</v>
      </c>
      <c r="G868" s="19">
        <v>8046</v>
      </c>
      <c r="H868" s="184">
        <v>7922.47</v>
      </c>
      <c r="I868" s="226">
        <f t="shared" si="88"/>
        <v>98.46470295799156</v>
      </c>
      <c r="J868" s="41">
        <f t="shared" si="89"/>
        <v>117.94760709489739</v>
      </c>
    </row>
    <row r="869" spans="1:10" ht="12.75" customHeight="1">
      <c r="A869" s="47"/>
      <c r="B869" s="44"/>
      <c r="C869" s="31">
        <v>4119</v>
      </c>
      <c r="D869" s="15" t="s">
        <v>13</v>
      </c>
      <c r="E869" s="184">
        <v>1185.34</v>
      </c>
      <c r="F869" s="19">
        <v>1203</v>
      </c>
      <c r="G869" s="19">
        <v>1420</v>
      </c>
      <c r="H869" s="184">
        <v>1398.05</v>
      </c>
      <c r="I869" s="226">
        <f t="shared" si="88"/>
        <v>98.45422535211267</v>
      </c>
      <c r="J869" s="41">
        <f t="shared" si="89"/>
        <v>117.94506217625323</v>
      </c>
    </row>
    <row r="870" spans="1:10" ht="12.75" customHeight="1">
      <c r="A870" s="47"/>
      <c r="B870" s="44"/>
      <c r="C870" s="31">
        <v>4127</v>
      </c>
      <c r="D870" s="15" t="s">
        <v>14</v>
      </c>
      <c r="E870" s="184">
        <v>959.74</v>
      </c>
      <c r="F870" s="19">
        <v>946</v>
      </c>
      <c r="G870" s="19">
        <v>1157</v>
      </c>
      <c r="H870" s="184">
        <v>1148.82</v>
      </c>
      <c r="I870" s="226">
        <f t="shared" si="88"/>
        <v>99.29299913569577</v>
      </c>
      <c r="J870" s="41">
        <f t="shared" si="89"/>
        <v>119.7011690666222</v>
      </c>
    </row>
    <row r="871" spans="1:10" ht="12.75" customHeight="1">
      <c r="A871" s="47"/>
      <c r="B871" s="44"/>
      <c r="C871" s="31">
        <v>4129</v>
      </c>
      <c r="D871" s="15" t="s">
        <v>14</v>
      </c>
      <c r="E871" s="184">
        <v>169.36</v>
      </c>
      <c r="F871" s="19">
        <v>167</v>
      </c>
      <c r="G871" s="19">
        <v>202</v>
      </c>
      <c r="H871" s="184">
        <v>202.76</v>
      </c>
      <c r="I871" s="226">
        <f t="shared" si="88"/>
        <v>100.37623762376238</v>
      </c>
      <c r="J871" s="41">
        <f t="shared" si="89"/>
        <v>119.72130373169578</v>
      </c>
    </row>
    <row r="872" spans="1:10" ht="12.75" customHeight="1">
      <c r="A872" s="47"/>
      <c r="B872" s="44"/>
      <c r="C872" s="31">
        <v>4177</v>
      </c>
      <c r="D872" s="15" t="s">
        <v>116</v>
      </c>
      <c r="E872" s="184">
        <v>179553.12</v>
      </c>
      <c r="F872" s="19">
        <v>219386</v>
      </c>
      <c r="G872" s="19">
        <v>219965</v>
      </c>
      <c r="H872" s="184">
        <v>211529.11</v>
      </c>
      <c r="I872" s="226">
        <f t="shared" si="88"/>
        <v>96.16489441502057</v>
      </c>
      <c r="J872" s="41">
        <f t="shared" si="89"/>
        <v>117.80865183517835</v>
      </c>
    </row>
    <row r="873" spans="1:10" ht="12.75" customHeight="1">
      <c r="A873" s="47"/>
      <c r="B873" s="44"/>
      <c r="C873" s="31">
        <v>4179</v>
      </c>
      <c r="D873" s="15" t="s">
        <v>116</v>
      </c>
      <c r="E873" s="184">
        <v>31685.85</v>
      </c>
      <c r="F873" s="19">
        <v>38714</v>
      </c>
      <c r="G873" s="19">
        <v>38821</v>
      </c>
      <c r="H873" s="184">
        <v>37328.65</v>
      </c>
      <c r="I873" s="226">
        <f t="shared" si="88"/>
        <v>96.15581772751861</v>
      </c>
      <c r="J873" s="41">
        <f t="shared" si="89"/>
        <v>117.80858017064399</v>
      </c>
    </row>
    <row r="874" spans="1:10" ht="12.75" customHeight="1">
      <c r="A874" s="47"/>
      <c r="B874" s="44"/>
      <c r="C874" s="31">
        <v>4217</v>
      </c>
      <c r="D874" s="15" t="s">
        <v>7</v>
      </c>
      <c r="E874" s="184">
        <v>26556.75</v>
      </c>
      <c r="F874" s="19">
        <v>6775</v>
      </c>
      <c r="G874" s="19">
        <v>4847</v>
      </c>
      <c r="H874" s="184">
        <v>4080</v>
      </c>
      <c r="I874" s="226">
        <f t="shared" si="88"/>
        <v>84.17577883226738</v>
      </c>
      <c r="J874" s="41">
        <f t="shared" si="89"/>
        <v>15.363325708153294</v>
      </c>
    </row>
    <row r="875" spans="1:10" ht="12.75" customHeight="1">
      <c r="A875" s="47"/>
      <c r="B875" s="44"/>
      <c r="C875" s="31">
        <v>4219</v>
      </c>
      <c r="D875" s="15" t="s">
        <v>7</v>
      </c>
      <c r="E875" s="184">
        <v>4686.48</v>
      </c>
      <c r="F875" s="19">
        <v>1195</v>
      </c>
      <c r="G875" s="19">
        <v>855</v>
      </c>
      <c r="H875" s="184">
        <v>720</v>
      </c>
      <c r="I875" s="226">
        <f t="shared" si="88"/>
        <v>84.21052631578947</v>
      </c>
      <c r="J875" s="41">
        <f t="shared" si="89"/>
        <v>15.363343063450607</v>
      </c>
    </row>
    <row r="876" spans="1:10" ht="12.75" customHeight="1">
      <c r="A876" s="47"/>
      <c r="B876" s="44"/>
      <c r="C876" s="31">
        <v>4307</v>
      </c>
      <c r="D876" s="15" t="s">
        <v>10</v>
      </c>
      <c r="E876" s="184">
        <v>202662.53</v>
      </c>
      <c r="F876" s="19">
        <v>164461</v>
      </c>
      <c r="G876" s="19">
        <v>333496</v>
      </c>
      <c r="H876" s="184">
        <v>288677.72</v>
      </c>
      <c r="I876" s="226">
        <f t="shared" si="88"/>
        <v>86.56107419579244</v>
      </c>
      <c r="J876" s="41">
        <f t="shared" si="89"/>
        <v>142.44257189525857</v>
      </c>
    </row>
    <row r="877" spans="1:10" ht="12.75" customHeight="1">
      <c r="A877" s="47"/>
      <c r="B877" s="44"/>
      <c r="C877" s="31">
        <v>4309</v>
      </c>
      <c r="D877" s="15" t="s">
        <v>10</v>
      </c>
      <c r="E877" s="184">
        <v>35763.97</v>
      </c>
      <c r="F877" s="19">
        <v>29023</v>
      </c>
      <c r="G877" s="19">
        <v>58852</v>
      </c>
      <c r="H877" s="184">
        <v>50943.12</v>
      </c>
      <c r="I877" s="226">
        <f t="shared" si="88"/>
        <v>86.56140827839326</v>
      </c>
      <c r="J877" s="41">
        <f t="shared" si="89"/>
        <v>142.44257558654704</v>
      </c>
    </row>
    <row r="878" spans="1:10" ht="12.75" customHeight="1">
      <c r="A878" s="47"/>
      <c r="B878" s="44"/>
      <c r="C878" s="31">
        <v>4417</v>
      </c>
      <c r="D878" s="15" t="s">
        <v>16</v>
      </c>
      <c r="E878" s="184">
        <v>2653.88</v>
      </c>
      <c r="F878" s="19">
        <v>2253</v>
      </c>
      <c r="G878" s="19">
        <v>1437</v>
      </c>
      <c r="H878" s="184">
        <v>1238.64</v>
      </c>
      <c r="I878" s="226">
        <f t="shared" si="88"/>
        <v>86.19624217118998</v>
      </c>
      <c r="J878" s="41">
        <f t="shared" si="89"/>
        <v>46.67279605709377</v>
      </c>
    </row>
    <row r="879" spans="1:10" ht="12.75" customHeight="1">
      <c r="A879" s="47"/>
      <c r="B879" s="44"/>
      <c r="C879" s="31">
        <v>4419</v>
      </c>
      <c r="D879" s="15" t="s">
        <v>16</v>
      </c>
      <c r="E879" s="184">
        <v>468.33</v>
      </c>
      <c r="F879" s="19">
        <v>398</v>
      </c>
      <c r="G879" s="19">
        <v>254</v>
      </c>
      <c r="H879" s="184">
        <v>218.6</v>
      </c>
      <c r="I879" s="226">
        <f t="shared" si="88"/>
        <v>86.06299212598425</v>
      </c>
      <c r="J879" s="41">
        <f t="shared" si="89"/>
        <v>46.67648880063203</v>
      </c>
    </row>
    <row r="880" spans="1:10" ht="12.75" customHeight="1">
      <c r="A880" s="47"/>
      <c r="B880" s="44"/>
      <c r="C880" s="31">
        <v>4447</v>
      </c>
      <c r="D880" s="15" t="s">
        <v>17</v>
      </c>
      <c r="E880" s="184">
        <v>929.84</v>
      </c>
      <c r="F880" s="19">
        <v>930</v>
      </c>
      <c r="G880" s="19">
        <v>930</v>
      </c>
      <c r="H880" s="184">
        <v>929.84</v>
      </c>
      <c r="I880" s="226">
        <f t="shared" si="88"/>
        <v>99.98279569892473</v>
      </c>
      <c r="J880" s="41">
        <f t="shared" si="89"/>
        <v>100</v>
      </c>
    </row>
    <row r="881" spans="1:10" ht="12.75" customHeight="1">
      <c r="A881" s="48"/>
      <c r="B881" s="13"/>
      <c r="C881" s="31">
        <v>4449</v>
      </c>
      <c r="D881" s="15" t="s">
        <v>17</v>
      </c>
      <c r="E881" s="184">
        <v>164.09</v>
      </c>
      <c r="F881" s="19">
        <v>164</v>
      </c>
      <c r="G881" s="19">
        <v>164</v>
      </c>
      <c r="H881" s="184">
        <v>164.09</v>
      </c>
      <c r="I881" s="226">
        <f t="shared" si="88"/>
        <v>100.05487804878048</v>
      </c>
      <c r="J881" s="41">
        <f t="shared" si="89"/>
        <v>100</v>
      </c>
    </row>
    <row r="882" spans="1:10" ht="12.75" customHeight="1">
      <c r="A882" s="171"/>
      <c r="B882" s="171"/>
      <c r="C882" s="158"/>
      <c r="D882" s="158"/>
      <c r="E882" s="424"/>
      <c r="F882" s="425" t="s">
        <v>507</v>
      </c>
      <c r="G882" s="425"/>
      <c r="H882" s="424"/>
      <c r="I882" s="434"/>
      <c r="J882" s="70"/>
    </row>
    <row r="883" spans="1:10" ht="12.75" customHeight="1">
      <c r="A883" s="164"/>
      <c r="B883" s="165"/>
      <c r="C883" s="164"/>
      <c r="D883" s="166"/>
      <c r="E883" s="169" t="s">
        <v>3</v>
      </c>
      <c r="F883" s="167" t="s">
        <v>105</v>
      </c>
      <c r="G883" s="168" t="s">
        <v>106</v>
      </c>
      <c r="H883" s="169" t="s">
        <v>3</v>
      </c>
      <c r="I883" s="64" t="s">
        <v>107</v>
      </c>
      <c r="J883" s="65"/>
    </row>
    <row r="884" spans="1:10" ht="12.75" customHeight="1">
      <c r="A884" s="170" t="s">
        <v>102</v>
      </c>
      <c r="B884" s="171" t="s">
        <v>103</v>
      </c>
      <c r="C884" s="170" t="s">
        <v>4</v>
      </c>
      <c r="D884" s="172" t="s">
        <v>104</v>
      </c>
      <c r="E884" s="175" t="s">
        <v>347</v>
      </c>
      <c r="F884" s="173" t="s">
        <v>108</v>
      </c>
      <c r="G884" s="174" t="s">
        <v>109</v>
      </c>
      <c r="H884" s="175" t="s">
        <v>451</v>
      </c>
      <c r="I884" s="66"/>
      <c r="J884" s="67"/>
    </row>
    <row r="885" spans="1:10" ht="12.75" customHeight="1">
      <c r="A885" s="176"/>
      <c r="B885" s="177"/>
      <c r="C885" s="176"/>
      <c r="D885" s="178"/>
      <c r="E885" s="181"/>
      <c r="F885" s="179" t="s">
        <v>450</v>
      </c>
      <c r="G885" s="180" t="s">
        <v>110</v>
      </c>
      <c r="H885" s="181"/>
      <c r="I885" s="71" t="s">
        <v>111</v>
      </c>
      <c r="J885" s="68" t="s">
        <v>112</v>
      </c>
    </row>
    <row r="886" spans="1:10" ht="12.75" customHeight="1">
      <c r="A886" s="449">
        <v>1</v>
      </c>
      <c r="B886" s="449">
        <v>2</v>
      </c>
      <c r="C886" s="449">
        <v>3</v>
      </c>
      <c r="D886" s="449">
        <v>4</v>
      </c>
      <c r="E886" s="475">
        <v>5</v>
      </c>
      <c r="F886" s="475">
        <v>6</v>
      </c>
      <c r="G886" s="475">
        <v>7</v>
      </c>
      <c r="H886" s="476">
        <v>8</v>
      </c>
      <c r="I886" s="477">
        <v>9</v>
      </c>
      <c r="J886" s="478">
        <v>10</v>
      </c>
    </row>
    <row r="887" spans="1:10" ht="24" customHeight="1">
      <c r="A887" s="221">
        <v>854</v>
      </c>
      <c r="B887" s="107"/>
      <c r="C887" s="106"/>
      <c r="D887" s="474" t="s">
        <v>86</v>
      </c>
      <c r="E887" s="143">
        <f>E889+E911+E955+E994+E1023+E1037+E1041+E1053</f>
        <v>8441216.809999999</v>
      </c>
      <c r="F887" s="103">
        <f>F889+F911+F955+F994+F1023+F1037+F1041+F1053</f>
        <v>8969683</v>
      </c>
      <c r="G887" s="103">
        <f>G889+G911+G955+G994+G1023+G1037+G1041+G1053+G1030</f>
        <v>9073441</v>
      </c>
      <c r="H887" s="247">
        <f>H889+H911+H955+H994+H1023+H1037+H1041+H1053+H1030</f>
        <v>8734753.43</v>
      </c>
      <c r="I887" s="224">
        <f>H887/G887*100</f>
        <v>96.26726431571</v>
      </c>
      <c r="J887" s="105">
        <f>H887/E887*100</f>
        <v>103.47742069191091</v>
      </c>
    </row>
    <row r="888" spans="1:10" ht="12.75" customHeight="1">
      <c r="A888" s="287"/>
      <c r="B888" s="99"/>
      <c r="C888" s="106"/>
      <c r="D888" s="631" t="s">
        <v>216</v>
      </c>
      <c r="E888" s="516">
        <f>E890+E956+E995</f>
        <v>91415.78</v>
      </c>
      <c r="F888" s="517">
        <f>F890+F995</f>
        <v>0</v>
      </c>
      <c r="G888" s="517">
        <f>G890+G995+G956</f>
        <v>29700</v>
      </c>
      <c r="H888" s="516">
        <f>H890+H956+H995</f>
        <v>29700</v>
      </c>
      <c r="I888" s="518">
        <f>H888/G888*100</f>
        <v>100</v>
      </c>
      <c r="J888" s="519">
        <f>H888/E888*100</f>
        <v>32.48892040302013</v>
      </c>
    </row>
    <row r="889" spans="1:10" ht="12.75" customHeight="1">
      <c r="A889" s="5"/>
      <c r="B889" s="129">
        <v>85403</v>
      </c>
      <c r="C889" s="108"/>
      <c r="D889" s="109" t="s">
        <v>87</v>
      </c>
      <c r="E889" s="198">
        <f>E891</f>
        <v>1300162</v>
      </c>
      <c r="F889" s="110">
        <f>F891</f>
        <v>1201318</v>
      </c>
      <c r="G889" s="110">
        <f>G891</f>
        <v>1260958</v>
      </c>
      <c r="H889" s="245">
        <f>H891</f>
        <v>1252552.4299999997</v>
      </c>
      <c r="I889" s="225">
        <f>H889/G889*100</f>
        <v>99.33339809890573</v>
      </c>
      <c r="J889" s="72">
        <f>H889/E889*100</f>
        <v>96.33818170351077</v>
      </c>
    </row>
    <row r="890" spans="1:10" ht="12.75" customHeight="1">
      <c r="A890" s="29"/>
      <c r="B890" s="127"/>
      <c r="C890" s="200"/>
      <c r="D890" s="109" t="s">
        <v>216</v>
      </c>
      <c r="E890" s="412">
        <v>0</v>
      </c>
      <c r="F890" s="511">
        <v>0</v>
      </c>
      <c r="G890" s="511">
        <v>0</v>
      </c>
      <c r="H890" s="412">
        <v>0</v>
      </c>
      <c r="I890" s="514">
        <v>0</v>
      </c>
      <c r="J890" s="513">
        <v>0</v>
      </c>
    </row>
    <row r="891" spans="1:10" ht="12.75" customHeight="1">
      <c r="A891" s="29"/>
      <c r="B891" s="27"/>
      <c r="C891" s="53"/>
      <c r="D891" s="59" t="s">
        <v>493</v>
      </c>
      <c r="E891" s="222">
        <f>SUM(E892:E907)+SUM(E908:E910)</f>
        <v>1300162</v>
      </c>
      <c r="F891" s="60">
        <f>SUM(F892:F907)+SUM(F908:F910)</f>
        <v>1201318</v>
      </c>
      <c r="G891" s="60">
        <f>SUM(G892:G907)+SUM(G908:G910)</f>
        <v>1260958</v>
      </c>
      <c r="H891" s="222">
        <f>SUM(H892:H907)+SUM(H908:H910)</f>
        <v>1252552.4299999997</v>
      </c>
      <c r="I891" s="228">
        <f>H891/G891*100</f>
        <v>99.33339809890573</v>
      </c>
      <c r="J891" s="74">
        <f>H891/E891*100</f>
        <v>96.33818170351077</v>
      </c>
    </row>
    <row r="892" spans="1:10" ht="12.75" customHeight="1">
      <c r="A892" s="29"/>
      <c r="B892" s="30"/>
      <c r="C892" s="31">
        <v>3020</v>
      </c>
      <c r="D892" s="15" t="s">
        <v>180</v>
      </c>
      <c r="E892" s="184">
        <v>23053</v>
      </c>
      <c r="F892" s="19">
        <v>28766</v>
      </c>
      <c r="G892" s="19">
        <v>27734</v>
      </c>
      <c r="H892" s="184">
        <v>27702.6</v>
      </c>
      <c r="I892" s="226">
        <f>H892/G892*100</f>
        <v>99.88678156775077</v>
      </c>
      <c r="J892" s="41">
        <f>H892/E892*100</f>
        <v>120.16917537847569</v>
      </c>
    </row>
    <row r="893" spans="1:10" ht="12.75" customHeight="1">
      <c r="A893" s="29"/>
      <c r="B893" s="30"/>
      <c r="C893" s="31">
        <v>4010</v>
      </c>
      <c r="D893" s="15" t="s">
        <v>11</v>
      </c>
      <c r="E893" s="184">
        <v>776811.34</v>
      </c>
      <c r="F893" s="19">
        <v>801682</v>
      </c>
      <c r="G893" s="19">
        <v>735780</v>
      </c>
      <c r="H893" s="184">
        <v>735778.2</v>
      </c>
      <c r="I893" s="226">
        <f aca="true" t="shared" si="90" ref="I893:I910">H893/G893*100</f>
        <v>99.99975536165701</v>
      </c>
      <c r="J893" s="41">
        <f aca="true" t="shared" si="91" ref="J893:J907">H893/E893*100</f>
        <v>94.71774704009857</v>
      </c>
    </row>
    <row r="894" spans="1:10" ht="12.75" customHeight="1">
      <c r="A894" s="29"/>
      <c r="B894" s="30"/>
      <c r="C894" s="31">
        <v>4040</v>
      </c>
      <c r="D894" s="15" t="s">
        <v>12</v>
      </c>
      <c r="E894" s="184">
        <v>61029</v>
      </c>
      <c r="F894" s="19">
        <v>66705</v>
      </c>
      <c r="G894" s="19">
        <v>60667</v>
      </c>
      <c r="H894" s="184">
        <v>60666.99</v>
      </c>
      <c r="I894" s="226">
        <f t="shared" si="90"/>
        <v>99.99998351657409</v>
      </c>
      <c r="J894" s="41">
        <f t="shared" si="91"/>
        <v>99.40682298579362</v>
      </c>
    </row>
    <row r="895" spans="1:10" ht="12.75" customHeight="1">
      <c r="A895" s="29"/>
      <c r="B895" s="30"/>
      <c r="C895" s="31">
        <v>4110</v>
      </c>
      <c r="D895" s="15" t="s">
        <v>13</v>
      </c>
      <c r="E895" s="184">
        <v>133248.32</v>
      </c>
      <c r="F895" s="19">
        <v>147410</v>
      </c>
      <c r="G895" s="19">
        <v>147073</v>
      </c>
      <c r="H895" s="184">
        <v>147032.67</v>
      </c>
      <c r="I895" s="226">
        <f t="shared" si="90"/>
        <v>99.97257824345735</v>
      </c>
      <c r="J895" s="41">
        <f t="shared" si="91"/>
        <v>110.34485838170419</v>
      </c>
    </row>
    <row r="896" spans="1:10" ht="12.75" customHeight="1">
      <c r="A896" s="29"/>
      <c r="B896" s="30"/>
      <c r="C896" s="31">
        <v>4120</v>
      </c>
      <c r="D896" s="15" t="s">
        <v>14</v>
      </c>
      <c r="E896" s="184">
        <v>15721</v>
      </c>
      <c r="F896" s="19">
        <v>21893</v>
      </c>
      <c r="G896" s="19">
        <v>15100</v>
      </c>
      <c r="H896" s="184">
        <v>14967.48</v>
      </c>
      <c r="I896" s="226">
        <f t="shared" si="90"/>
        <v>99.12238410596026</v>
      </c>
      <c r="J896" s="41">
        <f t="shared" si="91"/>
        <v>95.2069206793461</v>
      </c>
    </row>
    <row r="897" spans="1:10" ht="12.75" customHeight="1">
      <c r="A897" s="29"/>
      <c r="B897" s="30"/>
      <c r="C897" s="31">
        <v>4170</v>
      </c>
      <c r="D897" s="15" t="s">
        <v>116</v>
      </c>
      <c r="E897" s="184">
        <v>0</v>
      </c>
      <c r="F897" s="19">
        <v>1000</v>
      </c>
      <c r="G897" s="19">
        <v>1422</v>
      </c>
      <c r="H897" s="184">
        <v>1422</v>
      </c>
      <c r="I897" s="226">
        <f t="shared" si="90"/>
        <v>100</v>
      </c>
      <c r="J897" s="41">
        <v>0</v>
      </c>
    </row>
    <row r="898" spans="1:10" ht="12.75" customHeight="1">
      <c r="A898" s="29"/>
      <c r="B898" s="30"/>
      <c r="C898" s="31">
        <v>4210</v>
      </c>
      <c r="D898" s="15" t="s">
        <v>7</v>
      </c>
      <c r="E898" s="184">
        <v>57550.37</v>
      </c>
      <c r="F898" s="19">
        <v>9000</v>
      </c>
      <c r="G898" s="19">
        <v>47519</v>
      </c>
      <c r="H898" s="184">
        <v>42061.67</v>
      </c>
      <c r="I898" s="226">
        <f t="shared" si="90"/>
        <v>88.51547801931858</v>
      </c>
      <c r="J898" s="41">
        <f t="shared" si="91"/>
        <v>73.08670647990621</v>
      </c>
    </row>
    <row r="899" spans="1:10" ht="12.75" customHeight="1">
      <c r="A899" s="29"/>
      <c r="B899" s="30"/>
      <c r="C899" s="31">
        <v>4220</v>
      </c>
      <c r="D899" s="15" t="s">
        <v>50</v>
      </c>
      <c r="E899" s="184">
        <v>73033</v>
      </c>
      <c r="F899" s="19">
        <v>75000</v>
      </c>
      <c r="G899" s="19">
        <v>77947</v>
      </c>
      <c r="H899" s="184">
        <v>77947.04</v>
      </c>
      <c r="I899" s="226">
        <f t="shared" si="90"/>
        <v>100.00005131692046</v>
      </c>
      <c r="J899" s="41">
        <f t="shared" si="91"/>
        <v>106.72851998411676</v>
      </c>
    </row>
    <row r="900" spans="1:10" ht="12.75" customHeight="1">
      <c r="A900" s="29"/>
      <c r="B900" s="30"/>
      <c r="C900" s="31">
        <v>4260</v>
      </c>
      <c r="D900" s="15" t="s">
        <v>15</v>
      </c>
      <c r="E900" s="184">
        <v>29542.98</v>
      </c>
      <c r="F900" s="19">
        <v>5000</v>
      </c>
      <c r="G900" s="19">
        <v>62507</v>
      </c>
      <c r="H900" s="184">
        <v>59765.14</v>
      </c>
      <c r="I900" s="226">
        <f t="shared" si="90"/>
        <v>95.61351528628794</v>
      </c>
      <c r="J900" s="41">
        <f t="shared" si="91"/>
        <v>202.29895562329867</v>
      </c>
    </row>
    <row r="901" spans="1:10" ht="12.75" customHeight="1">
      <c r="A901" s="29"/>
      <c r="B901" s="30"/>
      <c r="C901" s="31">
        <v>4270</v>
      </c>
      <c r="D901" s="15" t="s">
        <v>27</v>
      </c>
      <c r="E901" s="184">
        <v>7500</v>
      </c>
      <c r="F901" s="19">
        <v>0</v>
      </c>
      <c r="G901" s="19">
        <v>0</v>
      </c>
      <c r="H901" s="184">
        <v>0</v>
      </c>
      <c r="I901" s="226">
        <v>0</v>
      </c>
      <c r="J901" s="41">
        <f t="shared" si="91"/>
        <v>0</v>
      </c>
    </row>
    <row r="902" spans="1:10" ht="12.75" customHeight="1">
      <c r="A902" s="29"/>
      <c r="B902" s="30"/>
      <c r="C902" s="31">
        <v>4280</v>
      </c>
      <c r="D902" s="15" t="s">
        <v>95</v>
      </c>
      <c r="E902" s="184">
        <v>730</v>
      </c>
      <c r="F902" s="19">
        <v>221</v>
      </c>
      <c r="G902" s="19">
        <v>664</v>
      </c>
      <c r="H902" s="184">
        <v>664</v>
      </c>
      <c r="I902" s="226">
        <f t="shared" si="90"/>
        <v>100</v>
      </c>
      <c r="J902" s="41">
        <f t="shared" si="91"/>
        <v>90.95890410958904</v>
      </c>
    </row>
    <row r="903" spans="1:10" ht="12.75" customHeight="1">
      <c r="A903" s="29"/>
      <c r="B903" s="30"/>
      <c r="C903" s="31">
        <v>4300</v>
      </c>
      <c r="D903" s="15" t="s">
        <v>10</v>
      </c>
      <c r="E903" s="184">
        <v>65278</v>
      </c>
      <c r="F903" s="19">
        <v>3000</v>
      </c>
      <c r="G903" s="19">
        <v>30642</v>
      </c>
      <c r="H903" s="184">
        <v>30641.14</v>
      </c>
      <c r="I903" s="226">
        <f t="shared" si="90"/>
        <v>99.99719339468703</v>
      </c>
      <c r="J903" s="41">
        <f t="shared" si="91"/>
        <v>46.93945892950151</v>
      </c>
    </row>
    <row r="904" spans="1:10" ht="12.75" customHeight="1">
      <c r="A904" s="8"/>
      <c r="B904" s="9"/>
      <c r="C904" s="37">
        <v>4360</v>
      </c>
      <c r="D904" s="6" t="s">
        <v>164</v>
      </c>
      <c r="E904" s="246">
        <v>1800</v>
      </c>
      <c r="F904" s="39">
        <v>350</v>
      </c>
      <c r="G904" s="39">
        <v>1582</v>
      </c>
      <c r="H904" s="246">
        <v>1581.96</v>
      </c>
      <c r="I904" s="226">
        <f t="shared" si="90"/>
        <v>99.99747155499368</v>
      </c>
      <c r="J904" s="41">
        <f t="shared" si="91"/>
        <v>87.88666666666667</v>
      </c>
    </row>
    <row r="905" spans="1:10" ht="12.75" customHeight="1">
      <c r="A905" s="8"/>
      <c r="B905" s="9"/>
      <c r="C905" s="37">
        <v>4370</v>
      </c>
      <c r="D905" s="15" t="s">
        <v>337</v>
      </c>
      <c r="E905" s="246">
        <v>2781.36</v>
      </c>
      <c r="F905" s="39">
        <v>350</v>
      </c>
      <c r="G905" s="39">
        <v>2672</v>
      </c>
      <c r="H905" s="246">
        <v>2672.44</v>
      </c>
      <c r="I905" s="226">
        <f t="shared" si="90"/>
        <v>100.01646706586827</v>
      </c>
      <c r="J905" s="41">
        <f t="shared" si="91"/>
        <v>96.08393016366094</v>
      </c>
    </row>
    <row r="906" spans="1:10" ht="12.75" customHeight="1">
      <c r="A906" s="29"/>
      <c r="B906" s="30"/>
      <c r="C906" s="31">
        <v>4410</v>
      </c>
      <c r="D906" s="15" t="s">
        <v>16</v>
      </c>
      <c r="E906" s="184">
        <v>3699.63</v>
      </c>
      <c r="F906" s="19">
        <v>300</v>
      </c>
      <c r="G906" s="19">
        <v>2500</v>
      </c>
      <c r="H906" s="184">
        <v>2500</v>
      </c>
      <c r="I906" s="226">
        <f t="shared" si="90"/>
        <v>100</v>
      </c>
      <c r="J906" s="41">
        <f t="shared" si="91"/>
        <v>67.57432500006757</v>
      </c>
    </row>
    <row r="907" spans="1:10" ht="12.75" customHeight="1">
      <c r="A907" s="29"/>
      <c r="B907" s="30"/>
      <c r="C907" s="31">
        <v>4430</v>
      </c>
      <c r="D907" s="15" t="s">
        <v>28</v>
      </c>
      <c r="E907" s="184">
        <v>7347</v>
      </c>
      <c r="F907" s="19">
        <v>1000</v>
      </c>
      <c r="G907" s="19">
        <v>6244</v>
      </c>
      <c r="H907" s="184">
        <v>6244</v>
      </c>
      <c r="I907" s="226">
        <f t="shared" si="90"/>
        <v>100</v>
      </c>
      <c r="J907" s="41">
        <f t="shared" si="91"/>
        <v>84.98706955219818</v>
      </c>
    </row>
    <row r="908" spans="1:10" ht="12.75" customHeight="1">
      <c r="A908" s="29"/>
      <c r="B908" s="30"/>
      <c r="C908" s="31">
        <v>4440</v>
      </c>
      <c r="D908" s="15" t="s">
        <v>17</v>
      </c>
      <c r="E908" s="184">
        <v>37837</v>
      </c>
      <c r="F908" s="19">
        <v>36641</v>
      </c>
      <c r="G908" s="19">
        <v>36641</v>
      </c>
      <c r="H908" s="184">
        <v>36641</v>
      </c>
      <c r="I908" s="226">
        <f t="shared" si="90"/>
        <v>100</v>
      </c>
      <c r="J908" s="41">
        <f>H908/E908*100</f>
        <v>96.83907286518487</v>
      </c>
    </row>
    <row r="909" spans="1:10" ht="12.75" customHeight="1">
      <c r="A909" s="29"/>
      <c r="B909" s="30"/>
      <c r="C909" s="31">
        <v>4610</v>
      </c>
      <c r="D909" s="15" t="s">
        <v>123</v>
      </c>
      <c r="E909" s="184">
        <v>0</v>
      </c>
      <c r="F909" s="19">
        <v>100</v>
      </c>
      <c r="G909" s="19">
        <v>89</v>
      </c>
      <c r="H909" s="184">
        <v>89.1</v>
      </c>
      <c r="I909" s="226">
        <f t="shared" si="90"/>
        <v>100.11235955056179</v>
      </c>
      <c r="J909" s="41">
        <v>0</v>
      </c>
    </row>
    <row r="910" spans="1:10" ht="12.75" customHeight="1">
      <c r="A910" s="29"/>
      <c r="B910" s="12"/>
      <c r="C910" s="31">
        <v>4700</v>
      </c>
      <c r="D910" s="15" t="s">
        <v>152</v>
      </c>
      <c r="E910" s="184">
        <v>3200</v>
      </c>
      <c r="F910" s="19">
        <v>2900</v>
      </c>
      <c r="G910" s="19">
        <v>4175</v>
      </c>
      <c r="H910" s="184">
        <v>4175</v>
      </c>
      <c r="I910" s="226">
        <f t="shared" si="90"/>
        <v>100</v>
      </c>
      <c r="J910" s="41">
        <f>H910/E910*100</f>
        <v>130.46875</v>
      </c>
    </row>
    <row r="911" spans="1:10" ht="12.75" customHeight="1">
      <c r="A911" s="27"/>
      <c r="B911" s="129">
        <v>85406</v>
      </c>
      <c r="C911" s="108"/>
      <c r="D911" s="109" t="s">
        <v>88</v>
      </c>
      <c r="E911" s="245">
        <f>E912+E930</f>
        <v>986912</v>
      </c>
      <c r="F911" s="110">
        <f>F930+F912</f>
        <v>980105</v>
      </c>
      <c r="G911" s="110">
        <f>G912+G930</f>
        <v>1001933</v>
      </c>
      <c r="H911" s="245">
        <f>H912+H930</f>
        <v>1001933.01</v>
      </c>
      <c r="I911" s="225">
        <f aca="true" t="shared" si="92" ref="I911:I963">H911/G911*100</f>
        <v>100.00000099807073</v>
      </c>
      <c r="J911" s="72">
        <f aca="true" t="shared" si="93" ref="J911:J963">H911/E911*100</f>
        <v>101.52202121364418</v>
      </c>
    </row>
    <row r="912" spans="1:10" ht="12.75" customHeight="1">
      <c r="A912" s="56"/>
      <c r="B912" s="56"/>
      <c r="C912" s="61"/>
      <c r="D912" s="59" t="s">
        <v>117</v>
      </c>
      <c r="E912" s="222">
        <f>SUM(E913:E929)</f>
        <v>454700</v>
      </c>
      <c r="F912" s="60">
        <f>SUM(F913:F929)</f>
        <v>446460</v>
      </c>
      <c r="G912" s="60">
        <f>SUM(G913:G929)</f>
        <v>448960</v>
      </c>
      <c r="H912" s="222">
        <f>SUM(H913:H929)</f>
        <v>448959.99999999994</v>
      </c>
      <c r="I912" s="228">
        <f t="shared" si="92"/>
        <v>99.99999999999999</v>
      </c>
      <c r="J912" s="74">
        <f t="shared" si="93"/>
        <v>98.73762920606993</v>
      </c>
    </row>
    <row r="913" spans="1:10" ht="12.75" customHeight="1">
      <c r="A913" s="30"/>
      <c r="B913" s="30"/>
      <c r="C913" s="31">
        <v>4010</v>
      </c>
      <c r="D913" s="15" t="s">
        <v>11</v>
      </c>
      <c r="E913" s="184">
        <v>307911.99</v>
      </c>
      <c r="F913" s="19">
        <v>293780</v>
      </c>
      <c r="G913" s="19">
        <v>296161</v>
      </c>
      <c r="H913" s="184">
        <v>296160.97</v>
      </c>
      <c r="I913" s="226">
        <f t="shared" si="92"/>
        <v>99.99998987037455</v>
      </c>
      <c r="J913" s="41">
        <f t="shared" si="93"/>
        <v>96.18364325468455</v>
      </c>
    </row>
    <row r="914" spans="1:10" ht="12.75" customHeight="1">
      <c r="A914" s="30"/>
      <c r="B914" s="30"/>
      <c r="C914" s="31">
        <v>4040</v>
      </c>
      <c r="D914" s="15" t="s">
        <v>12</v>
      </c>
      <c r="E914" s="184">
        <v>22193.94</v>
      </c>
      <c r="F914" s="19">
        <v>23600</v>
      </c>
      <c r="G914" s="19">
        <v>23506</v>
      </c>
      <c r="H914" s="184">
        <v>23505.93</v>
      </c>
      <c r="I914" s="226">
        <f t="shared" si="92"/>
        <v>99.99970220369268</v>
      </c>
      <c r="J914" s="41">
        <f t="shared" si="93"/>
        <v>105.91147853873626</v>
      </c>
    </row>
    <row r="915" spans="1:10" ht="12.75" customHeight="1">
      <c r="A915" s="30"/>
      <c r="B915" s="30"/>
      <c r="C915" s="31">
        <v>4110</v>
      </c>
      <c r="D915" s="15" t="s">
        <v>13</v>
      </c>
      <c r="E915" s="184">
        <v>55731.96</v>
      </c>
      <c r="F915" s="19">
        <v>57730</v>
      </c>
      <c r="G915" s="19">
        <v>57745</v>
      </c>
      <c r="H915" s="184">
        <v>57744.99</v>
      </c>
      <c r="I915" s="226">
        <f t="shared" si="92"/>
        <v>99.99998268248332</v>
      </c>
      <c r="J915" s="41">
        <f t="shared" si="93"/>
        <v>103.61198493647092</v>
      </c>
    </row>
    <row r="916" spans="1:10" ht="12.75" customHeight="1">
      <c r="A916" s="30"/>
      <c r="B916" s="30"/>
      <c r="C916" s="31">
        <v>4120</v>
      </c>
      <c r="D916" s="15" t="s">
        <v>14</v>
      </c>
      <c r="E916" s="184">
        <v>5867.97</v>
      </c>
      <c r="F916" s="19">
        <v>7770</v>
      </c>
      <c r="G916" s="19">
        <v>5997</v>
      </c>
      <c r="H916" s="184">
        <v>5996.98</v>
      </c>
      <c r="I916" s="226">
        <f t="shared" si="92"/>
        <v>99.99966649991661</v>
      </c>
      <c r="J916" s="41">
        <f t="shared" si="93"/>
        <v>102.19854566400303</v>
      </c>
    </row>
    <row r="917" spans="1:10" ht="12.75" customHeight="1">
      <c r="A917" s="30"/>
      <c r="B917" s="30"/>
      <c r="C917" s="31">
        <v>4170</v>
      </c>
      <c r="D917" s="15" t="s">
        <v>116</v>
      </c>
      <c r="E917" s="184">
        <v>625</v>
      </c>
      <c r="F917" s="19">
        <v>0</v>
      </c>
      <c r="G917" s="19">
        <v>4117</v>
      </c>
      <c r="H917" s="184">
        <v>4117</v>
      </c>
      <c r="I917" s="226">
        <f t="shared" si="92"/>
        <v>100</v>
      </c>
      <c r="J917" s="41">
        <f t="shared" si="93"/>
        <v>658.72</v>
      </c>
    </row>
    <row r="918" spans="1:10" ht="12.75" customHeight="1">
      <c r="A918" s="30"/>
      <c r="B918" s="30"/>
      <c r="C918" s="31">
        <v>4210</v>
      </c>
      <c r="D918" s="15" t="s">
        <v>7</v>
      </c>
      <c r="E918" s="184">
        <v>21610.15</v>
      </c>
      <c r="F918" s="19">
        <v>20503</v>
      </c>
      <c r="G918" s="19">
        <v>22432</v>
      </c>
      <c r="H918" s="184">
        <v>22432</v>
      </c>
      <c r="I918" s="226">
        <f t="shared" si="92"/>
        <v>100</v>
      </c>
      <c r="J918" s="41">
        <f t="shared" si="93"/>
        <v>103.80307401845891</v>
      </c>
    </row>
    <row r="919" spans="1:10" ht="12.75" customHeight="1">
      <c r="A919" s="30"/>
      <c r="B919" s="30"/>
      <c r="C919" s="31">
        <v>4240</v>
      </c>
      <c r="D919" s="15" t="s">
        <v>62</v>
      </c>
      <c r="E919" s="184">
        <v>4256.96</v>
      </c>
      <c r="F919" s="19">
        <v>4000</v>
      </c>
      <c r="G919" s="19">
        <v>4475</v>
      </c>
      <c r="H919" s="184">
        <v>4475</v>
      </c>
      <c r="I919" s="226">
        <f t="shared" si="92"/>
        <v>100</v>
      </c>
      <c r="J919" s="41">
        <f t="shared" si="93"/>
        <v>105.12196497030746</v>
      </c>
    </row>
    <row r="920" spans="1:10" ht="12.75" customHeight="1">
      <c r="A920" s="30"/>
      <c r="B920" s="30"/>
      <c r="C920" s="31">
        <v>4260</v>
      </c>
      <c r="D920" s="15" t="s">
        <v>15</v>
      </c>
      <c r="E920" s="184">
        <v>3640.99</v>
      </c>
      <c r="F920" s="19">
        <v>4000</v>
      </c>
      <c r="G920" s="19">
        <v>2850</v>
      </c>
      <c r="H920" s="184">
        <v>2850.25</v>
      </c>
      <c r="I920" s="226">
        <f t="shared" si="92"/>
        <v>100.00877192982456</v>
      </c>
      <c r="J920" s="41">
        <f t="shared" si="93"/>
        <v>78.2822803688008</v>
      </c>
    </row>
    <row r="921" spans="1:10" ht="12.75" customHeight="1">
      <c r="A921" s="30"/>
      <c r="B921" s="30"/>
      <c r="C921" s="31">
        <v>4270</v>
      </c>
      <c r="D921" s="15" t="s">
        <v>27</v>
      </c>
      <c r="E921" s="184">
        <v>0</v>
      </c>
      <c r="F921" s="19">
        <v>2000</v>
      </c>
      <c r="G921" s="19">
        <v>0</v>
      </c>
      <c r="H921" s="184">
        <v>0</v>
      </c>
      <c r="I921" s="226">
        <v>0</v>
      </c>
      <c r="J921" s="41">
        <v>0</v>
      </c>
    </row>
    <row r="922" spans="1:10" ht="12.75" customHeight="1">
      <c r="A922" s="30"/>
      <c r="B922" s="30"/>
      <c r="C922" s="31">
        <v>4280</v>
      </c>
      <c r="D922" s="15" t="s">
        <v>95</v>
      </c>
      <c r="E922" s="184">
        <v>130</v>
      </c>
      <c r="F922" s="19">
        <v>250</v>
      </c>
      <c r="G922" s="19">
        <v>285</v>
      </c>
      <c r="H922" s="184">
        <v>285</v>
      </c>
      <c r="I922" s="226">
        <f t="shared" si="92"/>
        <v>100</v>
      </c>
      <c r="J922" s="41">
        <f t="shared" si="93"/>
        <v>219.23076923076925</v>
      </c>
    </row>
    <row r="923" spans="1:10" ht="12.75" customHeight="1">
      <c r="A923" s="30"/>
      <c r="B923" s="30"/>
      <c r="C923" s="31">
        <v>4300</v>
      </c>
      <c r="D923" s="15" t="s">
        <v>10</v>
      </c>
      <c r="E923" s="184">
        <v>10459.15</v>
      </c>
      <c r="F923" s="19">
        <v>10000</v>
      </c>
      <c r="G923" s="19">
        <v>10636</v>
      </c>
      <c r="H923" s="184">
        <v>10636</v>
      </c>
      <c r="I923" s="226">
        <f t="shared" si="92"/>
        <v>100</v>
      </c>
      <c r="J923" s="41">
        <f t="shared" si="93"/>
        <v>101.69086398034257</v>
      </c>
    </row>
    <row r="924" spans="1:10" ht="12.75" customHeight="1">
      <c r="A924" s="30"/>
      <c r="B924" s="30"/>
      <c r="C924" s="31">
        <v>4350</v>
      </c>
      <c r="D924" s="15" t="s">
        <v>124</v>
      </c>
      <c r="E924" s="184">
        <v>432</v>
      </c>
      <c r="F924" s="19">
        <v>450</v>
      </c>
      <c r="G924" s="19">
        <v>432</v>
      </c>
      <c r="H924" s="184">
        <v>432</v>
      </c>
      <c r="I924" s="226">
        <f t="shared" si="92"/>
        <v>100</v>
      </c>
      <c r="J924" s="41">
        <f t="shared" si="93"/>
        <v>100</v>
      </c>
    </row>
    <row r="925" spans="1:11" ht="12.75" customHeight="1">
      <c r="A925" s="30"/>
      <c r="B925" s="30"/>
      <c r="C925" s="31">
        <v>4370</v>
      </c>
      <c r="D925" s="15" t="s">
        <v>337</v>
      </c>
      <c r="E925" s="184">
        <v>1523.92</v>
      </c>
      <c r="F925" s="19">
        <v>1600</v>
      </c>
      <c r="G925" s="19">
        <v>1686</v>
      </c>
      <c r="H925" s="184">
        <v>1685.96</v>
      </c>
      <c r="I925" s="226">
        <f t="shared" si="92"/>
        <v>99.9976275207592</v>
      </c>
      <c r="J925" s="41">
        <f t="shared" si="93"/>
        <v>110.63310409995275</v>
      </c>
      <c r="K925" s="154"/>
    </row>
    <row r="926" spans="1:10" ht="12.75" customHeight="1">
      <c r="A926" s="30"/>
      <c r="B926" s="30"/>
      <c r="C926" s="31">
        <v>4410</v>
      </c>
      <c r="D926" s="15" t="s">
        <v>16</v>
      </c>
      <c r="E926" s="184">
        <v>2226</v>
      </c>
      <c r="F926" s="19">
        <v>2500</v>
      </c>
      <c r="G926" s="19">
        <v>1191</v>
      </c>
      <c r="H926" s="184">
        <v>1191</v>
      </c>
      <c r="I926" s="226">
        <f t="shared" si="92"/>
        <v>100</v>
      </c>
      <c r="J926" s="41">
        <f t="shared" si="93"/>
        <v>53.50404312668463</v>
      </c>
    </row>
    <row r="927" spans="1:10" ht="12.75" customHeight="1">
      <c r="A927" s="30"/>
      <c r="B927" s="30"/>
      <c r="C927" s="31">
        <v>4430</v>
      </c>
      <c r="D927" s="15" t="s">
        <v>28</v>
      </c>
      <c r="E927" s="184">
        <v>553</v>
      </c>
      <c r="F927" s="19">
        <v>770</v>
      </c>
      <c r="G927" s="19">
        <v>563</v>
      </c>
      <c r="H927" s="184">
        <v>563</v>
      </c>
      <c r="I927" s="226">
        <f t="shared" si="92"/>
        <v>100</v>
      </c>
      <c r="J927" s="41">
        <f t="shared" si="93"/>
        <v>101.80831826401446</v>
      </c>
    </row>
    <row r="928" spans="1:10" ht="12.75" customHeight="1">
      <c r="A928" s="30"/>
      <c r="B928" s="30"/>
      <c r="C928" s="31">
        <v>4440</v>
      </c>
      <c r="D928" s="15" t="s">
        <v>17</v>
      </c>
      <c r="E928" s="184">
        <v>16906.97</v>
      </c>
      <c r="F928" s="19">
        <v>16907</v>
      </c>
      <c r="G928" s="19">
        <v>16884</v>
      </c>
      <c r="H928" s="184">
        <v>16883.92</v>
      </c>
      <c r="I928" s="226">
        <f t="shared" si="92"/>
        <v>99.99952617863065</v>
      </c>
      <c r="J928" s="41">
        <f t="shared" si="93"/>
        <v>99.8636656952724</v>
      </c>
    </row>
    <row r="929" spans="1:10" ht="12.75" customHeight="1">
      <c r="A929" s="30"/>
      <c r="B929" s="30"/>
      <c r="C929" s="31">
        <v>4700</v>
      </c>
      <c r="D929" s="15" t="s">
        <v>152</v>
      </c>
      <c r="E929" s="184">
        <v>630</v>
      </c>
      <c r="F929" s="19">
        <v>600</v>
      </c>
      <c r="G929" s="19">
        <v>0</v>
      </c>
      <c r="H929" s="184">
        <v>0</v>
      </c>
      <c r="I929" s="226">
        <v>0</v>
      </c>
      <c r="J929" s="41">
        <f t="shared" si="93"/>
        <v>0</v>
      </c>
    </row>
    <row r="930" spans="1:10" ht="12.75" customHeight="1">
      <c r="A930" s="56"/>
      <c r="B930" s="56"/>
      <c r="C930" s="55"/>
      <c r="D930" s="59" t="s">
        <v>118</v>
      </c>
      <c r="E930" s="222">
        <f>SUM(E931:E942)+SUM(E949:E954)</f>
        <v>532212</v>
      </c>
      <c r="F930" s="60">
        <f>SUM(F931:F942)+SUM(F949:F954)</f>
        <v>533645</v>
      </c>
      <c r="G930" s="60">
        <f>SUM(G931:G942)+SUM(G949:G954)</f>
        <v>552973</v>
      </c>
      <c r="H930" s="222">
        <f>SUM(H931:H942)+SUM(H949:H954)</f>
        <v>552973.01</v>
      </c>
      <c r="I930" s="228">
        <f t="shared" si="92"/>
        <v>100.00000180840655</v>
      </c>
      <c r="J930" s="74">
        <f t="shared" si="93"/>
        <v>103.90089099832397</v>
      </c>
    </row>
    <row r="931" spans="1:10" ht="12.75" customHeight="1">
      <c r="A931" s="56"/>
      <c r="B931" s="56"/>
      <c r="C931" s="31">
        <v>3020</v>
      </c>
      <c r="D931" s="15" t="s">
        <v>180</v>
      </c>
      <c r="E931" s="184">
        <v>250</v>
      </c>
      <c r="F931" s="19">
        <v>260</v>
      </c>
      <c r="G931" s="19">
        <v>0</v>
      </c>
      <c r="H931" s="184">
        <v>0</v>
      </c>
      <c r="I931" s="226">
        <v>0</v>
      </c>
      <c r="J931" s="41">
        <f>H931/E931*100</f>
        <v>0</v>
      </c>
    </row>
    <row r="932" spans="1:10" ht="12.75" customHeight="1">
      <c r="A932" s="30"/>
      <c r="B932" s="30"/>
      <c r="C932" s="31">
        <v>4010</v>
      </c>
      <c r="D932" s="15" t="s">
        <v>11</v>
      </c>
      <c r="E932" s="184">
        <v>347360.84</v>
      </c>
      <c r="F932" s="19">
        <v>349325</v>
      </c>
      <c r="G932" s="19">
        <v>356068</v>
      </c>
      <c r="H932" s="184">
        <v>356067.5</v>
      </c>
      <c r="I932" s="226">
        <f t="shared" si="92"/>
        <v>99.9998595773841</v>
      </c>
      <c r="J932" s="41">
        <f t="shared" si="93"/>
        <v>102.50651743011676</v>
      </c>
    </row>
    <row r="933" spans="1:10" ht="12.75" customHeight="1">
      <c r="A933" s="30"/>
      <c r="B933" s="30"/>
      <c r="C933" s="31">
        <v>4040</v>
      </c>
      <c r="D933" s="15" t="s">
        <v>12</v>
      </c>
      <c r="E933" s="184">
        <v>26747.96</v>
      </c>
      <c r="F933" s="19">
        <v>28100</v>
      </c>
      <c r="G933" s="19">
        <v>28749</v>
      </c>
      <c r="H933" s="184">
        <v>28748.72</v>
      </c>
      <c r="I933" s="226">
        <f t="shared" si="92"/>
        <v>99.99902605308012</v>
      </c>
      <c r="J933" s="41">
        <f t="shared" si="93"/>
        <v>107.48004707648732</v>
      </c>
    </row>
    <row r="934" spans="1:10" ht="12.75" customHeight="1">
      <c r="A934" s="30"/>
      <c r="B934" s="30"/>
      <c r="C934" s="31">
        <v>4110</v>
      </c>
      <c r="D934" s="15" t="s">
        <v>13</v>
      </c>
      <c r="E934" s="184">
        <v>66149.81</v>
      </c>
      <c r="F934" s="19">
        <v>66790</v>
      </c>
      <c r="G934" s="19">
        <v>71737</v>
      </c>
      <c r="H934" s="184">
        <v>71736.69</v>
      </c>
      <c r="I934" s="226">
        <f t="shared" si="92"/>
        <v>99.9995678659548</v>
      </c>
      <c r="J934" s="41">
        <f t="shared" si="93"/>
        <v>108.44579901287699</v>
      </c>
    </row>
    <row r="935" spans="1:10" ht="12.75" customHeight="1">
      <c r="A935" s="30"/>
      <c r="B935" s="30"/>
      <c r="C935" s="31">
        <v>4120</v>
      </c>
      <c r="D935" s="15" t="s">
        <v>14</v>
      </c>
      <c r="E935" s="184">
        <v>6859.35</v>
      </c>
      <c r="F935" s="19">
        <v>9000</v>
      </c>
      <c r="G935" s="19">
        <v>6138</v>
      </c>
      <c r="H935" s="184">
        <v>6137.89</v>
      </c>
      <c r="I935" s="226">
        <f t="shared" si="92"/>
        <v>99.99820788530467</v>
      </c>
      <c r="J935" s="41">
        <f t="shared" si="93"/>
        <v>89.48209378439648</v>
      </c>
    </row>
    <row r="936" spans="1:10" ht="12.75" customHeight="1">
      <c r="A936" s="30"/>
      <c r="B936" s="30"/>
      <c r="C936" s="31">
        <v>4170</v>
      </c>
      <c r="D936" s="15" t="s">
        <v>116</v>
      </c>
      <c r="E936" s="184">
        <v>9360</v>
      </c>
      <c r="F936" s="19">
        <v>0</v>
      </c>
      <c r="G936" s="19">
        <v>8360</v>
      </c>
      <c r="H936" s="184">
        <v>8360</v>
      </c>
      <c r="I936" s="226">
        <f t="shared" si="92"/>
        <v>100</v>
      </c>
      <c r="J936" s="41">
        <f t="shared" si="93"/>
        <v>89.31623931623932</v>
      </c>
    </row>
    <row r="937" spans="1:10" ht="12.75" customHeight="1">
      <c r="A937" s="30"/>
      <c r="B937" s="30"/>
      <c r="C937" s="31">
        <v>4210</v>
      </c>
      <c r="D937" s="15" t="s">
        <v>7</v>
      </c>
      <c r="E937" s="184">
        <v>2809.18</v>
      </c>
      <c r="F937" s="19">
        <v>5043</v>
      </c>
      <c r="G937" s="19">
        <v>6960</v>
      </c>
      <c r="H937" s="184">
        <v>6960.49</v>
      </c>
      <c r="I937" s="226">
        <f t="shared" si="92"/>
        <v>100.00704022988505</v>
      </c>
      <c r="J937" s="41">
        <f t="shared" si="93"/>
        <v>247.7765753707488</v>
      </c>
    </row>
    <row r="938" spans="1:10" ht="12.75" customHeight="1">
      <c r="A938" s="30"/>
      <c r="B938" s="30"/>
      <c r="C938" s="31">
        <v>4240</v>
      </c>
      <c r="D938" s="15" t="s">
        <v>62</v>
      </c>
      <c r="E938" s="184">
        <v>927.93</v>
      </c>
      <c r="F938" s="19">
        <v>947</v>
      </c>
      <c r="G938" s="19">
        <v>1848</v>
      </c>
      <c r="H938" s="184">
        <v>1848.5</v>
      </c>
      <c r="I938" s="226">
        <f t="shared" si="92"/>
        <v>100.02705627705627</v>
      </c>
      <c r="J938" s="41">
        <f t="shared" si="93"/>
        <v>199.20683672259761</v>
      </c>
    </row>
    <row r="939" spans="1:10" ht="12.75" customHeight="1">
      <c r="A939" s="30"/>
      <c r="B939" s="30"/>
      <c r="C939" s="31">
        <v>4270</v>
      </c>
      <c r="D939" s="15" t="s">
        <v>27</v>
      </c>
      <c r="E939" s="184">
        <v>750</v>
      </c>
      <c r="F939" s="19">
        <v>762</v>
      </c>
      <c r="G939" s="19">
        <v>0</v>
      </c>
      <c r="H939" s="184">
        <v>0</v>
      </c>
      <c r="I939" s="226">
        <v>0</v>
      </c>
      <c r="J939" s="41">
        <v>0</v>
      </c>
    </row>
    <row r="940" spans="1:10" ht="12.75" customHeight="1">
      <c r="A940" s="30"/>
      <c r="B940" s="30"/>
      <c r="C940" s="31">
        <v>4280</v>
      </c>
      <c r="D940" s="15" t="s">
        <v>95</v>
      </c>
      <c r="E940" s="184">
        <v>105</v>
      </c>
      <c r="F940" s="19">
        <v>107</v>
      </c>
      <c r="G940" s="19">
        <v>200</v>
      </c>
      <c r="H940" s="184">
        <v>200</v>
      </c>
      <c r="I940" s="226">
        <f>H940/G940*100</f>
        <v>100</v>
      </c>
      <c r="J940" s="41">
        <f t="shared" si="93"/>
        <v>190.47619047619045</v>
      </c>
    </row>
    <row r="941" spans="1:10" ht="12.75" customHeight="1">
      <c r="A941" s="30"/>
      <c r="B941" s="30"/>
      <c r="C941" s="31">
        <v>4300</v>
      </c>
      <c r="D941" s="15" t="s">
        <v>10</v>
      </c>
      <c r="E941" s="184">
        <v>2378.87</v>
      </c>
      <c r="F941" s="19">
        <v>2600</v>
      </c>
      <c r="G941" s="19">
        <v>1069</v>
      </c>
      <c r="H941" s="184">
        <v>1069.05</v>
      </c>
      <c r="I941" s="226">
        <f t="shared" si="92"/>
        <v>100.00467726847522</v>
      </c>
      <c r="J941" s="41">
        <f t="shared" si="93"/>
        <v>44.939404002740794</v>
      </c>
    </row>
    <row r="942" spans="1:10" ht="12.75" customHeight="1">
      <c r="A942" s="12"/>
      <c r="B942" s="12"/>
      <c r="C942" s="31">
        <v>4350</v>
      </c>
      <c r="D942" s="15" t="s">
        <v>124</v>
      </c>
      <c r="E942" s="184">
        <v>623.08</v>
      </c>
      <c r="F942" s="19">
        <v>600</v>
      </c>
      <c r="G942" s="19">
        <v>589</v>
      </c>
      <c r="H942" s="184">
        <v>588.93</v>
      </c>
      <c r="I942" s="226">
        <f t="shared" si="92"/>
        <v>99.9881154499151</v>
      </c>
      <c r="J942" s="41">
        <f t="shared" si="93"/>
        <v>94.51916286833149</v>
      </c>
    </row>
    <row r="943" spans="1:10" ht="12.75" customHeight="1">
      <c r="A943" s="158"/>
      <c r="B943" s="158"/>
      <c r="C943" s="158"/>
      <c r="D943" s="158"/>
      <c r="E943" s="253"/>
      <c r="F943" s="161"/>
      <c r="G943" s="161"/>
      <c r="H943" s="253"/>
      <c r="I943" s="195"/>
      <c r="J943" s="70"/>
    </row>
    <row r="944" spans="1:10" ht="12.75" customHeight="1">
      <c r="A944" s="158"/>
      <c r="B944" s="158"/>
      <c r="C944" s="158"/>
      <c r="D944" s="158"/>
      <c r="E944" s="253"/>
      <c r="F944" s="161" t="s">
        <v>508</v>
      </c>
      <c r="G944" s="161"/>
      <c r="H944" s="253"/>
      <c r="I944" s="195"/>
      <c r="J944" s="70"/>
    </row>
    <row r="945" spans="1:10" ht="12.75" customHeight="1">
      <c r="A945" s="164"/>
      <c r="B945" s="165"/>
      <c r="C945" s="164"/>
      <c r="D945" s="166"/>
      <c r="E945" s="169" t="s">
        <v>3</v>
      </c>
      <c r="F945" s="167" t="s">
        <v>105</v>
      </c>
      <c r="G945" s="168" t="s">
        <v>106</v>
      </c>
      <c r="H945" s="169" t="s">
        <v>3</v>
      </c>
      <c r="I945" s="64" t="s">
        <v>107</v>
      </c>
      <c r="J945" s="65"/>
    </row>
    <row r="946" spans="1:10" ht="12.75" customHeight="1">
      <c r="A946" s="170" t="s">
        <v>102</v>
      </c>
      <c r="B946" s="171" t="s">
        <v>103</v>
      </c>
      <c r="C946" s="170" t="s">
        <v>4</v>
      </c>
      <c r="D946" s="172" t="s">
        <v>104</v>
      </c>
      <c r="E946" s="175" t="s">
        <v>347</v>
      </c>
      <c r="F946" s="173" t="s">
        <v>108</v>
      </c>
      <c r="G946" s="174" t="s">
        <v>109</v>
      </c>
      <c r="H946" s="175" t="s">
        <v>451</v>
      </c>
      <c r="I946" s="66"/>
      <c r="J946" s="67"/>
    </row>
    <row r="947" spans="1:10" ht="12.75" customHeight="1">
      <c r="A947" s="176"/>
      <c r="B947" s="177"/>
      <c r="C947" s="176"/>
      <c r="D947" s="178"/>
      <c r="E947" s="181"/>
      <c r="F947" s="179" t="s">
        <v>450</v>
      </c>
      <c r="G947" s="180" t="s">
        <v>110</v>
      </c>
      <c r="H947" s="181"/>
      <c r="I947" s="71" t="s">
        <v>111</v>
      </c>
      <c r="J947" s="68" t="s">
        <v>112</v>
      </c>
    </row>
    <row r="948" spans="1:10" ht="12.75" customHeight="1">
      <c r="A948" s="663">
        <v>1</v>
      </c>
      <c r="B948" s="449">
        <v>2</v>
      </c>
      <c r="C948" s="449">
        <v>3</v>
      </c>
      <c r="D948" s="449">
        <v>4</v>
      </c>
      <c r="E948" s="475">
        <v>5</v>
      </c>
      <c r="F948" s="475">
        <v>6</v>
      </c>
      <c r="G948" s="475">
        <v>7</v>
      </c>
      <c r="H948" s="476">
        <v>8</v>
      </c>
      <c r="I948" s="477">
        <v>9</v>
      </c>
      <c r="J948" s="478">
        <v>10</v>
      </c>
    </row>
    <row r="949" spans="1:10" ht="12.75" customHeight="1">
      <c r="A949" s="6"/>
      <c r="B949" s="44"/>
      <c r="C949" s="31">
        <v>4370</v>
      </c>
      <c r="D949" s="15" t="s">
        <v>337</v>
      </c>
      <c r="E949" s="184">
        <v>1052.44</v>
      </c>
      <c r="F949" s="19">
        <v>1300</v>
      </c>
      <c r="G949" s="19">
        <v>1060</v>
      </c>
      <c r="H949" s="184">
        <v>1059.75</v>
      </c>
      <c r="I949" s="226">
        <f t="shared" si="92"/>
        <v>99.97641509433961</v>
      </c>
      <c r="J949" s="41">
        <f t="shared" si="93"/>
        <v>100.69457641290714</v>
      </c>
    </row>
    <row r="950" spans="1:10" ht="12.75" customHeight="1">
      <c r="A950" s="30"/>
      <c r="B950" s="44"/>
      <c r="C950" s="31">
        <v>4400</v>
      </c>
      <c r="D950" s="15" t="s">
        <v>166</v>
      </c>
      <c r="E950" s="184">
        <v>46375.75</v>
      </c>
      <c r="F950" s="19">
        <v>47304</v>
      </c>
      <c r="G950" s="19">
        <v>49200</v>
      </c>
      <c r="H950" s="184">
        <v>49200</v>
      </c>
      <c r="I950" s="226">
        <f t="shared" si="92"/>
        <v>100</v>
      </c>
      <c r="J950" s="41">
        <f t="shared" si="93"/>
        <v>106.08992846476878</v>
      </c>
    </row>
    <row r="951" spans="1:10" ht="12.75" customHeight="1">
      <c r="A951" s="30"/>
      <c r="B951" s="44"/>
      <c r="C951" s="31">
        <v>4410</v>
      </c>
      <c r="D951" s="15" t="s">
        <v>16</v>
      </c>
      <c r="E951" s="184">
        <v>1272.39</v>
      </c>
      <c r="F951" s="19">
        <v>1500</v>
      </c>
      <c r="G951" s="19">
        <v>928</v>
      </c>
      <c r="H951" s="184">
        <v>928.49</v>
      </c>
      <c r="I951" s="226">
        <f t="shared" si="92"/>
        <v>100.05280172413794</v>
      </c>
      <c r="J951" s="41">
        <f t="shared" si="93"/>
        <v>72.97212332696735</v>
      </c>
    </row>
    <row r="952" spans="1:10" ht="12.75" customHeight="1">
      <c r="A952" s="30"/>
      <c r="B952" s="44"/>
      <c r="C952" s="31">
        <v>4430</v>
      </c>
      <c r="D952" s="15" t="s">
        <v>28</v>
      </c>
      <c r="E952" s="184">
        <v>269.4</v>
      </c>
      <c r="F952" s="19">
        <v>430</v>
      </c>
      <c r="G952" s="19">
        <v>0</v>
      </c>
      <c r="H952" s="184">
        <v>0</v>
      </c>
      <c r="I952" s="226">
        <v>0</v>
      </c>
      <c r="J952" s="41">
        <f t="shared" si="93"/>
        <v>0</v>
      </c>
    </row>
    <row r="953" spans="1:10" ht="12.75" customHeight="1">
      <c r="A953" s="30"/>
      <c r="B953" s="44"/>
      <c r="C953" s="31">
        <v>4440</v>
      </c>
      <c r="D953" s="15" t="s">
        <v>17</v>
      </c>
      <c r="E953" s="184">
        <v>18920</v>
      </c>
      <c r="F953" s="19">
        <v>19577</v>
      </c>
      <c r="G953" s="19">
        <v>19577</v>
      </c>
      <c r="H953" s="184">
        <v>19577</v>
      </c>
      <c r="I953" s="226">
        <f>H953/G953*100</f>
        <v>100</v>
      </c>
      <c r="J953" s="41">
        <f t="shared" si="93"/>
        <v>103.47251585623678</v>
      </c>
    </row>
    <row r="954" spans="1:10" ht="12.75" customHeight="1">
      <c r="A954" s="30"/>
      <c r="B954" s="44"/>
      <c r="C954" s="31">
        <v>4700</v>
      </c>
      <c r="D954" s="15" t="s">
        <v>152</v>
      </c>
      <c r="E954" s="184">
        <v>0</v>
      </c>
      <c r="F954" s="19">
        <v>0</v>
      </c>
      <c r="G954" s="19">
        <v>490</v>
      </c>
      <c r="H954" s="184">
        <v>490</v>
      </c>
      <c r="I954" s="226">
        <f>H954/G954*100</f>
        <v>100</v>
      </c>
      <c r="J954" s="41">
        <v>0</v>
      </c>
    </row>
    <row r="955" spans="1:10" ht="12.75" customHeight="1">
      <c r="A955" s="29"/>
      <c r="B955" s="129">
        <v>85410</v>
      </c>
      <c r="C955" s="108"/>
      <c r="D955" s="109" t="s">
        <v>89</v>
      </c>
      <c r="E955" s="412">
        <f>E957+E977</f>
        <v>1978344.8</v>
      </c>
      <c r="F955" s="110">
        <f>F957+F977</f>
        <v>2005545</v>
      </c>
      <c r="G955" s="110">
        <f>G957+G977</f>
        <v>2087426</v>
      </c>
      <c r="H955" s="245">
        <f>H957+H977</f>
        <v>2058514</v>
      </c>
      <c r="I955" s="225">
        <f t="shared" si="92"/>
        <v>98.61494491301728</v>
      </c>
      <c r="J955" s="72">
        <f t="shared" si="93"/>
        <v>104.05233708502178</v>
      </c>
    </row>
    <row r="956" spans="1:10" ht="12.75" customHeight="1">
      <c r="A956" s="29"/>
      <c r="B956" s="127"/>
      <c r="C956" s="108"/>
      <c r="D956" s="344" t="s">
        <v>216</v>
      </c>
      <c r="E956" s="412">
        <f>E976</f>
        <v>91415.78</v>
      </c>
      <c r="F956" s="511">
        <v>0</v>
      </c>
      <c r="G956" s="511">
        <f>G976</f>
        <v>29700</v>
      </c>
      <c r="H956" s="412">
        <f>H976</f>
        <v>29700</v>
      </c>
      <c r="I956" s="514">
        <f t="shared" si="92"/>
        <v>100</v>
      </c>
      <c r="J956" s="513">
        <v>0</v>
      </c>
    </row>
    <row r="957" spans="1:10" ht="12.75" customHeight="1">
      <c r="A957" s="54"/>
      <c r="B957" s="56"/>
      <c r="C957" s="55"/>
      <c r="D957" s="59" t="s">
        <v>137</v>
      </c>
      <c r="E957" s="222">
        <f>SUM(E958:E969)+SUM(E970:E976)</f>
        <v>1699525</v>
      </c>
      <c r="F957" s="60">
        <f>SUM(F958:F969)+SUM(F970:F976)</f>
        <v>1755954</v>
      </c>
      <c r="G957" s="60">
        <f>SUM(G958:G969)+SUM(G970:G976)</f>
        <v>1848784</v>
      </c>
      <c r="H957" s="222">
        <f>SUM(H958:H969)+SUM(H970:H976)</f>
        <v>1822389</v>
      </c>
      <c r="I957" s="228">
        <f t="shared" si="92"/>
        <v>98.57230482306207</v>
      </c>
      <c r="J957" s="74">
        <f t="shared" si="93"/>
        <v>107.22931407304984</v>
      </c>
    </row>
    <row r="958" spans="1:10" ht="12.75" customHeight="1">
      <c r="A958" s="54"/>
      <c r="B958" s="56"/>
      <c r="C958" s="31">
        <v>3020</v>
      </c>
      <c r="D958" s="15" t="s">
        <v>180</v>
      </c>
      <c r="E958" s="184">
        <v>825</v>
      </c>
      <c r="F958" s="19">
        <v>876</v>
      </c>
      <c r="G958" s="19">
        <v>1721</v>
      </c>
      <c r="H958" s="184">
        <v>1720.75</v>
      </c>
      <c r="I958" s="226">
        <v>100</v>
      </c>
      <c r="J958" s="41">
        <f>H958/E958*100</f>
        <v>208.5757575757576</v>
      </c>
    </row>
    <row r="959" spans="1:10" ht="12.75" customHeight="1">
      <c r="A959" s="29"/>
      <c r="B959" s="30"/>
      <c r="C959" s="31">
        <v>4010</v>
      </c>
      <c r="D959" s="15" t="s">
        <v>11</v>
      </c>
      <c r="E959" s="184">
        <v>560053.62</v>
      </c>
      <c r="F959" s="19">
        <v>569500</v>
      </c>
      <c r="G959" s="19">
        <v>698696</v>
      </c>
      <c r="H959" s="184">
        <v>694632.01</v>
      </c>
      <c r="I959" s="226">
        <f t="shared" si="92"/>
        <v>99.4183464625531</v>
      </c>
      <c r="J959" s="41">
        <f t="shared" si="93"/>
        <v>124.02955452729687</v>
      </c>
    </row>
    <row r="960" spans="1:10" ht="12.75" customHeight="1">
      <c r="A960" s="29"/>
      <c r="B960" s="30"/>
      <c r="C960" s="31">
        <v>4040</v>
      </c>
      <c r="D960" s="15" t="s">
        <v>12</v>
      </c>
      <c r="E960" s="184">
        <v>37661.76</v>
      </c>
      <c r="F960" s="19">
        <v>47200</v>
      </c>
      <c r="G960" s="19">
        <v>47856</v>
      </c>
      <c r="H960" s="184">
        <v>47856.44</v>
      </c>
      <c r="I960" s="226">
        <f t="shared" si="92"/>
        <v>100.00091942494149</v>
      </c>
      <c r="J960" s="41">
        <f t="shared" si="93"/>
        <v>127.06904828664408</v>
      </c>
    </row>
    <row r="961" spans="1:10" ht="12.75" customHeight="1">
      <c r="A961" s="29"/>
      <c r="B961" s="30"/>
      <c r="C961" s="31">
        <v>4110</v>
      </c>
      <c r="D961" s="15" t="s">
        <v>13</v>
      </c>
      <c r="E961" s="184">
        <v>106523</v>
      </c>
      <c r="F961" s="19">
        <v>104272</v>
      </c>
      <c r="G961" s="19">
        <v>123754</v>
      </c>
      <c r="H961" s="184">
        <v>122033.41</v>
      </c>
      <c r="I961" s="226">
        <f t="shared" si="92"/>
        <v>98.60966918241026</v>
      </c>
      <c r="J961" s="41">
        <f t="shared" si="93"/>
        <v>114.56062071102015</v>
      </c>
    </row>
    <row r="962" spans="1:10" ht="12.75" customHeight="1">
      <c r="A962" s="29"/>
      <c r="B962" s="30"/>
      <c r="C962" s="31">
        <v>4120</v>
      </c>
      <c r="D962" s="15" t="s">
        <v>14</v>
      </c>
      <c r="E962" s="184">
        <v>9590.75</v>
      </c>
      <c r="F962" s="19">
        <v>15109</v>
      </c>
      <c r="G962" s="19">
        <v>11835</v>
      </c>
      <c r="H962" s="184">
        <v>11834.96</v>
      </c>
      <c r="I962" s="226">
        <f t="shared" si="92"/>
        <v>99.99966201943387</v>
      </c>
      <c r="J962" s="41">
        <f t="shared" si="93"/>
        <v>123.3997341188124</v>
      </c>
    </row>
    <row r="963" spans="1:10" ht="12.75" customHeight="1">
      <c r="A963" s="29"/>
      <c r="B963" s="30"/>
      <c r="C963" s="31">
        <v>4140</v>
      </c>
      <c r="D963" s="15" t="s">
        <v>66</v>
      </c>
      <c r="E963" s="184">
        <v>6069.1</v>
      </c>
      <c r="F963" s="19">
        <v>9340</v>
      </c>
      <c r="G963" s="19">
        <v>7094</v>
      </c>
      <c r="H963" s="184">
        <v>7094.4</v>
      </c>
      <c r="I963" s="226">
        <f t="shared" si="92"/>
        <v>100.00563856780377</v>
      </c>
      <c r="J963" s="41">
        <f t="shared" si="93"/>
        <v>116.89377337661267</v>
      </c>
    </row>
    <row r="964" spans="1:10" ht="12.75" customHeight="1">
      <c r="A964" s="29"/>
      <c r="B964" s="30"/>
      <c r="C964" s="31">
        <v>4170</v>
      </c>
      <c r="D964" s="15" t="s">
        <v>116</v>
      </c>
      <c r="E964" s="184">
        <v>34527.53</v>
      </c>
      <c r="F964" s="19">
        <v>35000</v>
      </c>
      <c r="G964" s="19">
        <v>41763</v>
      </c>
      <c r="H964" s="184">
        <v>40691.17</v>
      </c>
      <c r="I964" s="226">
        <f aca="true" t="shared" si="94" ref="I964:I1013">H964/G964*100</f>
        <v>97.43354165170126</v>
      </c>
      <c r="J964" s="41">
        <f aca="true" t="shared" si="95" ref="J964:J969">H964/E964*100</f>
        <v>117.8513783059489</v>
      </c>
    </row>
    <row r="965" spans="1:10" ht="12.75" customHeight="1">
      <c r="A965" s="29"/>
      <c r="B965" s="30"/>
      <c r="C965" s="31">
        <v>4210</v>
      </c>
      <c r="D965" s="15" t="s">
        <v>7</v>
      </c>
      <c r="E965" s="184">
        <v>117779.33</v>
      </c>
      <c r="F965" s="19">
        <v>220000</v>
      </c>
      <c r="G965" s="19">
        <v>119429</v>
      </c>
      <c r="H965" s="184">
        <v>118490.33</v>
      </c>
      <c r="I965" s="226">
        <f t="shared" si="94"/>
        <v>99.21403511709886</v>
      </c>
      <c r="J965" s="41">
        <f t="shared" si="95"/>
        <v>100.60367128935101</v>
      </c>
    </row>
    <row r="966" spans="1:10" ht="12.75" customHeight="1">
      <c r="A966" s="29"/>
      <c r="B966" s="30"/>
      <c r="C966" s="31">
        <v>4220</v>
      </c>
      <c r="D966" s="15" t="s">
        <v>305</v>
      </c>
      <c r="E966" s="184">
        <v>390498.53</v>
      </c>
      <c r="F966" s="19">
        <v>270000</v>
      </c>
      <c r="G966" s="19">
        <v>433000</v>
      </c>
      <c r="H966" s="184">
        <v>420378.44</v>
      </c>
      <c r="I966" s="226">
        <f t="shared" si="94"/>
        <v>97.08509006928406</v>
      </c>
      <c r="J966" s="41">
        <f t="shared" si="95"/>
        <v>107.65173430998574</v>
      </c>
    </row>
    <row r="967" spans="1:10" ht="12.75" customHeight="1">
      <c r="A967" s="29"/>
      <c r="B967" s="30"/>
      <c r="C967" s="31">
        <v>4260</v>
      </c>
      <c r="D967" s="15" t="s">
        <v>15</v>
      </c>
      <c r="E967" s="184">
        <v>237514.21</v>
      </c>
      <c r="F967" s="19">
        <v>240000</v>
      </c>
      <c r="G967" s="19">
        <v>220499</v>
      </c>
      <c r="H967" s="184">
        <v>216135.6</v>
      </c>
      <c r="I967" s="226">
        <f t="shared" si="94"/>
        <v>98.02112481235743</v>
      </c>
      <c r="J967" s="41">
        <f t="shared" si="95"/>
        <v>90.99901854293265</v>
      </c>
    </row>
    <row r="968" spans="1:10" ht="12.75" customHeight="1">
      <c r="A968" s="29"/>
      <c r="B968" s="30"/>
      <c r="C968" s="31">
        <v>4270</v>
      </c>
      <c r="D968" s="15" t="s">
        <v>27</v>
      </c>
      <c r="E968" s="184">
        <v>6999.19</v>
      </c>
      <c r="F968" s="19">
        <v>98500</v>
      </c>
      <c r="G968" s="19">
        <v>12624</v>
      </c>
      <c r="H968" s="184">
        <v>12623.96</v>
      </c>
      <c r="I968" s="226">
        <f t="shared" si="94"/>
        <v>99.99968314321926</v>
      </c>
      <c r="J968" s="41">
        <f t="shared" si="95"/>
        <v>180.36315630808707</v>
      </c>
    </row>
    <row r="969" spans="1:10" ht="12.75" customHeight="1">
      <c r="A969" s="29"/>
      <c r="B969" s="30"/>
      <c r="C969" s="31">
        <v>4280</v>
      </c>
      <c r="D969" s="15" t="s">
        <v>95</v>
      </c>
      <c r="E969" s="184">
        <v>280</v>
      </c>
      <c r="F969" s="19">
        <v>3000</v>
      </c>
      <c r="G969" s="19">
        <v>370</v>
      </c>
      <c r="H969" s="184">
        <v>370</v>
      </c>
      <c r="I969" s="226">
        <v>100</v>
      </c>
      <c r="J969" s="41">
        <f t="shared" si="95"/>
        <v>132.14285714285714</v>
      </c>
    </row>
    <row r="970" spans="1:10" ht="12.75" customHeight="1">
      <c r="A970" s="29"/>
      <c r="B970" s="30"/>
      <c r="C970" s="31">
        <v>4300</v>
      </c>
      <c r="D970" s="15" t="s">
        <v>10</v>
      </c>
      <c r="E970" s="184">
        <v>61582.53</v>
      </c>
      <c r="F970" s="19">
        <v>98000</v>
      </c>
      <c r="G970" s="19">
        <v>59000</v>
      </c>
      <c r="H970" s="184">
        <v>57385.03</v>
      </c>
      <c r="I970" s="226">
        <f>H970/G970*100</f>
        <v>97.2627627118644</v>
      </c>
      <c r="J970" s="41">
        <f aca="true" t="shared" si="96" ref="J970:J978">H970/E970*100</f>
        <v>93.18394356321508</v>
      </c>
    </row>
    <row r="971" spans="1:10" ht="12.75" customHeight="1">
      <c r="A971" s="29"/>
      <c r="B971" s="30"/>
      <c r="C971" s="31">
        <v>4370</v>
      </c>
      <c r="D971" s="15" t="s">
        <v>337</v>
      </c>
      <c r="E971" s="184">
        <v>1949.67</v>
      </c>
      <c r="F971" s="19">
        <v>3000</v>
      </c>
      <c r="G971" s="19">
        <v>1875</v>
      </c>
      <c r="H971" s="184">
        <v>1875</v>
      </c>
      <c r="I971" s="226">
        <f>H971/G971*100</f>
        <v>100</v>
      </c>
      <c r="J971" s="41">
        <f t="shared" si="96"/>
        <v>96.17012109741648</v>
      </c>
    </row>
    <row r="972" spans="1:10" ht="12.75" customHeight="1">
      <c r="A972" s="29"/>
      <c r="B972" s="30"/>
      <c r="C972" s="31">
        <v>4430</v>
      </c>
      <c r="D972" s="15" t="s">
        <v>28</v>
      </c>
      <c r="E972" s="184">
        <v>2104</v>
      </c>
      <c r="F972" s="19">
        <v>6000</v>
      </c>
      <c r="G972" s="19">
        <v>538</v>
      </c>
      <c r="H972" s="184">
        <v>537.5</v>
      </c>
      <c r="I972" s="226">
        <f t="shared" si="94"/>
        <v>99.90706319702602</v>
      </c>
      <c r="J972" s="41">
        <f t="shared" si="96"/>
        <v>25.54657794676806</v>
      </c>
    </row>
    <row r="973" spans="1:10" ht="12.75" customHeight="1">
      <c r="A973" s="29"/>
      <c r="B973" s="30"/>
      <c r="C973" s="31">
        <v>4440</v>
      </c>
      <c r="D973" s="15" t="s">
        <v>17</v>
      </c>
      <c r="E973" s="184">
        <v>32229</v>
      </c>
      <c r="F973" s="19">
        <v>31328</v>
      </c>
      <c r="G973" s="19">
        <v>37900</v>
      </c>
      <c r="H973" s="184">
        <v>37900</v>
      </c>
      <c r="I973" s="226">
        <f t="shared" si="94"/>
        <v>100</v>
      </c>
      <c r="J973" s="41">
        <f t="shared" si="96"/>
        <v>117.595953954513</v>
      </c>
    </row>
    <row r="974" spans="1:10" ht="12.75" customHeight="1">
      <c r="A974" s="29"/>
      <c r="B974" s="30"/>
      <c r="C974" s="31">
        <v>4480</v>
      </c>
      <c r="D974" s="15" t="s">
        <v>314</v>
      </c>
      <c r="E974" s="184">
        <v>322</v>
      </c>
      <c r="F974" s="19">
        <v>529</v>
      </c>
      <c r="G974" s="19">
        <v>330</v>
      </c>
      <c r="H974" s="184">
        <v>330</v>
      </c>
      <c r="I974" s="226">
        <f t="shared" si="94"/>
        <v>100</v>
      </c>
      <c r="J974" s="41">
        <f t="shared" si="96"/>
        <v>102.48447204968944</v>
      </c>
    </row>
    <row r="975" spans="1:10" ht="12.75" customHeight="1">
      <c r="A975" s="29"/>
      <c r="B975" s="30"/>
      <c r="C975" s="31">
        <v>4700</v>
      </c>
      <c r="D975" s="15" t="s">
        <v>152</v>
      </c>
      <c r="E975" s="184">
        <v>1600</v>
      </c>
      <c r="F975" s="19">
        <v>4300</v>
      </c>
      <c r="G975" s="19">
        <v>800</v>
      </c>
      <c r="H975" s="184">
        <v>800</v>
      </c>
      <c r="I975" s="226">
        <f t="shared" si="94"/>
        <v>100</v>
      </c>
      <c r="J975" s="41">
        <f t="shared" si="96"/>
        <v>50</v>
      </c>
    </row>
    <row r="976" spans="1:10" ht="12.75" customHeight="1">
      <c r="A976" s="29"/>
      <c r="B976" s="30"/>
      <c r="C976" s="31">
        <v>6050</v>
      </c>
      <c r="D976" s="15" t="s">
        <v>179</v>
      </c>
      <c r="E976" s="184">
        <v>91415.78</v>
      </c>
      <c r="F976" s="19">
        <v>0</v>
      </c>
      <c r="G976" s="19">
        <v>29700</v>
      </c>
      <c r="H976" s="184">
        <v>29700</v>
      </c>
      <c r="I976" s="226">
        <f t="shared" si="94"/>
        <v>100</v>
      </c>
      <c r="J976" s="41">
        <f t="shared" si="96"/>
        <v>32.48892040302013</v>
      </c>
    </row>
    <row r="977" spans="1:10" ht="12.75" customHeight="1">
      <c r="A977" s="54"/>
      <c r="B977" s="56"/>
      <c r="C977" s="55"/>
      <c r="D977" s="59" t="s">
        <v>146</v>
      </c>
      <c r="E977" s="222">
        <f>SUM(E978:E992)</f>
        <v>278819.8</v>
      </c>
      <c r="F977" s="60">
        <f>SUM(F978:F992)</f>
        <v>249591</v>
      </c>
      <c r="G977" s="60">
        <f>SUM(G978:G993)</f>
        <v>238642</v>
      </c>
      <c r="H977" s="222">
        <f>SUM(H978:H993)</f>
        <v>236125.00000000003</v>
      </c>
      <c r="I977" s="228">
        <f t="shared" si="94"/>
        <v>98.94528205429054</v>
      </c>
      <c r="J977" s="131">
        <f t="shared" si="96"/>
        <v>84.68731417209253</v>
      </c>
    </row>
    <row r="978" spans="1:10" ht="12.75" customHeight="1">
      <c r="A978" s="29"/>
      <c r="B978" s="30"/>
      <c r="C978" s="31">
        <v>3020</v>
      </c>
      <c r="D978" s="15" t="s">
        <v>180</v>
      </c>
      <c r="E978" s="184">
        <v>2776</v>
      </c>
      <c r="F978" s="19">
        <v>2800</v>
      </c>
      <c r="G978" s="19">
        <v>2440</v>
      </c>
      <c r="H978" s="184">
        <v>2440.16</v>
      </c>
      <c r="I978" s="226">
        <f t="shared" si="94"/>
        <v>100.00655737704918</v>
      </c>
      <c r="J978" s="130">
        <f t="shared" si="96"/>
        <v>87.90201729106629</v>
      </c>
    </row>
    <row r="979" spans="1:10" ht="12.75" customHeight="1">
      <c r="A979" s="29"/>
      <c r="B979" s="30"/>
      <c r="C979" s="31">
        <v>4010</v>
      </c>
      <c r="D979" s="15" t="s">
        <v>11</v>
      </c>
      <c r="E979" s="184">
        <v>74268.26</v>
      </c>
      <c r="F979" s="19">
        <v>77190</v>
      </c>
      <c r="G979" s="19">
        <v>60125</v>
      </c>
      <c r="H979" s="184">
        <v>60124.94</v>
      </c>
      <c r="I979" s="226">
        <f t="shared" si="94"/>
        <v>99.99990020790021</v>
      </c>
      <c r="J979" s="130">
        <f aca="true" t="shared" si="97" ref="J979:J992">H979/E979*100</f>
        <v>80.95644088066693</v>
      </c>
    </row>
    <row r="980" spans="1:10" ht="12.75" customHeight="1">
      <c r="A980" s="29"/>
      <c r="B980" s="30"/>
      <c r="C980" s="31">
        <v>4040</v>
      </c>
      <c r="D980" s="15" t="s">
        <v>12</v>
      </c>
      <c r="E980" s="184">
        <v>4096.26</v>
      </c>
      <c r="F980" s="19">
        <v>6596</v>
      </c>
      <c r="G980" s="19">
        <v>5637</v>
      </c>
      <c r="H980" s="184">
        <v>5637.28</v>
      </c>
      <c r="I980" s="226">
        <f t="shared" si="94"/>
        <v>100.0049671811247</v>
      </c>
      <c r="J980" s="130">
        <f t="shared" si="97"/>
        <v>137.62017059463997</v>
      </c>
    </row>
    <row r="981" spans="1:10" ht="12.75" customHeight="1">
      <c r="A981" s="29"/>
      <c r="B981" s="30"/>
      <c r="C981" s="31">
        <v>4110</v>
      </c>
      <c r="D981" s="15" t="s">
        <v>13</v>
      </c>
      <c r="E981" s="184">
        <v>13241.26</v>
      </c>
      <c r="F981" s="19">
        <v>14403</v>
      </c>
      <c r="G981" s="19">
        <v>11305</v>
      </c>
      <c r="H981" s="184">
        <v>11304.51</v>
      </c>
      <c r="I981" s="226">
        <f t="shared" si="94"/>
        <v>99.99566563467492</v>
      </c>
      <c r="J981" s="130">
        <f t="shared" si="97"/>
        <v>85.37337081214325</v>
      </c>
    </row>
    <row r="982" spans="1:10" ht="12.75" customHeight="1">
      <c r="A982" s="29"/>
      <c r="B982" s="30"/>
      <c r="C982" s="31">
        <v>4120</v>
      </c>
      <c r="D982" s="15" t="s">
        <v>14</v>
      </c>
      <c r="E982" s="184">
        <v>1726.07</v>
      </c>
      <c r="F982" s="19">
        <v>2053</v>
      </c>
      <c r="G982" s="19">
        <v>726</v>
      </c>
      <c r="H982" s="184">
        <v>726.34</v>
      </c>
      <c r="I982" s="226">
        <f t="shared" si="94"/>
        <v>100.04683195592288</v>
      </c>
      <c r="J982" s="130">
        <f t="shared" si="97"/>
        <v>42.080564519399566</v>
      </c>
    </row>
    <row r="983" spans="1:10" ht="12.75" customHeight="1">
      <c r="A983" s="29"/>
      <c r="B983" s="30"/>
      <c r="C983" s="31">
        <v>4210</v>
      </c>
      <c r="D983" s="15" t="s">
        <v>7</v>
      </c>
      <c r="E983" s="184">
        <v>30560</v>
      </c>
      <c r="F983" s="19">
        <v>10000</v>
      </c>
      <c r="G983" s="19">
        <v>21461</v>
      </c>
      <c r="H983" s="184">
        <v>21460.68</v>
      </c>
      <c r="I983" s="226">
        <f t="shared" si="94"/>
        <v>99.99850892316294</v>
      </c>
      <c r="J983" s="130">
        <f t="shared" si="97"/>
        <v>70.22473821989529</v>
      </c>
    </row>
    <row r="984" spans="1:10" ht="12.75" customHeight="1">
      <c r="A984" s="29"/>
      <c r="B984" s="30"/>
      <c r="C984" s="31">
        <v>4220</v>
      </c>
      <c r="D984" s="15" t="s">
        <v>305</v>
      </c>
      <c r="E984" s="184">
        <v>45626.8</v>
      </c>
      <c r="F984" s="19">
        <v>56000</v>
      </c>
      <c r="G984" s="19">
        <v>46000</v>
      </c>
      <c r="H984" s="184">
        <v>43483.05</v>
      </c>
      <c r="I984" s="226">
        <f t="shared" si="94"/>
        <v>94.52836956521739</v>
      </c>
      <c r="J984" s="130">
        <f t="shared" si="97"/>
        <v>95.30155522631436</v>
      </c>
    </row>
    <row r="985" spans="1:10" ht="12.75" customHeight="1">
      <c r="A985" s="29"/>
      <c r="B985" s="30"/>
      <c r="C985" s="31">
        <v>4260</v>
      </c>
      <c r="D985" s="15" t="s">
        <v>15</v>
      </c>
      <c r="E985" s="184">
        <v>48000</v>
      </c>
      <c r="F985" s="19">
        <v>50000</v>
      </c>
      <c r="G985" s="19">
        <v>48100</v>
      </c>
      <c r="H985" s="184">
        <v>48100</v>
      </c>
      <c r="I985" s="226">
        <f t="shared" si="94"/>
        <v>100</v>
      </c>
      <c r="J985" s="130">
        <f t="shared" si="97"/>
        <v>100.20833333333334</v>
      </c>
    </row>
    <row r="986" spans="1:10" ht="12.75" customHeight="1">
      <c r="A986" s="29"/>
      <c r="B986" s="30"/>
      <c r="C986" s="31">
        <v>4270</v>
      </c>
      <c r="D986" s="15" t="s">
        <v>27</v>
      </c>
      <c r="E986" s="184">
        <v>18908.65</v>
      </c>
      <c r="F986" s="19">
        <v>10500</v>
      </c>
      <c r="G986" s="19">
        <v>13177</v>
      </c>
      <c r="H986" s="184">
        <v>13176.54</v>
      </c>
      <c r="I986" s="226">
        <f t="shared" si="94"/>
        <v>99.99650906883207</v>
      </c>
      <c r="J986" s="130">
        <f t="shared" si="97"/>
        <v>69.6852498724129</v>
      </c>
    </row>
    <row r="987" spans="1:10" ht="12.75" customHeight="1">
      <c r="A987" s="29"/>
      <c r="B987" s="30"/>
      <c r="C987" s="31">
        <v>4300</v>
      </c>
      <c r="D987" s="15" t="s">
        <v>10</v>
      </c>
      <c r="E987" s="184">
        <v>25834.51</v>
      </c>
      <c r="F987" s="19">
        <v>8942</v>
      </c>
      <c r="G987" s="19">
        <v>18994</v>
      </c>
      <c r="H987" s="184">
        <v>18994</v>
      </c>
      <c r="I987" s="226">
        <f t="shared" si="94"/>
        <v>100</v>
      </c>
      <c r="J987" s="130">
        <f t="shared" si="97"/>
        <v>73.52181249034722</v>
      </c>
    </row>
    <row r="988" spans="1:10" ht="12.75" customHeight="1">
      <c r="A988" s="29"/>
      <c r="B988" s="30"/>
      <c r="C988" s="31">
        <v>4350</v>
      </c>
      <c r="D988" s="15" t="s">
        <v>124</v>
      </c>
      <c r="E988" s="184">
        <v>528</v>
      </c>
      <c r="F988" s="19">
        <v>528</v>
      </c>
      <c r="G988" s="19">
        <v>571</v>
      </c>
      <c r="H988" s="184">
        <v>571.5</v>
      </c>
      <c r="I988" s="226">
        <f t="shared" si="94"/>
        <v>100.0875656742557</v>
      </c>
      <c r="J988" s="130">
        <f t="shared" si="97"/>
        <v>108.23863636363636</v>
      </c>
    </row>
    <row r="989" spans="1:10" ht="12.75" customHeight="1">
      <c r="A989" s="29"/>
      <c r="B989" s="30"/>
      <c r="C989" s="31">
        <v>4360</v>
      </c>
      <c r="D989" s="6" t="s">
        <v>164</v>
      </c>
      <c r="E989" s="184">
        <v>732</v>
      </c>
      <c r="F989" s="19">
        <v>700</v>
      </c>
      <c r="G989" s="19">
        <v>787</v>
      </c>
      <c r="H989" s="184">
        <v>787</v>
      </c>
      <c r="I989" s="226">
        <f t="shared" si="94"/>
        <v>100</v>
      </c>
      <c r="J989" s="130">
        <f t="shared" si="97"/>
        <v>107.5136612021858</v>
      </c>
    </row>
    <row r="990" spans="1:10" ht="12.75" customHeight="1">
      <c r="A990" s="29"/>
      <c r="B990" s="30"/>
      <c r="C990" s="31">
        <v>4370</v>
      </c>
      <c r="D990" s="15" t="s">
        <v>151</v>
      </c>
      <c r="E990" s="184">
        <v>832.99</v>
      </c>
      <c r="F990" s="19">
        <v>900</v>
      </c>
      <c r="G990" s="19">
        <v>830</v>
      </c>
      <c r="H990" s="184">
        <v>830</v>
      </c>
      <c r="I990" s="226">
        <f t="shared" si="94"/>
        <v>100</v>
      </c>
      <c r="J990" s="130">
        <f t="shared" si="97"/>
        <v>99.64105211347075</v>
      </c>
    </row>
    <row r="991" spans="1:10" ht="12.75" customHeight="1">
      <c r="A991" s="29"/>
      <c r="B991" s="30"/>
      <c r="C991" s="31">
        <v>4430</v>
      </c>
      <c r="D991" s="15" t="s">
        <v>28</v>
      </c>
      <c r="E991" s="184">
        <v>4000</v>
      </c>
      <c r="F991" s="19">
        <v>3000</v>
      </c>
      <c r="G991" s="19">
        <v>3189</v>
      </c>
      <c r="H991" s="184">
        <v>3189</v>
      </c>
      <c r="I991" s="226">
        <f t="shared" si="94"/>
        <v>100</v>
      </c>
      <c r="J991" s="130">
        <f t="shared" si="97"/>
        <v>79.725</v>
      </c>
    </row>
    <row r="992" spans="1:10" ht="12.75" customHeight="1">
      <c r="A992" s="29"/>
      <c r="B992" s="30"/>
      <c r="C992" s="31">
        <v>4440</v>
      </c>
      <c r="D992" s="15" t="s">
        <v>17</v>
      </c>
      <c r="E992" s="184">
        <v>7689</v>
      </c>
      <c r="F992" s="19">
        <v>5979</v>
      </c>
      <c r="G992" s="19">
        <v>4800</v>
      </c>
      <c r="H992" s="184">
        <v>4800</v>
      </c>
      <c r="I992" s="226">
        <f t="shared" si="94"/>
        <v>100</v>
      </c>
      <c r="J992" s="130">
        <f t="shared" si="97"/>
        <v>62.426843542723375</v>
      </c>
    </row>
    <row r="993" spans="1:10" ht="12.75" customHeight="1">
      <c r="A993" s="29"/>
      <c r="B993" s="12"/>
      <c r="C993" s="31">
        <v>4700</v>
      </c>
      <c r="D993" s="15" t="s">
        <v>152</v>
      </c>
      <c r="E993" s="184">
        <v>0</v>
      </c>
      <c r="F993" s="19">
        <v>0</v>
      </c>
      <c r="G993" s="19">
        <v>500</v>
      </c>
      <c r="H993" s="184">
        <v>500</v>
      </c>
      <c r="I993" s="226">
        <f t="shared" si="94"/>
        <v>100</v>
      </c>
      <c r="J993" s="130">
        <v>0</v>
      </c>
    </row>
    <row r="994" spans="1:14" s="3" customFormat="1" ht="12.75" customHeight="1">
      <c r="A994" s="30"/>
      <c r="B994" s="127">
        <v>85411</v>
      </c>
      <c r="C994" s="108"/>
      <c r="D994" s="109" t="s">
        <v>90</v>
      </c>
      <c r="E994" s="198">
        <f>E996</f>
        <v>1672604.0099999998</v>
      </c>
      <c r="F994" s="110">
        <f>F996</f>
        <v>1507158</v>
      </c>
      <c r="G994" s="110">
        <f>G996</f>
        <v>1234936</v>
      </c>
      <c r="H994" s="245">
        <f>H996</f>
        <v>1232001.3299999998</v>
      </c>
      <c r="I994" s="225">
        <f t="shared" si="94"/>
        <v>99.76236258397195</v>
      </c>
      <c r="J994" s="133">
        <f aca="true" t="shared" si="98" ref="J994:J1005">H994/E994*100</f>
        <v>73.6576812344244</v>
      </c>
      <c r="K994" s="40"/>
      <c r="L994" s="2"/>
      <c r="M994" s="2"/>
      <c r="N994" s="2"/>
    </row>
    <row r="995" spans="1:14" s="3" customFormat="1" ht="12.75" customHeight="1">
      <c r="A995" s="30"/>
      <c r="B995" s="127"/>
      <c r="C995" s="108"/>
      <c r="D995" s="109" t="s">
        <v>216</v>
      </c>
      <c r="E995" s="412">
        <v>0</v>
      </c>
      <c r="F995" s="511">
        <v>0</v>
      </c>
      <c r="G995" s="511">
        <v>0</v>
      </c>
      <c r="H995" s="412">
        <v>0</v>
      </c>
      <c r="I995" s="514">
        <v>0</v>
      </c>
      <c r="J995" s="526">
        <v>0</v>
      </c>
      <c r="K995" s="40"/>
      <c r="L995" s="2"/>
      <c r="M995" s="2"/>
      <c r="N995" s="2"/>
    </row>
    <row r="996" spans="1:14" s="3" customFormat="1" ht="12.75" customHeight="1">
      <c r="A996" s="30"/>
      <c r="B996" s="27"/>
      <c r="C996" s="28"/>
      <c r="D996" s="59" t="s">
        <v>146</v>
      </c>
      <c r="E996" s="222">
        <f>SUM(E997:E1005)+SUM(E1012:E1022)</f>
        <v>1672604.0099999998</v>
      </c>
      <c r="F996" s="60">
        <f>SUM(F997:F1005)+SUM(F1012:F1022)</f>
        <v>1507158</v>
      </c>
      <c r="G996" s="60">
        <f>SUM(G997:G1005)+SUM(G1012:G1022)</f>
        <v>1234936</v>
      </c>
      <c r="H996" s="222">
        <f>SUM(H997:H1005)+SUM(H1012:H1022)</f>
        <v>1232001.3299999998</v>
      </c>
      <c r="I996" s="228">
        <f t="shared" si="94"/>
        <v>99.76236258397195</v>
      </c>
      <c r="J996" s="131">
        <f t="shared" si="98"/>
        <v>73.6576812344244</v>
      </c>
      <c r="K996" s="40"/>
      <c r="L996" s="2"/>
      <c r="M996" s="2"/>
      <c r="N996" s="2"/>
    </row>
    <row r="997" spans="1:10" ht="12.75" customHeight="1">
      <c r="A997" s="30"/>
      <c r="B997" s="30"/>
      <c r="C997" s="31">
        <v>3020</v>
      </c>
      <c r="D997" s="15" t="s">
        <v>180</v>
      </c>
      <c r="E997" s="184">
        <v>12856.58</v>
      </c>
      <c r="F997" s="19">
        <v>12000</v>
      </c>
      <c r="G997" s="19">
        <v>13594</v>
      </c>
      <c r="H997" s="184">
        <v>13593.57</v>
      </c>
      <c r="I997" s="226">
        <f t="shared" si="94"/>
        <v>99.99683683978226</v>
      </c>
      <c r="J997" s="130">
        <f t="shared" si="98"/>
        <v>105.73239539597623</v>
      </c>
    </row>
    <row r="998" spans="1:10" ht="12.75" customHeight="1">
      <c r="A998" s="30"/>
      <c r="B998" s="30"/>
      <c r="C998" s="31">
        <v>4010</v>
      </c>
      <c r="D998" s="15" t="s">
        <v>11</v>
      </c>
      <c r="E998" s="184">
        <v>786542.76</v>
      </c>
      <c r="F998" s="19">
        <v>846001</v>
      </c>
      <c r="G998" s="19">
        <v>671278</v>
      </c>
      <c r="H998" s="184">
        <v>671277.59</v>
      </c>
      <c r="I998" s="226">
        <f t="shared" si="94"/>
        <v>99.99993892247325</v>
      </c>
      <c r="J998" s="130">
        <f t="shared" si="98"/>
        <v>85.34533964815849</v>
      </c>
    </row>
    <row r="999" spans="1:10" ht="12.75" customHeight="1">
      <c r="A999" s="30"/>
      <c r="B999" s="30"/>
      <c r="C999" s="31">
        <v>4040</v>
      </c>
      <c r="D999" s="15" t="s">
        <v>12</v>
      </c>
      <c r="E999" s="184">
        <v>60156.97</v>
      </c>
      <c r="F999" s="19">
        <v>70000</v>
      </c>
      <c r="G999" s="19">
        <v>58915</v>
      </c>
      <c r="H999" s="184">
        <v>58914.96</v>
      </c>
      <c r="I999" s="226">
        <f t="shared" si="94"/>
        <v>99.99993210557582</v>
      </c>
      <c r="J999" s="130">
        <f t="shared" si="98"/>
        <v>97.93538471103182</v>
      </c>
    </row>
    <row r="1000" spans="1:10" ht="12.75" customHeight="1">
      <c r="A1000" s="30"/>
      <c r="B1000" s="30"/>
      <c r="C1000" s="31">
        <v>4110</v>
      </c>
      <c r="D1000" s="15" t="s">
        <v>13</v>
      </c>
      <c r="E1000" s="184">
        <v>137605.55</v>
      </c>
      <c r="F1000" s="19">
        <v>157461</v>
      </c>
      <c r="G1000" s="19">
        <v>119762</v>
      </c>
      <c r="H1000" s="184">
        <v>119761.93</v>
      </c>
      <c r="I1000" s="226">
        <f t="shared" si="94"/>
        <v>99.9999415507423</v>
      </c>
      <c r="J1000" s="130">
        <f t="shared" si="98"/>
        <v>87.03277593091268</v>
      </c>
    </row>
    <row r="1001" spans="1:10" ht="12.75" customHeight="1">
      <c r="A1001" s="30"/>
      <c r="B1001" s="30"/>
      <c r="C1001" s="31">
        <v>4120</v>
      </c>
      <c r="D1001" s="15" t="s">
        <v>14</v>
      </c>
      <c r="E1001" s="184">
        <v>14767.74</v>
      </c>
      <c r="F1001" s="19">
        <v>22442</v>
      </c>
      <c r="G1001" s="19">
        <v>11596</v>
      </c>
      <c r="H1001" s="184">
        <v>11596.41</v>
      </c>
      <c r="I1001" s="226">
        <f t="shared" si="94"/>
        <v>100.00353570196619</v>
      </c>
      <c r="J1001" s="130">
        <f t="shared" si="98"/>
        <v>78.52528552100728</v>
      </c>
    </row>
    <row r="1002" spans="1:10" ht="12.75" customHeight="1">
      <c r="A1002" s="30"/>
      <c r="B1002" s="30"/>
      <c r="C1002" s="31">
        <v>4170</v>
      </c>
      <c r="D1002" s="15" t="s">
        <v>116</v>
      </c>
      <c r="E1002" s="184">
        <v>14647.34</v>
      </c>
      <c r="F1002" s="19">
        <v>1087</v>
      </c>
      <c r="G1002" s="19">
        <v>11435</v>
      </c>
      <c r="H1002" s="184">
        <v>11435.24</v>
      </c>
      <c r="I1002" s="226">
        <f t="shared" si="94"/>
        <v>100.00209881941409</v>
      </c>
      <c r="J1002" s="130">
        <f t="shared" si="98"/>
        <v>78.07042097746076</v>
      </c>
    </row>
    <row r="1003" spans="1:10" ht="12.75" customHeight="1">
      <c r="A1003" s="30"/>
      <c r="B1003" s="30"/>
      <c r="C1003" s="31">
        <v>4210</v>
      </c>
      <c r="D1003" s="15" t="s">
        <v>7</v>
      </c>
      <c r="E1003" s="184">
        <v>151019.34</v>
      </c>
      <c r="F1003" s="19">
        <v>35000</v>
      </c>
      <c r="G1003" s="19">
        <v>23223</v>
      </c>
      <c r="H1003" s="184">
        <v>20690.29</v>
      </c>
      <c r="I1003" s="226">
        <f t="shared" si="94"/>
        <v>89.0939585755501</v>
      </c>
      <c r="J1003" s="130">
        <f t="shared" si="98"/>
        <v>13.700424064891292</v>
      </c>
    </row>
    <row r="1004" spans="1:10" ht="12.75" customHeight="1">
      <c r="A1004" s="30"/>
      <c r="B1004" s="30"/>
      <c r="C1004" s="31">
        <v>4220</v>
      </c>
      <c r="D1004" s="15" t="s">
        <v>305</v>
      </c>
      <c r="E1004" s="184">
        <v>126756.76</v>
      </c>
      <c r="F1004" s="19">
        <v>140000</v>
      </c>
      <c r="G1004" s="19">
        <v>124400</v>
      </c>
      <c r="H1004" s="184">
        <v>124101.98</v>
      </c>
      <c r="I1004" s="226">
        <f t="shared" si="94"/>
        <v>99.76043408360128</v>
      </c>
      <c r="J1004" s="130">
        <f>H1004/E1004*100</f>
        <v>97.9056107145686</v>
      </c>
    </row>
    <row r="1005" spans="1:10" ht="12.75" customHeight="1">
      <c r="A1005" s="12"/>
      <c r="B1005" s="12"/>
      <c r="C1005" s="31">
        <v>4230</v>
      </c>
      <c r="D1005" s="15" t="s">
        <v>132</v>
      </c>
      <c r="E1005" s="184">
        <v>1988.04</v>
      </c>
      <c r="F1005" s="19">
        <v>200</v>
      </c>
      <c r="G1005" s="19">
        <v>0</v>
      </c>
      <c r="H1005" s="184">
        <v>0</v>
      </c>
      <c r="I1005" s="226">
        <v>0</v>
      </c>
      <c r="J1005" s="130">
        <f t="shared" si="98"/>
        <v>0</v>
      </c>
    </row>
    <row r="1006" spans="1:10" ht="12.75" customHeight="1">
      <c r="A1006" s="158"/>
      <c r="B1006" s="158"/>
      <c r="C1006" s="158"/>
      <c r="D1006" s="158"/>
      <c r="E1006" s="253"/>
      <c r="F1006" s="161"/>
      <c r="G1006" s="161"/>
      <c r="H1006" s="253"/>
      <c r="I1006" s="195"/>
      <c r="J1006" s="195"/>
    </row>
    <row r="1007" spans="1:10" ht="12.75" customHeight="1">
      <c r="A1007" s="158"/>
      <c r="B1007" s="158"/>
      <c r="C1007" s="158"/>
      <c r="D1007" s="158"/>
      <c r="E1007" s="253"/>
      <c r="F1007" s="161" t="s">
        <v>509</v>
      </c>
      <c r="G1007" s="161"/>
      <c r="H1007" s="253"/>
      <c r="I1007" s="195"/>
      <c r="J1007" s="195"/>
    </row>
    <row r="1008" spans="1:10" ht="12.75" customHeight="1">
      <c r="A1008" s="164"/>
      <c r="B1008" s="165"/>
      <c r="C1008" s="164"/>
      <c r="D1008" s="166"/>
      <c r="E1008" s="169" t="s">
        <v>3</v>
      </c>
      <c r="F1008" s="167" t="s">
        <v>105</v>
      </c>
      <c r="G1008" s="168" t="s">
        <v>106</v>
      </c>
      <c r="H1008" s="169" t="s">
        <v>3</v>
      </c>
      <c r="I1008" s="64" t="s">
        <v>107</v>
      </c>
      <c r="J1008" s="65"/>
    </row>
    <row r="1009" spans="1:10" ht="12.75" customHeight="1">
      <c r="A1009" s="170" t="s">
        <v>102</v>
      </c>
      <c r="B1009" s="171" t="s">
        <v>103</v>
      </c>
      <c r="C1009" s="170" t="s">
        <v>4</v>
      </c>
      <c r="D1009" s="172" t="s">
        <v>104</v>
      </c>
      <c r="E1009" s="175" t="s">
        <v>347</v>
      </c>
      <c r="F1009" s="173" t="s">
        <v>108</v>
      </c>
      <c r="G1009" s="174" t="s">
        <v>109</v>
      </c>
      <c r="H1009" s="175" t="s">
        <v>451</v>
      </c>
      <c r="I1009" s="66"/>
      <c r="J1009" s="67"/>
    </row>
    <row r="1010" spans="1:10" ht="12.75" customHeight="1">
      <c r="A1010" s="176"/>
      <c r="B1010" s="177"/>
      <c r="C1010" s="176"/>
      <c r="D1010" s="178"/>
      <c r="E1010" s="181"/>
      <c r="F1010" s="179" t="s">
        <v>450</v>
      </c>
      <c r="G1010" s="180" t="s">
        <v>110</v>
      </c>
      <c r="H1010" s="181"/>
      <c r="I1010" s="71" t="s">
        <v>111</v>
      </c>
      <c r="J1010" s="68" t="s">
        <v>112</v>
      </c>
    </row>
    <row r="1011" spans="1:10" ht="12.75" customHeight="1">
      <c r="A1011" s="663">
        <v>1</v>
      </c>
      <c r="B1011" s="449">
        <v>2</v>
      </c>
      <c r="C1011" s="449">
        <v>3</v>
      </c>
      <c r="D1011" s="449">
        <v>4</v>
      </c>
      <c r="E1011" s="475">
        <v>5</v>
      </c>
      <c r="F1011" s="475">
        <v>6</v>
      </c>
      <c r="G1011" s="475">
        <v>7</v>
      </c>
      <c r="H1011" s="476">
        <v>8</v>
      </c>
      <c r="I1011" s="477">
        <v>9</v>
      </c>
      <c r="J1011" s="478">
        <v>10</v>
      </c>
    </row>
    <row r="1012" spans="1:10" ht="12.75" customHeight="1">
      <c r="A1012" s="6"/>
      <c r="B1012" s="44"/>
      <c r="C1012" s="31">
        <v>4260</v>
      </c>
      <c r="D1012" s="15" t="s">
        <v>15</v>
      </c>
      <c r="E1012" s="184">
        <v>116780.3</v>
      </c>
      <c r="F1012" s="19">
        <v>120000</v>
      </c>
      <c r="G1012" s="19">
        <v>85426</v>
      </c>
      <c r="H1012" s="184">
        <v>85426</v>
      </c>
      <c r="I1012" s="226">
        <f t="shared" si="94"/>
        <v>100</v>
      </c>
      <c r="J1012" s="130">
        <f>H1012/E1012*100</f>
        <v>73.15103660463281</v>
      </c>
    </row>
    <row r="1013" spans="1:10" ht="12.75" customHeight="1">
      <c r="A1013" s="30"/>
      <c r="B1013" s="44"/>
      <c r="C1013" s="31">
        <v>4270</v>
      </c>
      <c r="D1013" s="15" t="s">
        <v>27</v>
      </c>
      <c r="E1013" s="184">
        <v>99640.82</v>
      </c>
      <c r="F1013" s="19">
        <v>30000</v>
      </c>
      <c r="G1013" s="19">
        <v>24059</v>
      </c>
      <c r="H1013" s="184">
        <v>24058.6</v>
      </c>
      <c r="I1013" s="226">
        <f t="shared" si="94"/>
        <v>99.99833742050791</v>
      </c>
      <c r="J1013" s="130">
        <f>H1013/E1013*100</f>
        <v>24.14532517897785</v>
      </c>
    </row>
    <row r="1014" spans="1:10" ht="12.75" customHeight="1">
      <c r="A1014" s="9"/>
      <c r="B1014" s="10"/>
      <c r="C1014" s="37">
        <v>4280</v>
      </c>
      <c r="D1014" s="15" t="s">
        <v>95</v>
      </c>
      <c r="E1014" s="246">
        <v>1075</v>
      </c>
      <c r="F1014" s="185">
        <v>900</v>
      </c>
      <c r="G1014" s="185">
        <v>900</v>
      </c>
      <c r="H1014" s="246">
        <v>900</v>
      </c>
      <c r="I1014" s="226">
        <f>H1014/G1014*100</f>
        <v>100</v>
      </c>
      <c r="J1014" s="187">
        <f>H1014/E1014*100</f>
        <v>83.72093023255815</v>
      </c>
    </row>
    <row r="1015" spans="1:10" ht="12.75" customHeight="1">
      <c r="A1015" s="30"/>
      <c r="B1015" s="44"/>
      <c r="C1015" s="31">
        <v>4300</v>
      </c>
      <c r="D1015" s="15" t="s">
        <v>10</v>
      </c>
      <c r="E1015" s="184">
        <v>93114</v>
      </c>
      <c r="F1015" s="19">
        <v>29319</v>
      </c>
      <c r="G1015" s="19">
        <v>51634</v>
      </c>
      <c r="H1015" s="184">
        <v>51531.2</v>
      </c>
      <c r="I1015" s="226">
        <f aca="true" t="shared" si="99" ref="I1015:I1022">H1015/G1015*100</f>
        <v>99.80090637951736</v>
      </c>
      <c r="J1015" s="130">
        <f aca="true" t="shared" si="100" ref="J1015:J1021">H1015/E1015*100</f>
        <v>55.342053826492254</v>
      </c>
    </row>
    <row r="1016" spans="1:10" ht="12.75" customHeight="1">
      <c r="A1016" s="30"/>
      <c r="B1016" s="44"/>
      <c r="C1016" s="31">
        <v>4350</v>
      </c>
      <c r="D1016" s="15" t="s">
        <v>168</v>
      </c>
      <c r="E1016" s="184">
        <v>754.18</v>
      </c>
      <c r="F1016" s="19">
        <v>774</v>
      </c>
      <c r="G1016" s="19">
        <v>740</v>
      </c>
      <c r="H1016" s="184">
        <v>739.79</v>
      </c>
      <c r="I1016" s="226">
        <f t="shared" si="99"/>
        <v>99.97162162162162</v>
      </c>
      <c r="J1016" s="130">
        <f t="shared" si="100"/>
        <v>98.09196743482988</v>
      </c>
    </row>
    <row r="1017" spans="1:10" ht="12.75" customHeight="1">
      <c r="A1017" s="30"/>
      <c r="B1017" s="44"/>
      <c r="C1017" s="31">
        <v>4360</v>
      </c>
      <c r="D1017" s="6" t="s">
        <v>164</v>
      </c>
      <c r="E1017" s="184">
        <v>1980</v>
      </c>
      <c r="F1017" s="19">
        <v>2000</v>
      </c>
      <c r="G1017" s="19">
        <v>1948</v>
      </c>
      <c r="H1017" s="184">
        <v>1947.65</v>
      </c>
      <c r="I1017" s="226">
        <f t="shared" si="99"/>
        <v>99.98203285420945</v>
      </c>
      <c r="J1017" s="130">
        <f t="shared" si="100"/>
        <v>98.36616161616162</v>
      </c>
    </row>
    <row r="1018" spans="1:10" ht="12.75" customHeight="1">
      <c r="A1018" s="30"/>
      <c r="B1018" s="44"/>
      <c r="C1018" s="31">
        <v>4370</v>
      </c>
      <c r="D1018" s="15" t="s">
        <v>337</v>
      </c>
      <c r="E1018" s="184">
        <v>2270.33</v>
      </c>
      <c r="F1018" s="19">
        <v>2400</v>
      </c>
      <c r="G1018" s="19">
        <v>2445</v>
      </c>
      <c r="H1018" s="184">
        <v>2444.79</v>
      </c>
      <c r="I1018" s="226">
        <f t="shared" si="99"/>
        <v>99.99141104294479</v>
      </c>
      <c r="J1018" s="130">
        <f t="shared" si="100"/>
        <v>107.6843454475781</v>
      </c>
    </row>
    <row r="1019" spans="1:10" ht="12.75" customHeight="1">
      <c r="A1019" s="30"/>
      <c r="B1019" s="44"/>
      <c r="C1019" s="31">
        <v>4410</v>
      </c>
      <c r="D1019" s="15" t="s">
        <v>16</v>
      </c>
      <c r="E1019" s="184">
        <v>3053.3</v>
      </c>
      <c r="F1019" s="19">
        <v>500</v>
      </c>
      <c r="G1019" s="19">
        <v>150</v>
      </c>
      <c r="H1019" s="184">
        <v>150</v>
      </c>
      <c r="I1019" s="226">
        <f t="shared" si="99"/>
        <v>100</v>
      </c>
      <c r="J1019" s="130">
        <f t="shared" si="100"/>
        <v>4.912717387744407</v>
      </c>
    </row>
    <row r="1020" spans="1:10" ht="12.75" customHeight="1">
      <c r="A1020" s="9"/>
      <c r="B1020" s="10"/>
      <c r="C1020" s="31">
        <v>4430</v>
      </c>
      <c r="D1020" s="15" t="s">
        <v>28</v>
      </c>
      <c r="E1020" s="184">
        <v>11889</v>
      </c>
      <c r="F1020" s="19">
        <v>6227</v>
      </c>
      <c r="G1020" s="19">
        <v>3481</v>
      </c>
      <c r="H1020" s="184">
        <v>3481</v>
      </c>
      <c r="I1020" s="226">
        <f>H1020/G1020*100</f>
        <v>100</v>
      </c>
      <c r="J1020" s="130">
        <f t="shared" si="100"/>
        <v>29.27916561527462</v>
      </c>
    </row>
    <row r="1021" spans="1:10" ht="12.75" customHeight="1">
      <c r="A1021" s="30"/>
      <c r="B1021" s="44"/>
      <c r="C1021" s="31">
        <v>4440</v>
      </c>
      <c r="D1021" s="15" t="s">
        <v>17</v>
      </c>
      <c r="E1021" s="184">
        <v>29663</v>
      </c>
      <c r="F1021" s="19">
        <v>30347</v>
      </c>
      <c r="G1021" s="19">
        <v>26136</v>
      </c>
      <c r="H1021" s="184">
        <v>26136</v>
      </c>
      <c r="I1021" s="226">
        <f t="shared" si="99"/>
        <v>100</v>
      </c>
      <c r="J1021" s="130">
        <f t="shared" si="100"/>
        <v>88.10976637561946</v>
      </c>
    </row>
    <row r="1022" spans="1:10" ht="12.75" customHeight="1">
      <c r="A1022" s="30"/>
      <c r="B1022" s="44"/>
      <c r="C1022" s="31">
        <v>4700</v>
      </c>
      <c r="D1022" s="15" t="s">
        <v>152</v>
      </c>
      <c r="E1022" s="184">
        <v>6043</v>
      </c>
      <c r="F1022" s="19">
        <v>500</v>
      </c>
      <c r="G1022" s="19">
        <v>3814</v>
      </c>
      <c r="H1022" s="184">
        <v>3814.33</v>
      </c>
      <c r="I1022" s="226">
        <f t="shared" si="99"/>
        <v>100.00865233350812</v>
      </c>
      <c r="J1022" s="130">
        <f aca="true" t="shared" si="101" ref="J1022:J1028">H1022/E1022*100</f>
        <v>63.11980804236307</v>
      </c>
    </row>
    <row r="1023" spans="1:10" ht="12.75" customHeight="1">
      <c r="A1023" s="27"/>
      <c r="B1023" s="128">
        <v>85415</v>
      </c>
      <c r="C1023" s="108"/>
      <c r="D1023" s="109" t="s">
        <v>91</v>
      </c>
      <c r="E1023" s="245">
        <f>E1024+E1026+E1028</f>
        <v>49000</v>
      </c>
      <c r="F1023" s="110">
        <v>0</v>
      </c>
      <c r="G1023" s="110">
        <f>G1024+G1026+G1028</f>
        <v>52500</v>
      </c>
      <c r="H1023" s="245">
        <f>H1024+H1026+H1028</f>
        <v>52500</v>
      </c>
      <c r="I1023" s="225">
        <f aca="true" t="shared" si="102" ref="I1023:I1028">H1023/G1023*100</f>
        <v>100</v>
      </c>
      <c r="J1023" s="72">
        <f t="shared" si="101"/>
        <v>107.14285714285714</v>
      </c>
    </row>
    <row r="1024" spans="1:10" ht="12.75" customHeight="1">
      <c r="A1024" s="30"/>
      <c r="B1024" s="44"/>
      <c r="C1024" s="132"/>
      <c r="D1024" s="59" t="s">
        <v>306</v>
      </c>
      <c r="E1024" s="222">
        <v>9800</v>
      </c>
      <c r="F1024" s="60">
        <v>0</v>
      </c>
      <c r="G1024" s="60">
        <v>20300</v>
      </c>
      <c r="H1024" s="222">
        <v>20300</v>
      </c>
      <c r="I1024" s="228">
        <f t="shared" si="102"/>
        <v>100</v>
      </c>
      <c r="J1024" s="74">
        <f t="shared" si="101"/>
        <v>207.14285714285717</v>
      </c>
    </row>
    <row r="1025" spans="1:10" ht="12.75" customHeight="1">
      <c r="A1025" s="30"/>
      <c r="B1025" s="44"/>
      <c r="C1025" s="31">
        <v>3240</v>
      </c>
      <c r="D1025" s="15" t="s">
        <v>133</v>
      </c>
      <c r="E1025" s="184">
        <v>9800</v>
      </c>
      <c r="F1025" s="19">
        <v>0</v>
      </c>
      <c r="G1025" s="19">
        <v>20300</v>
      </c>
      <c r="H1025" s="184">
        <v>20300</v>
      </c>
      <c r="I1025" s="226">
        <f t="shared" si="102"/>
        <v>100</v>
      </c>
      <c r="J1025" s="41">
        <f t="shared" si="101"/>
        <v>207.14285714285717</v>
      </c>
    </row>
    <row r="1026" spans="1:10" ht="12.75" customHeight="1">
      <c r="A1026" s="56"/>
      <c r="B1026" s="58"/>
      <c r="C1026" s="55"/>
      <c r="D1026" s="59" t="s">
        <v>136</v>
      </c>
      <c r="E1026" s="222">
        <v>13300</v>
      </c>
      <c r="F1026" s="60">
        <v>0</v>
      </c>
      <c r="G1026" s="60">
        <v>10500</v>
      </c>
      <c r="H1026" s="222">
        <v>10500</v>
      </c>
      <c r="I1026" s="228">
        <f t="shared" si="102"/>
        <v>100</v>
      </c>
      <c r="J1026" s="74">
        <f t="shared" si="101"/>
        <v>78.94736842105263</v>
      </c>
    </row>
    <row r="1027" spans="1:10" ht="12.75" customHeight="1">
      <c r="A1027" s="30"/>
      <c r="B1027" s="44"/>
      <c r="C1027" s="31">
        <v>3240</v>
      </c>
      <c r="D1027" s="15" t="s">
        <v>133</v>
      </c>
      <c r="E1027" s="184">
        <v>13300</v>
      </c>
      <c r="F1027" s="19">
        <v>0</v>
      </c>
      <c r="G1027" s="19">
        <v>10500</v>
      </c>
      <c r="H1027" s="184">
        <v>10500</v>
      </c>
      <c r="I1027" s="226">
        <v>100</v>
      </c>
      <c r="J1027" s="41">
        <f t="shared" si="101"/>
        <v>78.94736842105263</v>
      </c>
    </row>
    <row r="1028" spans="1:10" ht="12.75" customHeight="1">
      <c r="A1028" s="56"/>
      <c r="B1028" s="58"/>
      <c r="C1028" s="55"/>
      <c r="D1028" s="59" t="s">
        <v>343</v>
      </c>
      <c r="E1028" s="222">
        <v>25900</v>
      </c>
      <c r="F1028" s="60">
        <v>0</v>
      </c>
      <c r="G1028" s="60">
        <v>21700</v>
      </c>
      <c r="H1028" s="222">
        <v>21700</v>
      </c>
      <c r="I1028" s="228">
        <f t="shared" si="102"/>
        <v>100</v>
      </c>
      <c r="J1028" s="74">
        <f t="shared" si="101"/>
        <v>83.78378378378379</v>
      </c>
    </row>
    <row r="1029" spans="1:10" ht="12.75" customHeight="1">
      <c r="A1029" s="30"/>
      <c r="B1029" s="13"/>
      <c r="C1029" s="31">
        <v>3240</v>
      </c>
      <c r="D1029" s="15" t="s">
        <v>133</v>
      </c>
      <c r="E1029" s="184">
        <v>25900</v>
      </c>
      <c r="F1029" s="19">
        <v>0</v>
      </c>
      <c r="G1029" s="19">
        <v>21700</v>
      </c>
      <c r="H1029" s="184">
        <v>21700</v>
      </c>
      <c r="I1029" s="226">
        <f>H1029/G1029*100</f>
        <v>100</v>
      </c>
      <c r="J1029" s="41">
        <f>H1029/E1029*100</f>
        <v>83.78378378378379</v>
      </c>
    </row>
    <row r="1030" spans="1:10" ht="12.75" customHeight="1">
      <c r="A1030" s="625"/>
      <c r="B1030" s="667">
        <v>85419</v>
      </c>
      <c r="C1030" s="542"/>
      <c r="D1030" s="543" t="s">
        <v>425</v>
      </c>
      <c r="E1030" s="544">
        <v>0</v>
      </c>
      <c r="F1030" s="544">
        <v>0</v>
      </c>
      <c r="G1030" s="544">
        <f>G1031</f>
        <v>128944</v>
      </c>
      <c r="H1030" s="555">
        <f>H1031</f>
        <v>128944</v>
      </c>
      <c r="I1030" s="225">
        <f aca="true" t="shared" si="103" ref="I1030:I1036">H1030/G1030*100</f>
        <v>100</v>
      </c>
      <c r="J1030" s="72">
        <v>0</v>
      </c>
    </row>
    <row r="1031" spans="1:10" ht="12.75" customHeight="1">
      <c r="A1031" s="625"/>
      <c r="B1031" s="668"/>
      <c r="C1031" s="539"/>
      <c r="D1031" s="59" t="s">
        <v>493</v>
      </c>
      <c r="E1031" s="547">
        <v>0</v>
      </c>
      <c r="F1031" s="547">
        <v>0</v>
      </c>
      <c r="G1031" s="547">
        <f>SUM(G1032:G1036)</f>
        <v>128944</v>
      </c>
      <c r="H1031" s="556">
        <f>SUM(H1032:H1036)</f>
        <v>128944</v>
      </c>
      <c r="I1031" s="228">
        <f t="shared" si="103"/>
        <v>100</v>
      </c>
      <c r="J1031" s="74">
        <v>0</v>
      </c>
    </row>
    <row r="1032" spans="1:10" ht="12.75" customHeight="1">
      <c r="A1032" s="625"/>
      <c r="B1032" s="668"/>
      <c r="C1032" s="539">
        <v>3020</v>
      </c>
      <c r="D1032" s="15" t="s">
        <v>180</v>
      </c>
      <c r="E1032" s="185">
        <v>0</v>
      </c>
      <c r="F1032" s="185">
        <v>0</v>
      </c>
      <c r="G1032" s="185">
        <v>456</v>
      </c>
      <c r="H1032" s="246">
        <v>455.6</v>
      </c>
      <c r="I1032" s="226">
        <f t="shared" si="103"/>
        <v>99.91228070175438</v>
      </c>
      <c r="J1032" s="41">
        <v>0</v>
      </c>
    </row>
    <row r="1033" spans="1:10" ht="12.75" customHeight="1">
      <c r="A1033" s="625"/>
      <c r="B1033" s="668"/>
      <c r="C1033" s="539">
        <v>4010</v>
      </c>
      <c r="D1033" s="15" t="s">
        <v>11</v>
      </c>
      <c r="E1033" s="185">
        <v>0</v>
      </c>
      <c r="F1033" s="185">
        <v>0</v>
      </c>
      <c r="G1033" s="185">
        <v>107411</v>
      </c>
      <c r="H1033" s="246">
        <v>107411.12</v>
      </c>
      <c r="I1033" s="226">
        <f t="shared" si="103"/>
        <v>100.00011172040107</v>
      </c>
      <c r="J1033" s="41">
        <v>0</v>
      </c>
    </row>
    <row r="1034" spans="1:10" ht="12.75" customHeight="1">
      <c r="A1034" s="625"/>
      <c r="B1034" s="668"/>
      <c r="C1034" s="539">
        <v>4110</v>
      </c>
      <c r="D1034" s="15" t="s">
        <v>13</v>
      </c>
      <c r="E1034" s="185">
        <v>0</v>
      </c>
      <c r="F1034" s="185">
        <v>0</v>
      </c>
      <c r="G1034" s="185">
        <v>17201</v>
      </c>
      <c r="H1034" s="246">
        <v>17200.84</v>
      </c>
      <c r="I1034" s="226">
        <f t="shared" si="103"/>
        <v>99.999069821522</v>
      </c>
      <c r="J1034" s="41">
        <v>0</v>
      </c>
    </row>
    <row r="1035" spans="1:10" ht="12.75" customHeight="1">
      <c r="A1035" s="625"/>
      <c r="B1035" s="668"/>
      <c r="C1035" s="539">
        <v>4120</v>
      </c>
      <c r="D1035" s="15" t="s">
        <v>14</v>
      </c>
      <c r="E1035" s="185">
        <v>0</v>
      </c>
      <c r="F1035" s="185">
        <v>0</v>
      </c>
      <c r="G1035" s="185">
        <v>1677</v>
      </c>
      <c r="H1035" s="246">
        <v>1677.44</v>
      </c>
      <c r="I1035" s="226">
        <f t="shared" si="103"/>
        <v>100.0262373285629</v>
      </c>
      <c r="J1035" s="41">
        <v>0</v>
      </c>
    </row>
    <row r="1036" spans="1:10" ht="12.75" customHeight="1">
      <c r="A1036" s="625"/>
      <c r="B1036" s="669"/>
      <c r="C1036" s="539">
        <v>4440</v>
      </c>
      <c r="D1036" s="15" t="s">
        <v>17</v>
      </c>
      <c r="E1036" s="185">
        <v>0</v>
      </c>
      <c r="F1036" s="185">
        <v>0</v>
      </c>
      <c r="G1036" s="185">
        <v>2199</v>
      </c>
      <c r="H1036" s="246">
        <v>2199</v>
      </c>
      <c r="I1036" s="226">
        <f t="shared" si="103"/>
        <v>100</v>
      </c>
      <c r="J1036" s="41">
        <v>0</v>
      </c>
    </row>
    <row r="1037" spans="1:10" ht="12.75" customHeight="1">
      <c r="A1037" s="30"/>
      <c r="B1037" s="111">
        <v>85420</v>
      </c>
      <c r="C1037" s="108"/>
      <c r="D1037" s="109" t="s">
        <v>198</v>
      </c>
      <c r="E1037" s="198">
        <f>E1038</f>
        <v>2434950</v>
      </c>
      <c r="F1037" s="110">
        <f>F1038</f>
        <v>3141876</v>
      </c>
      <c r="G1037" s="110">
        <f>G1038</f>
        <v>3278333</v>
      </c>
      <c r="H1037" s="245">
        <f>H1038</f>
        <v>2985506</v>
      </c>
      <c r="I1037" s="225">
        <f>H1037/G1037*100</f>
        <v>91.06780793775373</v>
      </c>
      <c r="J1037" s="72">
        <f>H1037/E1037*100</f>
        <v>122.61056695209346</v>
      </c>
    </row>
    <row r="1038" spans="1:10" ht="12.75" customHeight="1">
      <c r="A1038" s="30"/>
      <c r="B1038" s="44"/>
      <c r="C1038" s="31"/>
      <c r="D1038" s="59" t="s">
        <v>199</v>
      </c>
      <c r="E1038" s="222">
        <v>2434950</v>
      </c>
      <c r="F1038" s="60">
        <v>3141876</v>
      </c>
      <c r="G1038" s="60">
        <v>3278333</v>
      </c>
      <c r="H1038" s="222">
        <v>2985506</v>
      </c>
      <c r="I1038" s="228">
        <f>H1038/G1038*100</f>
        <v>91.06780793775373</v>
      </c>
      <c r="J1038" s="74">
        <f>H1038/E1038*100</f>
        <v>122.61056695209346</v>
      </c>
    </row>
    <row r="1039" spans="1:10" ht="12.75" customHeight="1">
      <c r="A1039" s="30"/>
      <c r="B1039" s="44"/>
      <c r="C1039" s="31">
        <v>2540</v>
      </c>
      <c r="D1039" s="15" t="s">
        <v>200</v>
      </c>
      <c r="E1039" s="184"/>
      <c r="F1039" s="19"/>
      <c r="G1039" s="19"/>
      <c r="H1039" s="184"/>
      <c r="I1039" s="226"/>
      <c r="J1039" s="41"/>
    </row>
    <row r="1040" spans="1:10" ht="12.75" customHeight="1">
      <c r="A1040" s="30"/>
      <c r="B1040" s="13"/>
      <c r="C1040" s="31"/>
      <c r="D1040" s="15" t="s">
        <v>201</v>
      </c>
      <c r="E1040" s="184">
        <v>2434950</v>
      </c>
      <c r="F1040" s="19">
        <v>3141876</v>
      </c>
      <c r="G1040" s="19">
        <v>3278333</v>
      </c>
      <c r="H1040" s="184">
        <v>2985506</v>
      </c>
      <c r="I1040" s="226">
        <f>H1040/G1040*100</f>
        <v>91.06780793775373</v>
      </c>
      <c r="J1040" s="41">
        <f aca="true" t="shared" si="104" ref="J1040:J1050">H1040/E1040*100</f>
        <v>122.61056695209346</v>
      </c>
    </row>
    <row r="1041" spans="1:10" ht="12.75" customHeight="1">
      <c r="A1041" s="27"/>
      <c r="B1041" s="111">
        <v>85446</v>
      </c>
      <c r="C1041" s="108"/>
      <c r="D1041" s="109" t="s">
        <v>92</v>
      </c>
      <c r="E1041" s="245">
        <f>E1042+E1044+E1049+E1051</f>
        <v>4850</v>
      </c>
      <c r="F1041" s="110">
        <f>F1042+F1044+F1049+F1051</f>
        <v>6540</v>
      </c>
      <c r="G1041" s="110">
        <f>G1042+G1044+G1049+G1051</f>
        <v>8023</v>
      </c>
      <c r="H1041" s="245">
        <f>H1042+H1044+H1049+H1051</f>
        <v>8022.66</v>
      </c>
      <c r="I1041" s="225">
        <f aca="true" t="shared" si="105" ref="I1041:I1050">H1041/G1041*100</f>
        <v>99.9957621837218</v>
      </c>
      <c r="J1041" s="72">
        <f t="shared" si="104"/>
        <v>165.41567010309276</v>
      </c>
    </row>
    <row r="1042" spans="1:10" ht="12.75" customHeight="1">
      <c r="A1042" s="56"/>
      <c r="B1042" s="58"/>
      <c r="C1042" s="55"/>
      <c r="D1042" s="59" t="s">
        <v>147</v>
      </c>
      <c r="E1042" s="222">
        <v>2006</v>
      </c>
      <c r="F1042" s="60">
        <v>1981</v>
      </c>
      <c r="G1042" s="60">
        <v>4481</v>
      </c>
      <c r="H1042" s="222">
        <v>4481</v>
      </c>
      <c r="I1042" s="228">
        <f t="shared" si="105"/>
        <v>100</v>
      </c>
      <c r="J1042" s="74">
        <f t="shared" si="104"/>
        <v>223.37986041874376</v>
      </c>
    </row>
    <row r="1043" spans="1:10" ht="12.75" customHeight="1">
      <c r="A1043" s="30"/>
      <c r="B1043" s="44"/>
      <c r="C1043" s="31">
        <v>4700</v>
      </c>
      <c r="D1043" s="15" t="s">
        <v>152</v>
      </c>
      <c r="E1043" s="184">
        <v>2006</v>
      </c>
      <c r="F1043" s="19">
        <v>1981</v>
      </c>
      <c r="G1043" s="19">
        <v>4481</v>
      </c>
      <c r="H1043" s="184">
        <v>4481</v>
      </c>
      <c r="I1043" s="226">
        <f t="shared" si="105"/>
        <v>100</v>
      </c>
      <c r="J1043" s="41">
        <f>H1043/E1043*100</f>
        <v>223.37986041874376</v>
      </c>
    </row>
    <row r="1044" spans="1:10" ht="12.75" customHeight="1">
      <c r="A1044" s="56"/>
      <c r="B1044" s="58"/>
      <c r="C1044" s="55"/>
      <c r="D1044" s="59" t="s">
        <v>118</v>
      </c>
      <c r="E1044" s="222">
        <f>SUM(E1045:E1048)</f>
        <v>2574</v>
      </c>
      <c r="F1044" s="60">
        <f>SUM(F1045:F1048)</f>
        <v>2486</v>
      </c>
      <c r="G1044" s="60">
        <f>SUM(G1045:G1048)</f>
        <v>2486</v>
      </c>
      <c r="H1044" s="222">
        <f>SUM(H1045:H1048)</f>
        <v>2485.99</v>
      </c>
      <c r="I1044" s="228">
        <f>H1044/G1044*100</f>
        <v>99.99959774738535</v>
      </c>
      <c r="J1044" s="74">
        <f t="shared" si="104"/>
        <v>96.58080808080807</v>
      </c>
    </row>
    <row r="1045" spans="1:10" ht="12.75" customHeight="1">
      <c r="A1045" s="56"/>
      <c r="B1045" s="58"/>
      <c r="C1045" s="31">
        <v>4240</v>
      </c>
      <c r="D1045" s="15" t="s">
        <v>318</v>
      </c>
      <c r="E1045" s="184">
        <v>353.4</v>
      </c>
      <c r="F1045" s="19">
        <v>0</v>
      </c>
      <c r="G1045" s="19">
        <v>0</v>
      </c>
      <c r="H1045" s="184">
        <v>0</v>
      </c>
      <c r="I1045" s="226">
        <v>0</v>
      </c>
      <c r="J1045" s="41">
        <f t="shared" si="104"/>
        <v>0</v>
      </c>
    </row>
    <row r="1046" spans="1:10" ht="12.75" customHeight="1">
      <c r="A1046" s="56"/>
      <c r="B1046" s="58"/>
      <c r="C1046" s="31">
        <v>4300</v>
      </c>
      <c r="D1046" s="15" t="s">
        <v>10</v>
      </c>
      <c r="E1046" s="184">
        <v>10</v>
      </c>
      <c r="F1046" s="19">
        <v>0</v>
      </c>
      <c r="G1046" s="19">
        <v>0</v>
      </c>
      <c r="H1046" s="184">
        <v>0</v>
      </c>
      <c r="I1046" s="226">
        <v>0</v>
      </c>
      <c r="J1046" s="41">
        <f t="shared" si="104"/>
        <v>0</v>
      </c>
    </row>
    <row r="1047" spans="1:10" ht="12.75" customHeight="1">
      <c r="A1047" s="56"/>
      <c r="B1047" s="58"/>
      <c r="C1047" s="31">
        <v>4410</v>
      </c>
      <c r="D1047" s="15" t="s">
        <v>16</v>
      </c>
      <c r="E1047" s="184">
        <v>664.6</v>
      </c>
      <c r="F1047" s="19">
        <v>486</v>
      </c>
      <c r="G1047" s="19">
        <v>725</v>
      </c>
      <c r="H1047" s="184">
        <v>724.7</v>
      </c>
      <c r="I1047" s="226">
        <f>H1047/G1047*100</f>
        <v>99.95862068965518</v>
      </c>
      <c r="J1047" s="41">
        <f t="shared" si="104"/>
        <v>109.04303340355102</v>
      </c>
    </row>
    <row r="1048" spans="1:10" ht="12.75" customHeight="1">
      <c r="A1048" s="30"/>
      <c r="B1048" s="44"/>
      <c r="C1048" s="31">
        <v>4700</v>
      </c>
      <c r="D1048" s="15" t="s">
        <v>152</v>
      </c>
      <c r="E1048" s="184">
        <v>1546</v>
      </c>
      <c r="F1048" s="19">
        <v>2000</v>
      </c>
      <c r="G1048" s="19">
        <v>1761</v>
      </c>
      <c r="H1048" s="184">
        <v>1761.29</v>
      </c>
      <c r="I1048" s="226">
        <f>H1048/G1048*100</f>
        <v>100.01646791595684</v>
      </c>
      <c r="J1048" s="41">
        <f t="shared" si="104"/>
        <v>113.92561448900386</v>
      </c>
    </row>
    <row r="1049" spans="1:10" ht="12.75" customHeight="1">
      <c r="A1049" s="30"/>
      <c r="B1049" s="44"/>
      <c r="C1049" s="31"/>
      <c r="D1049" s="59" t="s">
        <v>146</v>
      </c>
      <c r="E1049" s="222">
        <v>270</v>
      </c>
      <c r="F1049" s="60">
        <v>1092</v>
      </c>
      <c r="G1049" s="60">
        <v>1056</v>
      </c>
      <c r="H1049" s="222">
        <v>1055.67</v>
      </c>
      <c r="I1049" s="228">
        <f t="shared" si="105"/>
        <v>99.96875</v>
      </c>
      <c r="J1049" s="74">
        <f t="shared" si="104"/>
        <v>390.98888888888894</v>
      </c>
    </row>
    <row r="1050" spans="1:10" ht="12.75" customHeight="1">
      <c r="A1050" s="30"/>
      <c r="B1050" s="44"/>
      <c r="C1050" s="31">
        <v>4700</v>
      </c>
      <c r="D1050" s="15" t="s">
        <v>152</v>
      </c>
      <c r="E1050" s="184">
        <v>270</v>
      </c>
      <c r="F1050" s="19">
        <v>1092</v>
      </c>
      <c r="G1050" s="19">
        <v>1056</v>
      </c>
      <c r="H1050" s="184">
        <v>1055.67</v>
      </c>
      <c r="I1050" s="226">
        <f t="shared" si="105"/>
        <v>99.96875</v>
      </c>
      <c r="J1050" s="41">
        <f t="shared" si="104"/>
        <v>390.98888888888894</v>
      </c>
    </row>
    <row r="1051" spans="1:10" ht="12.75" customHeight="1">
      <c r="A1051" s="30"/>
      <c r="B1051" s="44"/>
      <c r="C1051" s="31"/>
      <c r="D1051" s="59" t="s">
        <v>129</v>
      </c>
      <c r="E1051" s="222">
        <v>0</v>
      </c>
      <c r="F1051" s="60">
        <v>981</v>
      </c>
      <c r="G1051" s="60">
        <v>0</v>
      </c>
      <c r="H1051" s="222">
        <v>0</v>
      </c>
      <c r="I1051" s="228">
        <v>0</v>
      </c>
      <c r="J1051" s="74">
        <v>0</v>
      </c>
    </row>
    <row r="1052" spans="1:10" ht="12.75" customHeight="1">
      <c r="A1052" s="30"/>
      <c r="B1052" s="44"/>
      <c r="C1052" s="31">
        <v>4700</v>
      </c>
      <c r="D1052" s="15" t="s">
        <v>152</v>
      </c>
      <c r="E1052" s="184">
        <v>0</v>
      </c>
      <c r="F1052" s="19">
        <v>981</v>
      </c>
      <c r="G1052" s="19">
        <v>0</v>
      </c>
      <c r="H1052" s="184">
        <v>0</v>
      </c>
      <c r="I1052" s="226">
        <v>0</v>
      </c>
      <c r="J1052" s="41">
        <v>0</v>
      </c>
    </row>
    <row r="1053" spans="1:10" ht="12.75" customHeight="1">
      <c r="A1053" s="30"/>
      <c r="B1053" s="129">
        <v>85495</v>
      </c>
      <c r="C1053" s="108"/>
      <c r="D1053" s="109" t="s">
        <v>38</v>
      </c>
      <c r="E1053" s="245">
        <f>E1054+E1056+E1058+E1060+E1062</f>
        <v>14394</v>
      </c>
      <c r="F1053" s="110">
        <f>F1054+F1056+F1058+F1060+F1062</f>
        <v>127141</v>
      </c>
      <c r="G1053" s="110">
        <f>G1054+G1056+G1058+G1060+G1062</f>
        <v>20388</v>
      </c>
      <c r="H1053" s="245">
        <f>H1054+H1056+H1058+H1060+H1062</f>
        <v>14780</v>
      </c>
      <c r="I1053" s="225">
        <f aca="true" t="shared" si="106" ref="I1053:I1061">H1053/G1053*100</f>
        <v>72.49362370021582</v>
      </c>
      <c r="J1053" s="72">
        <f>H1053/E1053*100</f>
        <v>102.68167291927193</v>
      </c>
    </row>
    <row r="1054" spans="1:10" ht="12.75" customHeight="1">
      <c r="A1054" s="30"/>
      <c r="B1054" s="56"/>
      <c r="C1054" s="55"/>
      <c r="D1054" s="59" t="s">
        <v>147</v>
      </c>
      <c r="E1054" s="222">
        <v>2660</v>
      </c>
      <c r="F1054" s="60">
        <v>2660</v>
      </c>
      <c r="G1054" s="60">
        <v>2660</v>
      </c>
      <c r="H1054" s="222">
        <v>2660</v>
      </c>
      <c r="I1054" s="228">
        <f t="shared" si="106"/>
        <v>100</v>
      </c>
      <c r="J1054" s="74">
        <f aca="true" t="shared" si="107" ref="J1054:J1061">H1054/E1054*100</f>
        <v>100</v>
      </c>
    </row>
    <row r="1055" spans="1:10" ht="12.75" customHeight="1">
      <c r="A1055" s="30"/>
      <c r="B1055" s="30"/>
      <c r="C1055" s="31">
        <v>4440</v>
      </c>
      <c r="D1055" s="15" t="s">
        <v>17</v>
      </c>
      <c r="E1055" s="184">
        <v>2660</v>
      </c>
      <c r="F1055" s="19">
        <v>2660</v>
      </c>
      <c r="G1055" s="19">
        <v>2660</v>
      </c>
      <c r="H1055" s="184">
        <v>2660</v>
      </c>
      <c r="I1055" s="226">
        <f t="shared" si="106"/>
        <v>100</v>
      </c>
      <c r="J1055" s="41">
        <f t="shared" si="107"/>
        <v>100</v>
      </c>
    </row>
    <row r="1056" spans="1:10" ht="12.75" customHeight="1">
      <c r="A1056" s="30"/>
      <c r="B1056" s="30"/>
      <c r="C1056" s="31"/>
      <c r="D1056" s="59" t="s">
        <v>118</v>
      </c>
      <c r="E1056" s="222">
        <v>861</v>
      </c>
      <c r="F1056" s="60">
        <v>862</v>
      </c>
      <c r="G1056" s="60">
        <v>862</v>
      </c>
      <c r="H1056" s="222">
        <v>862</v>
      </c>
      <c r="I1056" s="228">
        <f t="shared" si="106"/>
        <v>100</v>
      </c>
      <c r="J1056" s="74">
        <f t="shared" si="107"/>
        <v>100.11614401858304</v>
      </c>
    </row>
    <row r="1057" spans="1:10" ht="12.75" customHeight="1">
      <c r="A1057" s="30"/>
      <c r="B1057" s="30"/>
      <c r="C1057" s="31">
        <v>4440</v>
      </c>
      <c r="D1057" s="15" t="s">
        <v>17</v>
      </c>
      <c r="E1057" s="184">
        <v>861</v>
      </c>
      <c r="F1057" s="19">
        <v>862</v>
      </c>
      <c r="G1057" s="19">
        <v>862</v>
      </c>
      <c r="H1057" s="184">
        <v>862</v>
      </c>
      <c r="I1057" s="226">
        <f t="shared" si="106"/>
        <v>100</v>
      </c>
      <c r="J1057" s="41">
        <f t="shared" si="107"/>
        <v>100.11614401858304</v>
      </c>
    </row>
    <row r="1058" spans="1:10" ht="12.75" customHeight="1">
      <c r="A1058" s="56"/>
      <c r="B1058" s="56"/>
      <c r="C1058" s="55"/>
      <c r="D1058" s="59" t="s">
        <v>493</v>
      </c>
      <c r="E1058" s="222">
        <v>9686</v>
      </c>
      <c r="F1058" s="60">
        <v>9686</v>
      </c>
      <c r="G1058" s="60">
        <v>9686</v>
      </c>
      <c r="H1058" s="222">
        <v>9686</v>
      </c>
      <c r="I1058" s="228">
        <f t="shared" si="106"/>
        <v>100</v>
      </c>
      <c r="J1058" s="74">
        <f t="shared" si="107"/>
        <v>100</v>
      </c>
    </row>
    <row r="1059" spans="1:10" ht="12.75" customHeight="1">
      <c r="A1059" s="30"/>
      <c r="B1059" s="30"/>
      <c r="C1059" s="31">
        <v>4440</v>
      </c>
      <c r="D1059" s="15" t="s">
        <v>17</v>
      </c>
      <c r="E1059" s="184">
        <v>9686</v>
      </c>
      <c r="F1059" s="19">
        <v>9686</v>
      </c>
      <c r="G1059" s="19">
        <v>9686</v>
      </c>
      <c r="H1059" s="184">
        <v>9686</v>
      </c>
      <c r="I1059" s="226">
        <f t="shared" si="106"/>
        <v>100</v>
      </c>
      <c r="J1059" s="41">
        <f t="shared" si="107"/>
        <v>100</v>
      </c>
    </row>
    <row r="1060" spans="1:10" ht="12.75" customHeight="1">
      <c r="A1060" s="30"/>
      <c r="B1060" s="30"/>
      <c r="C1060" s="31"/>
      <c r="D1060" s="59" t="s">
        <v>146</v>
      </c>
      <c r="E1060" s="222">
        <v>1187</v>
      </c>
      <c r="F1060" s="60">
        <v>1189</v>
      </c>
      <c r="G1060" s="60">
        <v>1572</v>
      </c>
      <c r="H1060" s="222">
        <v>1572</v>
      </c>
      <c r="I1060" s="228">
        <f t="shared" si="106"/>
        <v>100</v>
      </c>
      <c r="J1060" s="74">
        <f t="shared" si="107"/>
        <v>132.4347093513058</v>
      </c>
    </row>
    <row r="1061" spans="1:10" ht="12.75" customHeight="1">
      <c r="A1061" s="30"/>
      <c r="B1061" s="30"/>
      <c r="C1061" s="31">
        <v>4440</v>
      </c>
      <c r="D1061" s="15" t="s">
        <v>17</v>
      </c>
      <c r="E1061" s="184">
        <v>1187</v>
      </c>
      <c r="F1061" s="19">
        <v>1189</v>
      </c>
      <c r="G1061" s="19">
        <v>1572</v>
      </c>
      <c r="H1061" s="184">
        <v>1572</v>
      </c>
      <c r="I1061" s="226">
        <f t="shared" si="106"/>
        <v>100</v>
      </c>
      <c r="J1061" s="41">
        <f t="shared" si="107"/>
        <v>132.4347093513058</v>
      </c>
    </row>
    <row r="1062" spans="1:10" ht="12.75" customHeight="1">
      <c r="A1062" s="30"/>
      <c r="B1062" s="30"/>
      <c r="C1062" s="31"/>
      <c r="D1062" s="59" t="s">
        <v>129</v>
      </c>
      <c r="E1062" s="222">
        <v>0</v>
      </c>
      <c r="F1062" s="60">
        <f>SUM(F1063:F1065)</f>
        <v>112744</v>
      </c>
      <c r="G1062" s="60">
        <f>SUM(G1063:G1065)</f>
        <v>5608</v>
      </c>
      <c r="H1062" s="222">
        <f>SUM(H1063:H1065)</f>
        <v>0</v>
      </c>
      <c r="I1062" s="228">
        <v>0</v>
      </c>
      <c r="J1062" s="74">
        <v>0</v>
      </c>
    </row>
    <row r="1063" spans="1:10" ht="12.75" customHeight="1">
      <c r="A1063" s="30"/>
      <c r="B1063" s="30"/>
      <c r="C1063" s="31">
        <v>3240</v>
      </c>
      <c r="D1063" s="15" t="s">
        <v>160</v>
      </c>
      <c r="E1063" s="184">
        <v>0</v>
      </c>
      <c r="F1063" s="19">
        <v>50000</v>
      </c>
      <c r="G1063" s="19">
        <v>0</v>
      </c>
      <c r="H1063" s="184">
        <v>0</v>
      </c>
      <c r="I1063" s="226">
        <v>0</v>
      </c>
      <c r="J1063" s="41">
        <v>0</v>
      </c>
    </row>
    <row r="1064" spans="1:10" ht="12.75" customHeight="1">
      <c r="A1064" s="30"/>
      <c r="B1064" s="30"/>
      <c r="C1064" s="31">
        <v>4010</v>
      </c>
      <c r="D1064" s="15" t="s">
        <v>366</v>
      </c>
      <c r="E1064" s="184">
        <v>0</v>
      </c>
      <c r="F1064" s="19">
        <v>0</v>
      </c>
      <c r="G1064" s="19">
        <v>0</v>
      </c>
      <c r="H1064" s="184">
        <v>0</v>
      </c>
      <c r="I1064" s="226">
        <v>0</v>
      </c>
      <c r="J1064" s="41">
        <v>0</v>
      </c>
    </row>
    <row r="1065" spans="1:10" ht="12.75" customHeight="1">
      <c r="A1065" s="12"/>
      <c r="B1065" s="12"/>
      <c r="C1065" s="31">
        <v>4300</v>
      </c>
      <c r="D1065" s="15" t="s">
        <v>206</v>
      </c>
      <c r="E1065" s="184">
        <v>0</v>
      </c>
      <c r="F1065" s="19">
        <v>62744</v>
      </c>
      <c r="G1065" s="19">
        <v>5608</v>
      </c>
      <c r="H1065" s="184">
        <v>0</v>
      </c>
      <c r="I1065" s="226">
        <v>0</v>
      </c>
      <c r="J1065" s="41">
        <v>0</v>
      </c>
    </row>
    <row r="1066" spans="1:10" ht="12.75" customHeight="1">
      <c r="A1066" s="158"/>
      <c r="B1066" s="158"/>
      <c r="C1066" s="158"/>
      <c r="D1066" s="158"/>
      <c r="E1066" s="253"/>
      <c r="F1066" s="161"/>
      <c r="G1066" s="161"/>
      <c r="H1066" s="253"/>
      <c r="I1066" s="195"/>
      <c r="J1066" s="70"/>
    </row>
    <row r="1067" spans="1:10" ht="12.75" customHeight="1">
      <c r="A1067" s="158"/>
      <c r="B1067" s="158"/>
      <c r="C1067" s="158"/>
      <c r="D1067" s="158"/>
      <c r="E1067" s="253"/>
      <c r="F1067" s="161"/>
      <c r="G1067" s="161"/>
      <c r="H1067" s="253"/>
      <c r="I1067" s="195"/>
      <c r="J1067" s="70"/>
    </row>
    <row r="1068" spans="1:10" ht="12.75" customHeight="1">
      <c r="A1068" s="158"/>
      <c r="B1068" s="158"/>
      <c r="C1068" s="158"/>
      <c r="D1068" s="158"/>
      <c r="E1068" s="253"/>
      <c r="F1068" s="161"/>
      <c r="G1068" s="161"/>
      <c r="H1068" s="253"/>
      <c r="I1068" s="195"/>
      <c r="J1068" s="70"/>
    </row>
    <row r="1069" spans="1:10" ht="12.75" customHeight="1">
      <c r="A1069" s="158"/>
      <c r="B1069" s="158"/>
      <c r="C1069" s="158"/>
      <c r="D1069" s="158"/>
      <c r="E1069" s="253"/>
      <c r="F1069" s="161"/>
      <c r="G1069" s="161"/>
      <c r="H1069" s="253"/>
      <c r="I1069" s="195"/>
      <c r="J1069" s="70"/>
    </row>
    <row r="1070" spans="1:10" ht="12.75" customHeight="1">
      <c r="A1070" s="158"/>
      <c r="B1070" s="158"/>
      <c r="C1070" s="158"/>
      <c r="D1070" s="158"/>
      <c r="E1070" s="253"/>
      <c r="F1070" s="161" t="s">
        <v>510</v>
      </c>
      <c r="G1070" s="161"/>
      <c r="H1070" s="253"/>
      <c r="I1070" s="195"/>
      <c r="J1070" s="70"/>
    </row>
    <row r="1071" spans="1:10" ht="12.75" customHeight="1">
      <c r="A1071" s="164"/>
      <c r="B1071" s="165"/>
      <c r="C1071" s="164"/>
      <c r="D1071" s="166"/>
      <c r="E1071" s="169" t="s">
        <v>3</v>
      </c>
      <c r="F1071" s="167" t="s">
        <v>105</v>
      </c>
      <c r="G1071" s="168" t="s">
        <v>106</v>
      </c>
      <c r="H1071" s="169" t="s">
        <v>3</v>
      </c>
      <c r="I1071" s="64" t="s">
        <v>107</v>
      </c>
      <c r="J1071" s="65"/>
    </row>
    <row r="1072" spans="1:10" ht="12.75" customHeight="1">
      <c r="A1072" s="170" t="s">
        <v>102</v>
      </c>
      <c r="B1072" s="171" t="s">
        <v>103</v>
      </c>
      <c r="C1072" s="170" t="s">
        <v>4</v>
      </c>
      <c r="D1072" s="172" t="s">
        <v>104</v>
      </c>
      <c r="E1072" s="175" t="s">
        <v>347</v>
      </c>
      <c r="F1072" s="173" t="s">
        <v>108</v>
      </c>
      <c r="G1072" s="174" t="s">
        <v>109</v>
      </c>
      <c r="H1072" s="175" t="s">
        <v>451</v>
      </c>
      <c r="I1072" s="66"/>
      <c r="J1072" s="67"/>
    </row>
    <row r="1073" spans="1:10" ht="12.75" customHeight="1">
      <c r="A1073" s="176"/>
      <c r="B1073" s="177"/>
      <c r="C1073" s="176"/>
      <c r="D1073" s="178"/>
      <c r="E1073" s="181"/>
      <c r="F1073" s="179" t="s">
        <v>450</v>
      </c>
      <c r="G1073" s="180" t="s">
        <v>110</v>
      </c>
      <c r="H1073" s="181"/>
      <c r="I1073" s="71" t="s">
        <v>111</v>
      </c>
      <c r="J1073" s="68" t="s">
        <v>112</v>
      </c>
    </row>
    <row r="1074" spans="1:10" ht="12.75" customHeight="1">
      <c r="A1074" s="449">
        <v>1</v>
      </c>
      <c r="B1074" s="449">
        <v>2</v>
      </c>
      <c r="C1074" s="449">
        <v>3</v>
      </c>
      <c r="D1074" s="449">
        <v>4</v>
      </c>
      <c r="E1074" s="475">
        <v>5</v>
      </c>
      <c r="F1074" s="475">
        <v>6</v>
      </c>
      <c r="G1074" s="475">
        <v>7</v>
      </c>
      <c r="H1074" s="476">
        <v>8</v>
      </c>
      <c r="I1074" s="477">
        <v>9</v>
      </c>
      <c r="J1074" s="478">
        <v>10</v>
      </c>
    </row>
    <row r="1075" spans="1:10" ht="12.75" customHeight="1">
      <c r="A1075" s="287">
        <v>900</v>
      </c>
      <c r="B1075" s="99"/>
      <c r="C1075" s="341"/>
      <c r="D1075" s="112" t="s">
        <v>222</v>
      </c>
      <c r="E1075" s="302"/>
      <c r="F1075" s="113"/>
      <c r="G1075" s="117"/>
      <c r="H1075" s="249"/>
      <c r="I1075" s="303"/>
      <c r="J1075" s="304"/>
    </row>
    <row r="1076" spans="1:10" ht="12.75" customHeight="1">
      <c r="A1076" s="287"/>
      <c r="B1076" s="99"/>
      <c r="C1076" s="220"/>
      <c r="D1076" s="114" t="s">
        <v>223</v>
      </c>
      <c r="E1076" s="528">
        <f>E1080+E1092</f>
        <v>1705418.0899999999</v>
      </c>
      <c r="F1076" s="115">
        <f>F1080+F1092</f>
        <v>2001995</v>
      </c>
      <c r="G1076" s="118">
        <f>G1080+G1092</f>
        <v>1532932</v>
      </c>
      <c r="H1076" s="250">
        <f>H1080+H1092</f>
        <v>1045250.85</v>
      </c>
      <c r="I1076" s="311">
        <f>H1076/G1076*100</f>
        <v>68.18638073965447</v>
      </c>
      <c r="J1076" s="191">
        <f>H1076/E1076*100</f>
        <v>61.290006018406906</v>
      </c>
    </row>
    <row r="1077" spans="1:10" ht="12.75" customHeight="1">
      <c r="A1077" s="287"/>
      <c r="B1077" s="99"/>
      <c r="C1077" s="106"/>
      <c r="D1077" s="321" t="s">
        <v>216</v>
      </c>
      <c r="E1077" s="528">
        <f>E1081+E1093</f>
        <v>1666737.76</v>
      </c>
      <c r="F1077" s="535">
        <f>F1081+F1093</f>
        <v>1871995</v>
      </c>
      <c r="G1077" s="529">
        <f>G1088+G1093</f>
        <v>1402932</v>
      </c>
      <c r="H1077" s="530">
        <f>H1081+H1092</f>
        <v>1023488.69</v>
      </c>
      <c r="I1077" s="536">
        <f>H1077/G1077*100</f>
        <v>72.95354942363565</v>
      </c>
      <c r="J1077" s="191">
        <f>H1077/E1077*100</f>
        <v>61.40670203571796</v>
      </c>
    </row>
    <row r="1078" spans="1:10" ht="12.75" customHeight="1">
      <c r="A1078" s="6"/>
      <c r="B1078" s="128">
        <v>90019</v>
      </c>
      <c r="C1078" s="109"/>
      <c r="D1078" s="109" t="s">
        <v>344</v>
      </c>
      <c r="E1078" s="245"/>
      <c r="F1078" s="110"/>
      <c r="G1078" s="110"/>
      <c r="H1078" s="245"/>
      <c r="I1078" s="225"/>
      <c r="J1078" s="72"/>
    </row>
    <row r="1079" spans="1:10" ht="12.75" customHeight="1">
      <c r="A1079" s="30"/>
      <c r="B1079" s="111"/>
      <c r="C1079" s="109"/>
      <c r="D1079" s="109" t="s">
        <v>224</v>
      </c>
      <c r="E1079" s="245"/>
      <c r="F1079" s="110"/>
      <c r="G1079" s="110"/>
      <c r="H1079" s="245"/>
      <c r="I1079" s="225"/>
      <c r="J1079" s="72"/>
    </row>
    <row r="1080" spans="1:10" ht="12.75" customHeight="1">
      <c r="A1080" s="30"/>
      <c r="B1080" s="44"/>
      <c r="C1080" s="15"/>
      <c r="D1080" s="109" t="s">
        <v>225</v>
      </c>
      <c r="E1080" s="245">
        <f>SUM(E1082:E1087)+E1088+E1090</f>
        <v>107080.63</v>
      </c>
      <c r="F1080" s="110">
        <f>SUM(F1082:F1087)</f>
        <v>130000</v>
      </c>
      <c r="G1080" s="110">
        <f>SUM(G1082:G1087)+G1088+G1090</f>
        <v>130000</v>
      </c>
      <c r="H1080" s="245">
        <f>SUM(H1082:H1087)</f>
        <v>21762.16</v>
      </c>
      <c r="I1080" s="225">
        <f>H1080/G1080*100</f>
        <v>16.740123076923076</v>
      </c>
      <c r="J1080" s="72">
        <f>H1080/E1080*100</f>
        <v>20.323152749474858</v>
      </c>
    </row>
    <row r="1081" spans="1:10" ht="12.75" customHeight="1">
      <c r="A1081" s="30"/>
      <c r="B1081" s="44"/>
      <c r="C1081" s="15"/>
      <c r="D1081" s="109" t="s">
        <v>216</v>
      </c>
      <c r="E1081" s="412">
        <f>E1089</f>
        <v>68400.3</v>
      </c>
      <c r="F1081" s="511">
        <v>0</v>
      </c>
      <c r="G1081" s="511">
        <f>G1088</f>
        <v>0</v>
      </c>
      <c r="H1081" s="412">
        <v>0</v>
      </c>
      <c r="I1081" s="225">
        <v>0</v>
      </c>
      <c r="J1081" s="513">
        <v>0</v>
      </c>
    </row>
    <row r="1082" spans="1:10" ht="12.75" customHeight="1">
      <c r="A1082" s="30"/>
      <c r="B1082" s="44"/>
      <c r="C1082" s="15">
        <v>2830</v>
      </c>
      <c r="D1082" s="15" t="s">
        <v>234</v>
      </c>
      <c r="E1082" s="184">
        <v>3000</v>
      </c>
      <c r="F1082" s="19">
        <v>20000</v>
      </c>
      <c r="G1082" s="19">
        <v>20000</v>
      </c>
      <c r="H1082" s="184">
        <v>0</v>
      </c>
      <c r="I1082" s="226">
        <f aca="true" t="shared" si="108" ref="I1082:I1087">H1082/G1082*100</f>
        <v>0</v>
      </c>
      <c r="J1082" s="41">
        <v>0</v>
      </c>
    </row>
    <row r="1083" spans="1:10" ht="12.75" customHeight="1">
      <c r="A1083" s="30"/>
      <c r="B1083" s="44"/>
      <c r="C1083" s="15">
        <v>4210</v>
      </c>
      <c r="D1083" s="15" t="s">
        <v>7</v>
      </c>
      <c r="E1083" s="184">
        <v>4035.33</v>
      </c>
      <c r="F1083" s="19">
        <v>6000</v>
      </c>
      <c r="G1083" s="19">
        <v>36000</v>
      </c>
      <c r="H1083" s="184">
        <v>10993.16</v>
      </c>
      <c r="I1083" s="226">
        <f t="shared" si="108"/>
        <v>30.536555555555555</v>
      </c>
      <c r="J1083" s="41">
        <f>H1083/E1083*100</f>
        <v>272.4228253947013</v>
      </c>
    </row>
    <row r="1084" spans="1:10" ht="12.75" customHeight="1">
      <c r="A1084" s="30"/>
      <c r="B1084" s="44"/>
      <c r="C1084" s="15">
        <v>4240</v>
      </c>
      <c r="D1084" s="15" t="s">
        <v>318</v>
      </c>
      <c r="E1084" s="184">
        <v>0</v>
      </c>
      <c r="F1084" s="19">
        <v>800</v>
      </c>
      <c r="G1084" s="19">
        <v>800</v>
      </c>
      <c r="H1084" s="184">
        <v>0</v>
      </c>
      <c r="I1084" s="226">
        <f t="shared" si="108"/>
        <v>0</v>
      </c>
      <c r="J1084" s="41">
        <v>0</v>
      </c>
    </row>
    <row r="1085" spans="1:10" ht="12.75" customHeight="1">
      <c r="A1085" s="30"/>
      <c r="B1085" s="44"/>
      <c r="C1085" s="15">
        <v>4300</v>
      </c>
      <c r="D1085" s="15" t="s">
        <v>10</v>
      </c>
      <c r="E1085" s="184">
        <v>16833</v>
      </c>
      <c r="F1085" s="19">
        <v>90000</v>
      </c>
      <c r="G1085" s="19">
        <v>60000</v>
      </c>
      <c r="H1085" s="184">
        <v>10270</v>
      </c>
      <c r="I1085" s="226">
        <f t="shared" si="108"/>
        <v>17.116666666666667</v>
      </c>
      <c r="J1085" s="41">
        <f aca="true" t="shared" si="109" ref="J1085:J1093">H1085/E1085*100</f>
        <v>61.011109130873876</v>
      </c>
    </row>
    <row r="1086" spans="1:10" ht="12.75" customHeight="1">
      <c r="A1086" s="30"/>
      <c r="B1086" s="44"/>
      <c r="C1086" s="15">
        <v>4360</v>
      </c>
      <c r="D1086" s="6" t="s">
        <v>164</v>
      </c>
      <c r="E1086" s="184">
        <v>0</v>
      </c>
      <c r="F1086" s="19">
        <v>1200</v>
      </c>
      <c r="G1086" s="19">
        <v>1200</v>
      </c>
      <c r="H1086" s="184">
        <v>0</v>
      </c>
      <c r="I1086" s="226">
        <f t="shared" si="108"/>
        <v>0</v>
      </c>
      <c r="J1086" s="41">
        <v>0</v>
      </c>
    </row>
    <row r="1087" spans="1:10" ht="12.75" customHeight="1">
      <c r="A1087" s="30"/>
      <c r="B1087" s="44"/>
      <c r="C1087" s="15">
        <v>4700</v>
      </c>
      <c r="D1087" s="15" t="s">
        <v>152</v>
      </c>
      <c r="E1087" s="184">
        <v>3580</v>
      </c>
      <c r="F1087" s="19">
        <v>12000</v>
      </c>
      <c r="G1087" s="19">
        <v>12000</v>
      </c>
      <c r="H1087" s="184">
        <v>499</v>
      </c>
      <c r="I1087" s="226">
        <f t="shared" si="108"/>
        <v>4.158333333333333</v>
      </c>
      <c r="J1087" s="41">
        <f t="shared" si="109"/>
        <v>13.93854748603352</v>
      </c>
    </row>
    <row r="1088" spans="1:10" ht="12.75" customHeight="1">
      <c r="A1088" s="30"/>
      <c r="B1088" s="44"/>
      <c r="C1088" s="15"/>
      <c r="D1088" s="59" t="s">
        <v>282</v>
      </c>
      <c r="E1088" s="222">
        <v>68400.3</v>
      </c>
      <c r="F1088" s="60">
        <v>0</v>
      </c>
      <c r="G1088" s="60">
        <v>0</v>
      </c>
      <c r="H1088" s="222">
        <v>0</v>
      </c>
      <c r="I1088" s="228">
        <v>0</v>
      </c>
      <c r="J1088" s="74">
        <f t="shared" si="109"/>
        <v>0</v>
      </c>
    </row>
    <row r="1089" spans="1:10" ht="12.75" customHeight="1">
      <c r="A1089" s="30"/>
      <c r="B1089" s="44"/>
      <c r="C1089" s="15">
        <v>6060</v>
      </c>
      <c r="D1089" s="15" t="s">
        <v>367</v>
      </c>
      <c r="E1089" s="184">
        <v>68400.3</v>
      </c>
      <c r="F1089" s="19">
        <v>0</v>
      </c>
      <c r="G1089" s="19">
        <v>0</v>
      </c>
      <c r="H1089" s="184">
        <v>0</v>
      </c>
      <c r="I1089" s="226">
        <v>0</v>
      </c>
      <c r="J1089" s="41">
        <f t="shared" si="109"/>
        <v>0</v>
      </c>
    </row>
    <row r="1090" spans="1:10" ht="12.75" customHeight="1">
      <c r="A1090" s="30"/>
      <c r="B1090" s="44"/>
      <c r="C1090" s="15"/>
      <c r="D1090" s="59" t="s">
        <v>232</v>
      </c>
      <c r="E1090" s="222">
        <v>11232</v>
      </c>
      <c r="F1090" s="60">
        <v>0</v>
      </c>
      <c r="G1090" s="60">
        <v>0</v>
      </c>
      <c r="H1090" s="222">
        <v>0</v>
      </c>
      <c r="I1090" s="228">
        <v>0</v>
      </c>
      <c r="J1090" s="74">
        <f t="shared" si="109"/>
        <v>0</v>
      </c>
    </row>
    <row r="1091" spans="1:10" ht="12.75" customHeight="1">
      <c r="A1091" s="30"/>
      <c r="B1091" s="200"/>
      <c r="C1091" s="15">
        <v>4210</v>
      </c>
      <c r="D1091" s="15" t="s">
        <v>7</v>
      </c>
      <c r="E1091" s="184">
        <v>11232</v>
      </c>
      <c r="F1091" s="19">
        <v>0</v>
      </c>
      <c r="G1091" s="19">
        <v>0</v>
      </c>
      <c r="H1091" s="184">
        <v>0</v>
      </c>
      <c r="I1091" s="226">
        <v>0</v>
      </c>
      <c r="J1091" s="41">
        <f t="shared" si="109"/>
        <v>0</v>
      </c>
    </row>
    <row r="1092" spans="1:10" ht="12.75" customHeight="1">
      <c r="A1092" s="625"/>
      <c r="B1092" s="667">
        <v>90095</v>
      </c>
      <c r="C1092" s="542"/>
      <c r="D1092" s="543" t="s">
        <v>184</v>
      </c>
      <c r="E1092" s="544">
        <f>E1093</f>
        <v>1598337.46</v>
      </c>
      <c r="F1092" s="544">
        <f>F1095</f>
        <v>1871995</v>
      </c>
      <c r="G1092" s="544">
        <f>G1093</f>
        <v>1402932</v>
      </c>
      <c r="H1092" s="555">
        <f>H1095</f>
        <v>1023488.69</v>
      </c>
      <c r="I1092" s="562">
        <f>H1092/G1092*100</f>
        <v>72.95354942363565</v>
      </c>
      <c r="J1092" s="72">
        <f t="shared" si="109"/>
        <v>64.03458065732876</v>
      </c>
    </row>
    <row r="1093" spans="1:10" ht="12.75" customHeight="1">
      <c r="A1093" s="625"/>
      <c r="B1093" s="668"/>
      <c r="C1093" s="539"/>
      <c r="D1093" s="344" t="s">
        <v>216</v>
      </c>
      <c r="E1093" s="628">
        <f>E1095</f>
        <v>1598337.46</v>
      </c>
      <c r="F1093" s="609">
        <f>F1095</f>
        <v>1871995</v>
      </c>
      <c r="G1093" s="609">
        <f>G1095</f>
        <v>1402932</v>
      </c>
      <c r="H1093" s="628">
        <f>H1095</f>
        <v>1023488.69</v>
      </c>
      <c r="I1093" s="520">
        <f>H1093/G1093*100</f>
        <v>72.95354942363565</v>
      </c>
      <c r="J1093" s="513">
        <f t="shared" si="109"/>
        <v>64.03458065732876</v>
      </c>
    </row>
    <row r="1094" spans="1:10" ht="12.75" customHeight="1">
      <c r="A1094" s="625"/>
      <c r="B1094" s="668"/>
      <c r="C1094" s="539"/>
      <c r="D1094" s="540"/>
      <c r="E1094" s="185"/>
      <c r="F1094" s="185"/>
      <c r="G1094" s="185"/>
      <c r="H1094" s="246"/>
      <c r="I1094" s="563"/>
      <c r="J1094" s="564"/>
    </row>
    <row r="1095" spans="1:10" ht="12.75" customHeight="1">
      <c r="A1095" s="625"/>
      <c r="B1095" s="668"/>
      <c r="C1095" s="539">
        <v>6050</v>
      </c>
      <c r="D1095" s="540" t="s">
        <v>64</v>
      </c>
      <c r="E1095" s="246">
        <f>E1097+E1101</f>
        <v>1598337.46</v>
      </c>
      <c r="F1095" s="185">
        <f>F1097+F1101</f>
        <v>1871995</v>
      </c>
      <c r="G1095" s="185">
        <f>G1097+G1101</f>
        <v>1402932</v>
      </c>
      <c r="H1095" s="246">
        <f>H1097+H1101</f>
        <v>1023488.69</v>
      </c>
      <c r="I1095" s="563">
        <f>H1095/G1095*100</f>
        <v>72.95354942363565</v>
      </c>
      <c r="J1095" s="564">
        <f>H1095/E1095*100</f>
        <v>64.03458065732876</v>
      </c>
    </row>
    <row r="1096" spans="1:10" ht="12.75" customHeight="1">
      <c r="A1096" s="625"/>
      <c r="B1096" s="668"/>
      <c r="C1096" s="539"/>
      <c r="D1096" s="540" t="s">
        <v>369</v>
      </c>
      <c r="E1096" s="185"/>
      <c r="F1096" s="185"/>
      <c r="G1096" s="185"/>
      <c r="H1096" s="246"/>
      <c r="I1096" s="563"/>
      <c r="J1096" s="564"/>
    </row>
    <row r="1097" spans="1:10" ht="12.75" customHeight="1">
      <c r="A1097" s="625"/>
      <c r="B1097" s="668"/>
      <c r="C1097" s="539"/>
      <c r="D1097" s="546" t="s">
        <v>478</v>
      </c>
      <c r="E1097" s="556">
        <f>E1098+E1099</f>
        <v>78048.57999999999</v>
      </c>
      <c r="F1097" s="547">
        <f>F1098+F1099</f>
        <v>560000</v>
      </c>
      <c r="G1097" s="547">
        <v>560000</v>
      </c>
      <c r="H1097" s="556">
        <f>H1098+H1099</f>
        <v>381816.41</v>
      </c>
      <c r="I1097" s="565">
        <f>H1097/G1097*100</f>
        <v>68.18150178571429</v>
      </c>
      <c r="J1097" s="566">
        <f>H1097/E1097*100</f>
        <v>489.20353195407273</v>
      </c>
    </row>
    <row r="1098" spans="1:10" ht="12.75" customHeight="1">
      <c r="A1098" s="625"/>
      <c r="B1098" s="668"/>
      <c r="C1098" s="539">
        <v>6059</v>
      </c>
      <c r="D1098" s="345" t="s">
        <v>171</v>
      </c>
      <c r="E1098" s="557">
        <v>66341.29</v>
      </c>
      <c r="F1098" s="545">
        <v>84000</v>
      </c>
      <c r="G1098" s="545">
        <v>84000</v>
      </c>
      <c r="H1098" s="557">
        <v>57272.56</v>
      </c>
      <c r="I1098" s="563">
        <f>H1098/G1098*100</f>
        <v>68.18161904761905</v>
      </c>
      <c r="J1098" s="564">
        <f>H1098/E1098*100</f>
        <v>86.3301874292767</v>
      </c>
    </row>
    <row r="1099" spans="1:10" ht="12.75" customHeight="1">
      <c r="A1099" s="625"/>
      <c r="B1099" s="668"/>
      <c r="C1099" s="539">
        <v>6057</v>
      </c>
      <c r="D1099" s="345" t="s">
        <v>172</v>
      </c>
      <c r="E1099" s="557">
        <v>11707.29</v>
      </c>
      <c r="F1099" s="545">
        <v>476000</v>
      </c>
      <c r="G1099" s="545">
        <v>476000</v>
      </c>
      <c r="H1099" s="557">
        <v>324543.85</v>
      </c>
      <c r="I1099" s="563">
        <f>H1099/G1099*100</f>
        <v>68.18148109243697</v>
      </c>
      <c r="J1099" s="564">
        <f>H1099/E1099*100</f>
        <v>2772.151796017695</v>
      </c>
    </row>
    <row r="1100" spans="1:10" ht="12.75" customHeight="1">
      <c r="A1100" s="625"/>
      <c r="B1100" s="668"/>
      <c r="C1100" s="539"/>
      <c r="D1100" s="345"/>
      <c r="E1100" s="557"/>
      <c r="F1100" s="545"/>
      <c r="G1100" s="545"/>
      <c r="H1100" s="557"/>
      <c r="I1100" s="567"/>
      <c r="J1100" s="568"/>
    </row>
    <row r="1101" spans="1:10" ht="12.75" customHeight="1">
      <c r="A1101" s="625"/>
      <c r="B1101" s="668"/>
      <c r="C1101" s="539"/>
      <c r="D1101" s="546" t="s">
        <v>370</v>
      </c>
      <c r="E1101" s="556">
        <f>E1106+E1110+E1114</f>
        <v>1520288.88</v>
      </c>
      <c r="F1101" s="547">
        <f>F1102+F1103+F1104</f>
        <v>1311995</v>
      </c>
      <c r="G1101" s="547">
        <f>G1102+G1103+G1104</f>
        <v>842932</v>
      </c>
      <c r="H1101" s="556">
        <f>H1102+H1103+H1104</f>
        <v>641672.2799999999</v>
      </c>
      <c r="I1101" s="565">
        <f>H1101/G1101*100</f>
        <v>76.12384866157649</v>
      </c>
      <c r="J1101" s="566">
        <f>H1101/E1101*100</f>
        <v>42.20725997811679</v>
      </c>
    </row>
    <row r="1102" spans="1:10" ht="12.75" customHeight="1">
      <c r="A1102" s="625"/>
      <c r="B1102" s="668"/>
      <c r="C1102" s="539">
        <v>6050</v>
      </c>
      <c r="D1102" s="540" t="s">
        <v>64</v>
      </c>
      <c r="E1102" s="246">
        <f>E1107+E1111+E1115</f>
        <v>228043.33000000002</v>
      </c>
      <c r="F1102" s="547">
        <v>0</v>
      </c>
      <c r="G1102" s="185">
        <v>0</v>
      </c>
      <c r="H1102" s="246">
        <v>0</v>
      </c>
      <c r="I1102" s="563">
        <v>0</v>
      </c>
      <c r="J1102" s="564">
        <v>0</v>
      </c>
    </row>
    <row r="1103" spans="1:10" ht="12.75" customHeight="1">
      <c r="A1103" s="625"/>
      <c r="B1103" s="668"/>
      <c r="C1103" s="539">
        <v>6056</v>
      </c>
      <c r="D1103" s="540" t="s">
        <v>64</v>
      </c>
      <c r="E1103" s="246">
        <v>0</v>
      </c>
      <c r="F1103" s="185">
        <f>F1119+F1123+F1127+F1139</f>
        <v>196799</v>
      </c>
      <c r="G1103" s="185">
        <f>G1119+G1143</f>
        <v>126440</v>
      </c>
      <c r="H1103" s="246">
        <f>H1119+H1143</f>
        <v>96250.84</v>
      </c>
      <c r="I1103" s="563">
        <f>H1103/G1103*100</f>
        <v>76.1237266687757</v>
      </c>
      <c r="J1103" s="564">
        <v>0</v>
      </c>
    </row>
    <row r="1104" spans="1:11" ht="12.75" customHeight="1">
      <c r="A1104" s="625"/>
      <c r="B1104" s="668"/>
      <c r="C1104" s="539">
        <v>6057</v>
      </c>
      <c r="D1104" s="540" t="s">
        <v>64</v>
      </c>
      <c r="E1104" s="246">
        <f>E1108+E1112+E1116</f>
        <v>1292245.55</v>
      </c>
      <c r="F1104" s="185">
        <f>F1120+F1124+F1128+F1140</f>
        <v>1115196</v>
      </c>
      <c r="G1104" s="185">
        <f>G1120+G1144</f>
        <v>716492</v>
      </c>
      <c r="H1104" s="246">
        <f>H1120+H1144</f>
        <v>545421.44</v>
      </c>
      <c r="I1104" s="563">
        <f>H1104/G1104*100</f>
        <v>76.12387018975787</v>
      </c>
      <c r="J1104" s="564">
        <f>H1104/E1104*100</f>
        <v>42.20726006756223</v>
      </c>
      <c r="K1104" s="560"/>
    </row>
    <row r="1105" spans="1:10" ht="12.75" customHeight="1">
      <c r="A1105" s="625"/>
      <c r="B1105" s="668"/>
      <c r="C1105" s="561"/>
      <c r="D1105" s="464" t="s">
        <v>357</v>
      </c>
      <c r="E1105" s="558"/>
      <c r="F1105" s="554"/>
      <c r="G1105" s="548"/>
      <c r="H1105" s="558"/>
      <c r="I1105" s="569"/>
      <c r="J1105" s="570"/>
    </row>
    <row r="1106" spans="1:10" ht="12.75" customHeight="1">
      <c r="A1106" s="625"/>
      <c r="B1106" s="668"/>
      <c r="C1106" s="561"/>
      <c r="D1106" s="502" t="s">
        <v>371</v>
      </c>
      <c r="E1106" s="558">
        <f>E1107+E1108</f>
        <v>746086.64</v>
      </c>
      <c r="F1106" s="554">
        <v>0</v>
      </c>
      <c r="G1106" s="554">
        <f>G1107+G1108</f>
        <v>0</v>
      </c>
      <c r="H1106" s="558">
        <f>H1107+H1108</f>
        <v>0</v>
      </c>
      <c r="I1106" s="569">
        <v>0</v>
      </c>
      <c r="J1106" s="570">
        <v>0</v>
      </c>
    </row>
    <row r="1107" spans="1:10" ht="12.75" customHeight="1">
      <c r="A1107" s="625"/>
      <c r="B1107" s="668"/>
      <c r="C1107" s="561"/>
      <c r="D1107" s="440" t="s">
        <v>171</v>
      </c>
      <c r="E1107" s="559">
        <v>111913</v>
      </c>
      <c r="F1107" s="548">
        <v>0</v>
      </c>
      <c r="G1107" s="548"/>
      <c r="H1107" s="559"/>
      <c r="I1107" s="571"/>
      <c r="J1107" s="572"/>
    </row>
    <row r="1108" spans="1:10" ht="12.75" customHeight="1">
      <c r="A1108" s="625"/>
      <c r="B1108" s="668"/>
      <c r="C1108" s="561"/>
      <c r="D1108" s="440" t="s">
        <v>172</v>
      </c>
      <c r="E1108" s="559">
        <v>634173.64</v>
      </c>
      <c r="F1108" s="548">
        <v>0</v>
      </c>
      <c r="G1108" s="548"/>
      <c r="H1108" s="559"/>
      <c r="I1108" s="571"/>
      <c r="J1108" s="572"/>
    </row>
    <row r="1109" spans="1:10" ht="12.75" customHeight="1">
      <c r="A1109" s="625"/>
      <c r="B1109" s="668"/>
      <c r="C1109" s="561"/>
      <c r="D1109" s="440"/>
      <c r="E1109" s="559"/>
      <c r="F1109" s="548"/>
      <c r="G1109" s="548"/>
      <c r="H1109" s="559"/>
      <c r="I1109" s="571"/>
      <c r="J1109" s="572"/>
    </row>
    <row r="1110" spans="1:10" ht="12.75" customHeight="1">
      <c r="A1110" s="625"/>
      <c r="B1110" s="668"/>
      <c r="C1110" s="561"/>
      <c r="D1110" s="502" t="s">
        <v>372</v>
      </c>
      <c r="E1110" s="558">
        <f>E1111+E1112</f>
        <v>103044.02</v>
      </c>
      <c r="F1110" s="554">
        <v>0</v>
      </c>
      <c r="G1110" s="554">
        <f>G1111+G1112</f>
        <v>0</v>
      </c>
      <c r="H1110" s="558">
        <f>H1111+H1112</f>
        <v>0</v>
      </c>
      <c r="I1110" s="569">
        <v>0</v>
      </c>
      <c r="J1110" s="570">
        <v>0</v>
      </c>
    </row>
    <row r="1111" spans="1:10" ht="12.75" customHeight="1">
      <c r="A1111" s="625"/>
      <c r="B1111" s="668"/>
      <c r="C1111" s="561"/>
      <c r="D1111" s="440" t="s">
        <v>171</v>
      </c>
      <c r="E1111" s="559">
        <v>15456.6</v>
      </c>
      <c r="F1111" s="548">
        <v>0</v>
      </c>
      <c r="G1111" s="548"/>
      <c r="H1111" s="559"/>
      <c r="I1111" s="571"/>
      <c r="J1111" s="572"/>
    </row>
    <row r="1112" spans="1:10" ht="12.75" customHeight="1">
      <c r="A1112" s="625"/>
      <c r="B1112" s="668"/>
      <c r="C1112" s="561"/>
      <c r="D1112" s="440" t="s">
        <v>172</v>
      </c>
      <c r="E1112" s="559">
        <v>87587.42</v>
      </c>
      <c r="F1112" s="548">
        <v>0</v>
      </c>
      <c r="G1112" s="548"/>
      <c r="H1112" s="559"/>
      <c r="I1112" s="571"/>
      <c r="J1112" s="572"/>
    </row>
    <row r="1113" spans="1:10" ht="12.75" customHeight="1">
      <c r="A1113" s="625"/>
      <c r="B1113" s="668"/>
      <c r="C1113" s="561"/>
      <c r="D1113" s="440"/>
      <c r="E1113" s="559"/>
      <c r="F1113" s="548"/>
      <c r="G1113" s="548"/>
      <c r="H1113" s="559"/>
      <c r="I1113" s="571"/>
      <c r="J1113" s="572"/>
    </row>
    <row r="1114" spans="1:10" ht="12.75" customHeight="1">
      <c r="A1114" s="625"/>
      <c r="B1114" s="668"/>
      <c r="C1114" s="561"/>
      <c r="D1114" s="493" t="s">
        <v>373</v>
      </c>
      <c r="E1114" s="558">
        <f>SUM(E1115+E1116)</f>
        <v>671158.22</v>
      </c>
      <c r="F1114" s="554">
        <v>0</v>
      </c>
      <c r="G1114" s="554">
        <f>G1115+G1116</f>
        <v>0</v>
      </c>
      <c r="H1114" s="558">
        <f>SUM(H1115+H1116)</f>
        <v>0</v>
      </c>
      <c r="I1114" s="569">
        <v>0</v>
      </c>
      <c r="J1114" s="570">
        <v>0</v>
      </c>
    </row>
    <row r="1115" spans="1:10" ht="12.75" customHeight="1">
      <c r="A1115" s="625"/>
      <c r="B1115" s="668"/>
      <c r="C1115" s="561"/>
      <c r="D1115" s="440" t="s">
        <v>171</v>
      </c>
      <c r="E1115" s="559">
        <v>100673.73</v>
      </c>
      <c r="F1115" s="548">
        <v>0</v>
      </c>
      <c r="G1115" s="548"/>
      <c r="H1115" s="559"/>
      <c r="I1115" s="571"/>
      <c r="J1115" s="572"/>
    </row>
    <row r="1116" spans="1:10" ht="12.75" customHeight="1">
      <c r="A1116" s="625"/>
      <c r="B1116" s="668"/>
      <c r="C1116" s="561"/>
      <c r="D1116" s="440" t="s">
        <v>172</v>
      </c>
      <c r="E1116" s="559">
        <v>570484.49</v>
      </c>
      <c r="F1116" s="548">
        <v>0</v>
      </c>
      <c r="G1116" s="548"/>
      <c r="H1116" s="559"/>
      <c r="I1116" s="571"/>
      <c r="J1116" s="572"/>
    </row>
    <row r="1117" spans="1:10" ht="12.75" customHeight="1">
      <c r="A1117" s="625"/>
      <c r="B1117" s="668"/>
      <c r="C1117" s="561"/>
      <c r="D1117" s="440"/>
      <c r="E1117" s="559"/>
      <c r="F1117" s="548"/>
      <c r="G1117" s="548"/>
      <c r="H1117" s="559"/>
      <c r="I1117" s="571"/>
      <c r="J1117" s="572"/>
    </row>
    <row r="1118" spans="1:10" ht="12.75" customHeight="1">
      <c r="A1118" s="625"/>
      <c r="B1118" s="668"/>
      <c r="C1118" s="561"/>
      <c r="D1118" s="502" t="s">
        <v>426</v>
      </c>
      <c r="E1118" s="558"/>
      <c r="F1118" s="554">
        <f>F1119+F1120</f>
        <v>761995</v>
      </c>
      <c r="G1118" s="554">
        <f>G1119+G1120</f>
        <v>761995</v>
      </c>
      <c r="H1118" s="558">
        <v>560735.29</v>
      </c>
      <c r="I1118" s="569">
        <f>H1118/G1118*100</f>
        <v>73.58779125847283</v>
      </c>
      <c r="J1118" s="566">
        <v>0</v>
      </c>
    </row>
    <row r="1119" spans="1:10" ht="12.75" customHeight="1">
      <c r="A1119" s="625"/>
      <c r="B1119" s="668"/>
      <c r="C1119" s="561">
        <v>6056</v>
      </c>
      <c r="D1119" s="440" t="s">
        <v>171</v>
      </c>
      <c r="E1119" s="559">
        <v>0</v>
      </c>
      <c r="F1119" s="548">
        <v>114299</v>
      </c>
      <c r="G1119" s="548">
        <v>114299</v>
      </c>
      <c r="H1119" s="559">
        <v>84110.29</v>
      </c>
      <c r="I1119" s="563">
        <f>H1119/G1119*100</f>
        <v>73.5879491509112</v>
      </c>
      <c r="J1119" s="564">
        <v>0</v>
      </c>
    </row>
    <row r="1120" spans="1:10" ht="12.75" customHeight="1">
      <c r="A1120" s="625"/>
      <c r="B1120" s="668"/>
      <c r="C1120" s="561">
        <v>6057</v>
      </c>
      <c r="D1120" s="440" t="s">
        <v>172</v>
      </c>
      <c r="E1120" s="559">
        <v>0</v>
      </c>
      <c r="F1120" s="548">
        <v>647696</v>
      </c>
      <c r="G1120" s="548">
        <v>647696</v>
      </c>
      <c r="H1120" s="559">
        <v>476625</v>
      </c>
      <c r="I1120" s="563">
        <f>H1120/G1120*100</f>
        <v>73.58776339517304</v>
      </c>
      <c r="J1120" s="564">
        <v>0</v>
      </c>
    </row>
    <row r="1121" spans="1:10" ht="12.75" customHeight="1">
      <c r="A1121" s="625"/>
      <c r="B1121" s="668"/>
      <c r="C1121" s="561"/>
      <c r="D1121" s="440"/>
      <c r="E1121" s="559"/>
      <c r="F1121" s="548"/>
      <c r="G1121" s="548"/>
      <c r="H1121" s="559"/>
      <c r="I1121" s="571"/>
      <c r="J1121" s="572"/>
    </row>
    <row r="1122" spans="1:10" ht="12.75" customHeight="1">
      <c r="A1122" s="625"/>
      <c r="B1122" s="668"/>
      <c r="C1122" s="561"/>
      <c r="D1122" s="502" t="s">
        <v>427</v>
      </c>
      <c r="E1122" s="558"/>
      <c r="F1122" s="554">
        <f>F1123+F1124</f>
        <v>250000</v>
      </c>
      <c r="G1122" s="554">
        <v>0</v>
      </c>
      <c r="H1122" s="558">
        <v>0</v>
      </c>
      <c r="I1122" s="569">
        <v>0</v>
      </c>
      <c r="J1122" s="570">
        <v>0</v>
      </c>
    </row>
    <row r="1123" spans="1:10" ht="12.75" customHeight="1">
      <c r="A1123" s="625"/>
      <c r="B1123" s="668"/>
      <c r="C1123" s="561">
        <v>6056</v>
      </c>
      <c r="D1123" s="440" t="s">
        <v>171</v>
      </c>
      <c r="E1123" s="559">
        <v>0</v>
      </c>
      <c r="F1123" s="548">
        <v>37500</v>
      </c>
      <c r="G1123" s="548">
        <v>0</v>
      </c>
      <c r="H1123" s="559">
        <v>0</v>
      </c>
      <c r="I1123" s="571">
        <v>0</v>
      </c>
      <c r="J1123" s="572">
        <v>0</v>
      </c>
    </row>
    <row r="1124" spans="1:10" ht="12.75" customHeight="1">
      <c r="A1124" s="625"/>
      <c r="B1124" s="668"/>
      <c r="C1124" s="561">
        <v>6057</v>
      </c>
      <c r="D1124" s="440" t="s">
        <v>172</v>
      </c>
      <c r="E1124" s="559">
        <v>0</v>
      </c>
      <c r="F1124" s="548">
        <v>212500</v>
      </c>
      <c r="G1124" s="548">
        <v>0</v>
      </c>
      <c r="H1124" s="559">
        <v>0</v>
      </c>
      <c r="I1124" s="571">
        <v>0</v>
      </c>
      <c r="J1124" s="572">
        <v>0</v>
      </c>
    </row>
    <row r="1125" spans="1:10" ht="12.75" customHeight="1">
      <c r="A1125" s="625"/>
      <c r="B1125" s="668"/>
      <c r="C1125" s="561"/>
      <c r="D1125" s="440"/>
      <c r="E1125" s="559"/>
      <c r="F1125" s="548"/>
      <c r="G1125" s="548"/>
      <c r="H1125" s="559"/>
      <c r="I1125" s="571"/>
      <c r="J1125" s="572"/>
    </row>
    <row r="1126" spans="1:10" ht="12.75" customHeight="1">
      <c r="A1126" s="625"/>
      <c r="B1126" s="668"/>
      <c r="C1126" s="561"/>
      <c r="D1126" s="502" t="s">
        <v>428</v>
      </c>
      <c r="E1126" s="558">
        <v>0</v>
      </c>
      <c r="F1126" s="554">
        <f>F1127+F1128</f>
        <v>200000</v>
      </c>
      <c r="G1126" s="554">
        <v>0</v>
      </c>
      <c r="H1126" s="558">
        <v>0</v>
      </c>
      <c r="I1126" s="569">
        <v>0</v>
      </c>
      <c r="J1126" s="570">
        <v>0</v>
      </c>
    </row>
    <row r="1127" spans="1:10" ht="12.75" customHeight="1">
      <c r="A1127" s="625"/>
      <c r="B1127" s="668"/>
      <c r="C1127" s="561">
        <v>6056</v>
      </c>
      <c r="D1127" s="440" t="s">
        <v>171</v>
      </c>
      <c r="E1127" s="559">
        <v>0</v>
      </c>
      <c r="F1127" s="548">
        <v>30000</v>
      </c>
      <c r="G1127" s="548">
        <v>0</v>
      </c>
      <c r="H1127" s="559">
        <v>0</v>
      </c>
      <c r="I1127" s="571">
        <v>0</v>
      </c>
      <c r="J1127" s="572">
        <v>0</v>
      </c>
    </row>
    <row r="1128" spans="1:10" ht="12.75" customHeight="1">
      <c r="A1128" s="658"/>
      <c r="B1128" s="669"/>
      <c r="C1128" s="561">
        <v>6057</v>
      </c>
      <c r="D1128" s="440" t="s">
        <v>172</v>
      </c>
      <c r="E1128" s="559">
        <v>0</v>
      </c>
      <c r="F1128" s="548">
        <v>170000</v>
      </c>
      <c r="G1128" s="548">
        <v>0</v>
      </c>
      <c r="H1128" s="559">
        <v>0</v>
      </c>
      <c r="I1128" s="571">
        <v>0</v>
      </c>
      <c r="J1128" s="572">
        <v>0</v>
      </c>
    </row>
    <row r="1129" spans="1:10" ht="12.75" customHeight="1">
      <c r="A1129" s="657"/>
      <c r="B1129" s="670"/>
      <c r="C1129" s="671"/>
      <c r="D1129" s="661"/>
      <c r="E1129" s="672"/>
      <c r="F1129" s="673"/>
      <c r="G1129" s="673"/>
      <c r="H1129" s="672"/>
      <c r="I1129" s="655"/>
      <c r="J1129" s="655"/>
    </row>
    <row r="1130" spans="1:10" ht="12.75" customHeight="1">
      <c r="A1130" s="657"/>
      <c r="B1130" s="670"/>
      <c r="C1130" s="671"/>
      <c r="D1130" s="661"/>
      <c r="E1130" s="672"/>
      <c r="F1130" s="673"/>
      <c r="G1130" s="673"/>
      <c r="H1130" s="672"/>
      <c r="I1130" s="655"/>
      <c r="J1130" s="655"/>
    </row>
    <row r="1131" spans="1:10" ht="12.75" customHeight="1">
      <c r="A1131" s="657"/>
      <c r="B1131" s="670"/>
      <c r="C1131" s="671"/>
      <c r="D1131" s="661"/>
      <c r="E1131" s="672"/>
      <c r="F1131" s="673"/>
      <c r="G1131" s="673"/>
      <c r="H1131" s="672"/>
      <c r="I1131" s="655"/>
      <c r="J1131" s="655"/>
    </row>
    <row r="1132" spans="1:10" ht="12.75" customHeight="1">
      <c r="A1132" s="657"/>
      <c r="B1132" s="670"/>
      <c r="C1132" s="671"/>
      <c r="D1132" s="661"/>
      <c r="E1132" s="672"/>
      <c r="F1132" s="673"/>
      <c r="G1132" s="673"/>
      <c r="H1132" s="672"/>
      <c r="I1132" s="655"/>
      <c r="J1132" s="655"/>
    </row>
    <row r="1133" spans="1:10" ht="12.75" customHeight="1">
      <c r="A1133" s="657"/>
      <c r="B1133" s="670"/>
      <c r="C1133" s="671"/>
      <c r="D1133" s="661"/>
      <c r="E1133" s="672"/>
      <c r="F1133" s="674" t="s">
        <v>511</v>
      </c>
      <c r="G1133" s="673"/>
      <c r="H1133" s="672"/>
      <c r="I1133" s="655"/>
      <c r="J1133" s="655"/>
    </row>
    <row r="1134" spans="1:10" ht="12.75" customHeight="1">
      <c r="A1134" s="164"/>
      <c r="B1134" s="165"/>
      <c r="C1134" s="164"/>
      <c r="D1134" s="166"/>
      <c r="E1134" s="169" t="s">
        <v>3</v>
      </c>
      <c r="F1134" s="167" t="s">
        <v>105</v>
      </c>
      <c r="G1134" s="168" t="s">
        <v>106</v>
      </c>
      <c r="H1134" s="169" t="s">
        <v>3</v>
      </c>
      <c r="I1134" s="64" t="s">
        <v>107</v>
      </c>
      <c r="J1134" s="65"/>
    </row>
    <row r="1135" spans="1:10" ht="12.75" customHeight="1">
      <c r="A1135" s="170" t="s">
        <v>102</v>
      </c>
      <c r="B1135" s="171" t="s">
        <v>103</v>
      </c>
      <c r="C1135" s="170" t="s">
        <v>4</v>
      </c>
      <c r="D1135" s="172" t="s">
        <v>104</v>
      </c>
      <c r="E1135" s="175" t="s">
        <v>347</v>
      </c>
      <c r="F1135" s="173" t="s">
        <v>108</v>
      </c>
      <c r="G1135" s="174" t="s">
        <v>109</v>
      </c>
      <c r="H1135" s="175" t="s">
        <v>451</v>
      </c>
      <c r="I1135" s="66"/>
      <c r="J1135" s="67"/>
    </row>
    <row r="1136" spans="1:10" ht="12.75" customHeight="1">
      <c r="A1136" s="176"/>
      <c r="B1136" s="177"/>
      <c r="C1136" s="176"/>
      <c r="D1136" s="178"/>
      <c r="E1136" s="181"/>
      <c r="F1136" s="179" t="s">
        <v>450</v>
      </c>
      <c r="G1136" s="180" t="s">
        <v>110</v>
      </c>
      <c r="H1136" s="181"/>
      <c r="I1136" s="71" t="s">
        <v>111</v>
      </c>
      <c r="J1136" s="68" t="s">
        <v>112</v>
      </c>
    </row>
    <row r="1137" spans="1:10" ht="12.75" customHeight="1">
      <c r="A1137" s="449">
        <v>1</v>
      </c>
      <c r="B1137" s="449">
        <v>2</v>
      </c>
      <c r="C1137" s="449">
        <v>3</v>
      </c>
      <c r="D1137" s="449">
        <v>4</v>
      </c>
      <c r="E1137" s="475">
        <v>5</v>
      </c>
      <c r="F1137" s="475">
        <v>6</v>
      </c>
      <c r="G1137" s="475">
        <v>7</v>
      </c>
      <c r="H1137" s="476">
        <v>8</v>
      </c>
      <c r="I1137" s="477">
        <v>9</v>
      </c>
      <c r="J1137" s="478">
        <v>10</v>
      </c>
    </row>
    <row r="1138" spans="1:10" ht="12.75" customHeight="1">
      <c r="A1138" s="538"/>
      <c r="B1138" s="541"/>
      <c r="C1138" s="561"/>
      <c r="D1138" s="502" t="s">
        <v>429</v>
      </c>
      <c r="E1138" s="558">
        <v>0</v>
      </c>
      <c r="F1138" s="554">
        <v>100000</v>
      </c>
      <c r="G1138" s="554">
        <v>0</v>
      </c>
      <c r="H1138" s="558">
        <v>0</v>
      </c>
      <c r="I1138" s="569">
        <v>0</v>
      </c>
      <c r="J1138" s="570">
        <v>0</v>
      </c>
    </row>
    <row r="1139" spans="1:10" ht="12.75" customHeight="1">
      <c r="A1139" s="538"/>
      <c r="B1139" s="541"/>
      <c r="C1139" s="561">
        <v>6056</v>
      </c>
      <c r="D1139" s="440" t="s">
        <v>171</v>
      </c>
      <c r="E1139" s="559">
        <v>0</v>
      </c>
      <c r="F1139" s="548">
        <v>15000</v>
      </c>
      <c r="G1139" s="548">
        <v>0</v>
      </c>
      <c r="H1139" s="559">
        <v>0</v>
      </c>
      <c r="I1139" s="571">
        <v>0</v>
      </c>
      <c r="J1139" s="572">
        <v>0</v>
      </c>
    </row>
    <row r="1140" spans="1:10" ht="12.75" customHeight="1">
      <c r="A1140" s="538"/>
      <c r="B1140" s="541"/>
      <c r="C1140" s="561">
        <v>6057</v>
      </c>
      <c r="D1140" s="440" t="s">
        <v>172</v>
      </c>
      <c r="E1140" s="559">
        <v>0</v>
      </c>
      <c r="F1140" s="548">
        <v>85000</v>
      </c>
      <c r="G1140" s="548">
        <v>0</v>
      </c>
      <c r="H1140" s="559">
        <v>0</v>
      </c>
      <c r="I1140" s="571">
        <v>0</v>
      </c>
      <c r="J1140" s="572">
        <v>0</v>
      </c>
    </row>
    <row r="1141" spans="1:10" ht="12.75" customHeight="1">
      <c r="A1141" s="538"/>
      <c r="B1141" s="541"/>
      <c r="C1141" s="561"/>
      <c r="D1141" s="440"/>
      <c r="E1141" s="559"/>
      <c r="F1141" s="548"/>
      <c r="G1141" s="548"/>
      <c r="H1141" s="559"/>
      <c r="I1141" s="571"/>
      <c r="J1141" s="572"/>
    </row>
    <row r="1142" spans="1:10" ht="12.75" customHeight="1">
      <c r="A1142" s="538"/>
      <c r="B1142" s="541"/>
      <c r="C1142" s="561"/>
      <c r="D1142" s="502" t="s">
        <v>479</v>
      </c>
      <c r="E1142" s="558">
        <v>0</v>
      </c>
      <c r="F1142" s="554">
        <v>0</v>
      </c>
      <c r="G1142" s="554">
        <f>G1143+G1144</f>
        <v>80937</v>
      </c>
      <c r="H1142" s="558">
        <v>80936.99</v>
      </c>
      <c r="I1142" s="565">
        <f>H1142/G1142*100</f>
        <v>99.99998764471133</v>
      </c>
      <c r="J1142" s="566">
        <v>0</v>
      </c>
    </row>
    <row r="1143" spans="1:10" ht="12.75" customHeight="1">
      <c r="A1143" s="538"/>
      <c r="B1143" s="541"/>
      <c r="C1143" s="561">
        <v>6056</v>
      </c>
      <c r="D1143" s="440" t="s">
        <v>171</v>
      </c>
      <c r="E1143" s="559">
        <v>0</v>
      </c>
      <c r="F1143" s="548">
        <v>0</v>
      </c>
      <c r="G1143" s="548">
        <v>12141</v>
      </c>
      <c r="H1143" s="559">
        <v>12140.55</v>
      </c>
      <c r="I1143" s="563">
        <f>H1143/G1143*100</f>
        <v>99.99629355077835</v>
      </c>
      <c r="J1143" s="564">
        <v>0</v>
      </c>
    </row>
    <row r="1144" spans="1:10" ht="12.75" customHeight="1">
      <c r="A1144" s="538"/>
      <c r="B1144" s="541"/>
      <c r="C1144" s="561">
        <v>6057</v>
      </c>
      <c r="D1144" s="440" t="s">
        <v>172</v>
      </c>
      <c r="E1144" s="559">
        <v>0</v>
      </c>
      <c r="F1144" s="548">
        <v>0</v>
      </c>
      <c r="G1144" s="548">
        <v>68796</v>
      </c>
      <c r="H1144" s="559">
        <v>68796.44</v>
      </c>
      <c r="I1144" s="563">
        <f>H1144/G1144*100</f>
        <v>100.00063957206815</v>
      </c>
      <c r="J1144" s="564">
        <v>0</v>
      </c>
    </row>
    <row r="1145" spans="1:10" ht="12.75" customHeight="1">
      <c r="A1145" s="538"/>
      <c r="B1145" s="541"/>
      <c r="C1145" s="561"/>
      <c r="D1145" s="440"/>
      <c r="E1145" s="559"/>
      <c r="F1145" s="548"/>
      <c r="G1145" s="548"/>
      <c r="H1145" s="559"/>
      <c r="I1145" s="571"/>
      <c r="J1145" s="572"/>
    </row>
    <row r="1146" spans="1:10" ht="12.75" customHeight="1">
      <c r="A1146" s="101">
        <v>921</v>
      </c>
      <c r="B1146" s="101"/>
      <c r="C1146" s="101"/>
      <c r="D1146" s="101" t="s">
        <v>119</v>
      </c>
      <c r="E1146" s="247">
        <f>E1147+E1151</f>
        <v>75695</v>
      </c>
      <c r="F1146" s="103">
        <f>F1147+F1151</f>
        <v>42000</v>
      </c>
      <c r="G1146" s="103">
        <f>G1147+G1151</f>
        <v>42000</v>
      </c>
      <c r="H1146" s="247">
        <f>H1147+H1151</f>
        <v>40538</v>
      </c>
      <c r="I1146" s="224">
        <f>H1146/G1146*100</f>
        <v>96.51904761904761</v>
      </c>
      <c r="J1146" s="105">
        <f>H1146/E1146*100</f>
        <v>53.55439593103903</v>
      </c>
    </row>
    <row r="1147" spans="1:10" ht="12.75" customHeight="1">
      <c r="A1147" s="45"/>
      <c r="B1147" s="148">
        <v>92116</v>
      </c>
      <c r="C1147" s="120"/>
      <c r="D1147" s="121" t="s">
        <v>125</v>
      </c>
      <c r="E1147" s="254">
        <v>16800</v>
      </c>
      <c r="F1147" s="122">
        <v>17000</v>
      </c>
      <c r="G1147" s="122">
        <f>G1150</f>
        <v>17000</v>
      </c>
      <c r="H1147" s="254">
        <f>H1150</f>
        <v>17000</v>
      </c>
      <c r="I1147" s="225">
        <f>H1147/G1147*100</f>
        <v>100</v>
      </c>
      <c r="J1147" s="123">
        <f>H1147/E1147*100</f>
        <v>101.19047619047619</v>
      </c>
    </row>
    <row r="1148" spans="1:10" ht="12.75" customHeight="1">
      <c r="A1148" s="30"/>
      <c r="B1148" s="44"/>
      <c r="C1148" s="31">
        <v>2310</v>
      </c>
      <c r="D1148" s="15" t="s">
        <v>120</v>
      </c>
      <c r="E1148" s="184"/>
      <c r="F1148" s="19"/>
      <c r="G1148" s="19"/>
      <c r="H1148" s="184"/>
      <c r="I1148" s="240"/>
      <c r="J1148" s="41"/>
    </row>
    <row r="1149" spans="1:10" ht="12.75" customHeight="1">
      <c r="A1149" s="30"/>
      <c r="B1149" s="44"/>
      <c r="C1149" s="31"/>
      <c r="D1149" s="15" t="s">
        <v>121</v>
      </c>
      <c r="E1149" s="184"/>
      <c r="F1149" s="19"/>
      <c r="G1149" s="19"/>
      <c r="H1149" s="184"/>
      <c r="I1149" s="240"/>
      <c r="J1149" s="41"/>
    </row>
    <row r="1150" spans="1:10" ht="12.75" customHeight="1">
      <c r="A1150" s="30"/>
      <c r="B1150" s="13"/>
      <c r="C1150" s="31"/>
      <c r="D1150" s="15" t="s">
        <v>122</v>
      </c>
      <c r="E1150" s="184">
        <v>16800</v>
      </c>
      <c r="F1150" s="19">
        <v>17000</v>
      </c>
      <c r="G1150" s="19">
        <v>17000</v>
      </c>
      <c r="H1150" s="184">
        <v>17000</v>
      </c>
      <c r="I1150" s="226">
        <f aca="true" t="shared" si="110" ref="I1150:I1162">H1150/G1150*100</f>
        <v>100</v>
      </c>
      <c r="J1150" s="149">
        <f aca="true" t="shared" si="111" ref="J1150:J1157">H1150/E1150*100</f>
        <v>101.19047619047619</v>
      </c>
    </row>
    <row r="1151" spans="1:10" ht="12.75" customHeight="1">
      <c r="A1151" s="30"/>
      <c r="B1151" s="111">
        <v>92120</v>
      </c>
      <c r="C1151" s="108"/>
      <c r="D1151" s="109" t="s">
        <v>358</v>
      </c>
      <c r="E1151" s="245">
        <f>E1152</f>
        <v>58895</v>
      </c>
      <c r="F1151" s="110">
        <v>25000</v>
      </c>
      <c r="G1151" s="110">
        <v>25000</v>
      </c>
      <c r="H1151" s="245">
        <v>23538</v>
      </c>
      <c r="I1151" s="225">
        <f t="shared" si="110"/>
        <v>94.152</v>
      </c>
      <c r="J1151" s="123">
        <f t="shared" si="111"/>
        <v>39.966041259869264</v>
      </c>
    </row>
    <row r="1152" spans="1:10" ht="12.75" customHeight="1">
      <c r="A1152" s="30"/>
      <c r="B1152" s="44"/>
      <c r="C1152" s="31">
        <v>2580</v>
      </c>
      <c r="D1152" s="15" t="s">
        <v>235</v>
      </c>
      <c r="E1152" s="184">
        <v>58895</v>
      </c>
      <c r="F1152" s="19">
        <v>25000</v>
      </c>
      <c r="G1152" s="19">
        <v>25000</v>
      </c>
      <c r="H1152" s="184">
        <v>23538</v>
      </c>
      <c r="I1152" s="226">
        <f t="shared" si="110"/>
        <v>94.152</v>
      </c>
      <c r="J1152" s="149">
        <f t="shared" si="111"/>
        <v>39.966041259869264</v>
      </c>
    </row>
    <row r="1153" spans="1:12" ht="12.75" customHeight="1">
      <c r="A1153" s="221">
        <v>926</v>
      </c>
      <c r="B1153" s="107"/>
      <c r="C1153" s="106"/>
      <c r="D1153" s="101" t="s">
        <v>93</v>
      </c>
      <c r="E1153" s="247">
        <f>E1155+E1162</f>
        <v>132504.07</v>
      </c>
      <c r="F1153" s="103">
        <f>F1155+F1162</f>
        <v>100000</v>
      </c>
      <c r="G1153" s="103">
        <f>G1155+G1162</f>
        <v>600000</v>
      </c>
      <c r="H1153" s="247">
        <f>H1155+H1162</f>
        <v>119368.97</v>
      </c>
      <c r="I1153" s="224">
        <f t="shared" si="110"/>
        <v>19.894828333333333</v>
      </c>
      <c r="J1153" s="105">
        <f t="shared" si="111"/>
        <v>90.08702147790629</v>
      </c>
      <c r="L1153" s="642"/>
    </row>
    <row r="1154" spans="1:12" ht="12.75" customHeight="1">
      <c r="A1154" s="287"/>
      <c r="B1154" s="100"/>
      <c r="C1154" s="106"/>
      <c r="D1154" s="285" t="s">
        <v>226</v>
      </c>
      <c r="E1154" s="516">
        <f>E1156</f>
        <v>60885</v>
      </c>
      <c r="F1154" s="517">
        <f>F1157</f>
        <v>0</v>
      </c>
      <c r="G1154" s="517">
        <f>G1156</f>
        <v>500000</v>
      </c>
      <c r="H1154" s="516">
        <f>H1156</f>
        <v>20000</v>
      </c>
      <c r="I1154" s="518">
        <f t="shared" si="110"/>
        <v>4</v>
      </c>
      <c r="J1154" s="105">
        <f t="shared" si="111"/>
        <v>32.848813336618214</v>
      </c>
      <c r="L1154" s="642"/>
    </row>
    <row r="1155" spans="1:12" ht="12.75" customHeight="1">
      <c r="A1155" s="456"/>
      <c r="B1155" s="119">
        <v>92601</v>
      </c>
      <c r="C1155" s="120"/>
      <c r="D1155" s="121" t="s">
        <v>186</v>
      </c>
      <c r="E1155" s="322">
        <v>60885</v>
      </c>
      <c r="F1155" s="122">
        <v>0</v>
      </c>
      <c r="G1155" s="122">
        <v>500000</v>
      </c>
      <c r="H1155" s="322">
        <f>H1157+H1160</f>
        <v>20000</v>
      </c>
      <c r="I1155" s="227">
        <f t="shared" si="110"/>
        <v>4</v>
      </c>
      <c r="J1155" s="123">
        <f t="shared" si="111"/>
        <v>32.848813336618214</v>
      </c>
      <c r="L1155" s="642"/>
    </row>
    <row r="1156" spans="1:10" ht="12.75" customHeight="1">
      <c r="A1156" s="324"/>
      <c r="B1156" s="137"/>
      <c r="C1156" s="315"/>
      <c r="D1156" s="121" t="s">
        <v>216</v>
      </c>
      <c r="E1156" s="537">
        <v>60885</v>
      </c>
      <c r="F1156" s="522">
        <v>0</v>
      </c>
      <c r="G1156" s="522">
        <f>G1157+G1160</f>
        <v>500000</v>
      </c>
      <c r="H1156" s="537">
        <f>H1157+H1160</f>
        <v>20000</v>
      </c>
      <c r="I1156" s="227">
        <f t="shared" si="110"/>
        <v>4</v>
      </c>
      <c r="J1156" s="123">
        <f t="shared" si="111"/>
        <v>32.848813336618214</v>
      </c>
    </row>
    <row r="1157" spans="1:10" ht="12.75" customHeight="1">
      <c r="A1157" s="323"/>
      <c r="B1157" s="312"/>
      <c r="C1157" s="298">
        <v>6050</v>
      </c>
      <c r="D1157" s="299" t="s">
        <v>359</v>
      </c>
      <c r="E1157" s="262">
        <v>60885</v>
      </c>
      <c r="F1157" s="261">
        <v>0</v>
      </c>
      <c r="G1157" s="261">
        <v>480000</v>
      </c>
      <c r="H1157" s="262">
        <v>0</v>
      </c>
      <c r="I1157" s="326">
        <f t="shared" si="110"/>
        <v>0</v>
      </c>
      <c r="J1157" s="149">
        <f t="shared" si="111"/>
        <v>0</v>
      </c>
    </row>
    <row r="1158" spans="1:10" ht="12.75" customHeight="1">
      <c r="A1158" s="323"/>
      <c r="B1158" s="312"/>
      <c r="C1158" s="435">
        <v>6300</v>
      </c>
      <c r="D1158" s="299" t="s">
        <v>431</v>
      </c>
      <c r="E1158" s="262"/>
      <c r="F1158" s="261">
        <v>0</v>
      </c>
      <c r="G1158" s="261"/>
      <c r="H1158" s="262"/>
      <c r="I1158" s="326"/>
      <c r="J1158" s="123"/>
    </row>
    <row r="1159" spans="1:10" ht="12.75" customHeight="1">
      <c r="A1159" s="323"/>
      <c r="B1159" s="312"/>
      <c r="C1159" s="435"/>
      <c r="D1159" s="299" t="s">
        <v>432</v>
      </c>
      <c r="E1159" s="262"/>
      <c r="F1159" s="261"/>
      <c r="G1159" s="261"/>
      <c r="H1159" s="262"/>
      <c r="I1159" s="326"/>
      <c r="J1159" s="123"/>
    </row>
    <row r="1160" spans="1:10" ht="12.75" customHeight="1">
      <c r="A1160" s="323"/>
      <c r="B1160" s="312"/>
      <c r="C1160" s="435"/>
      <c r="D1160" s="299" t="s">
        <v>433</v>
      </c>
      <c r="E1160" s="262">
        <v>0</v>
      </c>
      <c r="F1160" s="261">
        <v>0</v>
      </c>
      <c r="G1160" s="261">
        <v>20000</v>
      </c>
      <c r="H1160" s="262">
        <v>20000</v>
      </c>
      <c r="I1160" s="326">
        <f>H1160/G1160*100</f>
        <v>100</v>
      </c>
      <c r="J1160" s="149">
        <v>0</v>
      </c>
    </row>
    <row r="1161" spans="1:10" ht="12.75" customHeight="1">
      <c r="A1161" s="323"/>
      <c r="B1161" s="328"/>
      <c r="C1161" s="435"/>
      <c r="D1161" s="299"/>
      <c r="E1161" s="262"/>
      <c r="F1161" s="261"/>
      <c r="G1161" s="261"/>
      <c r="H1161" s="262"/>
      <c r="I1161" s="326"/>
      <c r="J1161" s="123"/>
    </row>
    <row r="1162" spans="1:10" ht="12.75" customHeight="1">
      <c r="A1162" s="30"/>
      <c r="B1162" s="111">
        <v>92695</v>
      </c>
      <c r="C1162" s="200"/>
      <c r="D1162" s="109" t="s">
        <v>38</v>
      </c>
      <c r="E1162" s="245">
        <f>SUM(E1163:E1171)</f>
        <v>71619.06999999999</v>
      </c>
      <c r="F1162" s="110">
        <f>SUM(F1164:F1171)</f>
        <v>100000</v>
      </c>
      <c r="G1162" s="110">
        <f>SUM(G1164:G1171)</f>
        <v>100000</v>
      </c>
      <c r="H1162" s="245">
        <f>SUM(H1164:H1171)</f>
        <v>99368.97</v>
      </c>
      <c r="I1162" s="225">
        <f t="shared" si="110"/>
        <v>99.36897</v>
      </c>
      <c r="J1162" s="123">
        <f>H1162/E1162*100</f>
        <v>138.74652379596665</v>
      </c>
    </row>
    <row r="1163" spans="1:10" ht="12.75" customHeight="1">
      <c r="A1163" s="30"/>
      <c r="B1163" s="44"/>
      <c r="C1163" s="31">
        <v>2800</v>
      </c>
      <c r="D1163" s="15" t="s">
        <v>207</v>
      </c>
      <c r="E1163" s="184"/>
      <c r="F1163" s="19"/>
      <c r="G1163" s="19"/>
      <c r="H1163" s="184"/>
      <c r="I1163" s="226"/>
      <c r="J1163" s="123"/>
    </row>
    <row r="1164" spans="1:10" ht="12.75" customHeight="1">
      <c r="A1164" s="30"/>
      <c r="B1164" s="44"/>
      <c r="C1164" s="31"/>
      <c r="D1164" s="15" t="s">
        <v>208</v>
      </c>
      <c r="E1164" s="184">
        <v>29897.2</v>
      </c>
      <c r="F1164" s="19">
        <v>34000</v>
      </c>
      <c r="G1164" s="19">
        <v>37600</v>
      </c>
      <c r="H1164" s="184">
        <v>37593.83</v>
      </c>
      <c r="I1164" s="226">
        <v>100</v>
      </c>
      <c r="J1164" s="149">
        <f>H1164/E1164*100</f>
        <v>125.7436482346173</v>
      </c>
    </row>
    <row r="1165" spans="1:10" ht="12.75" customHeight="1">
      <c r="A1165" s="30"/>
      <c r="B1165" s="44"/>
      <c r="C1165" s="31">
        <v>2830</v>
      </c>
      <c r="D1165" s="15" t="s">
        <v>204</v>
      </c>
      <c r="E1165" s="184"/>
      <c r="F1165" s="19"/>
      <c r="G1165" s="19"/>
      <c r="H1165" s="184"/>
      <c r="I1165" s="226"/>
      <c r="J1165" s="123"/>
    </row>
    <row r="1166" spans="1:10" ht="12.75" customHeight="1">
      <c r="A1166" s="30"/>
      <c r="B1166" s="44"/>
      <c r="C1166" s="31"/>
      <c r="D1166" s="15" t="s">
        <v>209</v>
      </c>
      <c r="E1166" s="184"/>
      <c r="F1166" s="19"/>
      <c r="G1166" s="19"/>
      <c r="H1166" s="184"/>
      <c r="I1166" s="226"/>
      <c r="J1166" s="123"/>
    </row>
    <row r="1167" spans="1:10" ht="12.75" customHeight="1">
      <c r="A1167" s="30"/>
      <c r="B1167" s="44"/>
      <c r="C1167" s="31"/>
      <c r="D1167" s="15" t="s">
        <v>210</v>
      </c>
      <c r="E1167" s="184"/>
      <c r="F1167" s="19"/>
      <c r="G1167" s="19"/>
      <c r="H1167" s="184"/>
      <c r="I1167" s="226"/>
      <c r="J1167" s="123"/>
    </row>
    <row r="1168" spans="1:10" ht="12.75" customHeight="1">
      <c r="A1168" s="30"/>
      <c r="B1168" s="44"/>
      <c r="C1168" s="31"/>
      <c r="D1168" s="15" t="s">
        <v>211</v>
      </c>
      <c r="E1168" s="184">
        <v>7000</v>
      </c>
      <c r="F1168" s="19">
        <v>6000</v>
      </c>
      <c r="G1168" s="19">
        <v>6000</v>
      </c>
      <c r="H1168" s="184">
        <v>6000</v>
      </c>
      <c r="I1168" s="226">
        <v>100</v>
      </c>
      <c r="J1168" s="149">
        <f aca="true" t="shared" si="112" ref="J1168:J1174">H1168/E1168*100</f>
        <v>85.71428571428571</v>
      </c>
    </row>
    <row r="1169" spans="1:10" ht="12.75" customHeight="1">
      <c r="A1169" s="30"/>
      <c r="B1169" s="44"/>
      <c r="C1169" s="31">
        <v>4170</v>
      </c>
      <c r="D1169" s="15" t="s">
        <v>116</v>
      </c>
      <c r="E1169" s="184">
        <v>1590</v>
      </c>
      <c r="F1169" s="19">
        <v>0</v>
      </c>
      <c r="G1169" s="19">
        <v>1845</v>
      </c>
      <c r="H1169" s="184">
        <v>1845</v>
      </c>
      <c r="I1169" s="226">
        <v>100</v>
      </c>
      <c r="J1169" s="149">
        <f t="shared" si="112"/>
        <v>116.03773584905662</v>
      </c>
    </row>
    <row r="1170" spans="1:10" ht="12.75" customHeight="1">
      <c r="A1170" s="30"/>
      <c r="B1170" s="44"/>
      <c r="C1170" s="31">
        <v>4210</v>
      </c>
      <c r="D1170" s="15" t="s">
        <v>7</v>
      </c>
      <c r="E1170" s="184">
        <v>22736.87</v>
      </c>
      <c r="F1170" s="19">
        <v>50000</v>
      </c>
      <c r="G1170" s="19">
        <v>43900</v>
      </c>
      <c r="H1170" s="184">
        <v>43288.03</v>
      </c>
      <c r="I1170" s="226">
        <f>H1170/G1170*100</f>
        <v>98.60599088838269</v>
      </c>
      <c r="J1170" s="149">
        <f t="shared" si="112"/>
        <v>190.3869354049172</v>
      </c>
    </row>
    <row r="1171" spans="1:11" ht="12.75" customHeight="1">
      <c r="A1171" s="30"/>
      <c r="B1171" s="44"/>
      <c r="C1171" s="31">
        <v>4300</v>
      </c>
      <c r="D1171" s="15" t="s">
        <v>10</v>
      </c>
      <c r="E1171" s="184">
        <v>10395</v>
      </c>
      <c r="F1171" s="19">
        <v>10000</v>
      </c>
      <c r="G1171" s="19">
        <v>10655</v>
      </c>
      <c r="H1171" s="184">
        <v>10642.11</v>
      </c>
      <c r="I1171" s="226">
        <f>H1171/G1171*100</f>
        <v>99.8790239324261</v>
      </c>
      <c r="J1171" s="149">
        <f t="shared" si="112"/>
        <v>102.37720057720058</v>
      </c>
      <c r="K1171" s="186"/>
    </row>
    <row r="1172" spans="1:10" ht="12.75" customHeight="1">
      <c r="A1172" s="95"/>
      <c r="B1172" s="95"/>
      <c r="C1172" s="95"/>
      <c r="D1172" s="96" t="s">
        <v>94</v>
      </c>
      <c r="E1172" s="294">
        <f>E10+E13+E19+E68+E87+E133+E293+E345+E349+E353+E588+E623+E781+E887+E1076+E1146+E1153</f>
        <v>61486410.07</v>
      </c>
      <c r="F1172" s="97">
        <f>F10+F13+F19+F68+F87+F133+F293+F345+F349+F353+F588+F623+F781+F887+F1076+F1146+F1153</f>
        <v>59148252</v>
      </c>
      <c r="G1172" s="263">
        <f>G10+G13+G19+G68+G87+G133+G293+G345+G349+G353+G588+G623+G781+G887+G1076+G1146+G1153</f>
        <v>61878536</v>
      </c>
      <c r="H1172" s="327">
        <f>H10+H13+H19+H68+H87+H133+H293+H345+H349+H353+H588+H623+H781+H887+H1076+H1146+H1153</f>
        <v>58822565.42000001</v>
      </c>
      <c r="I1172" s="243">
        <f>H1172/G1172*100</f>
        <v>95.06133988043933</v>
      </c>
      <c r="J1172" s="98">
        <f t="shared" si="112"/>
        <v>95.66758793208564</v>
      </c>
    </row>
    <row r="1173" spans="1:10" ht="12.75" customHeight="1">
      <c r="A1173" s="95"/>
      <c r="B1173" s="95"/>
      <c r="C1173" s="95"/>
      <c r="D1173" s="96" t="s">
        <v>187</v>
      </c>
      <c r="E1173" s="406">
        <f>E20+E69+E134+E294+E354+E589+E624+E888+E1154+E88+E782+E1077</f>
        <v>8360992.73</v>
      </c>
      <c r="F1173" s="97">
        <f>F20+F69+F88+F134+F294+F354+F589+F624+F888+F1154+F1077</f>
        <v>5812710</v>
      </c>
      <c r="G1173" s="263">
        <f>G20+G69+G88+G134+G294+G354+G589+G624+G888+G1077+G782+G1154</f>
        <v>5588992</v>
      </c>
      <c r="H1173" s="327">
        <f>H20+H69+H88+H134+H294+H354+H624+H888+H1154+H782+H1077</f>
        <v>4726088.99</v>
      </c>
      <c r="I1173" s="244">
        <f>H1173/G1173*100</f>
        <v>84.5606683638123</v>
      </c>
      <c r="J1173" s="98">
        <f t="shared" si="112"/>
        <v>56.52545268987454</v>
      </c>
    </row>
    <row r="1174" spans="1:10" ht="12.75" customHeight="1">
      <c r="A1174" s="282"/>
      <c r="B1174" s="282"/>
      <c r="C1174" s="282"/>
      <c r="D1174" s="583" t="s">
        <v>400</v>
      </c>
      <c r="E1174" s="632">
        <f>E1172-E1173</f>
        <v>53125417.34</v>
      </c>
      <c r="F1174" s="634">
        <f>F1172-F1173</f>
        <v>53335542</v>
      </c>
      <c r="G1174" s="633">
        <f>G1172-G1173</f>
        <v>56289544</v>
      </c>
      <c r="H1174" s="635">
        <f>H1172-H1173</f>
        <v>54096476.43000001</v>
      </c>
      <c r="I1174" s="636">
        <f>H1174/G1174*100</f>
        <v>96.10395214784474</v>
      </c>
      <c r="J1174" s="637">
        <f t="shared" si="112"/>
        <v>101.82786157478118</v>
      </c>
    </row>
    <row r="1175" spans="5:9" ht="12.75" customHeight="1">
      <c r="E1175" s="284"/>
      <c r="I1175" s="241"/>
    </row>
    <row r="1176" spans="5:9" ht="12.75" customHeight="1">
      <c r="E1176" s="284"/>
      <c r="F1176" s="426"/>
      <c r="G1176" s="426"/>
      <c r="H1176" s="573"/>
      <c r="I1176" s="241"/>
    </row>
    <row r="1177" spans="5:10" ht="12.75" customHeight="1">
      <c r="E1177" s="284"/>
      <c r="F1177" s="638"/>
      <c r="G1177" s="638"/>
      <c r="H1177" s="639"/>
      <c r="I1177" s="640"/>
      <c r="J1177" s="641"/>
    </row>
    <row r="1178" spans="5:10" ht="12.75" customHeight="1">
      <c r="E1178" s="284"/>
      <c r="F1178" s="638"/>
      <c r="G1178" s="638"/>
      <c r="H1178" s="639"/>
      <c r="I1178" s="640"/>
      <c r="J1178" s="641"/>
    </row>
    <row r="1179" spans="5:9" ht="12.75" customHeight="1">
      <c r="E1179" s="284"/>
      <c r="F1179" s="638"/>
      <c r="G1179" s="638"/>
      <c r="H1179" s="639"/>
      <c r="I1179" s="241"/>
    </row>
    <row r="1180" ht="12.75" customHeight="1">
      <c r="I1180" s="241"/>
    </row>
    <row r="1181" ht="12.75" customHeight="1">
      <c r="I1181" s="241"/>
    </row>
    <row r="1182" ht="12.75" customHeight="1">
      <c r="I1182" s="241"/>
    </row>
    <row r="1184" ht="12.75" customHeight="1">
      <c r="F1184" s="23" t="s">
        <v>512</v>
      </c>
    </row>
    <row r="1185" spans="1:10" ht="12.75" customHeight="1">
      <c r="A1185" s="201"/>
      <c r="B1185" s="201"/>
      <c r="C1185" s="201"/>
      <c r="D1185" s="201"/>
      <c r="E1185" s="202"/>
      <c r="F1185" s="202"/>
      <c r="G1185" s="202"/>
      <c r="H1185" s="203"/>
      <c r="I1185" s="204"/>
      <c r="J1185" s="205"/>
    </row>
    <row r="1186" spans="1:10" ht="12.75" customHeight="1">
      <c r="A1186" s="201"/>
      <c r="B1186" s="201"/>
      <c r="C1186" s="201"/>
      <c r="D1186" s="201"/>
      <c r="E1186" s="202"/>
      <c r="F1186" s="202"/>
      <c r="G1186" s="202"/>
      <c r="H1186" s="203"/>
      <c r="I1186" s="204"/>
      <c r="J1186" s="205"/>
    </row>
    <row r="1187" spans="1:10" ht="12.75" customHeight="1">
      <c r="A1187" s="201"/>
      <c r="B1187" s="201"/>
      <c r="C1187" s="201"/>
      <c r="D1187" s="201"/>
      <c r="E1187" s="202"/>
      <c r="F1187" s="202"/>
      <c r="G1187" s="202"/>
      <c r="H1187" s="203"/>
      <c r="I1187" s="204"/>
      <c r="J1187" s="205"/>
    </row>
    <row r="1188" spans="1:10" ht="12.75" customHeight="1">
      <c r="A1188" s="201"/>
      <c r="B1188" s="201"/>
      <c r="C1188" s="201"/>
      <c r="D1188" s="201"/>
      <c r="E1188" s="202"/>
      <c r="F1188" s="202"/>
      <c r="G1188" s="202"/>
      <c r="H1188" s="206"/>
      <c r="I1188" s="207"/>
      <c r="J1188" s="208"/>
    </row>
    <row r="1192" spans="1:10" ht="12.75" customHeight="1">
      <c r="A1192" s="201"/>
      <c r="B1192" s="201"/>
      <c r="C1192" s="201"/>
      <c r="D1192" s="201"/>
      <c r="E1192" s="202"/>
      <c r="F1192" s="202"/>
      <c r="G1192" s="202"/>
      <c r="H1192" s="203"/>
      <c r="I1192" s="204"/>
      <c r="J1192" s="205"/>
    </row>
    <row r="1193" spans="1:10" ht="12.75" customHeight="1">
      <c r="A1193" s="201"/>
      <c r="B1193" s="201"/>
      <c r="C1193" s="201"/>
      <c r="D1193" s="201"/>
      <c r="E1193" s="202"/>
      <c r="F1193" s="202"/>
      <c r="G1193" s="202"/>
      <c r="H1193" s="203"/>
      <c r="I1193" s="204"/>
      <c r="J1193" s="205"/>
    </row>
    <row r="1194" spans="1:10" ht="12.75" customHeight="1">
      <c r="A1194" s="201"/>
      <c r="B1194" s="201"/>
      <c r="C1194" s="201"/>
      <c r="D1194" s="201"/>
      <c r="E1194" s="202"/>
      <c r="F1194" s="202"/>
      <c r="G1194" s="202"/>
      <c r="H1194" s="206"/>
      <c r="I1194" s="207"/>
      <c r="J1194" s="208"/>
    </row>
    <row r="1195" spans="1:10" ht="12.75" customHeight="1">
      <c r="A1195" s="158"/>
      <c r="B1195" s="209"/>
      <c r="C1195" s="209"/>
      <c r="D1195" s="209"/>
      <c r="E1195" s="210"/>
      <c r="F1195" s="211"/>
      <c r="G1195" s="211"/>
      <c r="H1195" s="210"/>
      <c r="I1195" s="192"/>
      <c r="J1195" s="70"/>
    </row>
    <row r="1196" spans="1:10" ht="12.75" customHeight="1">
      <c r="A1196" s="158"/>
      <c r="B1196" s="209"/>
      <c r="C1196" s="212"/>
      <c r="D1196" s="212"/>
      <c r="E1196" s="213"/>
      <c r="F1196" s="214"/>
      <c r="G1196" s="214"/>
      <c r="H1196" s="213"/>
      <c r="I1196" s="215"/>
      <c r="J1196" s="216"/>
    </row>
    <row r="1197" spans="1:10" ht="12.75" customHeight="1">
      <c r="A1197" s="158"/>
      <c r="B1197" s="217"/>
      <c r="C1197" s="158"/>
      <c r="D1197" s="158"/>
      <c r="E1197" s="160"/>
      <c r="F1197" s="161"/>
      <c r="G1197" s="161"/>
      <c r="H1197" s="160"/>
      <c r="I1197" s="192"/>
      <c r="J1197" s="70"/>
    </row>
    <row r="1198" spans="1:10" ht="12.75" customHeight="1">
      <c r="A1198" s="158"/>
      <c r="B1198" s="217"/>
      <c r="C1198" s="158"/>
      <c r="D1198" s="158"/>
      <c r="E1198" s="160"/>
      <c r="F1198" s="161"/>
      <c r="G1198" s="161"/>
      <c r="H1198" s="160"/>
      <c r="I1198" s="192"/>
      <c r="J1198" s="70"/>
    </row>
    <row r="1199" spans="1:10" ht="12.75" customHeight="1">
      <c r="A1199" s="158"/>
      <c r="B1199" s="217"/>
      <c r="C1199" s="158"/>
      <c r="D1199" s="158"/>
      <c r="E1199" s="160"/>
      <c r="F1199" s="161"/>
      <c r="G1199" s="161"/>
      <c r="H1199" s="160"/>
      <c r="I1199" s="192"/>
      <c r="J1199" s="70"/>
    </row>
    <row r="1200" spans="1:10" ht="12.75" customHeight="1">
      <c r="A1200" s="158"/>
      <c r="B1200" s="158"/>
      <c r="C1200" s="158"/>
      <c r="D1200" s="158"/>
      <c r="E1200" s="160"/>
      <c r="F1200" s="161"/>
      <c r="G1200" s="161"/>
      <c r="H1200" s="160"/>
      <c r="I1200" s="192"/>
      <c r="J1200" s="70"/>
    </row>
    <row r="1201" spans="1:10" ht="12.75" customHeight="1">
      <c r="A1201" s="158"/>
      <c r="B1201" s="158"/>
      <c r="C1201" s="158"/>
      <c r="D1201" s="158"/>
      <c r="E1201" s="160"/>
      <c r="F1201" s="161"/>
      <c r="G1201" s="161"/>
      <c r="H1201" s="160"/>
      <c r="I1201" s="192"/>
      <c r="J1201" s="70"/>
    </row>
    <row r="1202" spans="1:10" ht="12.75" customHeight="1">
      <c r="A1202" s="158"/>
      <c r="B1202" s="158"/>
      <c r="C1202" s="158"/>
      <c r="D1202" s="158"/>
      <c r="E1202" s="160"/>
      <c r="F1202" s="161"/>
      <c r="G1202" s="161"/>
      <c r="H1202" s="160"/>
      <c r="I1202" s="192"/>
      <c r="J1202" s="70"/>
    </row>
    <row r="1203" spans="1:10" ht="12.75" customHeight="1">
      <c r="A1203" s="158"/>
      <c r="B1203" s="158"/>
      <c r="C1203" s="158"/>
      <c r="D1203" s="158"/>
      <c r="E1203" s="160"/>
      <c r="F1203" s="161"/>
      <c r="G1203" s="161"/>
      <c r="H1203" s="160"/>
      <c r="I1203" s="192"/>
      <c r="J1203" s="70"/>
    </row>
    <row r="1204" spans="1:10" ht="12.75" customHeight="1">
      <c r="A1204" s="158"/>
      <c r="B1204" s="158"/>
      <c r="C1204" s="158"/>
      <c r="D1204" s="158"/>
      <c r="E1204" s="160"/>
      <c r="F1204" s="161"/>
      <c r="G1204" s="161"/>
      <c r="H1204" s="160"/>
      <c r="I1204" s="192"/>
      <c r="J1204" s="70"/>
    </row>
    <row r="1205" spans="1:10" ht="12.75" customHeight="1">
      <c r="A1205" s="158"/>
      <c r="B1205" s="158"/>
      <c r="C1205" s="158"/>
      <c r="D1205" s="158"/>
      <c r="E1205" s="160"/>
      <c r="F1205" s="161"/>
      <c r="G1205" s="161"/>
      <c r="H1205" s="160"/>
      <c r="I1205" s="192"/>
      <c r="J1205" s="70"/>
    </row>
    <row r="1206" spans="1:10" ht="12.75" customHeight="1">
      <c r="A1206" s="158"/>
      <c r="B1206" s="158"/>
      <c r="C1206" s="158"/>
      <c r="D1206" s="212"/>
      <c r="E1206" s="213"/>
      <c r="F1206" s="214"/>
      <c r="G1206" s="214"/>
      <c r="H1206" s="213"/>
      <c r="I1206" s="192"/>
      <c r="J1206" s="70"/>
    </row>
    <row r="1207" spans="1:10" ht="12.75" customHeight="1">
      <c r="A1207" s="158"/>
      <c r="B1207" s="158"/>
      <c r="C1207" s="158"/>
      <c r="D1207" s="158"/>
      <c r="E1207" s="160"/>
      <c r="F1207" s="161"/>
      <c r="G1207" s="161"/>
      <c r="H1207" s="160"/>
      <c r="I1207" s="192"/>
      <c r="J1207" s="70"/>
    </row>
    <row r="1208" spans="1:10" ht="12.75" customHeight="1">
      <c r="A1208" s="158"/>
      <c r="B1208" s="158"/>
      <c r="C1208" s="158"/>
      <c r="D1208" s="158"/>
      <c r="E1208" s="160"/>
      <c r="F1208" s="161"/>
      <c r="G1208" s="161"/>
      <c r="H1208" s="160"/>
      <c r="I1208" s="192"/>
      <c r="J1208" s="70"/>
    </row>
  </sheetData>
  <sheetProtection/>
  <printOptions/>
  <pageMargins left="0.24" right="0.24" top="0.22" bottom="0.31" header="0.18" footer="0.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20"/>
  <sheetViews>
    <sheetView zoomScalePageLayoutView="0" workbookViewId="0" topLeftCell="A58">
      <selection activeCell="A120" sqref="A120"/>
    </sheetView>
  </sheetViews>
  <sheetFormatPr defaultColWidth="9.00390625" defaultRowHeight="12.75" customHeight="1"/>
  <cols>
    <col min="1" max="1" width="4.125" style="20" customWidth="1"/>
    <col min="2" max="2" width="6.125" style="20" customWidth="1"/>
    <col min="3" max="3" width="5.25390625" style="20" customWidth="1"/>
    <col min="4" max="4" width="32.875" style="20" customWidth="1"/>
    <col min="5" max="5" width="9.875" style="21" customWidth="1"/>
    <col min="6" max="7" width="9.50390625" style="21" customWidth="1"/>
    <col min="8" max="8" width="11.125" style="20" customWidth="1"/>
    <col min="9" max="9" width="6.375" style="91" customWidth="1"/>
    <col min="10" max="10" width="6.25390625" style="91" customWidth="1"/>
    <col min="11" max="14" width="9.125" style="20" customWidth="1"/>
  </cols>
  <sheetData>
    <row r="1" spans="1:16" ht="12.75" customHeight="1">
      <c r="A1" s="22"/>
      <c r="B1" s="22"/>
      <c r="C1" s="22"/>
      <c r="D1" s="22"/>
      <c r="E1" s="86"/>
      <c r="G1" s="85" t="s">
        <v>513</v>
      </c>
      <c r="H1" s="24"/>
      <c r="I1" s="62"/>
      <c r="J1" s="88"/>
      <c r="K1" s="87"/>
      <c r="L1" s="87"/>
      <c r="M1" s="87"/>
      <c r="N1" s="87"/>
      <c r="O1" s="1"/>
      <c r="P1" s="1"/>
    </row>
    <row r="2" spans="1:16" ht="12.75" customHeight="1">
      <c r="A2" s="22"/>
      <c r="B2" s="22"/>
      <c r="C2" s="22"/>
      <c r="D2" s="22"/>
      <c r="E2" s="86"/>
      <c r="G2" s="85" t="s">
        <v>1</v>
      </c>
      <c r="H2" s="24"/>
      <c r="I2" s="62"/>
      <c r="J2" s="88"/>
      <c r="K2" s="87"/>
      <c r="L2" s="87"/>
      <c r="M2" s="87"/>
      <c r="N2" s="87"/>
      <c r="O2" s="1"/>
      <c r="P2" s="1"/>
    </row>
    <row r="3" spans="1:16" ht="12.75" customHeight="1">
      <c r="A3" s="22"/>
      <c r="B3" s="22"/>
      <c r="E3" s="86"/>
      <c r="G3" s="85" t="s">
        <v>449</v>
      </c>
      <c r="H3" s="24"/>
      <c r="I3" s="62"/>
      <c r="J3" s="88"/>
      <c r="K3" s="87"/>
      <c r="L3" s="87"/>
      <c r="M3" s="87"/>
      <c r="N3" s="87"/>
      <c r="O3" s="1"/>
      <c r="P3" s="1"/>
    </row>
    <row r="4" spans="1:16" ht="12.75" customHeight="1">
      <c r="A4" s="22"/>
      <c r="C4" s="25" t="s">
        <v>293</v>
      </c>
      <c r="D4" s="25"/>
      <c r="E4" s="407"/>
      <c r="F4" s="407"/>
      <c r="G4" s="407"/>
      <c r="H4" s="408"/>
      <c r="I4" s="62"/>
      <c r="J4" s="88"/>
      <c r="K4" s="87"/>
      <c r="L4" s="87"/>
      <c r="M4" s="87"/>
      <c r="N4" s="87"/>
      <c r="O4" s="1"/>
      <c r="P4" s="1"/>
    </row>
    <row r="5" spans="1:16" ht="12.75" customHeight="1">
      <c r="A5" s="164"/>
      <c r="B5" s="165"/>
      <c r="C5" s="164"/>
      <c r="D5" s="166"/>
      <c r="E5" s="169" t="s">
        <v>3</v>
      </c>
      <c r="F5" s="167" t="s">
        <v>105</v>
      </c>
      <c r="G5" s="168" t="s">
        <v>106</v>
      </c>
      <c r="H5" s="169" t="s">
        <v>3</v>
      </c>
      <c r="I5" s="64" t="s">
        <v>107</v>
      </c>
      <c r="J5" s="65"/>
      <c r="K5" s="22"/>
      <c r="L5" s="22"/>
      <c r="M5" s="22"/>
      <c r="N5" s="87"/>
      <c r="O5" s="1"/>
      <c r="P5" s="1"/>
    </row>
    <row r="6" spans="1:16" ht="12.75" customHeight="1">
      <c r="A6" s="170" t="s">
        <v>102</v>
      </c>
      <c r="B6" s="171" t="s">
        <v>103</v>
      </c>
      <c r="C6" s="170" t="s">
        <v>4</v>
      </c>
      <c r="D6" s="172" t="s">
        <v>104</v>
      </c>
      <c r="E6" s="175" t="s">
        <v>481</v>
      </c>
      <c r="F6" s="173" t="s">
        <v>108</v>
      </c>
      <c r="G6" s="174" t="s">
        <v>109</v>
      </c>
      <c r="H6" s="175" t="s">
        <v>480</v>
      </c>
      <c r="I6" s="66"/>
      <c r="J6" s="67"/>
      <c r="K6" s="22"/>
      <c r="L6" s="22"/>
      <c r="M6" s="22"/>
      <c r="N6" s="87"/>
      <c r="O6" s="1"/>
      <c r="P6" s="1"/>
    </row>
    <row r="7" spans="1:16" ht="12.75" customHeight="1">
      <c r="A7" s="176"/>
      <c r="B7" s="177"/>
      <c r="C7" s="176"/>
      <c r="D7" s="178"/>
      <c r="E7" s="181"/>
      <c r="F7" s="179" t="s">
        <v>435</v>
      </c>
      <c r="G7" s="180" t="s">
        <v>110</v>
      </c>
      <c r="H7" s="181"/>
      <c r="I7" s="71" t="s">
        <v>111</v>
      </c>
      <c r="J7" s="68" t="s">
        <v>112</v>
      </c>
      <c r="K7" s="22"/>
      <c r="L7" s="22"/>
      <c r="M7" s="22"/>
      <c r="N7" s="87"/>
      <c r="O7" s="1"/>
      <c r="P7" s="1"/>
    </row>
    <row r="8" spans="1:16" ht="12.75" customHeight="1">
      <c r="A8" s="449">
        <v>1</v>
      </c>
      <c r="B8" s="449">
        <v>2</v>
      </c>
      <c r="C8" s="449">
        <v>3</v>
      </c>
      <c r="D8" s="449">
        <v>4</v>
      </c>
      <c r="E8" s="475">
        <v>5</v>
      </c>
      <c r="F8" s="475">
        <v>6</v>
      </c>
      <c r="G8" s="475">
        <v>7</v>
      </c>
      <c r="H8" s="476">
        <v>8</v>
      </c>
      <c r="I8" s="477">
        <v>9</v>
      </c>
      <c r="J8" s="478">
        <v>10</v>
      </c>
      <c r="K8" s="22"/>
      <c r="L8" s="22"/>
      <c r="M8" s="22"/>
      <c r="N8" s="87"/>
      <c r="O8" s="1"/>
      <c r="P8" s="1"/>
    </row>
    <row r="9" spans="1:16" ht="12.75" customHeight="1">
      <c r="A9" s="107" t="s">
        <v>5</v>
      </c>
      <c r="B9" s="107"/>
      <c r="C9" s="101"/>
      <c r="D9" s="101" t="s">
        <v>6</v>
      </c>
      <c r="E9" s="247">
        <f>E10</f>
        <v>16185</v>
      </c>
      <c r="F9" s="103">
        <v>10000</v>
      </c>
      <c r="G9" s="103">
        <f>G10</f>
        <v>4704</v>
      </c>
      <c r="H9" s="247">
        <f>H10</f>
        <v>4704</v>
      </c>
      <c r="I9" s="329">
        <v>100</v>
      </c>
      <c r="J9" s="330">
        <f>H9/E9*100</f>
        <v>29.06394810009268</v>
      </c>
      <c r="K9" s="22"/>
      <c r="L9" s="22"/>
      <c r="M9" s="22"/>
      <c r="N9" s="87"/>
      <c r="O9" s="1"/>
      <c r="P9" s="1"/>
    </row>
    <row r="10" spans="1:16" ht="12.75" customHeight="1">
      <c r="A10" s="45"/>
      <c r="B10" s="331" t="s">
        <v>8</v>
      </c>
      <c r="C10" s="108"/>
      <c r="D10" s="109" t="s">
        <v>9</v>
      </c>
      <c r="E10" s="245">
        <v>16185</v>
      </c>
      <c r="F10" s="110">
        <v>10000</v>
      </c>
      <c r="G10" s="110">
        <v>4704</v>
      </c>
      <c r="H10" s="245">
        <v>4704</v>
      </c>
      <c r="I10" s="332">
        <v>100</v>
      </c>
      <c r="J10" s="333">
        <f>H10/E10*100</f>
        <v>29.06394810009268</v>
      </c>
      <c r="K10" s="22"/>
      <c r="L10" s="22"/>
      <c r="M10" s="22"/>
      <c r="N10" s="87"/>
      <c r="O10" s="1"/>
      <c r="P10" s="1"/>
    </row>
    <row r="11" spans="1:16" ht="12.75" customHeight="1">
      <c r="A11" s="47"/>
      <c r="B11" s="13"/>
      <c r="C11" s="31">
        <v>4300</v>
      </c>
      <c r="D11" s="15" t="s">
        <v>10</v>
      </c>
      <c r="E11" s="184">
        <v>16185</v>
      </c>
      <c r="F11" s="19">
        <v>10000</v>
      </c>
      <c r="G11" s="19">
        <v>4704</v>
      </c>
      <c r="H11" s="184">
        <v>4704</v>
      </c>
      <c r="I11" s="334">
        <v>100</v>
      </c>
      <c r="J11" s="335">
        <f>H11/E11*100</f>
        <v>29.06394810009268</v>
      </c>
      <c r="K11" s="22"/>
      <c r="L11" s="22"/>
      <c r="M11" s="22"/>
      <c r="N11" s="87"/>
      <c r="O11" s="1"/>
      <c r="P11" s="1"/>
    </row>
    <row r="12" spans="1:16" ht="12.75" customHeight="1">
      <c r="A12" s="107">
        <v>700</v>
      </c>
      <c r="B12" s="107"/>
      <c r="C12" s="106"/>
      <c r="D12" s="101" t="s">
        <v>33</v>
      </c>
      <c r="E12" s="247">
        <f>E14</f>
        <v>60000.00000000001</v>
      </c>
      <c r="F12" s="103">
        <f>F14</f>
        <v>22000</v>
      </c>
      <c r="G12" s="103">
        <f>G14</f>
        <v>51200</v>
      </c>
      <c r="H12" s="247">
        <f>H14</f>
        <v>51200</v>
      </c>
      <c r="I12" s="224">
        <f>H12/G12*100</f>
        <v>100</v>
      </c>
      <c r="J12" s="105">
        <f>H12/E12*100</f>
        <v>85.33333333333333</v>
      </c>
      <c r="K12" s="38"/>
      <c r="L12" s="38"/>
      <c r="M12" s="38"/>
      <c r="N12" s="1"/>
      <c r="O12" s="1"/>
      <c r="P12" s="1"/>
    </row>
    <row r="13" spans="1:16" ht="12.75" customHeight="1">
      <c r="A13" s="100"/>
      <c r="B13" s="99"/>
      <c r="C13" s="106"/>
      <c r="D13" s="285" t="s">
        <v>216</v>
      </c>
      <c r="E13" s="516">
        <v>0</v>
      </c>
      <c r="F13" s="517">
        <v>0</v>
      </c>
      <c r="G13" s="517">
        <v>0</v>
      </c>
      <c r="H13" s="516">
        <v>0</v>
      </c>
      <c r="I13" s="518">
        <v>0</v>
      </c>
      <c r="J13" s="519">
        <v>0</v>
      </c>
      <c r="K13" s="38"/>
      <c r="L13" s="38"/>
      <c r="M13" s="38"/>
      <c r="N13" s="1"/>
      <c r="O13" s="1"/>
      <c r="P13" s="1"/>
    </row>
    <row r="14" spans="1:16" ht="12.75" customHeight="1">
      <c r="A14" s="45"/>
      <c r="B14" s="136">
        <v>70005</v>
      </c>
      <c r="C14" s="108"/>
      <c r="D14" s="109" t="s">
        <v>34</v>
      </c>
      <c r="E14" s="245">
        <f>SUM(E15:E20)</f>
        <v>60000.00000000001</v>
      </c>
      <c r="F14" s="110">
        <f>SUM(F15:F20)</f>
        <v>22000</v>
      </c>
      <c r="G14" s="110">
        <f>SUM(G15:G20)</f>
        <v>51200</v>
      </c>
      <c r="H14" s="245">
        <f>SUM(H15:H20)</f>
        <v>51200</v>
      </c>
      <c r="I14" s="225">
        <f>H14/G14*100</f>
        <v>100</v>
      </c>
      <c r="J14" s="72">
        <f aca="true" t="shared" si="0" ref="J14:J21">H14/E14*100</f>
        <v>85.33333333333333</v>
      </c>
      <c r="K14" s="38"/>
      <c r="L14" s="38"/>
      <c r="M14" s="38"/>
      <c r="N14" s="1"/>
      <c r="O14" s="1"/>
      <c r="P14" s="1"/>
    </row>
    <row r="15" spans="1:16" ht="12.75" customHeight="1">
      <c r="A15" s="47"/>
      <c r="B15" s="134"/>
      <c r="C15" s="31">
        <v>4210</v>
      </c>
      <c r="D15" s="15" t="s">
        <v>7</v>
      </c>
      <c r="E15" s="184">
        <v>5261.87</v>
      </c>
      <c r="F15" s="19">
        <v>2000</v>
      </c>
      <c r="G15" s="19">
        <v>2457</v>
      </c>
      <c r="H15" s="184">
        <v>2457.22</v>
      </c>
      <c r="I15" s="226">
        <f>H15/G15*100</f>
        <v>100.00895400895399</v>
      </c>
      <c r="J15" s="41">
        <f t="shared" si="0"/>
        <v>46.6986071491694</v>
      </c>
      <c r="K15" s="38"/>
      <c r="L15" s="38"/>
      <c r="M15" s="38"/>
      <c r="N15" s="1"/>
      <c r="O15" s="1"/>
      <c r="P15" s="1"/>
    </row>
    <row r="16" spans="1:16" ht="12.75" customHeight="1">
      <c r="A16" s="47"/>
      <c r="B16" s="134"/>
      <c r="C16" s="31">
        <v>4270</v>
      </c>
      <c r="D16" s="15" t="s">
        <v>175</v>
      </c>
      <c r="E16" s="184">
        <v>0</v>
      </c>
      <c r="F16" s="19">
        <v>5200</v>
      </c>
      <c r="G16" s="19">
        <v>0</v>
      </c>
      <c r="H16" s="184">
        <v>0</v>
      </c>
      <c r="I16" s="226">
        <v>0</v>
      </c>
      <c r="J16" s="41">
        <v>0</v>
      </c>
      <c r="K16" s="38"/>
      <c r="L16" s="38"/>
      <c r="M16" s="38"/>
      <c r="N16" s="1"/>
      <c r="O16" s="1"/>
      <c r="P16" s="1"/>
    </row>
    <row r="17" spans="1:16" ht="12.75" customHeight="1">
      <c r="A17" s="47"/>
      <c r="B17" s="134"/>
      <c r="C17" s="31">
        <v>4300</v>
      </c>
      <c r="D17" s="15" t="s">
        <v>10</v>
      </c>
      <c r="E17" s="184">
        <v>44574.73</v>
      </c>
      <c r="F17" s="19">
        <v>6000</v>
      </c>
      <c r="G17" s="19">
        <v>42737</v>
      </c>
      <c r="H17" s="184">
        <v>42736.78</v>
      </c>
      <c r="I17" s="229">
        <f>H17/G17*100</f>
        <v>99.99948522357676</v>
      </c>
      <c r="J17" s="41">
        <f t="shared" si="0"/>
        <v>95.87669964574097</v>
      </c>
      <c r="K17" s="38"/>
      <c r="L17" s="38"/>
      <c r="M17" s="38"/>
      <c r="N17" s="1"/>
      <c r="O17" s="1"/>
      <c r="P17" s="1"/>
    </row>
    <row r="18" spans="1:16" ht="12.75" customHeight="1">
      <c r="A18" s="47"/>
      <c r="B18" s="134"/>
      <c r="C18" s="31">
        <v>4410</v>
      </c>
      <c r="D18" s="15" t="s">
        <v>16</v>
      </c>
      <c r="E18" s="184">
        <v>729.4</v>
      </c>
      <c r="F18" s="19">
        <v>800</v>
      </c>
      <c r="G18" s="19">
        <v>719</v>
      </c>
      <c r="H18" s="184">
        <v>719</v>
      </c>
      <c r="I18" s="229">
        <f>H18/G18*100</f>
        <v>100</v>
      </c>
      <c r="J18" s="41">
        <f t="shared" si="0"/>
        <v>98.57417055113793</v>
      </c>
      <c r="K18" s="38"/>
      <c r="L18" s="38"/>
      <c r="M18" s="38"/>
      <c r="N18" s="1"/>
      <c r="O18" s="1"/>
      <c r="P18" s="1"/>
    </row>
    <row r="19" spans="1:16" ht="12.75" customHeight="1">
      <c r="A19" s="47"/>
      <c r="B19" s="134"/>
      <c r="C19" s="31">
        <v>4480</v>
      </c>
      <c r="D19" s="15" t="s">
        <v>29</v>
      </c>
      <c r="E19" s="184">
        <v>8204</v>
      </c>
      <c r="F19" s="19">
        <v>5000</v>
      </c>
      <c r="G19" s="19">
        <v>4787</v>
      </c>
      <c r="H19" s="184">
        <v>4787</v>
      </c>
      <c r="I19" s="229">
        <f>H19/G19*100</f>
        <v>100</v>
      </c>
      <c r="J19" s="41">
        <f t="shared" si="0"/>
        <v>58.349585568015605</v>
      </c>
      <c r="K19" s="38"/>
      <c r="L19" s="38"/>
      <c r="M19" s="38"/>
      <c r="N19" s="1"/>
      <c r="O19" s="1"/>
      <c r="P19" s="1"/>
    </row>
    <row r="20" spans="1:16" ht="12.75" customHeight="1">
      <c r="A20" s="47"/>
      <c r="B20" s="134"/>
      <c r="C20" s="31">
        <v>4610</v>
      </c>
      <c r="D20" s="15" t="s">
        <v>123</v>
      </c>
      <c r="E20" s="184">
        <v>1230</v>
      </c>
      <c r="F20" s="19">
        <v>3000</v>
      </c>
      <c r="G20" s="19">
        <v>500</v>
      </c>
      <c r="H20" s="184">
        <v>500</v>
      </c>
      <c r="I20" s="229">
        <f>H20/G20*100</f>
        <v>100</v>
      </c>
      <c r="J20" s="41">
        <f t="shared" si="0"/>
        <v>40.65040650406504</v>
      </c>
      <c r="K20" s="38"/>
      <c r="L20" s="38"/>
      <c r="M20" s="38"/>
      <c r="N20" s="1"/>
      <c r="O20" s="1"/>
      <c r="P20" s="1"/>
    </row>
    <row r="21" spans="1:16" ht="12.75" customHeight="1">
      <c r="A21" s="107">
        <v>710</v>
      </c>
      <c r="B21" s="341"/>
      <c r="C21" s="106"/>
      <c r="D21" s="101" t="s">
        <v>35</v>
      </c>
      <c r="E21" s="247">
        <f>E23+E25+E27</f>
        <v>419699.99999999994</v>
      </c>
      <c r="F21" s="103">
        <f>F23+F25+F27</f>
        <v>468000</v>
      </c>
      <c r="G21" s="103">
        <f>G23+G25+G27</f>
        <v>478333</v>
      </c>
      <c r="H21" s="247">
        <f>H23+H25+H27</f>
        <v>478332.99999999994</v>
      </c>
      <c r="I21" s="231">
        <f>H21/G21*100</f>
        <v>99.99999999999999</v>
      </c>
      <c r="J21" s="197">
        <f t="shared" si="0"/>
        <v>113.97021682153921</v>
      </c>
      <c r="K21" s="38"/>
      <c r="L21" s="38"/>
      <c r="M21" s="38"/>
      <c r="N21" s="1"/>
      <c r="O21" s="1"/>
      <c r="P21" s="1"/>
    </row>
    <row r="22" spans="1:16" ht="12.75" customHeight="1">
      <c r="A22" s="99"/>
      <c r="B22" s="220"/>
      <c r="C22" s="106"/>
      <c r="D22" s="285" t="s">
        <v>217</v>
      </c>
      <c r="E22" s="516">
        <v>0</v>
      </c>
      <c r="F22" s="517">
        <v>0</v>
      </c>
      <c r="G22" s="517">
        <v>0</v>
      </c>
      <c r="H22" s="516">
        <v>0</v>
      </c>
      <c r="I22" s="524">
        <v>0</v>
      </c>
      <c r="J22" s="525">
        <v>0</v>
      </c>
      <c r="K22" s="38"/>
      <c r="L22" s="38"/>
      <c r="M22" s="38"/>
      <c r="N22" s="1"/>
      <c r="O22" s="1"/>
      <c r="P22" s="1"/>
    </row>
    <row r="23" spans="1:16" ht="12.75" customHeight="1">
      <c r="A23" s="42"/>
      <c r="B23" s="128">
        <v>71013</v>
      </c>
      <c r="C23" s="108"/>
      <c r="D23" s="109" t="s">
        <v>36</v>
      </c>
      <c r="E23" s="245">
        <v>104000</v>
      </c>
      <c r="F23" s="110">
        <v>178000</v>
      </c>
      <c r="G23" s="110">
        <v>178000</v>
      </c>
      <c r="H23" s="245">
        <v>178000</v>
      </c>
      <c r="I23" s="230">
        <f>H23/G23*100</f>
        <v>100</v>
      </c>
      <c r="J23" s="133">
        <f>H23/E23*100</f>
        <v>171.15384615384613</v>
      </c>
      <c r="K23" s="38"/>
      <c r="L23" s="38"/>
      <c r="M23" s="38"/>
      <c r="N23" s="1"/>
      <c r="O23" s="1"/>
      <c r="P23" s="1"/>
    </row>
    <row r="24" spans="1:16" ht="12.75" customHeight="1">
      <c r="A24" s="30"/>
      <c r="B24" s="44"/>
      <c r="C24" s="31">
        <v>4300</v>
      </c>
      <c r="D24" s="15" t="s">
        <v>10</v>
      </c>
      <c r="E24" s="184">
        <v>104000</v>
      </c>
      <c r="F24" s="19">
        <v>178000</v>
      </c>
      <c r="G24" s="19">
        <v>178000</v>
      </c>
      <c r="H24" s="184">
        <v>178000</v>
      </c>
      <c r="I24" s="229">
        <f>H24/G24*100</f>
        <v>100</v>
      </c>
      <c r="J24" s="130">
        <f>H24/E24*100</f>
        <v>171.15384615384613</v>
      </c>
      <c r="K24" s="38"/>
      <c r="L24" s="38"/>
      <c r="M24" s="38"/>
      <c r="N24" s="1"/>
      <c r="O24" s="1"/>
      <c r="P24" s="1"/>
    </row>
    <row r="25" spans="1:16" ht="12.75" customHeight="1">
      <c r="A25" s="27"/>
      <c r="B25" s="128">
        <v>71014</v>
      </c>
      <c r="C25" s="108"/>
      <c r="D25" s="109" t="s">
        <v>141</v>
      </c>
      <c r="E25" s="245">
        <v>26000</v>
      </c>
      <c r="F25" s="110">
        <v>0</v>
      </c>
      <c r="G25" s="110">
        <v>0</v>
      </c>
      <c r="H25" s="245">
        <v>0</v>
      </c>
      <c r="I25" s="230">
        <v>0</v>
      </c>
      <c r="J25" s="133">
        <v>0</v>
      </c>
      <c r="K25" s="38"/>
      <c r="L25" s="38"/>
      <c r="M25" s="38"/>
      <c r="N25" s="1"/>
      <c r="O25" s="1"/>
      <c r="P25" s="1"/>
    </row>
    <row r="26" spans="1:16" ht="12.75" customHeight="1">
      <c r="A26" s="30"/>
      <c r="B26" s="44"/>
      <c r="C26" s="31">
        <v>4300</v>
      </c>
      <c r="D26" s="15" t="s">
        <v>10</v>
      </c>
      <c r="E26" s="184">
        <v>26000</v>
      </c>
      <c r="F26" s="19">
        <v>0</v>
      </c>
      <c r="G26" s="19">
        <v>0</v>
      </c>
      <c r="H26" s="184">
        <v>0</v>
      </c>
      <c r="I26" s="229">
        <v>0</v>
      </c>
      <c r="J26" s="130">
        <f>H26/E26*100</f>
        <v>0</v>
      </c>
      <c r="K26" s="38"/>
      <c r="L26" s="38"/>
      <c r="M26" s="38"/>
      <c r="N26" s="1"/>
      <c r="O26" s="1"/>
      <c r="P26" s="1"/>
    </row>
    <row r="27" spans="1:16" ht="12.75" customHeight="1">
      <c r="A27" s="26"/>
      <c r="B27" s="129">
        <v>71015</v>
      </c>
      <c r="C27" s="108"/>
      <c r="D27" s="109" t="s">
        <v>37</v>
      </c>
      <c r="E27" s="245">
        <f>SUM(E29:E47)</f>
        <v>289699.99999999994</v>
      </c>
      <c r="F27" s="219">
        <f>SUM(F29:F47)</f>
        <v>290000</v>
      </c>
      <c r="G27" s="110">
        <f>SUM(G29:G47)</f>
        <v>300333</v>
      </c>
      <c r="H27" s="245">
        <f>SUM(H29:H47)</f>
        <v>300332.99999999994</v>
      </c>
      <c r="I27" s="230">
        <f>H27/G27*100</f>
        <v>99.99999999999997</v>
      </c>
      <c r="J27" s="133">
        <f>H27/E27*100</f>
        <v>103.67034863652054</v>
      </c>
      <c r="K27" s="38"/>
      <c r="L27" s="38"/>
      <c r="M27" s="38"/>
      <c r="N27" s="1"/>
      <c r="O27" s="1"/>
      <c r="P27" s="1"/>
    </row>
    <row r="28" spans="1:16" ht="12.75" customHeight="1">
      <c r="A28" s="26"/>
      <c r="B28" s="127"/>
      <c r="C28" s="108"/>
      <c r="D28" s="109" t="s">
        <v>216</v>
      </c>
      <c r="E28" s="245">
        <v>0</v>
      </c>
      <c r="F28" s="219">
        <v>0</v>
      </c>
      <c r="G28" s="110">
        <v>0</v>
      </c>
      <c r="H28" s="245">
        <v>0</v>
      </c>
      <c r="I28" s="230">
        <v>0</v>
      </c>
      <c r="J28" s="133">
        <v>0</v>
      </c>
      <c r="K28" s="38"/>
      <c r="L28" s="38"/>
      <c r="M28" s="38"/>
      <c r="N28" s="1"/>
      <c r="O28" s="1"/>
      <c r="P28" s="1"/>
    </row>
    <row r="29" spans="1:16" ht="12.75" customHeight="1">
      <c r="A29" s="29"/>
      <c r="B29" s="30"/>
      <c r="C29" s="31">
        <v>4010</v>
      </c>
      <c r="D29" s="15" t="s">
        <v>11</v>
      </c>
      <c r="E29" s="184">
        <v>109659.23</v>
      </c>
      <c r="F29" s="19">
        <v>93000</v>
      </c>
      <c r="G29" s="19">
        <v>118934</v>
      </c>
      <c r="H29" s="184">
        <v>118933.39</v>
      </c>
      <c r="I29" s="229">
        <f aca="true" t="shared" si="1" ref="I29:I34">H29/G29*100</f>
        <v>99.99948711049826</v>
      </c>
      <c r="J29" s="130">
        <f aca="true" t="shared" si="2" ref="J29:J36">H29/E29*100</f>
        <v>108.45725435059137</v>
      </c>
      <c r="K29" s="38"/>
      <c r="L29" s="38"/>
      <c r="M29" s="38"/>
      <c r="N29" s="1"/>
      <c r="O29" s="1"/>
      <c r="P29" s="1"/>
    </row>
    <row r="30" spans="1:16" ht="12.75" customHeight="1">
      <c r="A30" s="29"/>
      <c r="B30" s="30"/>
      <c r="C30" s="31">
        <v>4020</v>
      </c>
      <c r="D30" s="15" t="s">
        <v>149</v>
      </c>
      <c r="E30" s="184">
        <v>88166.98</v>
      </c>
      <c r="F30" s="19">
        <v>100000</v>
      </c>
      <c r="G30" s="19">
        <v>86713</v>
      </c>
      <c r="H30" s="184">
        <v>86712.85</v>
      </c>
      <c r="I30" s="229">
        <f t="shared" si="1"/>
        <v>99.99982701555707</v>
      </c>
      <c r="J30" s="130">
        <f t="shared" si="2"/>
        <v>98.35070907498478</v>
      </c>
      <c r="K30" s="38"/>
      <c r="L30" s="38"/>
      <c r="M30" s="38"/>
      <c r="N30" s="1"/>
      <c r="O30" s="1"/>
      <c r="P30" s="1"/>
    </row>
    <row r="31" spans="1:16" ht="12.75" customHeight="1">
      <c r="A31" s="29"/>
      <c r="B31" s="30"/>
      <c r="C31" s="31">
        <v>4040</v>
      </c>
      <c r="D31" s="15" t="s">
        <v>12</v>
      </c>
      <c r="E31" s="184">
        <v>11817.02</v>
      </c>
      <c r="F31" s="19">
        <v>15000</v>
      </c>
      <c r="G31" s="19">
        <v>13935</v>
      </c>
      <c r="H31" s="184">
        <v>13934.93</v>
      </c>
      <c r="I31" s="229">
        <f t="shared" si="1"/>
        <v>99.9994976677431</v>
      </c>
      <c r="J31" s="130">
        <f t="shared" si="2"/>
        <v>117.92253884651123</v>
      </c>
      <c r="K31" s="38"/>
      <c r="L31" s="38"/>
      <c r="M31" s="38"/>
      <c r="N31" s="1"/>
      <c r="O31" s="1"/>
      <c r="P31" s="1"/>
    </row>
    <row r="32" spans="1:16" ht="12.75" customHeight="1">
      <c r="A32" s="29"/>
      <c r="B32" s="30"/>
      <c r="C32" s="31">
        <v>4110</v>
      </c>
      <c r="D32" s="15" t="s">
        <v>13</v>
      </c>
      <c r="E32" s="184">
        <v>36707.67</v>
      </c>
      <c r="F32" s="19">
        <v>38000</v>
      </c>
      <c r="G32" s="19">
        <v>37653</v>
      </c>
      <c r="H32" s="184">
        <v>37652.95</v>
      </c>
      <c r="I32" s="229">
        <f t="shared" si="1"/>
        <v>99.99986720845617</v>
      </c>
      <c r="J32" s="130">
        <f t="shared" si="2"/>
        <v>102.57515663620165</v>
      </c>
      <c r="K32" s="38"/>
      <c r="L32" s="38"/>
      <c r="M32" s="38"/>
      <c r="N32" s="1"/>
      <c r="O32" s="1"/>
      <c r="P32" s="1"/>
    </row>
    <row r="33" spans="1:16" ht="12.75" customHeight="1">
      <c r="A33" s="29"/>
      <c r="B33" s="30"/>
      <c r="C33" s="31">
        <v>4120</v>
      </c>
      <c r="D33" s="15" t="s">
        <v>14</v>
      </c>
      <c r="E33" s="184">
        <v>4649.19</v>
      </c>
      <c r="F33" s="19">
        <v>5000</v>
      </c>
      <c r="G33" s="19">
        <v>4098</v>
      </c>
      <c r="H33" s="184">
        <v>4097.66</v>
      </c>
      <c r="I33" s="229">
        <f t="shared" si="1"/>
        <v>99.99170326988775</v>
      </c>
      <c r="J33" s="130">
        <f t="shared" si="2"/>
        <v>88.13707333965702</v>
      </c>
      <c r="K33" s="38"/>
      <c r="L33" s="38"/>
      <c r="M33" s="38"/>
      <c r="N33" s="1"/>
      <c r="O33" s="1"/>
      <c r="P33" s="1"/>
    </row>
    <row r="34" spans="1:16" ht="12.75" customHeight="1">
      <c r="A34" s="29"/>
      <c r="B34" s="30"/>
      <c r="C34" s="31">
        <v>4210</v>
      </c>
      <c r="D34" s="15" t="s">
        <v>7</v>
      </c>
      <c r="E34" s="184">
        <v>5433.37</v>
      </c>
      <c r="F34" s="19">
        <v>6000</v>
      </c>
      <c r="G34" s="19">
        <v>10949</v>
      </c>
      <c r="H34" s="184">
        <v>10948.51</v>
      </c>
      <c r="I34" s="229">
        <f t="shared" si="1"/>
        <v>99.99552470545255</v>
      </c>
      <c r="J34" s="130">
        <f t="shared" si="2"/>
        <v>201.5049591689872</v>
      </c>
      <c r="K34" s="38"/>
      <c r="L34" s="38"/>
      <c r="M34" s="38"/>
      <c r="N34" s="1"/>
      <c r="O34" s="1"/>
      <c r="P34" s="1"/>
    </row>
    <row r="35" spans="1:16" ht="12.75" customHeight="1">
      <c r="A35" s="29"/>
      <c r="B35" s="30"/>
      <c r="C35" s="31">
        <v>4240</v>
      </c>
      <c r="D35" s="15" t="s">
        <v>150</v>
      </c>
      <c r="E35" s="184">
        <v>0</v>
      </c>
      <c r="F35" s="19">
        <v>200</v>
      </c>
      <c r="G35" s="19">
        <v>0</v>
      </c>
      <c r="H35" s="184">
        <v>0</v>
      </c>
      <c r="I35" s="229">
        <v>0</v>
      </c>
      <c r="J35" s="130">
        <v>0</v>
      </c>
      <c r="K35" s="38"/>
      <c r="L35" s="38"/>
      <c r="M35" s="38"/>
      <c r="N35" s="1"/>
      <c r="O35" s="1"/>
      <c r="P35" s="1"/>
    </row>
    <row r="36" spans="1:16" ht="12.75" customHeight="1">
      <c r="A36" s="29"/>
      <c r="B36" s="30"/>
      <c r="C36" s="31">
        <v>4280</v>
      </c>
      <c r="D36" s="15" t="s">
        <v>95</v>
      </c>
      <c r="E36" s="184">
        <v>110</v>
      </c>
      <c r="F36" s="19">
        <v>300</v>
      </c>
      <c r="G36" s="19">
        <v>140</v>
      </c>
      <c r="H36" s="184">
        <v>140</v>
      </c>
      <c r="I36" s="229">
        <f>H36/G36*100</f>
        <v>100</v>
      </c>
      <c r="J36" s="130">
        <f t="shared" si="2"/>
        <v>127.27272727272727</v>
      </c>
      <c r="K36" s="38"/>
      <c r="L36" s="38"/>
      <c r="M36" s="38"/>
      <c r="N36" s="1"/>
      <c r="O36" s="1"/>
      <c r="P36" s="1"/>
    </row>
    <row r="37" spans="1:16" ht="12.75" customHeight="1">
      <c r="A37" s="29"/>
      <c r="B37" s="30"/>
      <c r="C37" s="31">
        <v>4300</v>
      </c>
      <c r="D37" s="15" t="s">
        <v>10</v>
      </c>
      <c r="E37" s="184">
        <v>23915.58</v>
      </c>
      <c r="F37" s="19">
        <v>20000</v>
      </c>
      <c r="G37" s="19">
        <v>6109</v>
      </c>
      <c r="H37" s="184">
        <v>6109.72</v>
      </c>
      <c r="I37" s="229">
        <f aca="true" t="shared" si="3" ref="I37:I46">H37/G37*100</f>
        <v>100.01178588967099</v>
      </c>
      <c r="J37" s="130">
        <f aca="true" t="shared" si="4" ref="J37:J44">H37/E37*100</f>
        <v>25.547028338848566</v>
      </c>
      <c r="K37" s="38"/>
      <c r="L37" s="38"/>
      <c r="M37" s="38"/>
      <c r="N37" s="1"/>
      <c r="O37" s="1"/>
      <c r="P37" s="1"/>
    </row>
    <row r="38" spans="1:16" ht="12.75" customHeight="1">
      <c r="A38" s="29"/>
      <c r="B38" s="30"/>
      <c r="C38" s="31">
        <v>4350</v>
      </c>
      <c r="D38" s="15" t="s">
        <v>168</v>
      </c>
      <c r="E38" s="184">
        <v>449.62</v>
      </c>
      <c r="F38" s="19">
        <v>1000</v>
      </c>
      <c r="G38" s="19">
        <v>0</v>
      </c>
      <c r="H38" s="184">
        <v>0</v>
      </c>
      <c r="I38" s="229">
        <v>0</v>
      </c>
      <c r="J38" s="130">
        <f t="shared" si="4"/>
        <v>0</v>
      </c>
      <c r="K38" s="38"/>
      <c r="L38" s="38"/>
      <c r="M38" s="38"/>
      <c r="N38" s="1"/>
      <c r="O38" s="1"/>
      <c r="P38" s="1"/>
    </row>
    <row r="39" spans="1:16" ht="12.75" customHeight="1">
      <c r="A39" s="29"/>
      <c r="B39" s="30"/>
      <c r="C39" s="31">
        <v>4370</v>
      </c>
      <c r="D39" s="15" t="s">
        <v>337</v>
      </c>
      <c r="E39" s="184">
        <v>1144.68</v>
      </c>
      <c r="F39" s="19">
        <v>1500</v>
      </c>
      <c r="G39" s="19">
        <v>1225</v>
      </c>
      <c r="H39" s="184">
        <v>1225.11</v>
      </c>
      <c r="I39" s="229">
        <f t="shared" si="3"/>
        <v>100.00897959183672</v>
      </c>
      <c r="J39" s="130">
        <f t="shared" si="4"/>
        <v>107.02641786350769</v>
      </c>
      <c r="K39" s="38"/>
      <c r="L39" s="38"/>
      <c r="M39" s="38"/>
      <c r="N39" s="1"/>
      <c r="O39" s="1"/>
      <c r="P39" s="1"/>
    </row>
    <row r="40" spans="1:16" ht="12.75" customHeight="1">
      <c r="A40" s="29"/>
      <c r="B40" s="30"/>
      <c r="C40" s="31">
        <v>4400</v>
      </c>
      <c r="D40" s="15" t="s">
        <v>482</v>
      </c>
      <c r="E40" s="184"/>
      <c r="F40" s="19"/>
      <c r="G40" s="19"/>
      <c r="H40" s="184"/>
      <c r="I40" s="229"/>
      <c r="J40" s="130"/>
      <c r="K40" s="38"/>
      <c r="L40" s="38"/>
      <c r="M40" s="38"/>
      <c r="N40" s="1"/>
      <c r="O40" s="1"/>
      <c r="P40" s="1"/>
    </row>
    <row r="41" spans="1:16" ht="12.75" customHeight="1">
      <c r="A41" s="29"/>
      <c r="B41" s="30"/>
      <c r="C41" s="31"/>
      <c r="D41" s="15" t="s">
        <v>483</v>
      </c>
      <c r="E41" s="184">
        <v>0</v>
      </c>
      <c r="F41" s="19">
        <v>0</v>
      </c>
      <c r="G41" s="19">
        <v>13884</v>
      </c>
      <c r="H41" s="184">
        <v>13884</v>
      </c>
      <c r="I41" s="229">
        <f>H41/G41*100</f>
        <v>100</v>
      </c>
      <c r="J41" s="130">
        <v>0</v>
      </c>
      <c r="K41" s="38"/>
      <c r="L41" s="38"/>
      <c r="M41" s="38"/>
      <c r="N41" s="1"/>
      <c r="O41" s="1"/>
      <c r="P41" s="1"/>
    </row>
    <row r="42" spans="1:16" ht="12.75" customHeight="1">
      <c r="A42" s="29"/>
      <c r="B42" s="30"/>
      <c r="C42" s="31">
        <v>4410</v>
      </c>
      <c r="D42" s="15" t="s">
        <v>16</v>
      </c>
      <c r="E42" s="184">
        <v>249.8</v>
      </c>
      <c r="F42" s="19">
        <v>500</v>
      </c>
      <c r="G42" s="19">
        <v>207</v>
      </c>
      <c r="H42" s="184">
        <v>207</v>
      </c>
      <c r="I42" s="229">
        <f t="shared" si="3"/>
        <v>100</v>
      </c>
      <c r="J42" s="130">
        <f t="shared" si="4"/>
        <v>82.86629303442754</v>
      </c>
      <c r="K42" s="38"/>
      <c r="L42" s="38"/>
      <c r="M42" s="38"/>
      <c r="N42" s="1"/>
      <c r="O42" s="1"/>
      <c r="P42" s="1"/>
    </row>
    <row r="43" spans="1:16" ht="12.75" customHeight="1">
      <c r="A43" s="29"/>
      <c r="B43" s="30"/>
      <c r="C43" s="31">
        <v>4430</v>
      </c>
      <c r="D43" s="15" t="s">
        <v>28</v>
      </c>
      <c r="E43" s="184">
        <v>1366</v>
      </c>
      <c r="F43" s="19">
        <v>1500</v>
      </c>
      <c r="G43" s="19">
        <v>1415</v>
      </c>
      <c r="H43" s="184">
        <v>1415</v>
      </c>
      <c r="I43" s="229">
        <f t="shared" si="3"/>
        <v>100</v>
      </c>
      <c r="J43" s="130">
        <f t="shared" si="4"/>
        <v>103.58711566617862</v>
      </c>
      <c r="K43" s="38"/>
      <c r="L43" s="38"/>
      <c r="M43" s="38"/>
      <c r="N43" s="1"/>
      <c r="O43" s="1"/>
      <c r="P43" s="1"/>
    </row>
    <row r="44" spans="1:16" ht="12.75" customHeight="1">
      <c r="A44" s="29"/>
      <c r="B44" s="30"/>
      <c r="C44" s="31">
        <v>4440</v>
      </c>
      <c r="D44" s="15" t="s">
        <v>17</v>
      </c>
      <c r="E44" s="184">
        <v>5470</v>
      </c>
      <c r="F44" s="19">
        <v>5500</v>
      </c>
      <c r="G44" s="19">
        <v>4923</v>
      </c>
      <c r="H44" s="184">
        <v>4923</v>
      </c>
      <c r="I44" s="229">
        <f t="shared" si="3"/>
        <v>100</v>
      </c>
      <c r="J44" s="130">
        <f t="shared" si="4"/>
        <v>90</v>
      </c>
      <c r="K44" s="38"/>
      <c r="L44" s="38"/>
      <c r="M44" s="38"/>
      <c r="N44" s="1"/>
      <c r="O44" s="1"/>
      <c r="P44" s="1"/>
    </row>
    <row r="45" spans="1:16" ht="12.75" customHeight="1">
      <c r="A45" s="29"/>
      <c r="B45" s="30"/>
      <c r="C45" s="31">
        <v>4550</v>
      </c>
      <c r="D45" s="15" t="s">
        <v>134</v>
      </c>
      <c r="E45" s="184">
        <v>90</v>
      </c>
      <c r="F45" s="19">
        <v>500</v>
      </c>
      <c r="G45" s="19">
        <v>0</v>
      </c>
      <c r="H45" s="184">
        <v>0</v>
      </c>
      <c r="I45" s="229">
        <v>0</v>
      </c>
      <c r="J45" s="130">
        <f>H45/E45*100</f>
        <v>0</v>
      </c>
      <c r="K45" s="38"/>
      <c r="L45" s="38"/>
      <c r="M45" s="38"/>
      <c r="N45" s="1"/>
      <c r="O45" s="1"/>
      <c r="P45" s="1"/>
    </row>
    <row r="46" spans="1:16" ht="12.75" customHeight="1">
      <c r="A46" s="29"/>
      <c r="B46" s="30"/>
      <c r="C46" s="31">
        <v>4610</v>
      </c>
      <c r="D46" s="15" t="s">
        <v>123</v>
      </c>
      <c r="E46" s="184">
        <v>10.86</v>
      </c>
      <c r="F46" s="19">
        <v>1000</v>
      </c>
      <c r="G46" s="19">
        <v>148</v>
      </c>
      <c r="H46" s="184">
        <v>148.88</v>
      </c>
      <c r="I46" s="229">
        <f t="shared" si="3"/>
        <v>100.59459459459458</v>
      </c>
      <c r="J46" s="130">
        <f>H46/E46*100</f>
        <v>1370.9023941068142</v>
      </c>
      <c r="K46" s="38"/>
      <c r="L46" s="38"/>
      <c r="M46" s="38"/>
      <c r="N46" s="1"/>
      <c r="O46" s="1"/>
      <c r="P46" s="1"/>
    </row>
    <row r="47" spans="1:16" ht="12.75" customHeight="1">
      <c r="A47" s="8"/>
      <c r="B47" s="9"/>
      <c r="C47" s="31">
        <v>4700</v>
      </c>
      <c r="D47" s="15" t="s">
        <v>152</v>
      </c>
      <c r="E47" s="184">
        <v>460</v>
      </c>
      <c r="F47" s="19">
        <v>1000</v>
      </c>
      <c r="G47" s="19">
        <v>0</v>
      </c>
      <c r="H47" s="184">
        <v>0</v>
      </c>
      <c r="I47" s="229">
        <v>0</v>
      </c>
      <c r="J47" s="130">
        <v>0</v>
      </c>
      <c r="K47" s="38"/>
      <c r="L47" s="38"/>
      <c r="M47" s="38"/>
      <c r="N47" s="1"/>
      <c r="O47" s="1"/>
      <c r="P47" s="1"/>
    </row>
    <row r="48" spans="1:16" ht="12.75" customHeight="1">
      <c r="A48" s="101">
        <v>750</v>
      </c>
      <c r="B48" s="101"/>
      <c r="C48" s="101"/>
      <c r="D48" s="101" t="s">
        <v>39</v>
      </c>
      <c r="E48" s="247">
        <f>E49+E53</f>
        <v>130000</v>
      </c>
      <c r="F48" s="103">
        <f>F49+F53</f>
        <v>130000</v>
      </c>
      <c r="G48" s="103">
        <f>G49+G53</f>
        <v>127900</v>
      </c>
      <c r="H48" s="247">
        <f>H49+H53</f>
        <v>127900</v>
      </c>
      <c r="I48" s="231">
        <f aca="true" t="shared" si="5" ref="I48:I55">H48/G48*100</f>
        <v>100</v>
      </c>
      <c r="J48" s="197">
        <f aca="true" t="shared" si="6" ref="J48:J55">H48/E48*100</f>
        <v>98.38461538461539</v>
      </c>
      <c r="K48" s="38"/>
      <c r="L48" s="38"/>
      <c r="M48" s="38"/>
      <c r="N48" s="1"/>
      <c r="O48" s="1"/>
      <c r="P48" s="1"/>
    </row>
    <row r="49" spans="1:16" ht="12.75" customHeight="1">
      <c r="A49" s="42"/>
      <c r="B49" s="129">
        <v>75011</v>
      </c>
      <c r="C49" s="108"/>
      <c r="D49" s="109" t="s">
        <v>40</v>
      </c>
      <c r="E49" s="245">
        <f>SUM(E50:E52)</f>
        <v>107000</v>
      </c>
      <c r="F49" s="110">
        <f>SUM(F50:F52)</f>
        <v>107000</v>
      </c>
      <c r="G49" s="110">
        <f>SUM(G50:G52)</f>
        <v>104900</v>
      </c>
      <c r="H49" s="245">
        <f>SUM(H50:H52)</f>
        <v>104900</v>
      </c>
      <c r="I49" s="230">
        <f>H49/G49*100</f>
        <v>100</v>
      </c>
      <c r="J49" s="133">
        <f t="shared" si="6"/>
        <v>98.03738317757009</v>
      </c>
      <c r="K49" s="38"/>
      <c r="L49" s="38"/>
      <c r="M49" s="38"/>
      <c r="N49" s="1"/>
      <c r="O49" s="1"/>
      <c r="P49" s="1"/>
    </row>
    <row r="50" spans="1:16" ht="12.75" customHeight="1">
      <c r="A50" s="30"/>
      <c r="B50" s="30"/>
      <c r="C50" s="31">
        <v>4010</v>
      </c>
      <c r="D50" s="15" t="s">
        <v>11</v>
      </c>
      <c r="E50" s="184">
        <v>91466</v>
      </c>
      <c r="F50" s="19">
        <v>89435</v>
      </c>
      <c r="G50" s="19">
        <v>87681</v>
      </c>
      <c r="H50" s="184">
        <v>87681</v>
      </c>
      <c r="I50" s="229">
        <f t="shared" si="5"/>
        <v>100</v>
      </c>
      <c r="J50" s="130">
        <f t="shared" si="6"/>
        <v>95.86185030503138</v>
      </c>
      <c r="K50" s="38"/>
      <c r="L50" s="38"/>
      <c r="M50" s="38"/>
      <c r="N50" s="1"/>
      <c r="O50" s="1"/>
      <c r="P50" s="1"/>
    </row>
    <row r="51" spans="1:16" ht="12.75" customHeight="1">
      <c r="A51" s="30"/>
      <c r="B51" s="30"/>
      <c r="C51" s="31">
        <v>4110</v>
      </c>
      <c r="D51" s="15" t="s">
        <v>13</v>
      </c>
      <c r="E51" s="184">
        <v>13342</v>
      </c>
      <c r="F51" s="19">
        <v>15374</v>
      </c>
      <c r="G51" s="19">
        <v>15071</v>
      </c>
      <c r="H51" s="184">
        <v>15071</v>
      </c>
      <c r="I51" s="229">
        <f t="shared" si="5"/>
        <v>100</v>
      </c>
      <c r="J51" s="130">
        <f t="shared" si="6"/>
        <v>112.95907660020987</v>
      </c>
      <c r="K51" s="38"/>
      <c r="L51" s="38"/>
      <c r="M51" s="38"/>
      <c r="N51" s="1"/>
      <c r="O51" s="1"/>
      <c r="P51" s="1"/>
    </row>
    <row r="52" spans="1:16" ht="12.75" customHeight="1">
      <c r="A52" s="30"/>
      <c r="B52" s="12"/>
      <c r="C52" s="31">
        <v>4120</v>
      </c>
      <c r="D52" s="15" t="s">
        <v>14</v>
      </c>
      <c r="E52" s="184">
        <v>2192</v>
      </c>
      <c r="F52" s="19">
        <v>2191</v>
      </c>
      <c r="G52" s="19">
        <v>2148</v>
      </c>
      <c r="H52" s="184">
        <v>2148</v>
      </c>
      <c r="I52" s="229">
        <f t="shared" si="5"/>
        <v>100</v>
      </c>
      <c r="J52" s="130">
        <f t="shared" si="6"/>
        <v>97.99270072992701</v>
      </c>
      <c r="K52" s="38"/>
      <c r="L52" s="38"/>
      <c r="M52" s="38"/>
      <c r="N52" s="1"/>
      <c r="O52" s="1"/>
      <c r="P52" s="1"/>
    </row>
    <row r="53" spans="1:16" ht="12.75" customHeight="1">
      <c r="A53" s="27"/>
      <c r="B53" s="111">
        <v>75045</v>
      </c>
      <c r="C53" s="108"/>
      <c r="D53" s="109" t="s">
        <v>203</v>
      </c>
      <c r="E53" s="245">
        <f>SUM(E54:E55)+SUM(E66:E70)</f>
        <v>23000</v>
      </c>
      <c r="F53" s="110">
        <f>SUM(F54:F55)+SUM(F66:F70)</f>
        <v>23000</v>
      </c>
      <c r="G53" s="110">
        <f>SUM(G54:G55)+SUM(G66:G70)</f>
        <v>23000</v>
      </c>
      <c r="H53" s="245">
        <f>SUM(H54:H55)+SUM(H66:H70)</f>
        <v>23000</v>
      </c>
      <c r="I53" s="230">
        <f t="shared" si="5"/>
        <v>100</v>
      </c>
      <c r="J53" s="72">
        <f t="shared" si="6"/>
        <v>100</v>
      </c>
      <c r="K53" s="38"/>
      <c r="L53" s="38"/>
      <c r="M53" s="38"/>
      <c r="N53" s="1"/>
      <c r="O53" s="1"/>
      <c r="P53" s="1"/>
    </row>
    <row r="54" spans="1:16" ht="12.75" customHeight="1">
      <c r="A54" s="30"/>
      <c r="B54" s="44"/>
      <c r="C54" s="31">
        <v>3030</v>
      </c>
      <c r="D54" s="15" t="s">
        <v>26</v>
      </c>
      <c r="E54" s="184">
        <v>6300</v>
      </c>
      <c r="F54" s="19">
        <v>7300</v>
      </c>
      <c r="G54" s="19">
        <v>6720</v>
      </c>
      <c r="H54" s="184">
        <v>6720</v>
      </c>
      <c r="I54" s="229">
        <f t="shared" si="5"/>
        <v>100</v>
      </c>
      <c r="J54" s="41">
        <f t="shared" si="6"/>
        <v>106.66666666666667</v>
      </c>
      <c r="K54" s="38"/>
      <c r="L54" s="38"/>
      <c r="M54" s="38"/>
      <c r="N54" s="1"/>
      <c r="O54" s="1"/>
      <c r="P54" s="1"/>
    </row>
    <row r="55" spans="1:16" ht="12.75" customHeight="1">
      <c r="A55" s="12"/>
      <c r="B55" s="13"/>
      <c r="C55" s="31">
        <v>4110</v>
      </c>
      <c r="D55" s="15" t="s">
        <v>13</v>
      </c>
      <c r="E55" s="184">
        <v>756.36</v>
      </c>
      <c r="F55" s="19">
        <v>0</v>
      </c>
      <c r="G55" s="19">
        <v>688</v>
      </c>
      <c r="H55" s="184">
        <v>687.6</v>
      </c>
      <c r="I55" s="229">
        <f t="shared" si="5"/>
        <v>99.94186046511628</v>
      </c>
      <c r="J55" s="41">
        <f t="shared" si="6"/>
        <v>90.9090909090909</v>
      </c>
      <c r="K55" s="38"/>
      <c r="L55" s="38"/>
      <c r="M55" s="38"/>
      <c r="N55" s="1"/>
      <c r="O55" s="1"/>
      <c r="P55" s="1"/>
    </row>
    <row r="56" spans="1:16" ht="12.75" customHeight="1">
      <c r="A56" s="158"/>
      <c r="B56" s="158"/>
      <c r="C56" s="158"/>
      <c r="D56" s="158"/>
      <c r="E56" s="253"/>
      <c r="F56" s="161"/>
      <c r="G56" s="161"/>
      <c r="H56" s="253"/>
      <c r="I56" s="232"/>
      <c r="J56" s="70"/>
      <c r="K56" s="38"/>
      <c r="L56" s="38"/>
      <c r="M56" s="38"/>
      <c r="N56" s="1"/>
      <c r="O56" s="1"/>
      <c r="P56" s="1"/>
    </row>
    <row r="57" spans="1:16" ht="12.75" customHeight="1">
      <c r="A57" s="158"/>
      <c r="B57" s="158"/>
      <c r="C57" s="158"/>
      <c r="D57" s="158"/>
      <c r="E57" s="253"/>
      <c r="F57" s="161"/>
      <c r="G57" s="161"/>
      <c r="H57" s="253"/>
      <c r="I57" s="232"/>
      <c r="J57" s="70"/>
      <c r="K57" s="38"/>
      <c r="L57" s="38"/>
      <c r="M57" s="38"/>
      <c r="N57" s="1"/>
      <c r="O57" s="1"/>
      <c r="P57" s="1"/>
    </row>
    <row r="58" spans="1:16" ht="12.75" customHeight="1">
      <c r="A58" s="158"/>
      <c r="B58" s="158"/>
      <c r="C58" s="158"/>
      <c r="D58" s="158"/>
      <c r="E58" s="253"/>
      <c r="F58" s="161"/>
      <c r="G58" s="161"/>
      <c r="H58" s="253"/>
      <c r="I58" s="232"/>
      <c r="J58" s="70"/>
      <c r="K58" s="38"/>
      <c r="L58" s="38"/>
      <c r="M58" s="38"/>
      <c r="N58" s="1"/>
      <c r="O58" s="1"/>
      <c r="P58" s="1"/>
    </row>
    <row r="59" spans="1:16" ht="12.75" customHeight="1">
      <c r="A59" s="158"/>
      <c r="B59" s="158"/>
      <c r="C59" s="158"/>
      <c r="D59" s="158"/>
      <c r="E59" s="253"/>
      <c r="F59" s="161"/>
      <c r="G59" s="161"/>
      <c r="H59" s="253"/>
      <c r="I59" s="232"/>
      <c r="J59" s="70"/>
      <c r="K59" s="38"/>
      <c r="L59" s="38"/>
      <c r="M59" s="38"/>
      <c r="N59" s="1"/>
      <c r="O59" s="1"/>
      <c r="P59" s="1"/>
    </row>
    <row r="60" spans="1:16" ht="12.75" customHeight="1">
      <c r="A60" s="158"/>
      <c r="B60" s="158"/>
      <c r="C60" s="158"/>
      <c r="D60" s="158"/>
      <c r="E60" s="253"/>
      <c r="F60" s="161"/>
      <c r="G60" s="161"/>
      <c r="H60" s="253"/>
      <c r="I60" s="232"/>
      <c r="J60" s="70"/>
      <c r="K60" s="38"/>
      <c r="L60" s="38"/>
      <c r="M60" s="38"/>
      <c r="N60" s="1"/>
      <c r="O60" s="1"/>
      <c r="P60" s="1"/>
    </row>
    <row r="61" spans="1:16" ht="12.75" customHeight="1">
      <c r="A61" s="158"/>
      <c r="B61" s="158"/>
      <c r="C61" s="158"/>
      <c r="D61" s="158"/>
      <c r="E61" s="160"/>
      <c r="F61" s="161" t="s">
        <v>514</v>
      </c>
      <c r="G61" s="161"/>
      <c r="H61" s="253"/>
      <c r="I61" s="232"/>
      <c r="J61" s="70"/>
      <c r="K61" s="38"/>
      <c r="L61" s="38"/>
      <c r="M61" s="38"/>
      <c r="N61" s="1"/>
      <c r="O61" s="1"/>
      <c r="P61" s="1"/>
    </row>
    <row r="62" spans="1:16" ht="12.75" customHeight="1">
      <c r="A62" s="164"/>
      <c r="B62" s="165"/>
      <c r="C62" s="164"/>
      <c r="D62" s="166"/>
      <c r="E62" s="169" t="s">
        <v>3</v>
      </c>
      <c r="F62" s="167" t="s">
        <v>105</v>
      </c>
      <c r="G62" s="168" t="s">
        <v>106</v>
      </c>
      <c r="H62" s="169" t="s">
        <v>3</v>
      </c>
      <c r="I62" s="64" t="s">
        <v>107</v>
      </c>
      <c r="J62" s="65"/>
      <c r="K62" s="38"/>
      <c r="L62" s="38"/>
      <c r="M62" s="38"/>
      <c r="N62" s="1"/>
      <c r="O62" s="1"/>
      <c r="P62" s="1"/>
    </row>
    <row r="63" spans="1:16" ht="12.75" customHeight="1">
      <c r="A63" s="170" t="s">
        <v>102</v>
      </c>
      <c r="B63" s="171" t="s">
        <v>103</v>
      </c>
      <c r="C63" s="170" t="s">
        <v>4</v>
      </c>
      <c r="D63" s="172" t="s">
        <v>104</v>
      </c>
      <c r="E63" s="175" t="s">
        <v>481</v>
      </c>
      <c r="F63" s="173" t="s">
        <v>108</v>
      </c>
      <c r="G63" s="174" t="s">
        <v>109</v>
      </c>
      <c r="H63" s="175" t="s">
        <v>480</v>
      </c>
      <c r="I63" s="66"/>
      <c r="J63" s="67"/>
      <c r="K63" s="38"/>
      <c r="L63" s="38"/>
      <c r="M63" s="38"/>
      <c r="N63" s="1"/>
      <c r="O63" s="1"/>
      <c r="P63" s="1"/>
    </row>
    <row r="64" spans="1:16" ht="12.75" customHeight="1">
      <c r="A64" s="176"/>
      <c r="B64" s="177"/>
      <c r="C64" s="176"/>
      <c r="D64" s="178"/>
      <c r="E64" s="181"/>
      <c r="F64" s="179" t="s">
        <v>435</v>
      </c>
      <c r="G64" s="180" t="s">
        <v>110</v>
      </c>
      <c r="H64" s="181"/>
      <c r="I64" s="71" t="s">
        <v>111</v>
      </c>
      <c r="J64" s="68" t="s">
        <v>112</v>
      </c>
      <c r="K64" s="38"/>
      <c r="L64" s="38"/>
      <c r="M64" s="38"/>
      <c r="N64" s="1"/>
      <c r="O64" s="1"/>
      <c r="P64" s="1"/>
    </row>
    <row r="65" spans="1:16" ht="12.75" customHeight="1">
      <c r="A65" s="449">
        <v>1</v>
      </c>
      <c r="B65" s="449">
        <v>2</v>
      </c>
      <c r="C65" s="449">
        <v>3</v>
      </c>
      <c r="D65" s="449">
        <v>4</v>
      </c>
      <c r="E65" s="475">
        <v>5</v>
      </c>
      <c r="F65" s="475">
        <v>6</v>
      </c>
      <c r="G65" s="475">
        <v>7</v>
      </c>
      <c r="H65" s="476">
        <v>8</v>
      </c>
      <c r="I65" s="477">
        <v>9</v>
      </c>
      <c r="J65" s="478">
        <v>10</v>
      </c>
      <c r="K65" s="38"/>
      <c r="L65" s="38"/>
      <c r="M65" s="38"/>
      <c r="N65" s="1"/>
      <c r="O65" s="1"/>
      <c r="P65" s="1"/>
    </row>
    <row r="66" spans="1:16" ht="12.75" customHeight="1">
      <c r="A66" s="5"/>
      <c r="B66" s="6"/>
      <c r="C66" s="31">
        <v>4120</v>
      </c>
      <c r="D66" s="15" t="s">
        <v>14</v>
      </c>
      <c r="E66" s="184">
        <v>107.8</v>
      </c>
      <c r="F66" s="19">
        <v>0</v>
      </c>
      <c r="G66" s="19">
        <v>98</v>
      </c>
      <c r="H66" s="184">
        <v>98</v>
      </c>
      <c r="I66" s="229">
        <f>H66/G66*100</f>
        <v>100</v>
      </c>
      <c r="J66" s="41">
        <f>H66/E66*100</f>
        <v>90.9090909090909</v>
      </c>
      <c r="K66" s="38"/>
      <c r="L66" s="38"/>
      <c r="M66" s="38"/>
      <c r="N66" s="1"/>
      <c r="O66" s="1"/>
      <c r="P66" s="1"/>
    </row>
    <row r="67" spans="1:16" ht="12.75" customHeight="1">
      <c r="A67" s="29"/>
      <c r="B67" s="30"/>
      <c r="C67" s="31">
        <v>4170</v>
      </c>
      <c r="D67" s="15" t="s">
        <v>116</v>
      </c>
      <c r="E67" s="184">
        <v>10900</v>
      </c>
      <c r="F67" s="19">
        <v>11000</v>
      </c>
      <c r="G67" s="19">
        <v>9600</v>
      </c>
      <c r="H67" s="184">
        <v>9600</v>
      </c>
      <c r="I67" s="229">
        <f>H67/G67*100</f>
        <v>100</v>
      </c>
      <c r="J67" s="41">
        <f>H67/E67*100</f>
        <v>88.07339449541286</v>
      </c>
      <c r="K67" s="38"/>
      <c r="L67" s="38"/>
      <c r="M67" s="38"/>
      <c r="N67" s="1"/>
      <c r="O67" s="1"/>
      <c r="P67" s="1"/>
    </row>
    <row r="68" spans="1:16" ht="12.75" customHeight="1">
      <c r="A68" s="29"/>
      <c r="B68" s="30"/>
      <c r="C68" s="31">
        <v>4210</v>
      </c>
      <c r="D68" s="15" t="s">
        <v>7</v>
      </c>
      <c r="E68" s="184">
        <v>4484.51</v>
      </c>
      <c r="F68" s="19">
        <v>4400</v>
      </c>
      <c r="G68" s="19">
        <v>5059</v>
      </c>
      <c r="H68" s="184">
        <v>5060.13</v>
      </c>
      <c r="I68" s="229">
        <f>H68/G68*100</f>
        <v>100.02233643012453</v>
      </c>
      <c r="J68" s="41">
        <f>H68/E68*100</f>
        <v>112.83573902165453</v>
      </c>
      <c r="K68" s="38"/>
      <c r="L68" s="38"/>
      <c r="M68" s="38"/>
      <c r="N68" s="1"/>
      <c r="O68" s="1"/>
      <c r="P68" s="1"/>
    </row>
    <row r="69" spans="1:16" ht="12.75" customHeight="1">
      <c r="A69" s="29"/>
      <c r="B69" s="30"/>
      <c r="C69" s="31">
        <v>4300</v>
      </c>
      <c r="D69" s="15" t="s">
        <v>10</v>
      </c>
      <c r="E69" s="184">
        <v>0</v>
      </c>
      <c r="F69" s="19">
        <v>300</v>
      </c>
      <c r="G69" s="19">
        <v>45</v>
      </c>
      <c r="H69" s="184">
        <v>44.77</v>
      </c>
      <c r="I69" s="229">
        <f>H69/G69*100</f>
        <v>99.4888888888889</v>
      </c>
      <c r="J69" s="41">
        <v>0</v>
      </c>
      <c r="K69" s="38"/>
      <c r="L69" s="38"/>
      <c r="M69" s="38"/>
      <c r="N69" s="1"/>
      <c r="O69" s="1"/>
      <c r="P69" s="1"/>
    </row>
    <row r="70" spans="1:16" ht="12.75" customHeight="1">
      <c r="A70" s="29"/>
      <c r="B70" s="30"/>
      <c r="C70" s="31">
        <v>4410</v>
      </c>
      <c r="D70" s="15" t="s">
        <v>16</v>
      </c>
      <c r="E70" s="184">
        <v>451.33</v>
      </c>
      <c r="F70" s="19">
        <v>0</v>
      </c>
      <c r="G70" s="19">
        <v>790</v>
      </c>
      <c r="H70" s="184">
        <v>789.5</v>
      </c>
      <c r="I70" s="229">
        <f>H70/G70*100</f>
        <v>99.9367088607595</v>
      </c>
      <c r="J70" s="41">
        <f>H70/E70*100</f>
        <v>174.92743668712473</v>
      </c>
      <c r="K70" s="38"/>
      <c r="L70" s="38"/>
      <c r="M70" s="38"/>
      <c r="N70" s="1"/>
      <c r="O70" s="1"/>
      <c r="P70" s="1"/>
    </row>
    <row r="71" spans="1:16" ht="12.75" customHeight="1">
      <c r="A71" s="221">
        <v>754</v>
      </c>
      <c r="B71" s="107"/>
      <c r="C71" s="286"/>
      <c r="D71" s="309" t="s">
        <v>45</v>
      </c>
      <c r="E71" s="318"/>
      <c r="F71" s="317"/>
      <c r="G71" s="317"/>
      <c r="H71" s="310"/>
      <c r="I71" s="319"/>
      <c r="J71" s="320"/>
      <c r="K71" s="38"/>
      <c r="L71" s="38"/>
      <c r="M71" s="38"/>
      <c r="N71" s="1"/>
      <c r="O71" s="1"/>
      <c r="P71" s="1"/>
    </row>
    <row r="72" spans="1:16" ht="12.75" customHeight="1">
      <c r="A72" s="287"/>
      <c r="B72" s="99"/>
      <c r="C72" s="220"/>
      <c r="D72" s="114" t="s">
        <v>46</v>
      </c>
      <c r="E72" s="116">
        <f>E74+E100</f>
        <v>3187512</v>
      </c>
      <c r="F72" s="118">
        <f>F74+F100</f>
        <v>2915000</v>
      </c>
      <c r="G72" s="118">
        <f>G74+G100</f>
        <v>3332447</v>
      </c>
      <c r="H72" s="265">
        <f>H74+H100</f>
        <v>3332446.9999999995</v>
      </c>
      <c r="I72" s="234">
        <f>H72/G72*100</f>
        <v>99.99999999999999</v>
      </c>
      <c r="J72" s="191">
        <f>H72/E72*100</f>
        <v>104.54696327417747</v>
      </c>
      <c r="K72" s="38"/>
      <c r="L72" s="38"/>
      <c r="M72" s="38"/>
      <c r="N72" s="1"/>
      <c r="O72" s="1"/>
      <c r="P72" s="1"/>
    </row>
    <row r="73" spans="1:16" ht="12.75" customHeight="1">
      <c r="A73" s="582"/>
      <c r="B73" s="100"/>
      <c r="C73" s="220"/>
      <c r="D73" s="288" t="s">
        <v>216</v>
      </c>
      <c r="E73" s="528">
        <v>0</v>
      </c>
      <c r="F73" s="529">
        <v>0</v>
      </c>
      <c r="G73" s="529">
        <v>0</v>
      </c>
      <c r="H73" s="530">
        <v>0</v>
      </c>
      <c r="I73" s="531">
        <v>0</v>
      </c>
      <c r="J73" s="532">
        <v>0</v>
      </c>
      <c r="K73" s="38"/>
      <c r="L73" s="38"/>
      <c r="M73" s="38"/>
      <c r="N73" s="1"/>
      <c r="O73" s="1"/>
      <c r="P73" s="1"/>
    </row>
    <row r="74" spans="1:16" ht="12.75" customHeight="1">
      <c r="A74" s="42"/>
      <c r="B74" s="128">
        <v>75411</v>
      </c>
      <c r="C74" s="108"/>
      <c r="D74" s="109" t="s">
        <v>52</v>
      </c>
      <c r="E74" s="198">
        <f>SUM(E76:E99)</f>
        <v>3187429</v>
      </c>
      <c r="F74" s="110">
        <f>SUM(F76:F99)</f>
        <v>2915000</v>
      </c>
      <c r="G74" s="110">
        <f>SUM(G75:G99)</f>
        <v>3332447</v>
      </c>
      <c r="H74" s="198">
        <f>SUM(H75:H99)</f>
        <v>3332446.9999999995</v>
      </c>
      <c r="I74" s="235">
        <f aca="true" t="shared" si="7" ref="I74:I99">H74/G74*100</f>
        <v>99.99999999999999</v>
      </c>
      <c r="J74" s="72">
        <f aca="true" t="shared" si="8" ref="J74:J80">H74/E74*100</f>
        <v>104.54968565574323</v>
      </c>
      <c r="K74" s="38"/>
      <c r="L74" s="38"/>
      <c r="M74" s="38"/>
      <c r="N74" s="1"/>
      <c r="O74" s="1"/>
      <c r="P74" s="1"/>
    </row>
    <row r="75" spans="1:16" ht="12.75" customHeight="1">
      <c r="A75" s="27"/>
      <c r="B75" s="111"/>
      <c r="C75" s="31">
        <v>3020</v>
      </c>
      <c r="D75" s="15" t="s">
        <v>484</v>
      </c>
      <c r="E75" s="73">
        <v>0</v>
      </c>
      <c r="F75" s="19">
        <v>0</v>
      </c>
      <c r="G75" s="19">
        <v>1080</v>
      </c>
      <c r="H75" s="73">
        <v>1080</v>
      </c>
      <c r="I75" s="236">
        <v>100</v>
      </c>
      <c r="J75" s="41">
        <v>0</v>
      </c>
      <c r="K75" s="38"/>
      <c r="L75" s="38"/>
      <c r="M75" s="38"/>
      <c r="N75" s="1"/>
      <c r="O75" s="1"/>
      <c r="P75" s="1"/>
    </row>
    <row r="76" spans="1:16" ht="12.75" customHeight="1">
      <c r="A76" s="30"/>
      <c r="B76" s="44"/>
      <c r="C76" s="31">
        <v>3070</v>
      </c>
      <c r="D76" s="15" t="s">
        <v>163</v>
      </c>
      <c r="E76" s="184">
        <v>162609.48</v>
      </c>
      <c r="F76" s="19">
        <v>160000</v>
      </c>
      <c r="G76" s="19">
        <v>158265</v>
      </c>
      <c r="H76" s="184">
        <v>158265.39</v>
      </c>
      <c r="I76" s="236">
        <f t="shared" si="7"/>
        <v>100.0002464221401</v>
      </c>
      <c r="J76" s="41">
        <f t="shared" si="8"/>
        <v>97.32851368813184</v>
      </c>
      <c r="K76" s="38"/>
      <c r="L76" s="38"/>
      <c r="M76" s="38"/>
      <c r="N76" s="1"/>
      <c r="O76" s="1"/>
      <c r="P76" s="1"/>
    </row>
    <row r="77" spans="1:16" ht="12.75" customHeight="1">
      <c r="A77" s="30"/>
      <c r="B77" s="44"/>
      <c r="C77" s="31">
        <v>4020</v>
      </c>
      <c r="D77" s="15" t="s">
        <v>182</v>
      </c>
      <c r="E77" s="184">
        <v>94000</v>
      </c>
      <c r="F77" s="19">
        <v>92000</v>
      </c>
      <c r="G77" s="19">
        <v>78000</v>
      </c>
      <c r="H77" s="184">
        <v>78000.02</v>
      </c>
      <c r="I77" s="236">
        <f t="shared" si="7"/>
        <v>100.00002564102563</v>
      </c>
      <c r="J77" s="41">
        <f t="shared" si="8"/>
        <v>82.97874468085107</v>
      </c>
      <c r="K77" s="38"/>
      <c r="L77" s="38"/>
      <c r="M77" s="38"/>
      <c r="N77" s="1"/>
      <c r="O77" s="1"/>
      <c r="P77" s="1"/>
    </row>
    <row r="78" spans="1:16" ht="12.75" customHeight="1">
      <c r="A78" s="30"/>
      <c r="B78" s="44"/>
      <c r="C78" s="31">
        <v>4040</v>
      </c>
      <c r="D78" s="15" t="s">
        <v>12</v>
      </c>
      <c r="E78" s="184">
        <v>5795.12</v>
      </c>
      <c r="F78" s="19">
        <v>6200</v>
      </c>
      <c r="G78" s="19">
        <v>5288</v>
      </c>
      <c r="H78" s="184">
        <v>5287.85</v>
      </c>
      <c r="I78" s="236">
        <f t="shared" si="7"/>
        <v>99.99716338880485</v>
      </c>
      <c r="J78" s="41">
        <f t="shared" si="8"/>
        <v>91.24660058808102</v>
      </c>
      <c r="K78" s="38"/>
      <c r="L78" s="38"/>
      <c r="M78" s="38"/>
      <c r="N78" s="1"/>
      <c r="O78" s="1"/>
      <c r="P78" s="1"/>
    </row>
    <row r="79" spans="1:16" ht="12.75" customHeight="1">
      <c r="A79" s="30"/>
      <c r="B79" s="44"/>
      <c r="C79" s="31">
        <v>4050</v>
      </c>
      <c r="D79" s="15" t="s">
        <v>47</v>
      </c>
      <c r="E79" s="73">
        <v>2021486.32</v>
      </c>
      <c r="F79" s="19">
        <v>1992000</v>
      </c>
      <c r="G79" s="19">
        <v>2155447</v>
      </c>
      <c r="H79" s="184">
        <v>2155446.67</v>
      </c>
      <c r="I79" s="236">
        <f t="shared" si="7"/>
        <v>99.99998468995062</v>
      </c>
      <c r="J79" s="41">
        <f t="shared" si="8"/>
        <v>106.6268244644861</v>
      </c>
      <c r="K79" s="38"/>
      <c r="L79" s="38"/>
      <c r="M79" s="38"/>
      <c r="N79" s="1"/>
      <c r="O79" s="1"/>
      <c r="P79" s="1"/>
    </row>
    <row r="80" spans="1:16" ht="12.75" customHeight="1">
      <c r="A80" s="30"/>
      <c r="B80" s="44"/>
      <c r="C80" s="31">
        <v>4060</v>
      </c>
      <c r="D80" s="15" t="s">
        <v>48</v>
      </c>
      <c r="E80" s="184">
        <v>315528.21</v>
      </c>
      <c r="F80" s="19">
        <v>224540</v>
      </c>
      <c r="G80" s="19">
        <v>298456</v>
      </c>
      <c r="H80" s="184">
        <v>298455.83</v>
      </c>
      <c r="I80" s="236">
        <f t="shared" si="7"/>
        <v>99.99994304018013</v>
      </c>
      <c r="J80" s="41">
        <f t="shared" si="8"/>
        <v>94.58926984690213</v>
      </c>
      <c r="K80" s="38"/>
      <c r="L80" s="38"/>
      <c r="M80" s="38"/>
      <c r="N80" s="1"/>
      <c r="O80" s="1"/>
      <c r="P80" s="1"/>
    </row>
    <row r="81" spans="1:16" ht="12.75" customHeight="1">
      <c r="A81" s="30"/>
      <c r="B81" s="44"/>
      <c r="C81" s="31">
        <v>4070</v>
      </c>
      <c r="D81" s="15" t="s">
        <v>49</v>
      </c>
      <c r="E81" s="184">
        <v>160307.94</v>
      </c>
      <c r="F81" s="19">
        <v>166000</v>
      </c>
      <c r="G81" s="19">
        <v>169551</v>
      </c>
      <c r="H81" s="184">
        <v>169550.8</v>
      </c>
      <c r="I81" s="236">
        <f>H81/G81*100</f>
        <v>99.99988204139166</v>
      </c>
      <c r="J81" s="41">
        <f>H81/E81*100</f>
        <v>105.76569070752203</v>
      </c>
      <c r="K81" s="38"/>
      <c r="L81" s="38"/>
      <c r="M81" s="38"/>
      <c r="N81" s="1"/>
      <c r="O81" s="1"/>
      <c r="P81" s="1"/>
    </row>
    <row r="82" spans="1:16" ht="12.75" customHeight="1">
      <c r="A82" s="30"/>
      <c r="B82" s="44"/>
      <c r="C82" s="31">
        <v>4110</v>
      </c>
      <c r="D82" s="15" t="s">
        <v>13</v>
      </c>
      <c r="E82" s="184">
        <v>17185.65</v>
      </c>
      <c r="F82" s="19">
        <v>17340</v>
      </c>
      <c r="G82" s="19">
        <v>14943</v>
      </c>
      <c r="H82" s="184">
        <v>14943.01</v>
      </c>
      <c r="I82" s="236">
        <f t="shared" si="7"/>
        <v>100.00006692096635</v>
      </c>
      <c r="J82" s="41">
        <f aca="true" t="shared" si="9" ref="J82:J99">H82/E82*100</f>
        <v>86.95050812742025</v>
      </c>
      <c r="K82" s="38"/>
      <c r="L82" s="38"/>
      <c r="M82" s="38"/>
      <c r="N82" s="1"/>
      <c r="O82" s="1"/>
      <c r="P82" s="1"/>
    </row>
    <row r="83" spans="1:16" ht="12.75" customHeight="1">
      <c r="A83" s="30"/>
      <c r="B83" s="44"/>
      <c r="C83" s="31">
        <v>4120</v>
      </c>
      <c r="D83" s="15" t="s">
        <v>14</v>
      </c>
      <c r="E83" s="184">
        <v>664.45</v>
      </c>
      <c r="F83" s="19">
        <v>1200</v>
      </c>
      <c r="G83" s="19">
        <v>966</v>
      </c>
      <c r="H83" s="184">
        <v>966.29</v>
      </c>
      <c r="I83" s="236">
        <f>H83/G83*100</f>
        <v>100.03002070393374</v>
      </c>
      <c r="J83" s="41">
        <f t="shared" si="9"/>
        <v>145.42704492437352</v>
      </c>
      <c r="K83" s="38"/>
      <c r="L83" s="38"/>
      <c r="M83" s="38"/>
      <c r="N83" s="1"/>
      <c r="O83" s="1"/>
      <c r="P83" s="1"/>
    </row>
    <row r="84" spans="1:16" ht="12.75" customHeight="1">
      <c r="A84" s="30"/>
      <c r="B84" s="44"/>
      <c r="C84" s="31">
        <v>4170</v>
      </c>
      <c r="D84" s="15" t="s">
        <v>116</v>
      </c>
      <c r="E84" s="184">
        <v>2261</v>
      </c>
      <c r="F84" s="19">
        <v>6000</v>
      </c>
      <c r="G84" s="19">
        <v>5585</v>
      </c>
      <c r="H84" s="184">
        <v>5585</v>
      </c>
      <c r="I84" s="236">
        <f t="shared" si="7"/>
        <v>100</v>
      </c>
      <c r="J84" s="41">
        <f t="shared" si="9"/>
        <v>247.01459531180893</v>
      </c>
      <c r="K84" s="38"/>
      <c r="L84" s="38"/>
      <c r="M84" s="38"/>
      <c r="N84" s="1"/>
      <c r="O84" s="1"/>
      <c r="P84" s="1"/>
    </row>
    <row r="85" spans="1:16" ht="12.75" customHeight="1">
      <c r="A85" s="30"/>
      <c r="B85" s="44"/>
      <c r="C85" s="31">
        <v>4180</v>
      </c>
      <c r="D85" s="15" t="s">
        <v>169</v>
      </c>
      <c r="E85" s="184">
        <v>90310.01</v>
      </c>
      <c r="F85" s="19">
        <v>95000</v>
      </c>
      <c r="G85" s="19">
        <v>88696</v>
      </c>
      <c r="H85" s="184">
        <v>88695.78</v>
      </c>
      <c r="I85" s="236">
        <f t="shared" si="7"/>
        <v>99.99975196175701</v>
      </c>
      <c r="J85" s="41">
        <f t="shared" si="9"/>
        <v>98.21256801986846</v>
      </c>
      <c r="K85" s="38"/>
      <c r="L85" s="38"/>
      <c r="M85" s="38"/>
      <c r="N85" s="1"/>
      <c r="O85" s="1"/>
      <c r="P85" s="1"/>
    </row>
    <row r="86" spans="1:16" ht="12.75" customHeight="1">
      <c r="A86" s="30"/>
      <c r="B86" s="44"/>
      <c r="C86" s="31">
        <v>4210</v>
      </c>
      <c r="D86" s="15" t="s">
        <v>7</v>
      </c>
      <c r="E86" s="184">
        <v>138641.63</v>
      </c>
      <c r="F86" s="19">
        <v>34284</v>
      </c>
      <c r="G86" s="19">
        <v>179052</v>
      </c>
      <c r="H86" s="184">
        <v>179052</v>
      </c>
      <c r="I86" s="236">
        <f t="shared" si="7"/>
        <v>100</v>
      </c>
      <c r="J86" s="41">
        <f t="shared" si="9"/>
        <v>129.147356389275</v>
      </c>
      <c r="K86" s="38"/>
      <c r="L86" s="38"/>
      <c r="M86" s="38"/>
      <c r="N86" s="1"/>
      <c r="O86" s="1"/>
      <c r="P86" s="1"/>
    </row>
    <row r="87" spans="1:16" ht="12.75" customHeight="1">
      <c r="A87" s="30"/>
      <c r="B87" s="44"/>
      <c r="C87" s="31">
        <v>4250</v>
      </c>
      <c r="D87" s="15" t="s">
        <v>51</v>
      </c>
      <c r="E87" s="184">
        <v>0</v>
      </c>
      <c r="F87" s="19">
        <v>3500</v>
      </c>
      <c r="G87" s="19">
        <v>0</v>
      </c>
      <c r="H87" s="184">
        <v>0</v>
      </c>
      <c r="I87" s="236">
        <v>0</v>
      </c>
      <c r="J87" s="41">
        <v>0</v>
      </c>
      <c r="K87" s="38"/>
      <c r="L87" s="38"/>
      <c r="M87" s="38"/>
      <c r="N87" s="1"/>
      <c r="O87" s="1"/>
      <c r="P87" s="1"/>
    </row>
    <row r="88" spans="1:16" ht="12.75" customHeight="1">
      <c r="A88" s="30"/>
      <c r="B88" s="44"/>
      <c r="C88" s="31">
        <v>4260</v>
      </c>
      <c r="D88" s="15" t="s">
        <v>15</v>
      </c>
      <c r="E88" s="184">
        <v>76422</v>
      </c>
      <c r="F88" s="19">
        <v>40000</v>
      </c>
      <c r="G88" s="19">
        <v>76000</v>
      </c>
      <c r="H88" s="184">
        <v>76000</v>
      </c>
      <c r="I88" s="236">
        <f t="shared" si="7"/>
        <v>100</v>
      </c>
      <c r="J88" s="41">
        <f t="shared" si="9"/>
        <v>99.44780298866819</v>
      </c>
      <c r="K88" s="38"/>
      <c r="L88" s="38"/>
      <c r="M88" s="38"/>
      <c r="N88" s="1"/>
      <c r="O88" s="1"/>
      <c r="P88" s="1"/>
    </row>
    <row r="89" spans="1:16" ht="12.75" customHeight="1">
      <c r="A89" s="30"/>
      <c r="B89" s="44"/>
      <c r="C89" s="31">
        <v>4270</v>
      </c>
      <c r="D89" s="15" t="s">
        <v>27</v>
      </c>
      <c r="E89" s="184">
        <v>17608.27</v>
      </c>
      <c r="F89" s="19">
        <v>14500</v>
      </c>
      <c r="G89" s="19">
        <v>18363</v>
      </c>
      <c r="H89" s="184">
        <v>18363.5</v>
      </c>
      <c r="I89" s="236">
        <f t="shared" si="7"/>
        <v>100.00272286663399</v>
      </c>
      <c r="J89" s="41">
        <f t="shared" si="9"/>
        <v>104.28906417268703</v>
      </c>
      <c r="K89" s="38"/>
      <c r="L89" s="38"/>
      <c r="M89" s="38"/>
      <c r="N89" s="1"/>
      <c r="O89" s="1"/>
      <c r="P89" s="1"/>
    </row>
    <row r="90" spans="1:16" ht="12.75" customHeight="1">
      <c r="A90" s="30"/>
      <c r="B90" s="44"/>
      <c r="C90" s="31">
        <v>4280</v>
      </c>
      <c r="D90" s="15" t="s">
        <v>95</v>
      </c>
      <c r="E90" s="184">
        <v>14504.07</v>
      </c>
      <c r="F90" s="19">
        <v>12240</v>
      </c>
      <c r="G90" s="19">
        <v>9949</v>
      </c>
      <c r="H90" s="184">
        <v>9949.44</v>
      </c>
      <c r="I90" s="236">
        <f t="shared" si="7"/>
        <v>100.00442255503066</v>
      </c>
      <c r="J90" s="41">
        <f t="shared" si="9"/>
        <v>68.59757295710791</v>
      </c>
      <c r="K90" s="38"/>
      <c r="L90" s="38"/>
      <c r="M90" s="38"/>
      <c r="N90" s="1"/>
      <c r="O90" s="1"/>
      <c r="P90" s="1"/>
    </row>
    <row r="91" spans="1:16" ht="12.75" customHeight="1">
      <c r="A91" s="30"/>
      <c r="B91" s="44"/>
      <c r="C91" s="31">
        <v>4300</v>
      </c>
      <c r="D91" s="15" t="s">
        <v>10</v>
      </c>
      <c r="E91" s="184">
        <v>33110.16</v>
      </c>
      <c r="F91" s="19">
        <v>16320</v>
      </c>
      <c r="G91" s="19">
        <v>34184</v>
      </c>
      <c r="H91" s="184">
        <v>34184.43</v>
      </c>
      <c r="I91" s="236">
        <f t="shared" si="7"/>
        <v>100.00125789843202</v>
      </c>
      <c r="J91" s="41">
        <f t="shared" si="9"/>
        <v>103.2445327959756</v>
      </c>
      <c r="K91" s="38"/>
      <c r="L91" s="38"/>
      <c r="M91" s="38"/>
      <c r="N91" s="1"/>
      <c r="O91" s="1"/>
      <c r="P91" s="1"/>
    </row>
    <row r="92" spans="1:16" ht="12.75" customHeight="1">
      <c r="A92" s="30"/>
      <c r="B92" s="44"/>
      <c r="C92" s="31">
        <v>4350</v>
      </c>
      <c r="D92" s="15" t="s">
        <v>168</v>
      </c>
      <c r="E92" s="184">
        <v>2549.22</v>
      </c>
      <c r="F92" s="19">
        <v>3570</v>
      </c>
      <c r="G92" s="19">
        <v>2136</v>
      </c>
      <c r="H92" s="184">
        <v>2135.89</v>
      </c>
      <c r="I92" s="236">
        <f t="shared" si="7"/>
        <v>99.99485018726591</v>
      </c>
      <c r="J92" s="41">
        <f t="shared" si="9"/>
        <v>83.78602082205538</v>
      </c>
      <c r="K92" s="38"/>
      <c r="L92" s="38"/>
      <c r="M92" s="38"/>
      <c r="N92" s="1"/>
      <c r="O92" s="1"/>
      <c r="P92" s="1"/>
    </row>
    <row r="93" spans="1:16" ht="12.75" customHeight="1">
      <c r="A93" s="30"/>
      <c r="B93" s="44"/>
      <c r="C93" s="31">
        <v>4360</v>
      </c>
      <c r="D93" s="15" t="s">
        <v>164</v>
      </c>
      <c r="E93" s="184">
        <v>7292</v>
      </c>
      <c r="F93" s="19">
        <v>6000</v>
      </c>
      <c r="G93" s="19">
        <v>7319</v>
      </c>
      <c r="H93" s="184">
        <v>7319</v>
      </c>
      <c r="I93" s="236">
        <f t="shared" si="7"/>
        <v>100</v>
      </c>
      <c r="J93" s="41">
        <f t="shared" si="9"/>
        <v>100.37026878771256</v>
      </c>
      <c r="K93" s="38"/>
      <c r="L93" s="38"/>
      <c r="M93" s="38"/>
      <c r="N93" s="1"/>
      <c r="O93" s="1"/>
      <c r="P93" s="1"/>
    </row>
    <row r="94" spans="1:16" ht="12.75" customHeight="1">
      <c r="A94" s="30"/>
      <c r="B94" s="44"/>
      <c r="C94" s="31">
        <v>4370</v>
      </c>
      <c r="D94" s="15" t="s">
        <v>337</v>
      </c>
      <c r="E94" s="184">
        <v>5910.37</v>
      </c>
      <c r="F94" s="19">
        <v>5610</v>
      </c>
      <c r="G94" s="19">
        <v>7000</v>
      </c>
      <c r="H94" s="184">
        <v>7000</v>
      </c>
      <c r="I94" s="236">
        <f t="shared" si="7"/>
        <v>100</v>
      </c>
      <c r="J94" s="41">
        <f t="shared" si="9"/>
        <v>118.4359016440595</v>
      </c>
      <c r="K94" s="38"/>
      <c r="L94" s="38"/>
      <c r="M94" s="38"/>
      <c r="N94" s="1"/>
      <c r="O94" s="1"/>
      <c r="P94" s="1"/>
    </row>
    <row r="95" spans="1:16" ht="12.75" customHeight="1">
      <c r="A95" s="30"/>
      <c r="B95" s="44"/>
      <c r="C95" s="31">
        <v>4410</v>
      </c>
      <c r="D95" s="15" t="s">
        <v>16</v>
      </c>
      <c r="E95" s="184">
        <v>3113.24</v>
      </c>
      <c r="F95" s="19">
        <v>3000</v>
      </c>
      <c r="G95" s="19">
        <v>3242</v>
      </c>
      <c r="H95" s="184">
        <v>3241.53</v>
      </c>
      <c r="I95" s="229">
        <f t="shared" si="7"/>
        <v>99.98550277606417</v>
      </c>
      <c r="J95" s="41">
        <f t="shared" si="9"/>
        <v>104.12078734694403</v>
      </c>
      <c r="K95" s="70"/>
      <c r="L95" s="38"/>
      <c r="M95" s="38"/>
      <c r="N95" s="1"/>
      <c r="O95" s="1"/>
      <c r="P95" s="1"/>
    </row>
    <row r="96" spans="1:16" ht="12.75" customHeight="1">
      <c r="A96" s="30"/>
      <c r="B96" s="44"/>
      <c r="C96" s="31">
        <v>4430</v>
      </c>
      <c r="D96" s="15" t="s">
        <v>28</v>
      </c>
      <c r="E96" s="184">
        <v>50</v>
      </c>
      <c r="F96" s="19">
        <v>295</v>
      </c>
      <c r="G96" s="19">
        <v>158</v>
      </c>
      <c r="H96" s="184">
        <v>157.5</v>
      </c>
      <c r="I96" s="229">
        <f t="shared" si="7"/>
        <v>99.68354430379746</v>
      </c>
      <c r="J96" s="41">
        <f t="shared" si="9"/>
        <v>315</v>
      </c>
      <c r="K96" s="70"/>
      <c r="L96" s="38"/>
      <c r="M96" s="38"/>
      <c r="N96" s="1"/>
      <c r="O96" s="1"/>
      <c r="P96" s="1"/>
    </row>
    <row r="97" spans="1:16" ht="12.75" customHeight="1">
      <c r="A97" s="30"/>
      <c r="B97" s="44"/>
      <c r="C97" s="31">
        <v>4440</v>
      </c>
      <c r="D97" s="15" t="s">
        <v>17</v>
      </c>
      <c r="E97" s="184">
        <v>2187.86</v>
      </c>
      <c r="F97" s="19">
        <v>2310</v>
      </c>
      <c r="G97" s="19">
        <v>2188</v>
      </c>
      <c r="H97" s="184">
        <v>2188</v>
      </c>
      <c r="I97" s="229">
        <f t="shared" si="7"/>
        <v>100</v>
      </c>
      <c r="J97" s="41">
        <f t="shared" si="9"/>
        <v>100.00639894691616</v>
      </c>
      <c r="K97" s="38"/>
      <c r="L97" s="38"/>
      <c r="M97" s="38"/>
      <c r="N97" s="1"/>
      <c r="O97" s="1"/>
      <c r="P97" s="1"/>
    </row>
    <row r="98" spans="1:16" ht="12.75" customHeight="1">
      <c r="A98" s="30"/>
      <c r="B98" s="44"/>
      <c r="C98" s="31">
        <v>4480</v>
      </c>
      <c r="D98" s="15" t="s">
        <v>29</v>
      </c>
      <c r="E98" s="184">
        <v>15811</v>
      </c>
      <c r="F98" s="19">
        <v>13010</v>
      </c>
      <c r="G98" s="19">
        <v>16498</v>
      </c>
      <c r="H98" s="184">
        <v>16498</v>
      </c>
      <c r="I98" s="229">
        <f t="shared" si="7"/>
        <v>100</v>
      </c>
      <c r="J98" s="41">
        <f t="shared" si="9"/>
        <v>104.34507621276327</v>
      </c>
      <c r="K98" s="38"/>
      <c r="L98" s="38"/>
      <c r="M98" s="38"/>
      <c r="N98" s="1"/>
      <c r="O98" s="1"/>
      <c r="P98" s="1"/>
    </row>
    <row r="99" spans="1:16" ht="12.75" customHeight="1">
      <c r="A99" s="30"/>
      <c r="B99" s="44"/>
      <c r="C99" s="31">
        <v>4520</v>
      </c>
      <c r="D99" s="15" t="s">
        <v>53</v>
      </c>
      <c r="E99" s="184">
        <v>81</v>
      </c>
      <c r="F99" s="19">
        <v>81</v>
      </c>
      <c r="G99" s="19">
        <v>81</v>
      </c>
      <c r="H99" s="184">
        <v>81.07</v>
      </c>
      <c r="I99" s="229">
        <f t="shared" si="7"/>
        <v>100.0864197530864</v>
      </c>
      <c r="J99" s="41">
        <f t="shared" si="9"/>
        <v>100.0864197530864</v>
      </c>
      <c r="K99" s="38"/>
      <c r="L99" s="38"/>
      <c r="M99" s="38"/>
      <c r="N99" s="1"/>
      <c r="O99" s="1"/>
      <c r="P99" s="1"/>
    </row>
    <row r="100" spans="1:16" ht="12.75" customHeight="1">
      <c r="A100" s="30"/>
      <c r="B100" s="128">
        <v>75478</v>
      </c>
      <c r="C100" s="108"/>
      <c r="D100" s="109" t="s">
        <v>231</v>
      </c>
      <c r="E100" s="245">
        <v>83</v>
      </c>
      <c r="F100" s="110">
        <v>0</v>
      </c>
      <c r="G100" s="110">
        <v>0</v>
      </c>
      <c r="H100" s="245">
        <v>0</v>
      </c>
      <c r="I100" s="230">
        <v>0</v>
      </c>
      <c r="J100" s="72">
        <v>0</v>
      </c>
      <c r="K100" s="38"/>
      <c r="L100" s="38"/>
      <c r="M100" s="38"/>
      <c r="N100" s="1"/>
      <c r="O100" s="1"/>
      <c r="P100" s="1"/>
    </row>
    <row r="101" spans="1:16" ht="12.75" customHeight="1">
      <c r="A101" s="30"/>
      <c r="B101" s="44"/>
      <c r="C101" s="31"/>
      <c r="D101" s="59" t="s">
        <v>232</v>
      </c>
      <c r="E101" s="222">
        <v>83</v>
      </c>
      <c r="F101" s="60">
        <v>0</v>
      </c>
      <c r="G101" s="60">
        <v>0</v>
      </c>
      <c r="H101" s="222">
        <v>0</v>
      </c>
      <c r="I101" s="233">
        <v>0</v>
      </c>
      <c r="J101" s="74">
        <v>0</v>
      </c>
      <c r="K101" s="38"/>
      <c r="L101" s="38"/>
      <c r="M101" s="38"/>
      <c r="N101" s="1"/>
      <c r="O101" s="1"/>
      <c r="P101" s="1"/>
    </row>
    <row r="102" spans="1:16" ht="12.75" customHeight="1">
      <c r="A102" s="30"/>
      <c r="B102" s="44"/>
      <c r="C102" s="31">
        <v>4210</v>
      </c>
      <c r="D102" s="15" t="s">
        <v>7</v>
      </c>
      <c r="E102" s="184">
        <v>83</v>
      </c>
      <c r="F102" s="19">
        <v>0</v>
      </c>
      <c r="G102" s="19">
        <v>0</v>
      </c>
      <c r="H102" s="184">
        <v>0</v>
      </c>
      <c r="I102" s="229">
        <v>0</v>
      </c>
      <c r="J102" s="41">
        <v>0</v>
      </c>
      <c r="K102" s="38"/>
      <c r="L102" s="38"/>
      <c r="M102" s="38"/>
      <c r="N102" s="1"/>
      <c r="O102" s="1"/>
      <c r="P102" s="1"/>
    </row>
    <row r="103" spans="1:16" ht="12.75" customHeight="1">
      <c r="A103" s="101">
        <v>851</v>
      </c>
      <c r="B103" s="106"/>
      <c r="C103" s="101"/>
      <c r="D103" s="101" t="s">
        <v>70</v>
      </c>
      <c r="E103" s="143">
        <f>E106</f>
        <v>2361116.53</v>
      </c>
      <c r="F103" s="103">
        <f>F106</f>
        <v>2289000</v>
      </c>
      <c r="G103" s="103">
        <f>G106</f>
        <v>2498500</v>
      </c>
      <c r="H103" s="143">
        <f>H106</f>
        <v>2495198.42</v>
      </c>
      <c r="I103" s="231">
        <f>H103/G103*100</f>
        <v>99.8678575145087</v>
      </c>
      <c r="J103" s="105">
        <f>H103/E103*100</f>
        <v>105.67874936693617</v>
      </c>
      <c r="K103" s="38"/>
      <c r="L103" s="38"/>
      <c r="M103" s="38"/>
      <c r="N103" s="1"/>
      <c r="O103" s="1"/>
      <c r="P103" s="1"/>
    </row>
    <row r="104" spans="1:16" ht="12.75" customHeight="1">
      <c r="A104" s="27"/>
      <c r="B104" s="111">
        <v>85156</v>
      </c>
      <c r="C104" s="108"/>
      <c r="D104" s="109" t="s">
        <v>71</v>
      </c>
      <c r="E104" s="245"/>
      <c r="F104" s="110"/>
      <c r="G104" s="110"/>
      <c r="H104" s="245"/>
      <c r="I104" s="240"/>
      <c r="J104" s="149"/>
      <c r="K104" s="38"/>
      <c r="L104" s="38"/>
      <c r="M104" s="38"/>
      <c r="N104" s="1"/>
      <c r="O104" s="1"/>
      <c r="P104" s="1"/>
    </row>
    <row r="105" spans="1:16" ht="12.75" customHeight="1">
      <c r="A105" s="27"/>
      <c r="B105" s="111"/>
      <c r="C105" s="108"/>
      <c r="D105" s="109" t="s">
        <v>72</v>
      </c>
      <c r="E105" s="245"/>
      <c r="F105" s="110"/>
      <c r="G105" s="110"/>
      <c r="H105" s="245"/>
      <c r="I105" s="240"/>
      <c r="J105" s="149"/>
      <c r="K105" s="38"/>
      <c r="L105" s="38"/>
      <c r="M105" s="38"/>
      <c r="N105" s="1"/>
      <c r="O105" s="1"/>
      <c r="P105" s="1"/>
    </row>
    <row r="106" spans="1:16" ht="12.75" customHeight="1">
      <c r="A106" s="27"/>
      <c r="B106" s="111"/>
      <c r="C106" s="108"/>
      <c r="D106" s="109" t="s">
        <v>73</v>
      </c>
      <c r="E106" s="198">
        <f>E107+E109</f>
        <v>2361116.53</v>
      </c>
      <c r="F106" s="110">
        <f>F107+F109</f>
        <v>2289000</v>
      </c>
      <c r="G106" s="110">
        <f>G107+G109</f>
        <v>2498500</v>
      </c>
      <c r="H106" s="198">
        <f>H107+H109</f>
        <v>2495198.42</v>
      </c>
      <c r="I106" s="225">
        <f>H106/G106*100</f>
        <v>99.8678575145087</v>
      </c>
      <c r="J106" s="123">
        <f aca="true" t="shared" si="10" ref="J106:J111">H106/E106*100</f>
        <v>105.67874936693617</v>
      </c>
      <c r="K106" s="38"/>
      <c r="L106" s="38"/>
      <c r="M106" s="38"/>
      <c r="N106" s="1"/>
      <c r="O106" s="1"/>
      <c r="P106" s="1"/>
    </row>
    <row r="107" spans="1:16" ht="12.75" customHeight="1">
      <c r="A107" s="56"/>
      <c r="B107" s="58"/>
      <c r="C107" s="55"/>
      <c r="D107" s="59" t="s">
        <v>69</v>
      </c>
      <c r="E107" s="222">
        <f>E108</f>
        <v>15757.53</v>
      </c>
      <c r="F107" s="60">
        <v>17000</v>
      </c>
      <c r="G107" s="60">
        <v>16500</v>
      </c>
      <c r="H107" s="222">
        <v>16339.42</v>
      </c>
      <c r="I107" s="228">
        <f>H107/G107*100</f>
        <v>99.02678787878789</v>
      </c>
      <c r="J107" s="157">
        <f t="shared" si="10"/>
        <v>103.69277418478657</v>
      </c>
      <c r="K107" s="38"/>
      <c r="L107" s="38"/>
      <c r="M107" s="38"/>
      <c r="N107" s="1"/>
      <c r="O107" s="1"/>
      <c r="P107" s="1"/>
    </row>
    <row r="108" spans="1:16" ht="12.75" customHeight="1">
      <c r="A108" s="30"/>
      <c r="B108" s="44"/>
      <c r="C108" s="31">
        <v>4130</v>
      </c>
      <c r="D108" s="15" t="s">
        <v>74</v>
      </c>
      <c r="E108" s="184">
        <v>15757.53</v>
      </c>
      <c r="F108" s="19">
        <v>17000</v>
      </c>
      <c r="G108" s="19">
        <v>16500</v>
      </c>
      <c r="H108" s="184">
        <v>16339.42</v>
      </c>
      <c r="I108" s="226">
        <f>H108/G108*100</f>
        <v>99.02678787878789</v>
      </c>
      <c r="J108" s="149">
        <f t="shared" si="10"/>
        <v>103.69277418478657</v>
      </c>
      <c r="K108" s="38"/>
      <c r="L108" s="38"/>
      <c r="M108" s="38"/>
      <c r="N108" s="1"/>
      <c r="O108" s="1"/>
      <c r="P108" s="1"/>
    </row>
    <row r="109" spans="1:16" ht="12.75" customHeight="1">
      <c r="A109" s="56"/>
      <c r="B109" s="58"/>
      <c r="C109" s="55"/>
      <c r="D109" s="59" t="s">
        <v>75</v>
      </c>
      <c r="E109" s="199">
        <f>E110</f>
        <v>2345359</v>
      </c>
      <c r="F109" s="60">
        <v>2272000</v>
      </c>
      <c r="G109" s="60">
        <v>2482000</v>
      </c>
      <c r="H109" s="222">
        <f>H110</f>
        <v>2478859</v>
      </c>
      <c r="I109" s="228">
        <f>H109/G109*100</f>
        <v>99.87344883158742</v>
      </c>
      <c r="J109" s="157">
        <f t="shared" si="10"/>
        <v>105.69209234066086</v>
      </c>
      <c r="K109" s="38"/>
      <c r="L109" s="38"/>
      <c r="M109" s="38"/>
      <c r="N109" s="1"/>
      <c r="O109" s="1"/>
      <c r="P109" s="1"/>
    </row>
    <row r="110" spans="1:16" ht="12.75" customHeight="1">
      <c r="A110" s="30"/>
      <c r="B110" s="44"/>
      <c r="C110" s="31">
        <v>4130</v>
      </c>
      <c r="D110" s="15" t="s">
        <v>74</v>
      </c>
      <c r="E110" s="73">
        <v>2345359</v>
      </c>
      <c r="F110" s="19">
        <v>2272000</v>
      </c>
      <c r="G110" s="19">
        <v>2482000</v>
      </c>
      <c r="H110" s="184">
        <v>2478859</v>
      </c>
      <c r="I110" s="226">
        <f>H110/G110*100</f>
        <v>99.87344883158742</v>
      </c>
      <c r="J110" s="149">
        <f t="shared" si="10"/>
        <v>105.69209234066086</v>
      </c>
      <c r="K110" s="38"/>
      <c r="L110" s="38"/>
      <c r="M110" s="38"/>
      <c r="N110" s="1"/>
      <c r="O110" s="1"/>
      <c r="P110" s="1"/>
    </row>
    <row r="111" spans="1:16" ht="12.75" customHeight="1">
      <c r="A111" s="101">
        <v>852</v>
      </c>
      <c r="B111" s="101"/>
      <c r="C111" s="106"/>
      <c r="D111" s="101" t="s">
        <v>188</v>
      </c>
      <c r="E111" s="247">
        <f>E113</f>
        <v>22500</v>
      </c>
      <c r="F111" s="103">
        <f>F113</f>
        <v>18000</v>
      </c>
      <c r="G111" s="103">
        <f>G113</f>
        <v>18000</v>
      </c>
      <c r="H111" s="247">
        <f>H113</f>
        <v>18000</v>
      </c>
      <c r="I111" s="104">
        <v>100</v>
      </c>
      <c r="J111" s="143">
        <f t="shared" si="10"/>
        <v>80</v>
      </c>
      <c r="K111" s="38"/>
      <c r="L111" s="38"/>
      <c r="M111" s="38"/>
      <c r="N111" s="1"/>
      <c r="O111" s="1"/>
      <c r="P111" s="1"/>
    </row>
    <row r="112" spans="1:16" ht="12.75" customHeight="1">
      <c r="A112" s="119"/>
      <c r="B112" s="128">
        <v>85205</v>
      </c>
      <c r="C112" s="128"/>
      <c r="D112" s="129" t="s">
        <v>220</v>
      </c>
      <c r="E112" s="305"/>
      <c r="F112" s="306"/>
      <c r="G112" s="306"/>
      <c r="H112" s="305"/>
      <c r="I112" s="307"/>
      <c r="J112" s="72"/>
      <c r="K112" s="38"/>
      <c r="L112" s="38"/>
      <c r="M112" s="38"/>
      <c r="N112" s="1"/>
      <c r="O112" s="1"/>
      <c r="P112" s="1"/>
    </row>
    <row r="113" spans="1:16" ht="12.75" customHeight="1">
      <c r="A113" s="137"/>
      <c r="B113" s="44"/>
      <c r="C113" s="7"/>
      <c r="D113" s="129" t="s">
        <v>221</v>
      </c>
      <c r="E113" s="305">
        <f>E114</f>
        <v>22500</v>
      </c>
      <c r="F113" s="306">
        <v>18000</v>
      </c>
      <c r="G113" s="306">
        <f>G114</f>
        <v>18000</v>
      </c>
      <c r="H113" s="305">
        <f>H114</f>
        <v>18000</v>
      </c>
      <c r="I113" s="307">
        <v>100</v>
      </c>
      <c r="J113" s="72">
        <f>H113/E113*100</f>
        <v>80</v>
      </c>
      <c r="K113" s="38"/>
      <c r="L113" s="38"/>
      <c r="M113" s="38"/>
      <c r="N113" s="1"/>
      <c r="O113" s="1"/>
      <c r="P113" s="1"/>
    </row>
    <row r="114" spans="1:16" ht="12.75" customHeight="1">
      <c r="A114" s="137"/>
      <c r="B114" s="44"/>
      <c r="C114" s="7"/>
      <c r="D114" s="194" t="s">
        <v>197</v>
      </c>
      <c r="E114" s="252">
        <f>E115+E116</f>
        <v>22500</v>
      </c>
      <c r="F114" s="251">
        <v>18000</v>
      </c>
      <c r="G114" s="251">
        <f>G115+G116</f>
        <v>18000</v>
      </c>
      <c r="H114" s="252">
        <f>H115+H116</f>
        <v>18000</v>
      </c>
      <c r="I114" s="308">
        <v>100</v>
      </c>
      <c r="J114" s="74">
        <f>H114/E114*100</f>
        <v>80</v>
      </c>
      <c r="K114" s="38"/>
      <c r="L114" s="38"/>
      <c r="M114" s="38"/>
      <c r="N114" s="1"/>
      <c r="O114" s="1"/>
      <c r="P114" s="1"/>
    </row>
    <row r="115" spans="1:16" ht="12.75" customHeight="1">
      <c r="A115" s="137"/>
      <c r="B115" s="44"/>
      <c r="C115" s="7">
        <v>4170</v>
      </c>
      <c r="D115" s="15" t="s">
        <v>116</v>
      </c>
      <c r="E115" s="223">
        <v>19740</v>
      </c>
      <c r="F115" s="50">
        <v>0</v>
      </c>
      <c r="G115" s="50">
        <v>15120</v>
      </c>
      <c r="H115" s="223">
        <v>15120</v>
      </c>
      <c r="I115" s="242">
        <f>H115/G115*100</f>
        <v>100</v>
      </c>
      <c r="J115" s="41">
        <f>H115/E115*100</f>
        <v>76.59574468085107</v>
      </c>
      <c r="K115" s="38"/>
      <c r="L115" s="38"/>
      <c r="M115" s="38"/>
      <c r="N115" s="1"/>
      <c r="O115" s="1"/>
      <c r="P115" s="1"/>
    </row>
    <row r="116" spans="1:16" ht="12.75" customHeight="1">
      <c r="A116" s="457"/>
      <c r="B116" s="13"/>
      <c r="C116" s="31">
        <v>4210</v>
      </c>
      <c r="D116" s="15" t="s">
        <v>7</v>
      </c>
      <c r="E116" s="184">
        <v>2760</v>
      </c>
      <c r="F116" s="19">
        <v>18000</v>
      </c>
      <c r="G116" s="19">
        <v>2880</v>
      </c>
      <c r="H116" s="184">
        <v>2880</v>
      </c>
      <c r="I116" s="226">
        <f>H116/G116*100</f>
        <v>100</v>
      </c>
      <c r="J116" s="41">
        <f>H116/E116*100</f>
        <v>104.34782608695652</v>
      </c>
      <c r="K116" s="38"/>
      <c r="L116" s="38"/>
      <c r="M116" s="38"/>
      <c r="N116" s="1"/>
      <c r="O116" s="1"/>
      <c r="P116" s="1"/>
    </row>
    <row r="117" spans="1:16" ht="12.75" customHeight="1">
      <c r="A117" s="158"/>
      <c r="B117" s="158"/>
      <c r="C117" s="158"/>
      <c r="D117" s="158"/>
      <c r="E117" s="253"/>
      <c r="F117" s="161"/>
      <c r="G117" s="161"/>
      <c r="H117" s="253"/>
      <c r="I117" s="232"/>
      <c r="J117" s="70"/>
      <c r="K117" s="38"/>
      <c r="L117" s="38"/>
      <c r="M117" s="38"/>
      <c r="N117" s="1"/>
      <c r="O117" s="1"/>
      <c r="P117" s="1"/>
    </row>
    <row r="118" spans="1:16" ht="12.75" customHeight="1">
      <c r="A118" s="158"/>
      <c r="B118" s="158"/>
      <c r="C118" s="158"/>
      <c r="D118" s="158"/>
      <c r="E118" s="253"/>
      <c r="F118" s="161"/>
      <c r="G118" s="161"/>
      <c r="H118" s="253"/>
      <c r="I118" s="232"/>
      <c r="J118" s="70"/>
      <c r="K118" s="38"/>
      <c r="L118" s="38"/>
      <c r="M118" s="38"/>
      <c r="N118" s="1"/>
      <c r="O118" s="1"/>
      <c r="P118" s="1"/>
    </row>
    <row r="119" spans="1:16" ht="12.75" customHeight="1">
      <c r="A119" s="158"/>
      <c r="B119" s="158"/>
      <c r="C119" s="158"/>
      <c r="D119" s="158"/>
      <c r="E119" s="253"/>
      <c r="F119" s="161"/>
      <c r="G119" s="161"/>
      <c r="H119" s="253"/>
      <c r="I119" s="232"/>
      <c r="J119" s="70"/>
      <c r="K119" s="38"/>
      <c r="L119" s="38"/>
      <c r="M119" s="38"/>
      <c r="N119" s="1"/>
      <c r="O119" s="1"/>
      <c r="P119" s="1"/>
    </row>
    <row r="120" spans="1:16" ht="12.75" customHeight="1">
      <c r="A120" s="158"/>
      <c r="B120" s="158"/>
      <c r="C120" s="158"/>
      <c r="D120" s="158"/>
      <c r="E120" s="253"/>
      <c r="F120" s="161"/>
      <c r="G120" s="161"/>
      <c r="H120" s="253"/>
      <c r="I120" s="232"/>
      <c r="J120" s="70"/>
      <c r="K120" s="38"/>
      <c r="L120" s="38"/>
      <c r="M120" s="38"/>
      <c r="N120" s="1"/>
      <c r="O120" s="1"/>
      <c r="P120" s="1"/>
    </row>
    <row r="121" spans="1:16" ht="12.75" customHeight="1">
      <c r="A121" s="158"/>
      <c r="B121" s="158"/>
      <c r="C121" s="158"/>
      <c r="D121" s="158"/>
      <c r="E121" s="253"/>
      <c r="F121" s="161"/>
      <c r="G121" s="161"/>
      <c r="H121" s="253"/>
      <c r="I121" s="232"/>
      <c r="J121" s="70"/>
      <c r="K121" s="38"/>
      <c r="L121" s="38"/>
      <c r="M121" s="38"/>
      <c r="N121" s="1"/>
      <c r="O121" s="1"/>
      <c r="P121" s="1"/>
    </row>
    <row r="122" spans="1:16" ht="12.75" customHeight="1">
      <c r="A122" s="158"/>
      <c r="B122" s="158"/>
      <c r="C122" s="158"/>
      <c r="D122" s="158"/>
      <c r="E122" s="253"/>
      <c r="F122" s="161" t="s">
        <v>516</v>
      </c>
      <c r="G122" s="161"/>
      <c r="H122" s="253"/>
      <c r="I122" s="232"/>
      <c r="J122" s="70"/>
      <c r="K122" s="38"/>
      <c r="L122" s="38"/>
      <c r="M122" s="38"/>
      <c r="N122" s="1"/>
      <c r="O122" s="1"/>
      <c r="P122" s="1"/>
    </row>
    <row r="123" spans="1:16" ht="12.75" customHeight="1">
      <c r="A123" s="164"/>
      <c r="B123" s="165"/>
      <c r="C123" s="164"/>
      <c r="D123" s="166"/>
      <c r="E123" s="169" t="s">
        <v>3</v>
      </c>
      <c r="F123" s="167" t="s">
        <v>105</v>
      </c>
      <c r="G123" s="168" t="s">
        <v>106</v>
      </c>
      <c r="H123" s="169" t="s">
        <v>3</v>
      </c>
      <c r="I123" s="64" t="s">
        <v>107</v>
      </c>
      <c r="J123" s="65"/>
      <c r="K123" s="38"/>
      <c r="L123" s="38"/>
      <c r="M123" s="38"/>
      <c r="N123" s="1"/>
      <c r="O123" s="1"/>
      <c r="P123" s="1"/>
    </row>
    <row r="124" spans="1:16" ht="12.75" customHeight="1">
      <c r="A124" s="170" t="s">
        <v>102</v>
      </c>
      <c r="B124" s="171" t="s">
        <v>103</v>
      </c>
      <c r="C124" s="170" t="s">
        <v>4</v>
      </c>
      <c r="D124" s="172" t="s">
        <v>104</v>
      </c>
      <c r="E124" s="175" t="s">
        <v>481</v>
      </c>
      <c r="F124" s="173" t="s">
        <v>108</v>
      </c>
      <c r="G124" s="174" t="s">
        <v>109</v>
      </c>
      <c r="H124" s="175" t="s">
        <v>480</v>
      </c>
      <c r="I124" s="66"/>
      <c r="J124" s="67"/>
      <c r="K124" s="38"/>
      <c r="L124" s="38"/>
      <c r="M124" s="38"/>
      <c r="N124" s="1"/>
      <c r="O124" s="1"/>
      <c r="P124" s="1"/>
    </row>
    <row r="125" spans="1:16" ht="12.75" customHeight="1">
      <c r="A125" s="176"/>
      <c r="B125" s="177"/>
      <c r="C125" s="176"/>
      <c r="D125" s="178"/>
      <c r="E125" s="181"/>
      <c r="F125" s="179" t="s">
        <v>435</v>
      </c>
      <c r="G125" s="180" t="s">
        <v>110</v>
      </c>
      <c r="H125" s="181"/>
      <c r="I125" s="71" t="s">
        <v>111</v>
      </c>
      <c r="J125" s="68" t="s">
        <v>112</v>
      </c>
      <c r="K125" s="38"/>
      <c r="L125" s="38"/>
      <c r="M125" s="38"/>
      <c r="N125" s="1"/>
      <c r="O125" s="1"/>
      <c r="P125" s="1"/>
    </row>
    <row r="126" spans="1:16" ht="12.75" customHeight="1">
      <c r="A126" s="449">
        <v>1</v>
      </c>
      <c r="B126" s="449">
        <v>2</v>
      </c>
      <c r="C126" s="449">
        <v>3</v>
      </c>
      <c r="D126" s="449">
        <v>4</v>
      </c>
      <c r="E126" s="475">
        <v>5</v>
      </c>
      <c r="F126" s="475">
        <v>6</v>
      </c>
      <c r="G126" s="475">
        <v>7</v>
      </c>
      <c r="H126" s="476">
        <v>8</v>
      </c>
      <c r="I126" s="477">
        <v>9</v>
      </c>
      <c r="J126" s="478">
        <v>10</v>
      </c>
      <c r="K126" s="38"/>
      <c r="L126" s="38"/>
      <c r="M126" s="38"/>
      <c r="N126" s="1"/>
      <c r="O126" s="1"/>
      <c r="P126" s="1"/>
    </row>
    <row r="127" spans="1:14" s="81" customFormat="1" ht="12.75" customHeight="1">
      <c r="A127" s="107">
        <v>853</v>
      </c>
      <c r="B127" s="101"/>
      <c r="C127" s="101"/>
      <c r="D127" s="152" t="s">
        <v>100</v>
      </c>
      <c r="E127" s="247">
        <f>E128</f>
        <v>100000</v>
      </c>
      <c r="F127" s="103">
        <f>F128</f>
        <v>78000</v>
      </c>
      <c r="G127" s="103">
        <f>G128+G144</f>
        <v>96236</v>
      </c>
      <c r="H127" s="247">
        <f>H128+H144</f>
        <v>96235.88</v>
      </c>
      <c r="I127" s="197">
        <f>H127/G127*100</f>
        <v>99.9998753065381</v>
      </c>
      <c r="J127" s="105">
        <f>H127/E127*100</f>
        <v>96.23588000000001</v>
      </c>
      <c r="K127" s="83"/>
      <c r="L127" s="83"/>
      <c r="M127" s="83"/>
      <c r="N127" s="83"/>
    </row>
    <row r="128" spans="1:14" s="81" customFormat="1" ht="12.75" customHeight="1">
      <c r="A128" s="42"/>
      <c r="B128" s="111">
        <v>85321</v>
      </c>
      <c r="C128" s="109"/>
      <c r="D128" s="109" t="s">
        <v>145</v>
      </c>
      <c r="E128" s="245">
        <f>E129</f>
        <v>100000</v>
      </c>
      <c r="F128" s="110">
        <f>F129</f>
        <v>78000</v>
      </c>
      <c r="G128" s="110">
        <v>87000</v>
      </c>
      <c r="H128" s="245">
        <v>87000</v>
      </c>
      <c r="I128" s="133">
        <f aca="true" t="shared" si="11" ref="I128:I141">H128/G128*100</f>
        <v>100</v>
      </c>
      <c r="J128" s="72">
        <f aca="true" t="shared" si="12" ref="J128:J137">H128/E128*100</f>
        <v>87</v>
      </c>
      <c r="K128" s="83"/>
      <c r="L128" s="83"/>
      <c r="M128" s="83"/>
      <c r="N128" s="83"/>
    </row>
    <row r="129" spans="1:14" s="81" customFormat="1" ht="12.75" customHeight="1">
      <c r="A129" s="27"/>
      <c r="B129" s="111"/>
      <c r="C129" s="109"/>
      <c r="D129" s="59" t="s">
        <v>197</v>
      </c>
      <c r="E129" s="222">
        <f>SUM(E130:E142)</f>
        <v>100000</v>
      </c>
      <c r="F129" s="60">
        <f>SUM(F130:F142)</f>
        <v>78000</v>
      </c>
      <c r="G129" s="60">
        <f>SUM(G130:G142)</f>
        <v>87000</v>
      </c>
      <c r="H129" s="222">
        <f>SUM(H130:H142)</f>
        <v>87000</v>
      </c>
      <c r="I129" s="131">
        <f>H129/G129*100</f>
        <v>100</v>
      </c>
      <c r="J129" s="74">
        <f>H129/E129*100</f>
        <v>87</v>
      </c>
      <c r="K129" s="83"/>
      <c r="L129" s="83"/>
      <c r="M129" s="83"/>
      <c r="N129" s="83"/>
    </row>
    <row r="130" spans="1:14" s="81" customFormat="1" ht="12.75" customHeight="1">
      <c r="A130" s="30"/>
      <c r="B130" s="44"/>
      <c r="C130" s="15">
        <v>4010</v>
      </c>
      <c r="D130" s="15" t="s">
        <v>11</v>
      </c>
      <c r="E130" s="184">
        <v>39401.95</v>
      </c>
      <c r="F130" s="19">
        <v>38855</v>
      </c>
      <c r="G130" s="19">
        <v>27205</v>
      </c>
      <c r="H130" s="184">
        <v>27204.06</v>
      </c>
      <c r="I130" s="130">
        <f t="shared" si="11"/>
        <v>99.99654475280279</v>
      </c>
      <c r="J130" s="41">
        <f t="shared" si="12"/>
        <v>69.04242048934127</v>
      </c>
      <c r="K130" s="83"/>
      <c r="L130" s="83"/>
      <c r="M130" s="83"/>
      <c r="N130" s="83"/>
    </row>
    <row r="131" spans="1:14" s="81" customFormat="1" ht="12.75" customHeight="1">
      <c r="A131" s="30"/>
      <c r="B131" s="44"/>
      <c r="C131" s="15">
        <v>4040</v>
      </c>
      <c r="D131" s="15" t="s">
        <v>12</v>
      </c>
      <c r="E131" s="184">
        <v>3005.81</v>
      </c>
      <c r="F131" s="19">
        <v>3194</v>
      </c>
      <c r="G131" s="19">
        <v>3176</v>
      </c>
      <c r="H131" s="184">
        <v>3176.47</v>
      </c>
      <c r="I131" s="130">
        <f t="shared" si="11"/>
        <v>100.014798488665</v>
      </c>
      <c r="J131" s="41">
        <f t="shared" si="12"/>
        <v>105.67767091066966</v>
      </c>
      <c r="K131" s="83"/>
      <c r="L131" s="83"/>
      <c r="M131" s="83"/>
      <c r="N131" s="83"/>
    </row>
    <row r="132" spans="1:14" s="81" customFormat="1" ht="12.75" customHeight="1">
      <c r="A132" s="30"/>
      <c r="B132" s="44"/>
      <c r="C132" s="15">
        <v>4110</v>
      </c>
      <c r="D132" s="15" t="s">
        <v>13</v>
      </c>
      <c r="E132" s="184">
        <v>7346.93</v>
      </c>
      <c r="F132" s="19">
        <v>7300</v>
      </c>
      <c r="G132" s="19">
        <v>7287</v>
      </c>
      <c r="H132" s="184">
        <v>7287</v>
      </c>
      <c r="I132" s="130">
        <f t="shared" si="11"/>
        <v>100</v>
      </c>
      <c r="J132" s="41">
        <f t="shared" si="12"/>
        <v>99.18428513678502</v>
      </c>
      <c r="K132" s="83"/>
      <c r="L132" s="83"/>
      <c r="M132" s="83"/>
      <c r="N132" s="83"/>
    </row>
    <row r="133" spans="1:14" s="81" customFormat="1" ht="12.75" customHeight="1">
      <c r="A133" s="30"/>
      <c r="B133" s="44"/>
      <c r="C133" s="15">
        <v>4120</v>
      </c>
      <c r="D133" s="15" t="s">
        <v>14</v>
      </c>
      <c r="E133" s="184">
        <v>1043.91</v>
      </c>
      <c r="F133" s="19">
        <v>1030</v>
      </c>
      <c r="G133" s="19">
        <v>1032</v>
      </c>
      <c r="H133" s="184">
        <v>1032</v>
      </c>
      <c r="I133" s="130">
        <f t="shared" si="11"/>
        <v>100</v>
      </c>
      <c r="J133" s="41">
        <f t="shared" si="12"/>
        <v>98.85909704859614</v>
      </c>
      <c r="K133" s="83"/>
      <c r="L133" s="83"/>
      <c r="M133" s="83"/>
      <c r="N133" s="83"/>
    </row>
    <row r="134" spans="1:14" s="81" customFormat="1" ht="12.75" customHeight="1">
      <c r="A134" s="30"/>
      <c r="B134" s="44"/>
      <c r="C134" s="15">
        <v>4170</v>
      </c>
      <c r="D134" s="15" t="s">
        <v>116</v>
      </c>
      <c r="E134" s="184">
        <v>36540</v>
      </c>
      <c r="F134" s="19">
        <v>19228</v>
      </c>
      <c r="G134" s="19">
        <v>35459</v>
      </c>
      <c r="H134" s="184">
        <v>35459</v>
      </c>
      <c r="I134" s="130">
        <f t="shared" si="11"/>
        <v>100</v>
      </c>
      <c r="J134" s="41">
        <f t="shared" si="12"/>
        <v>97.0415982484948</v>
      </c>
      <c r="K134" s="83"/>
      <c r="L134" s="83"/>
      <c r="M134" s="83"/>
      <c r="N134" s="83"/>
    </row>
    <row r="135" spans="1:14" s="81" customFormat="1" ht="12.75" customHeight="1">
      <c r="A135" s="47"/>
      <c r="B135" s="44"/>
      <c r="C135" s="15">
        <v>4210</v>
      </c>
      <c r="D135" s="15" t="s">
        <v>7</v>
      </c>
      <c r="E135" s="184">
        <v>1889.6</v>
      </c>
      <c r="F135" s="19">
        <v>3000</v>
      </c>
      <c r="G135" s="19">
        <v>2653</v>
      </c>
      <c r="H135" s="184">
        <v>2653.47</v>
      </c>
      <c r="I135" s="130">
        <f t="shared" si="11"/>
        <v>100.01771579344138</v>
      </c>
      <c r="J135" s="41">
        <f t="shared" si="12"/>
        <v>140.42495766299746</v>
      </c>
      <c r="K135" s="83"/>
      <c r="L135" s="83"/>
      <c r="M135" s="83"/>
      <c r="N135" s="83"/>
    </row>
    <row r="136" spans="1:14" s="81" customFormat="1" ht="12.75" customHeight="1">
      <c r="A136" s="47"/>
      <c r="B136" s="44"/>
      <c r="C136" s="15">
        <v>4280</v>
      </c>
      <c r="D136" s="15" t="s">
        <v>95</v>
      </c>
      <c r="E136" s="184">
        <v>75</v>
      </c>
      <c r="F136" s="19">
        <v>0</v>
      </c>
      <c r="G136" s="19">
        <v>0</v>
      </c>
      <c r="H136" s="184">
        <v>0</v>
      </c>
      <c r="I136" s="130">
        <v>0</v>
      </c>
      <c r="J136" s="41">
        <v>0</v>
      </c>
      <c r="K136" s="83"/>
      <c r="L136" s="83"/>
      <c r="M136" s="83"/>
      <c r="N136" s="83"/>
    </row>
    <row r="137" spans="1:14" s="81" customFormat="1" ht="12.75" customHeight="1">
      <c r="A137" s="47"/>
      <c r="B137" s="44"/>
      <c r="C137" s="15">
        <v>4300</v>
      </c>
      <c r="D137" s="15" t="s">
        <v>10</v>
      </c>
      <c r="E137" s="184">
        <v>8764.98</v>
      </c>
      <c r="F137" s="19">
        <v>4093</v>
      </c>
      <c r="G137" s="19">
        <v>8239</v>
      </c>
      <c r="H137" s="184">
        <v>8239</v>
      </c>
      <c r="I137" s="130">
        <f t="shared" si="11"/>
        <v>100</v>
      </c>
      <c r="J137" s="41">
        <f t="shared" si="12"/>
        <v>93.99907358602074</v>
      </c>
      <c r="K137" s="83"/>
      <c r="L137" s="83"/>
      <c r="M137" s="83"/>
      <c r="N137" s="83"/>
    </row>
    <row r="138" spans="1:14" s="81" customFormat="1" ht="12.75" customHeight="1">
      <c r="A138" s="47"/>
      <c r="B138" s="44"/>
      <c r="C138" s="15">
        <v>4350</v>
      </c>
      <c r="D138" s="15" t="s">
        <v>124</v>
      </c>
      <c r="E138" s="184">
        <v>492.97</v>
      </c>
      <c r="F138" s="19">
        <v>800</v>
      </c>
      <c r="G138" s="19">
        <v>675</v>
      </c>
      <c r="H138" s="184">
        <v>675</v>
      </c>
      <c r="I138" s="130">
        <f t="shared" si="11"/>
        <v>100</v>
      </c>
      <c r="J138" s="41">
        <f>H138/E138*100</f>
        <v>136.9251678601132</v>
      </c>
      <c r="K138" s="83"/>
      <c r="L138" s="83"/>
      <c r="M138" s="83"/>
      <c r="N138" s="83"/>
    </row>
    <row r="139" spans="1:14" s="81" customFormat="1" ht="12.75" customHeight="1">
      <c r="A139" s="47"/>
      <c r="B139" s="44"/>
      <c r="C139" s="15">
        <v>4370</v>
      </c>
      <c r="D139" s="15" t="s">
        <v>337</v>
      </c>
      <c r="E139" s="184">
        <v>202.92</v>
      </c>
      <c r="F139" s="19">
        <v>0</v>
      </c>
      <c r="G139" s="19">
        <v>0</v>
      </c>
      <c r="H139" s="184">
        <v>0</v>
      </c>
      <c r="I139" s="130">
        <v>0</v>
      </c>
      <c r="J139" s="41">
        <f>H139/E139*100</f>
        <v>0</v>
      </c>
      <c r="K139" s="83"/>
      <c r="L139" s="83"/>
      <c r="M139" s="83"/>
      <c r="N139" s="83"/>
    </row>
    <row r="140" spans="1:14" s="81" customFormat="1" ht="12.75" customHeight="1">
      <c r="A140" s="47"/>
      <c r="B140" s="44"/>
      <c r="C140" s="15">
        <v>4410</v>
      </c>
      <c r="D140" s="15" t="s">
        <v>16</v>
      </c>
      <c r="E140" s="184">
        <v>32</v>
      </c>
      <c r="F140" s="19">
        <v>0</v>
      </c>
      <c r="G140" s="19">
        <v>180</v>
      </c>
      <c r="H140" s="184">
        <v>180</v>
      </c>
      <c r="I140" s="130">
        <f t="shared" si="11"/>
        <v>100</v>
      </c>
      <c r="J140" s="41">
        <f>H140/E140*100</f>
        <v>562.5</v>
      </c>
      <c r="K140" s="83"/>
      <c r="L140" s="83"/>
      <c r="M140" s="83"/>
      <c r="N140" s="83"/>
    </row>
    <row r="141" spans="1:14" s="81" customFormat="1" ht="12.75" customHeight="1">
      <c r="A141" s="47"/>
      <c r="B141" s="44"/>
      <c r="C141" s="15">
        <v>4440</v>
      </c>
      <c r="D141" s="15" t="s">
        <v>17</v>
      </c>
      <c r="E141" s="184">
        <v>1093.93</v>
      </c>
      <c r="F141" s="19">
        <v>500</v>
      </c>
      <c r="G141" s="19">
        <v>1094</v>
      </c>
      <c r="H141" s="184">
        <v>1094</v>
      </c>
      <c r="I141" s="130">
        <f t="shared" si="11"/>
        <v>100</v>
      </c>
      <c r="J141" s="41">
        <f>H141/E141*100</f>
        <v>100.00639894691616</v>
      </c>
      <c r="K141" s="83"/>
      <c r="L141" s="83"/>
      <c r="M141" s="83"/>
      <c r="N141" s="83"/>
    </row>
    <row r="142" spans="1:14" s="81" customFormat="1" ht="12.75" customHeight="1">
      <c r="A142" s="47"/>
      <c r="B142" s="44"/>
      <c r="C142" s="15">
        <v>4700</v>
      </c>
      <c r="D142" s="15" t="s">
        <v>152</v>
      </c>
      <c r="E142" s="184">
        <v>110</v>
      </c>
      <c r="F142" s="19">
        <v>0</v>
      </c>
      <c r="G142" s="19">
        <v>0</v>
      </c>
      <c r="H142" s="184">
        <v>0</v>
      </c>
      <c r="I142" s="130">
        <v>0</v>
      </c>
      <c r="J142" s="41">
        <f>H142/E142*100</f>
        <v>0</v>
      </c>
      <c r="K142" s="83"/>
      <c r="L142" s="83"/>
      <c r="M142" s="83"/>
      <c r="N142" s="83"/>
    </row>
    <row r="143" spans="1:14" s="81" customFormat="1" ht="12.75" customHeight="1">
      <c r="A143" s="47"/>
      <c r="B143" s="44"/>
      <c r="C143" s="15"/>
      <c r="D143" s="15"/>
      <c r="E143" s="184"/>
      <c r="F143" s="19"/>
      <c r="G143" s="19"/>
      <c r="H143" s="184"/>
      <c r="I143" s="130"/>
      <c r="J143" s="41"/>
      <c r="K143" s="83"/>
      <c r="L143" s="83"/>
      <c r="M143" s="83"/>
      <c r="N143" s="83"/>
    </row>
    <row r="144" spans="1:14" s="81" customFormat="1" ht="12.75" customHeight="1">
      <c r="A144" s="137"/>
      <c r="B144" s="136">
        <v>85334</v>
      </c>
      <c r="C144" s="121"/>
      <c r="D144" s="151" t="s">
        <v>485</v>
      </c>
      <c r="E144" s="254">
        <v>0</v>
      </c>
      <c r="F144" s="122">
        <v>0</v>
      </c>
      <c r="G144" s="122">
        <v>9236</v>
      </c>
      <c r="H144" s="254">
        <v>9235.88</v>
      </c>
      <c r="I144" s="413">
        <f>H144/G144*100</f>
        <v>99.99870073624945</v>
      </c>
      <c r="J144" s="123">
        <v>0</v>
      </c>
      <c r="K144" s="83"/>
      <c r="L144" s="83"/>
      <c r="M144" s="83"/>
      <c r="N144" s="83"/>
    </row>
    <row r="145" spans="1:14" s="81" customFormat="1" ht="12.75" customHeight="1">
      <c r="A145" s="137"/>
      <c r="B145" s="148"/>
      <c r="C145" s="125">
        <v>3110</v>
      </c>
      <c r="D145" s="710" t="s">
        <v>486</v>
      </c>
      <c r="E145" s="257">
        <v>0</v>
      </c>
      <c r="F145" s="126">
        <v>0</v>
      </c>
      <c r="G145" s="126">
        <v>6236</v>
      </c>
      <c r="H145" s="257">
        <v>6235.88</v>
      </c>
      <c r="I145" s="644">
        <f>H145/G145*100</f>
        <v>99.99807568954459</v>
      </c>
      <c r="J145" s="149">
        <v>0</v>
      </c>
      <c r="K145" s="83"/>
      <c r="L145" s="83"/>
      <c r="M145" s="83"/>
      <c r="N145" s="83"/>
    </row>
    <row r="146" spans="1:14" s="81" customFormat="1" ht="12.75" customHeight="1">
      <c r="A146" s="48"/>
      <c r="B146" s="44"/>
      <c r="C146" s="15"/>
      <c r="D146" s="15"/>
      <c r="E146" s="184"/>
      <c r="F146" s="19"/>
      <c r="G146" s="19"/>
      <c r="H146" s="184"/>
      <c r="I146" s="130"/>
      <c r="J146" s="41"/>
      <c r="K146" s="83"/>
      <c r="L146" s="83"/>
      <c r="M146" s="83"/>
      <c r="N146" s="83"/>
    </row>
    <row r="147" spans="1:14" s="81" customFormat="1" ht="12.75" customHeight="1">
      <c r="A147" s="686"/>
      <c r="B147" s="268"/>
      <c r="C147" s="268"/>
      <c r="D147" s="269" t="s">
        <v>212</v>
      </c>
      <c r="E147" s="270"/>
      <c r="F147" s="271"/>
      <c r="G147" s="270"/>
      <c r="H147" s="272"/>
      <c r="I147" s="273"/>
      <c r="J147" s="274"/>
      <c r="K147" s="83"/>
      <c r="L147" s="83"/>
      <c r="M147" s="83"/>
      <c r="N147" s="83"/>
    </row>
    <row r="148" spans="1:14" s="81" customFormat="1" ht="12.75" customHeight="1">
      <c r="A148" s="275"/>
      <c r="B148" s="275"/>
      <c r="C148" s="275"/>
      <c r="D148" s="276" t="s">
        <v>213</v>
      </c>
      <c r="E148" s="436">
        <f>E9+E12+E21+E48+E72+E127+E103+E111</f>
        <v>6297013.529999999</v>
      </c>
      <c r="F148" s="278">
        <f>F9+F12+F21+F48+F72+F111+F127+F103</f>
        <v>5930000</v>
      </c>
      <c r="G148" s="277">
        <f>G9+G12+G21+G48+G72+G111+G127+G103</f>
        <v>6607320</v>
      </c>
      <c r="H148" s="281">
        <f>H12+H21+H48+H72+H111+H127+H9+H103</f>
        <v>6604018.299999999</v>
      </c>
      <c r="I148" s="279">
        <f>H148/G148*100</f>
        <v>99.95002966406953</v>
      </c>
      <c r="J148" s="280">
        <f>H148/E148*100</f>
        <v>104.87540273714482</v>
      </c>
      <c r="K148" s="83"/>
      <c r="L148" s="83"/>
      <c r="M148" s="83"/>
      <c r="N148" s="83"/>
    </row>
    <row r="149" spans="1:14" s="81" customFormat="1" ht="12.75" customHeight="1">
      <c r="A149" s="282"/>
      <c r="B149" s="282"/>
      <c r="C149" s="282"/>
      <c r="D149" s="583" t="s">
        <v>214</v>
      </c>
      <c r="E149" s="145">
        <v>0</v>
      </c>
      <c r="F149" s="145">
        <v>0</v>
      </c>
      <c r="G149" s="145">
        <v>0</v>
      </c>
      <c r="H149" s="384">
        <v>0</v>
      </c>
      <c r="I149" s="384">
        <v>0</v>
      </c>
      <c r="J149" s="384">
        <v>0</v>
      </c>
      <c r="K149" s="83"/>
      <c r="L149" s="83"/>
      <c r="M149" s="83"/>
      <c r="N149" s="83"/>
    </row>
    <row r="150" spans="1:14" s="81" customFormat="1" ht="12.75" customHeight="1">
      <c r="A150" s="49"/>
      <c r="B150" s="49"/>
      <c r="C150" s="49"/>
      <c r="D150" s="49"/>
      <c r="E150" s="84"/>
      <c r="F150" s="84"/>
      <c r="G150" s="84"/>
      <c r="H150" s="82"/>
      <c r="I150" s="89"/>
      <c r="J150" s="89"/>
      <c r="K150" s="83"/>
      <c r="L150" s="83"/>
      <c r="M150" s="83"/>
      <c r="N150" s="83"/>
    </row>
    <row r="151" spans="1:14" s="81" customFormat="1" ht="12.75" customHeight="1">
      <c r="A151" s="49"/>
      <c r="B151" s="49"/>
      <c r="C151" s="49"/>
      <c r="D151" s="49"/>
      <c r="E151" s="84"/>
      <c r="F151" s="84"/>
      <c r="G151" s="84"/>
      <c r="H151" s="82"/>
      <c r="I151" s="89"/>
      <c r="J151" s="89"/>
      <c r="K151" s="83"/>
      <c r="L151" s="83"/>
      <c r="M151" s="83"/>
      <c r="N151" s="83"/>
    </row>
    <row r="152" spans="1:14" s="81" customFormat="1" ht="12.75" customHeight="1">
      <c r="A152" s="49"/>
      <c r="B152" s="49"/>
      <c r="C152" s="49"/>
      <c r="D152" s="49"/>
      <c r="E152" s="681"/>
      <c r="F152" s="682"/>
      <c r="G152" s="682"/>
      <c r="H152" s="89"/>
      <c r="I152" s="89"/>
      <c r="J152" s="89"/>
      <c r="K152" s="83"/>
      <c r="L152" s="83"/>
      <c r="M152" s="83"/>
      <c r="N152" s="83"/>
    </row>
    <row r="153" spans="1:14" s="81" customFormat="1" ht="12.75" customHeight="1">
      <c r="A153" s="49"/>
      <c r="B153" s="49"/>
      <c r="C153" s="49"/>
      <c r="D153" s="49"/>
      <c r="E153" s="84"/>
      <c r="F153" s="84"/>
      <c r="G153" s="84"/>
      <c r="H153" s="82"/>
      <c r="I153" s="89"/>
      <c r="J153" s="89"/>
      <c r="K153" s="83"/>
      <c r="L153" s="83"/>
      <c r="M153" s="83"/>
      <c r="N153" s="83"/>
    </row>
    <row r="154" spans="1:14" s="81" customFormat="1" ht="12.75" customHeight="1">
      <c r="A154" s="49"/>
      <c r="B154" s="49"/>
      <c r="C154" s="49"/>
      <c r="D154" s="49"/>
      <c r="E154" s="84"/>
      <c r="F154" s="84"/>
      <c r="G154" s="84"/>
      <c r="H154" s="82"/>
      <c r="I154" s="89"/>
      <c r="J154" s="89"/>
      <c r="K154" s="83"/>
      <c r="L154" s="83"/>
      <c r="M154" s="83"/>
      <c r="N154" s="83"/>
    </row>
    <row r="155" spans="1:14" s="81" customFormat="1" ht="12.75" customHeight="1">
      <c r="A155" s="49"/>
      <c r="B155" s="49"/>
      <c r="C155" s="49"/>
      <c r="D155" s="49"/>
      <c r="E155" s="84"/>
      <c r="F155" s="84"/>
      <c r="G155" s="84"/>
      <c r="H155" s="82"/>
      <c r="I155" s="89"/>
      <c r="J155" s="89"/>
      <c r="K155" s="83"/>
      <c r="L155" s="83"/>
      <c r="M155" s="83"/>
      <c r="N155" s="83"/>
    </row>
    <row r="156" spans="1:14" s="81" customFormat="1" ht="12.75" customHeight="1">
      <c r="A156" s="49"/>
      <c r="B156" s="49"/>
      <c r="C156" s="49"/>
      <c r="D156" s="49"/>
      <c r="E156" s="84"/>
      <c r="F156" s="84"/>
      <c r="G156" s="84"/>
      <c r="H156" s="82"/>
      <c r="I156" s="89"/>
      <c r="J156" s="89"/>
      <c r="K156" s="83"/>
      <c r="L156" s="83"/>
      <c r="M156" s="83"/>
      <c r="N156" s="83"/>
    </row>
    <row r="157" spans="1:14" s="81" customFormat="1" ht="12.75" customHeight="1">
      <c r="A157" s="49"/>
      <c r="B157" s="49"/>
      <c r="C157" s="49"/>
      <c r="D157" s="49"/>
      <c r="E157" s="84"/>
      <c r="F157" s="84"/>
      <c r="G157" s="84"/>
      <c r="H157" s="82"/>
      <c r="I157" s="89"/>
      <c r="J157" s="89"/>
      <c r="K157" s="83"/>
      <c r="L157" s="83"/>
      <c r="M157" s="83"/>
      <c r="N157" s="83"/>
    </row>
    <row r="158" spans="1:14" s="81" customFormat="1" ht="12.75" customHeight="1">
      <c r="A158" s="49"/>
      <c r="B158" s="49"/>
      <c r="C158" s="49"/>
      <c r="D158" s="49"/>
      <c r="E158" s="84"/>
      <c r="F158" s="84"/>
      <c r="G158" s="84"/>
      <c r="H158" s="82"/>
      <c r="I158" s="89"/>
      <c r="J158" s="89"/>
      <c r="K158" s="83"/>
      <c r="L158" s="83"/>
      <c r="M158" s="83"/>
      <c r="N158" s="83"/>
    </row>
    <row r="159" spans="1:14" s="81" customFormat="1" ht="12.75" customHeight="1">
      <c r="A159" s="49"/>
      <c r="B159" s="49"/>
      <c r="C159" s="49"/>
      <c r="D159" s="49"/>
      <c r="E159" s="84"/>
      <c r="F159" s="84"/>
      <c r="G159" s="84"/>
      <c r="H159" s="82"/>
      <c r="I159" s="89"/>
      <c r="J159" s="89"/>
      <c r="K159" s="83"/>
      <c r="L159" s="83"/>
      <c r="M159" s="83"/>
      <c r="N159" s="83"/>
    </row>
    <row r="160" spans="1:14" s="81" customFormat="1" ht="12.75" customHeight="1">
      <c r="A160" s="49"/>
      <c r="B160" s="49"/>
      <c r="C160" s="49"/>
      <c r="D160" s="49"/>
      <c r="E160" s="84"/>
      <c r="F160" s="84"/>
      <c r="G160" s="84"/>
      <c r="H160" s="82"/>
      <c r="I160" s="89"/>
      <c r="J160" s="89"/>
      <c r="K160" s="83"/>
      <c r="L160" s="83"/>
      <c r="M160" s="83"/>
      <c r="N160" s="83"/>
    </row>
    <row r="161" spans="1:14" s="81" customFormat="1" ht="12.75" customHeight="1">
      <c r="A161" s="49"/>
      <c r="B161" s="49"/>
      <c r="C161" s="49"/>
      <c r="D161" s="49"/>
      <c r="E161" s="84"/>
      <c r="F161" s="84"/>
      <c r="G161" s="84"/>
      <c r="H161" s="82"/>
      <c r="I161" s="89"/>
      <c r="J161" s="89"/>
      <c r="K161" s="83"/>
      <c r="L161" s="83"/>
      <c r="M161" s="83"/>
      <c r="N161" s="83"/>
    </row>
    <row r="162" spans="1:14" s="81" customFormat="1" ht="12.75" customHeight="1">
      <c r="A162" s="49"/>
      <c r="B162" s="49"/>
      <c r="C162" s="49"/>
      <c r="D162" s="49"/>
      <c r="E162" s="84"/>
      <c r="F162" s="84"/>
      <c r="G162" s="84"/>
      <c r="H162" s="82"/>
      <c r="I162" s="89"/>
      <c r="J162" s="89"/>
      <c r="K162" s="83"/>
      <c r="L162" s="83"/>
      <c r="M162" s="83"/>
      <c r="N162" s="83"/>
    </row>
    <row r="163" spans="1:14" s="81" customFormat="1" ht="12.75" customHeight="1">
      <c r="A163" s="49"/>
      <c r="B163" s="49"/>
      <c r="C163" s="49"/>
      <c r="D163" s="49"/>
      <c r="E163" s="84"/>
      <c r="F163" s="84"/>
      <c r="G163" s="84"/>
      <c r="H163" s="82"/>
      <c r="I163" s="89"/>
      <c r="J163" s="89"/>
      <c r="K163" s="83"/>
      <c r="L163" s="83"/>
      <c r="M163" s="83"/>
      <c r="N163" s="83"/>
    </row>
    <row r="164" spans="1:14" s="81" customFormat="1" ht="12.75" customHeight="1">
      <c r="A164" s="49"/>
      <c r="B164" s="49"/>
      <c r="C164" s="49"/>
      <c r="D164" s="49"/>
      <c r="E164" s="84"/>
      <c r="F164" s="84"/>
      <c r="G164" s="84"/>
      <c r="H164" s="82"/>
      <c r="I164" s="89"/>
      <c r="J164" s="89"/>
      <c r="K164" s="83"/>
      <c r="L164" s="83"/>
      <c r="M164" s="83"/>
      <c r="N164" s="83"/>
    </row>
    <row r="165" spans="1:14" s="81" customFormat="1" ht="12.75" customHeight="1">
      <c r="A165" s="49"/>
      <c r="B165" s="49"/>
      <c r="C165" s="49"/>
      <c r="D165" s="49"/>
      <c r="E165" s="84"/>
      <c r="F165" s="84"/>
      <c r="G165" s="84"/>
      <c r="H165" s="82"/>
      <c r="I165" s="89"/>
      <c r="J165" s="89"/>
      <c r="K165" s="83"/>
      <c r="L165" s="83"/>
      <c r="M165" s="83"/>
      <c r="N165" s="83"/>
    </row>
    <row r="166" spans="1:14" s="81" customFormat="1" ht="12.75" customHeight="1">
      <c r="A166" s="49"/>
      <c r="B166" s="49"/>
      <c r="C166" s="49"/>
      <c r="D166" s="49"/>
      <c r="E166" s="84"/>
      <c r="F166" s="84"/>
      <c r="G166" s="84"/>
      <c r="H166" s="82"/>
      <c r="I166" s="89"/>
      <c r="J166" s="89"/>
      <c r="K166" s="83"/>
      <c r="L166" s="83"/>
      <c r="M166" s="83"/>
      <c r="N166" s="83"/>
    </row>
    <row r="167" spans="1:14" s="81" customFormat="1" ht="12.75" customHeight="1">
      <c r="A167" s="49"/>
      <c r="B167" s="49"/>
      <c r="C167" s="49"/>
      <c r="D167" s="49"/>
      <c r="E167" s="84"/>
      <c r="F167" s="84"/>
      <c r="G167" s="84"/>
      <c r="H167" s="82"/>
      <c r="I167" s="89"/>
      <c r="J167" s="89"/>
      <c r="K167" s="83"/>
      <c r="L167" s="83"/>
      <c r="M167" s="83"/>
      <c r="N167" s="83"/>
    </row>
    <row r="168" spans="1:14" s="81" customFormat="1" ht="12.75" customHeight="1">
      <c r="A168" s="49"/>
      <c r="B168" s="49"/>
      <c r="C168" s="49"/>
      <c r="D168" s="49"/>
      <c r="E168" s="84"/>
      <c r="F168" s="84"/>
      <c r="G168" s="84"/>
      <c r="H168" s="82"/>
      <c r="I168" s="89"/>
      <c r="J168" s="89"/>
      <c r="K168" s="83"/>
      <c r="L168" s="83"/>
      <c r="M168" s="83"/>
      <c r="N168" s="83"/>
    </row>
    <row r="169" spans="1:14" s="81" customFormat="1" ht="12.75" customHeight="1">
      <c r="A169" s="49"/>
      <c r="B169" s="49"/>
      <c r="C169" s="49"/>
      <c r="D169" s="49"/>
      <c r="E169" s="84"/>
      <c r="F169" s="84"/>
      <c r="G169" s="84"/>
      <c r="H169" s="82"/>
      <c r="I169" s="89"/>
      <c r="J169" s="89"/>
      <c r="K169" s="83"/>
      <c r="L169" s="83"/>
      <c r="M169" s="83"/>
      <c r="N169" s="83"/>
    </row>
    <row r="170" spans="1:14" s="81" customFormat="1" ht="12.75" customHeight="1">
      <c r="A170" s="49"/>
      <c r="B170" s="49"/>
      <c r="C170" s="49"/>
      <c r="D170" s="49"/>
      <c r="E170" s="84"/>
      <c r="F170" s="84"/>
      <c r="G170" s="84"/>
      <c r="H170" s="82"/>
      <c r="I170" s="89"/>
      <c r="J170" s="89"/>
      <c r="K170" s="83"/>
      <c r="L170" s="83"/>
      <c r="M170" s="83"/>
      <c r="N170" s="83"/>
    </row>
    <row r="171" spans="1:14" s="81" customFormat="1" ht="12.75" customHeight="1">
      <c r="A171" s="49"/>
      <c r="B171" s="49"/>
      <c r="C171" s="49"/>
      <c r="D171" s="49"/>
      <c r="E171" s="84"/>
      <c r="F171" s="84"/>
      <c r="G171" s="84"/>
      <c r="H171" s="82"/>
      <c r="I171" s="89"/>
      <c r="J171" s="89"/>
      <c r="K171" s="83"/>
      <c r="L171" s="83"/>
      <c r="M171" s="83"/>
      <c r="N171" s="83"/>
    </row>
    <row r="172" spans="1:14" s="81" customFormat="1" ht="12.75" customHeight="1">
      <c r="A172" s="49"/>
      <c r="B172" s="49"/>
      <c r="C172" s="49"/>
      <c r="D172" s="49"/>
      <c r="E172" s="84"/>
      <c r="F172" s="84"/>
      <c r="G172" s="84"/>
      <c r="H172" s="82"/>
      <c r="I172" s="89"/>
      <c r="J172" s="89"/>
      <c r="K172" s="83"/>
      <c r="L172" s="83"/>
      <c r="M172" s="83"/>
      <c r="N172" s="83"/>
    </row>
    <row r="173" spans="1:14" s="81" customFormat="1" ht="12.75" customHeight="1">
      <c r="A173" s="49"/>
      <c r="B173" s="49"/>
      <c r="C173" s="49"/>
      <c r="D173" s="49"/>
      <c r="E173" s="84"/>
      <c r="F173" s="84"/>
      <c r="G173" s="84"/>
      <c r="H173" s="82"/>
      <c r="I173" s="89"/>
      <c r="J173" s="89"/>
      <c r="K173" s="83"/>
      <c r="L173" s="83"/>
      <c r="M173" s="83"/>
      <c r="N173" s="83"/>
    </row>
    <row r="174" spans="1:14" s="81" customFormat="1" ht="12.75" customHeight="1">
      <c r="A174" s="49"/>
      <c r="B174" s="49"/>
      <c r="C174" s="49"/>
      <c r="D174" s="49"/>
      <c r="E174" s="84"/>
      <c r="F174" s="84"/>
      <c r="G174" s="84"/>
      <c r="H174" s="82"/>
      <c r="I174" s="89"/>
      <c r="J174" s="89"/>
      <c r="K174" s="83"/>
      <c r="L174" s="83"/>
      <c r="M174" s="83"/>
      <c r="N174" s="83"/>
    </row>
    <row r="175" spans="1:14" s="81" customFormat="1" ht="12.75" customHeight="1">
      <c r="A175" s="49"/>
      <c r="B175" s="49"/>
      <c r="C175" s="49"/>
      <c r="D175" s="49"/>
      <c r="E175" s="84"/>
      <c r="F175" s="84"/>
      <c r="G175" s="84"/>
      <c r="H175" s="82"/>
      <c r="I175" s="89"/>
      <c r="J175" s="89"/>
      <c r="K175" s="83"/>
      <c r="L175" s="83"/>
      <c r="M175" s="83"/>
      <c r="N175" s="83"/>
    </row>
    <row r="176" spans="1:14" s="81" customFormat="1" ht="12.75" customHeight="1">
      <c r="A176" s="49"/>
      <c r="B176" s="49"/>
      <c r="C176" s="49"/>
      <c r="D176" s="49"/>
      <c r="E176" s="84"/>
      <c r="F176" s="84"/>
      <c r="G176" s="84"/>
      <c r="H176" s="82"/>
      <c r="I176" s="89"/>
      <c r="J176" s="89"/>
      <c r="K176" s="83"/>
      <c r="L176" s="83"/>
      <c r="M176" s="83"/>
      <c r="N176" s="83"/>
    </row>
    <row r="177" spans="1:14" s="81" customFormat="1" ht="12.75" customHeight="1">
      <c r="A177" s="49"/>
      <c r="B177" s="49"/>
      <c r="C177" s="49"/>
      <c r="D177" s="49"/>
      <c r="E177" s="84"/>
      <c r="F177" s="84"/>
      <c r="G177" s="84"/>
      <c r="H177" s="82"/>
      <c r="I177" s="89"/>
      <c r="J177" s="89"/>
      <c r="K177" s="83"/>
      <c r="L177" s="83"/>
      <c r="M177" s="83"/>
      <c r="N177" s="83"/>
    </row>
    <row r="178" spans="1:14" s="81" customFormat="1" ht="12.75" customHeight="1">
      <c r="A178" s="49"/>
      <c r="B178" s="49"/>
      <c r="C178" s="49"/>
      <c r="D178" s="49"/>
      <c r="E178" s="84"/>
      <c r="F178" s="84"/>
      <c r="G178" s="84"/>
      <c r="H178" s="82"/>
      <c r="I178" s="89"/>
      <c r="J178" s="89"/>
      <c r="K178" s="83"/>
      <c r="L178" s="83"/>
      <c r="M178" s="83"/>
      <c r="N178" s="83"/>
    </row>
    <row r="179" spans="1:14" s="81" customFormat="1" ht="12.75" customHeight="1">
      <c r="A179" s="49"/>
      <c r="B179" s="49"/>
      <c r="C179" s="49"/>
      <c r="D179" s="49"/>
      <c r="E179" s="84"/>
      <c r="F179" s="84"/>
      <c r="G179" s="84"/>
      <c r="H179" s="82"/>
      <c r="I179" s="89"/>
      <c r="J179" s="89"/>
      <c r="K179" s="83"/>
      <c r="L179" s="83"/>
      <c r="M179" s="83"/>
      <c r="N179" s="83"/>
    </row>
    <row r="180" spans="1:14" s="81" customFormat="1" ht="12.75" customHeight="1">
      <c r="A180" s="49"/>
      <c r="B180" s="49"/>
      <c r="C180" s="49"/>
      <c r="D180" s="49"/>
      <c r="E180" s="84"/>
      <c r="F180" s="84"/>
      <c r="G180" s="84"/>
      <c r="H180" s="82"/>
      <c r="I180" s="89"/>
      <c r="J180" s="89"/>
      <c r="K180" s="83"/>
      <c r="L180" s="83"/>
      <c r="M180" s="83"/>
      <c r="N180" s="83"/>
    </row>
    <row r="181" spans="1:14" s="81" customFormat="1" ht="12.75" customHeight="1">
      <c r="A181" s="49"/>
      <c r="B181" s="49"/>
      <c r="C181" s="49"/>
      <c r="D181" s="49"/>
      <c r="E181" s="84"/>
      <c r="F181" s="84"/>
      <c r="G181" s="84"/>
      <c r="H181" s="82"/>
      <c r="I181" s="89"/>
      <c r="J181" s="89"/>
      <c r="K181" s="83"/>
      <c r="L181" s="83"/>
      <c r="M181" s="83"/>
      <c r="N181" s="83"/>
    </row>
    <row r="182" spans="1:14" s="81" customFormat="1" ht="12.75" customHeight="1">
      <c r="A182" s="49"/>
      <c r="B182" s="49"/>
      <c r="C182" s="49"/>
      <c r="D182" s="49"/>
      <c r="E182" s="84"/>
      <c r="F182" s="84" t="s">
        <v>515</v>
      </c>
      <c r="G182" s="84"/>
      <c r="H182" s="82"/>
      <c r="I182" s="89"/>
      <c r="J182" s="89"/>
      <c r="K182" s="83"/>
      <c r="L182" s="83"/>
      <c r="M182" s="83"/>
      <c r="N182" s="83"/>
    </row>
    <row r="183" spans="1:14" s="81" customFormat="1" ht="12.75" customHeight="1">
      <c r="A183" s="49"/>
      <c r="B183" s="49"/>
      <c r="C183" s="49"/>
      <c r="D183" s="49"/>
      <c r="E183" s="84"/>
      <c r="F183" s="84"/>
      <c r="G183" s="84"/>
      <c r="H183" s="82"/>
      <c r="I183" s="89"/>
      <c r="J183" s="89"/>
      <c r="K183" s="83"/>
      <c r="L183" s="83"/>
      <c r="M183" s="83"/>
      <c r="N183" s="83"/>
    </row>
    <row r="184" spans="1:14" s="81" customFormat="1" ht="12.75" customHeight="1">
      <c r="A184" s="49"/>
      <c r="B184" s="49"/>
      <c r="C184" s="49"/>
      <c r="D184" s="49"/>
      <c r="E184" s="84"/>
      <c r="F184" s="84"/>
      <c r="G184" s="84"/>
      <c r="H184" s="82"/>
      <c r="I184" s="89"/>
      <c r="J184" s="89"/>
      <c r="K184" s="83"/>
      <c r="L184" s="83"/>
      <c r="M184" s="83"/>
      <c r="N184" s="83"/>
    </row>
    <row r="185" spans="1:14" s="4" customFormat="1" ht="12.75" customHeight="1">
      <c r="A185" s="22"/>
      <c r="B185" s="22"/>
      <c r="C185" s="22"/>
      <c r="D185" s="22"/>
      <c r="E185" s="23"/>
      <c r="G185" s="79" t="s">
        <v>101</v>
      </c>
      <c r="H185" s="24"/>
      <c r="I185" s="69"/>
      <c r="J185" s="90"/>
      <c r="K185" s="20"/>
      <c r="L185" s="20"/>
      <c r="M185" s="20"/>
      <c r="N185" s="20"/>
    </row>
    <row r="186" spans="1:14" s="4" customFormat="1" ht="12.75" customHeight="1">
      <c r="A186" s="22"/>
      <c r="B186" s="22"/>
      <c r="C186" s="22"/>
      <c r="D186" s="22"/>
      <c r="E186" s="23"/>
      <c r="G186" s="79" t="s">
        <v>1</v>
      </c>
      <c r="H186" s="24"/>
      <c r="I186" s="69"/>
      <c r="J186" s="90"/>
      <c r="K186" s="20"/>
      <c r="L186" s="20"/>
      <c r="M186" s="20"/>
      <c r="N186" s="20"/>
    </row>
    <row r="187" spans="1:14" s="4" customFormat="1" ht="12.75" customHeight="1">
      <c r="A187" s="22"/>
      <c r="B187" s="22"/>
      <c r="C187" s="22"/>
      <c r="D187" s="22"/>
      <c r="E187" s="23"/>
      <c r="G187" s="85" t="s">
        <v>449</v>
      </c>
      <c r="H187" s="24"/>
      <c r="I187" s="69"/>
      <c r="J187" s="90"/>
      <c r="K187" s="20"/>
      <c r="L187" s="20"/>
      <c r="M187" s="20"/>
      <c r="N187" s="20"/>
    </row>
    <row r="188" spans="1:14" s="4" customFormat="1" ht="12.75" customHeight="1">
      <c r="A188" s="22"/>
      <c r="B188" s="22"/>
      <c r="C188" s="25" t="s">
        <v>294</v>
      </c>
      <c r="D188" s="25"/>
      <c r="E188" s="409"/>
      <c r="F188" s="410"/>
      <c r="G188" s="79"/>
      <c r="H188" s="24"/>
      <c r="I188" s="69"/>
      <c r="J188" s="90"/>
      <c r="K188" s="20"/>
      <c r="L188" s="20"/>
      <c r="M188" s="20"/>
      <c r="N188" s="20"/>
    </row>
    <row r="189" spans="1:10" ht="12.75" customHeight="1">
      <c r="A189" s="22"/>
      <c r="B189" s="22"/>
      <c r="C189" s="25"/>
      <c r="D189" s="25" t="s">
        <v>345</v>
      </c>
      <c r="E189" s="92"/>
      <c r="F189" s="409"/>
      <c r="G189" s="23"/>
      <c r="H189" s="24"/>
      <c r="I189" s="69"/>
      <c r="J189" s="90"/>
    </row>
    <row r="190" spans="1:10" ht="12.75" customHeight="1">
      <c r="A190" s="22"/>
      <c r="B190" s="22"/>
      <c r="C190" s="22"/>
      <c r="E190" s="92"/>
      <c r="F190" s="23"/>
      <c r="G190" s="23"/>
      <c r="H190" s="24"/>
      <c r="I190" s="69"/>
      <c r="J190" s="90"/>
    </row>
    <row r="191" spans="1:16" ht="12.75" customHeight="1">
      <c r="A191" s="164"/>
      <c r="B191" s="165"/>
      <c r="C191" s="164"/>
      <c r="D191" s="166"/>
      <c r="E191" s="169" t="s">
        <v>3</v>
      </c>
      <c r="F191" s="167" t="s">
        <v>105</v>
      </c>
      <c r="G191" s="168" t="s">
        <v>106</v>
      </c>
      <c r="H191" s="169" t="s">
        <v>3</v>
      </c>
      <c r="I191" s="64" t="s">
        <v>107</v>
      </c>
      <c r="J191" s="65"/>
      <c r="K191" s="22"/>
      <c r="L191" s="22"/>
      <c r="M191" s="22"/>
      <c r="N191" s="87"/>
      <c r="O191" s="1"/>
      <c r="P191" s="1"/>
    </row>
    <row r="192" spans="1:16" ht="12.75" customHeight="1">
      <c r="A192" s="170" t="s">
        <v>102</v>
      </c>
      <c r="B192" s="171" t="s">
        <v>103</v>
      </c>
      <c r="C192" s="170" t="s">
        <v>4</v>
      </c>
      <c r="D192" s="172" t="s">
        <v>104</v>
      </c>
      <c r="E192" s="175" t="s">
        <v>481</v>
      </c>
      <c r="F192" s="173" t="s">
        <v>108</v>
      </c>
      <c r="G192" s="174" t="s">
        <v>109</v>
      </c>
      <c r="H192" s="175" t="s">
        <v>480</v>
      </c>
      <c r="I192" s="66"/>
      <c r="J192" s="67"/>
      <c r="K192" s="22"/>
      <c r="L192" s="22"/>
      <c r="M192" s="22"/>
      <c r="N192" s="87"/>
      <c r="O192" s="1"/>
      <c r="P192" s="1"/>
    </row>
    <row r="193" spans="1:16" ht="12.75" customHeight="1">
      <c r="A193" s="176"/>
      <c r="B193" s="177"/>
      <c r="C193" s="176"/>
      <c r="D193" s="178"/>
      <c r="E193" s="181"/>
      <c r="F193" s="179" t="s">
        <v>435</v>
      </c>
      <c r="G193" s="180" t="s">
        <v>110</v>
      </c>
      <c r="H193" s="181"/>
      <c r="I193" s="71" t="s">
        <v>111</v>
      </c>
      <c r="J193" s="68" t="s">
        <v>112</v>
      </c>
      <c r="K193" s="22"/>
      <c r="L193" s="22"/>
      <c r="M193" s="22"/>
      <c r="N193" s="87"/>
      <c r="O193" s="1"/>
      <c r="P193" s="1"/>
    </row>
    <row r="194" spans="1:16" ht="12.75" customHeight="1">
      <c r="A194" s="449">
        <v>1</v>
      </c>
      <c r="B194" s="449">
        <v>2</v>
      </c>
      <c r="C194" s="449">
        <v>3</v>
      </c>
      <c r="D194" s="449">
        <v>4</v>
      </c>
      <c r="E194" s="475">
        <v>5</v>
      </c>
      <c r="F194" s="475">
        <v>6</v>
      </c>
      <c r="G194" s="475">
        <v>7</v>
      </c>
      <c r="H194" s="476">
        <v>8</v>
      </c>
      <c r="I194" s="477">
        <v>9</v>
      </c>
      <c r="J194" s="478">
        <v>10</v>
      </c>
      <c r="K194" s="22"/>
      <c r="L194" s="22"/>
      <c r="M194" s="22"/>
      <c r="N194" s="87"/>
      <c r="O194" s="1"/>
      <c r="P194" s="1"/>
    </row>
    <row r="195" spans="1:16" ht="12.75" customHeight="1">
      <c r="A195" s="101">
        <v>852</v>
      </c>
      <c r="B195" s="101"/>
      <c r="C195" s="101"/>
      <c r="D195" s="101" t="s">
        <v>96</v>
      </c>
      <c r="E195" s="266">
        <f>E196+E203</f>
        <v>200904.31999999998</v>
      </c>
      <c r="F195" s="103">
        <f>F196+F203</f>
        <v>196220</v>
      </c>
      <c r="G195" s="103">
        <f>G196+G203</f>
        <v>154934</v>
      </c>
      <c r="H195" s="266">
        <f>H196+H203</f>
        <v>154886.96000000002</v>
      </c>
      <c r="I195" s="104">
        <f>H195/G195*100</f>
        <v>99.96963868485938</v>
      </c>
      <c r="J195" s="105">
        <f>H195/E195*100</f>
        <v>77.09488775552464</v>
      </c>
      <c r="K195" s="38"/>
      <c r="L195" s="38"/>
      <c r="M195" s="38"/>
      <c r="N195" s="1"/>
      <c r="O195" s="1"/>
      <c r="P195" s="1"/>
    </row>
    <row r="196" spans="1:16" ht="12.75" customHeight="1">
      <c r="A196" s="6"/>
      <c r="B196" s="129">
        <v>85201</v>
      </c>
      <c r="C196" s="108"/>
      <c r="D196" s="109" t="s">
        <v>76</v>
      </c>
      <c r="E196" s="245">
        <f>E197</f>
        <v>58614.27</v>
      </c>
      <c r="F196" s="110">
        <f>F197</f>
        <v>44770</v>
      </c>
      <c r="G196" s="110">
        <f>G197</f>
        <v>42270</v>
      </c>
      <c r="H196" s="245">
        <f>H197</f>
        <v>42232.66</v>
      </c>
      <c r="I196" s="225">
        <f>H196/G196*100</f>
        <v>99.91166311805063</v>
      </c>
      <c r="J196" s="72">
        <f>H196/E196*100</f>
        <v>72.0518399359064</v>
      </c>
      <c r="K196" s="38"/>
      <c r="L196" s="38"/>
      <c r="M196" s="38"/>
      <c r="N196" s="1"/>
      <c r="O196" s="1"/>
      <c r="P196" s="1"/>
    </row>
    <row r="197" spans="1:16" ht="12.75" customHeight="1">
      <c r="A197" s="30"/>
      <c r="B197" s="30"/>
      <c r="C197" s="31"/>
      <c r="D197" s="59" t="s">
        <v>113</v>
      </c>
      <c r="E197" s="222">
        <f>E199+E202</f>
        <v>58614.27</v>
      </c>
      <c r="F197" s="60">
        <v>44770</v>
      </c>
      <c r="G197" s="60">
        <v>42270</v>
      </c>
      <c r="H197" s="222">
        <f>H202</f>
        <v>42232.66</v>
      </c>
      <c r="I197" s="228">
        <f>H197/G197*100</f>
        <v>99.91166311805063</v>
      </c>
      <c r="J197" s="74">
        <f>H197/E197*100</f>
        <v>72.0518399359064</v>
      </c>
      <c r="K197" s="38"/>
      <c r="L197" s="38"/>
      <c r="M197" s="38"/>
      <c r="N197" s="1"/>
      <c r="O197" s="1"/>
      <c r="P197" s="1"/>
    </row>
    <row r="198" spans="1:16" ht="12.75" customHeight="1">
      <c r="A198" s="30"/>
      <c r="B198" s="30"/>
      <c r="C198" s="31">
        <v>2310</v>
      </c>
      <c r="D198" s="182" t="s">
        <v>317</v>
      </c>
      <c r="E198" s="184"/>
      <c r="F198" s="19"/>
      <c r="G198" s="19"/>
      <c r="H198" s="184"/>
      <c r="I198" s="226"/>
      <c r="J198" s="72"/>
      <c r="K198" s="38"/>
      <c r="L198" s="38"/>
      <c r="M198" s="38"/>
      <c r="N198" s="1"/>
      <c r="O198" s="1"/>
      <c r="P198" s="1"/>
    </row>
    <row r="199" spans="1:16" ht="12.75" customHeight="1">
      <c r="A199" s="30"/>
      <c r="B199" s="30"/>
      <c r="C199" s="31"/>
      <c r="D199" s="182" t="s">
        <v>319</v>
      </c>
      <c r="E199" s="184">
        <v>0</v>
      </c>
      <c r="F199" s="19"/>
      <c r="G199" s="19"/>
      <c r="H199" s="184">
        <v>0</v>
      </c>
      <c r="I199" s="226">
        <v>0</v>
      </c>
      <c r="J199" s="41">
        <v>0</v>
      </c>
      <c r="K199" s="38"/>
      <c r="L199" s="38"/>
      <c r="M199" s="38"/>
      <c r="N199" s="1"/>
      <c r="O199" s="1"/>
      <c r="P199" s="1"/>
    </row>
    <row r="200" spans="1:16" ht="12.75" customHeight="1">
      <c r="A200" s="30"/>
      <c r="B200" s="30"/>
      <c r="C200" s="31">
        <v>2320</v>
      </c>
      <c r="D200" s="15" t="s">
        <v>114</v>
      </c>
      <c r="E200" s="184"/>
      <c r="F200" s="19"/>
      <c r="G200" s="19"/>
      <c r="H200" s="184"/>
      <c r="I200" s="226"/>
      <c r="J200" s="41"/>
      <c r="K200" s="38"/>
      <c r="L200" s="38"/>
      <c r="M200" s="38"/>
      <c r="N200" s="1"/>
      <c r="O200" s="1"/>
      <c r="P200" s="1"/>
    </row>
    <row r="201" spans="1:16" ht="12.75" customHeight="1">
      <c r="A201" s="30"/>
      <c r="B201" s="30"/>
      <c r="C201" s="31"/>
      <c r="D201" s="15" t="s">
        <v>143</v>
      </c>
      <c r="E201" s="184"/>
      <c r="F201" s="19"/>
      <c r="G201" s="19"/>
      <c r="H201" s="184"/>
      <c r="I201" s="226"/>
      <c r="J201" s="41"/>
      <c r="K201" s="38"/>
      <c r="L201" s="38"/>
      <c r="M201" s="38"/>
      <c r="N201" s="1"/>
      <c r="O201" s="1"/>
      <c r="P201" s="1"/>
    </row>
    <row r="202" spans="1:16" ht="12.75" customHeight="1">
      <c r="A202" s="30"/>
      <c r="B202" s="12"/>
      <c r="C202" s="31"/>
      <c r="D202" s="15" t="s">
        <v>115</v>
      </c>
      <c r="E202" s="184">
        <v>58614.27</v>
      </c>
      <c r="F202" s="19">
        <v>44770</v>
      </c>
      <c r="G202" s="19">
        <v>44270</v>
      </c>
      <c r="H202" s="184">
        <v>42232.66</v>
      </c>
      <c r="I202" s="226">
        <f>H202/G202*100</f>
        <v>95.3979218432347</v>
      </c>
      <c r="J202" s="41">
        <f>H202/E202*100</f>
        <v>72.0518399359064</v>
      </c>
      <c r="K202" s="38"/>
      <c r="L202" s="38"/>
      <c r="M202" s="38"/>
      <c r="N202" s="1"/>
      <c r="O202" s="1"/>
      <c r="P202" s="1"/>
    </row>
    <row r="203" spans="1:16" ht="12.75" customHeight="1">
      <c r="A203" s="27"/>
      <c r="B203" s="111">
        <v>85204</v>
      </c>
      <c r="C203" s="108"/>
      <c r="D203" s="109" t="s">
        <v>83</v>
      </c>
      <c r="E203" s="245">
        <f>E204</f>
        <v>142290.05</v>
      </c>
      <c r="F203" s="110">
        <f>F204</f>
        <v>151450</v>
      </c>
      <c r="G203" s="110">
        <f>G204</f>
        <v>112664</v>
      </c>
      <c r="H203" s="245">
        <f>H204</f>
        <v>112654.3</v>
      </c>
      <c r="I203" s="225">
        <f>H203/G203*100</f>
        <v>99.99139032876518</v>
      </c>
      <c r="J203" s="72">
        <f>H203/E203*100</f>
        <v>79.17229630603124</v>
      </c>
      <c r="K203" s="38"/>
      <c r="L203" s="38"/>
      <c r="M203" s="38"/>
      <c r="N203" s="1"/>
      <c r="O203" s="1"/>
      <c r="P203" s="1"/>
    </row>
    <row r="204" spans="1:16" ht="12.75" customHeight="1">
      <c r="A204" s="30"/>
      <c r="B204" s="44"/>
      <c r="C204" s="31"/>
      <c r="D204" s="59" t="s">
        <v>113</v>
      </c>
      <c r="E204" s="222">
        <f>E206+E209</f>
        <v>142290.05</v>
      </c>
      <c r="F204" s="60">
        <f>F206+F209</f>
        <v>151450</v>
      </c>
      <c r="G204" s="60">
        <f>G206+G209</f>
        <v>112664</v>
      </c>
      <c r="H204" s="222">
        <f>H206+H209</f>
        <v>112654.3</v>
      </c>
      <c r="I204" s="228">
        <f>H204/G204*100</f>
        <v>99.99139032876518</v>
      </c>
      <c r="J204" s="74">
        <f aca="true" t="shared" si="13" ref="J204:J215">H204/E204*100</f>
        <v>79.17229630603124</v>
      </c>
      <c r="K204" s="38"/>
      <c r="L204" s="38"/>
      <c r="M204" s="38"/>
      <c r="N204" s="1"/>
      <c r="O204" s="1"/>
      <c r="P204" s="1"/>
    </row>
    <row r="205" spans="1:16" ht="12.75" customHeight="1">
      <c r="A205" s="30"/>
      <c r="B205" s="44"/>
      <c r="C205" s="31">
        <v>2310</v>
      </c>
      <c r="D205" s="182" t="s">
        <v>317</v>
      </c>
      <c r="E205" s="222"/>
      <c r="F205" s="60"/>
      <c r="G205" s="60"/>
      <c r="H205" s="222"/>
      <c r="I205" s="228"/>
      <c r="J205" s="72"/>
      <c r="K205" s="38"/>
      <c r="L205" s="38"/>
      <c r="M205" s="38"/>
      <c r="N205" s="1"/>
      <c r="O205" s="1"/>
      <c r="P205" s="1"/>
    </row>
    <row r="206" spans="1:16" ht="12.75" customHeight="1">
      <c r="A206" s="30"/>
      <c r="B206" s="44"/>
      <c r="C206" s="31"/>
      <c r="D206" s="182" t="s">
        <v>319</v>
      </c>
      <c r="E206" s="184">
        <v>58000.5</v>
      </c>
      <c r="F206" s="19">
        <v>34813</v>
      </c>
      <c r="G206" s="19">
        <v>59336</v>
      </c>
      <c r="H206" s="184">
        <v>59326.9</v>
      </c>
      <c r="I206" s="226">
        <f>H206/G206*100</f>
        <v>99.98466361062425</v>
      </c>
      <c r="J206" s="41">
        <f t="shared" si="13"/>
        <v>102.28687683726865</v>
      </c>
      <c r="K206" s="38"/>
      <c r="L206" s="38"/>
      <c r="M206" s="38"/>
      <c r="N206" s="1"/>
      <c r="O206" s="1"/>
      <c r="P206" s="1"/>
    </row>
    <row r="207" spans="1:16" ht="12.75" customHeight="1">
      <c r="A207" s="30"/>
      <c r="B207" s="44"/>
      <c r="C207" s="31">
        <v>2320</v>
      </c>
      <c r="D207" s="15" t="s">
        <v>114</v>
      </c>
      <c r="E207" s="184"/>
      <c r="F207" s="19"/>
      <c r="G207" s="19"/>
      <c r="H207" s="184"/>
      <c r="I207" s="226"/>
      <c r="J207" s="72"/>
      <c r="K207" s="38"/>
      <c r="L207" s="38"/>
      <c r="M207" s="38"/>
      <c r="N207" s="1"/>
      <c r="O207" s="1"/>
      <c r="P207" s="1"/>
    </row>
    <row r="208" spans="1:16" ht="12.75" customHeight="1">
      <c r="A208" s="30"/>
      <c r="B208" s="44"/>
      <c r="C208" s="31"/>
      <c r="D208" s="15" t="s">
        <v>143</v>
      </c>
      <c r="E208" s="184"/>
      <c r="F208" s="19"/>
      <c r="G208" s="19"/>
      <c r="H208" s="184"/>
      <c r="I208" s="226"/>
      <c r="J208" s="72"/>
      <c r="K208" s="38"/>
      <c r="L208" s="38"/>
      <c r="M208" s="38"/>
      <c r="N208" s="1"/>
      <c r="O208" s="1"/>
      <c r="P208" s="1"/>
    </row>
    <row r="209" spans="1:16" ht="12.75" customHeight="1">
      <c r="A209" s="30"/>
      <c r="B209" s="44"/>
      <c r="C209" s="7"/>
      <c r="D209" s="6" t="s">
        <v>115</v>
      </c>
      <c r="E209" s="223">
        <v>84289.55</v>
      </c>
      <c r="F209" s="50">
        <v>116637</v>
      </c>
      <c r="G209" s="50">
        <v>53328</v>
      </c>
      <c r="H209" s="223">
        <v>53327.4</v>
      </c>
      <c r="I209" s="242">
        <f>H209/G209*100</f>
        <v>99.99887488748875</v>
      </c>
      <c r="J209" s="41">
        <f t="shared" si="13"/>
        <v>63.266917429266144</v>
      </c>
      <c r="K209" s="38"/>
      <c r="L209" s="38"/>
      <c r="M209" s="38"/>
      <c r="N209" s="1"/>
      <c r="O209" s="1"/>
      <c r="P209" s="1"/>
    </row>
    <row r="210" spans="1:16" ht="12.75" customHeight="1">
      <c r="A210" s="101">
        <v>921</v>
      </c>
      <c r="B210" s="107"/>
      <c r="C210" s="101"/>
      <c r="D210" s="101" t="s">
        <v>119</v>
      </c>
      <c r="E210" s="103">
        <f>E211</f>
        <v>16800</v>
      </c>
      <c r="F210" s="103">
        <f>F211</f>
        <v>17000</v>
      </c>
      <c r="G210" s="103">
        <f>G211</f>
        <v>17000</v>
      </c>
      <c r="H210" s="103">
        <f>H211</f>
        <v>17000</v>
      </c>
      <c r="I210" s="104">
        <f>H210/G210*100</f>
        <v>100</v>
      </c>
      <c r="J210" s="105">
        <f t="shared" si="13"/>
        <v>101.19047619047619</v>
      </c>
      <c r="K210" s="38"/>
      <c r="L210" s="38"/>
      <c r="M210" s="38"/>
      <c r="N210" s="1"/>
      <c r="O210" s="1"/>
      <c r="P210" s="1"/>
    </row>
    <row r="211" spans="1:16" ht="12.75" customHeight="1">
      <c r="A211" s="385"/>
      <c r="B211" s="119">
        <v>92116</v>
      </c>
      <c r="C211" s="120"/>
      <c r="D211" s="121" t="s">
        <v>125</v>
      </c>
      <c r="E211" s="122">
        <v>16800</v>
      </c>
      <c r="F211" s="122">
        <v>17000</v>
      </c>
      <c r="G211" s="122">
        <v>17000</v>
      </c>
      <c r="H211" s="122">
        <v>17000</v>
      </c>
      <c r="I211" s="75">
        <f>H211/G211*100</f>
        <v>100</v>
      </c>
      <c r="J211" s="72">
        <f t="shared" si="13"/>
        <v>101.19047619047619</v>
      </c>
      <c r="K211" s="38"/>
      <c r="L211" s="38"/>
      <c r="M211" s="38"/>
      <c r="N211" s="1"/>
      <c r="O211" s="1"/>
      <c r="P211" s="1"/>
    </row>
    <row r="212" spans="1:16" ht="12.75" customHeight="1">
      <c r="A212" s="29"/>
      <c r="B212" s="30"/>
      <c r="C212" s="31">
        <v>2310</v>
      </c>
      <c r="D212" s="15" t="s">
        <v>120</v>
      </c>
      <c r="E212" s="19"/>
      <c r="F212" s="19"/>
      <c r="G212" s="19"/>
      <c r="H212" s="19"/>
      <c r="I212" s="36"/>
      <c r="J212" s="72"/>
      <c r="K212" s="38"/>
      <c r="L212" s="38"/>
      <c r="M212" s="38"/>
      <c r="N212" s="1"/>
      <c r="O212" s="1"/>
      <c r="P212" s="1"/>
    </row>
    <row r="213" spans="1:16" ht="12.75" customHeight="1">
      <c r="A213" s="29"/>
      <c r="B213" s="30"/>
      <c r="C213" s="31"/>
      <c r="D213" s="15" t="s">
        <v>121</v>
      </c>
      <c r="E213" s="19"/>
      <c r="F213" s="19"/>
      <c r="G213" s="19"/>
      <c r="H213" s="19"/>
      <c r="I213" s="36"/>
      <c r="J213" s="72"/>
      <c r="K213" s="38"/>
      <c r="L213" s="38"/>
      <c r="M213" s="38"/>
      <c r="N213" s="1"/>
      <c r="O213" s="1"/>
      <c r="P213" s="1"/>
    </row>
    <row r="214" spans="1:16" ht="12.75" customHeight="1">
      <c r="A214" s="29"/>
      <c r="B214" s="30"/>
      <c r="C214" s="31"/>
      <c r="D214" s="15" t="s">
        <v>122</v>
      </c>
      <c r="E214" s="19">
        <v>16800</v>
      </c>
      <c r="F214" s="19">
        <v>17000</v>
      </c>
      <c r="G214" s="19">
        <v>17000</v>
      </c>
      <c r="H214" s="19">
        <v>17000</v>
      </c>
      <c r="I214" s="36">
        <f>H214/G214*100</f>
        <v>100</v>
      </c>
      <c r="J214" s="72">
        <f t="shared" si="13"/>
        <v>101.19047619047619</v>
      </c>
      <c r="K214" s="38"/>
      <c r="L214" s="38"/>
      <c r="M214" s="38"/>
      <c r="N214" s="1"/>
      <c r="O214" s="1"/>
      <c r="P214" s="1"/>
    </row>
    <row r="215" spans="1:10" ht="12.75" customHeight="1">
      <c r="A215" s="619"/>
      <c r="B215" s="268"/>
      <c r="C215" s="144"/>
      <c r="D215" s="145" t="s">
        <v>99</v>
      </c>
      <c r="E215" s="267">
        <f>E195+E210</f>
        <v>217704.31999999998</v>
      </c>
      <c r="F215" s="140">
        <f>F195+F210</f>
        <v>213220</v>
      </c>
      <c r="G215" s="140">
        <f>G195+G210</f>
        <v>171934</v>
      </c>
      <c r="H215" s="267">
        <f>H195+H210</f>
        <v>171886.96000000002</v>
      </c>
      <c r="I215" s="196">
        <f>H215/G215*100</f>
        <v>99.97264066444102</v>
      </c>
      <c r="J215" s="98">
        <f t="shared" si="13"/>
        <v>78.95431748896854</v>
      </c>
    </row>
    <row r="217" spans="5:7" ht="12.75" customHeight="1">
      <c r="E217" s="607"/>
      <c r="F217" s="647"/>
      <c r="G217" s="647"/>
    </row>
    <row r="218" spans="1:10" ht="12.75" customHeight="1">
      <c r="A218" s="22"/>
      <c r="B218" s="22"/>
      <c r="C218" s="22"/>
      <c r="D218" s="22"/>
      <c r="E218" s="23"/>
      <c r="F218" s="4"/>
      <c r="G218" s="79"/>
      <c r="H218" s="24"/>
      <c r="I218" s="69"/>
      <c r="J218" s="90"/>
    </row>
    <row r="220" spans="2:8" ht="12.75" customHeight="1">
      <c r="B220" s="94"/>
      <c r="C220" s="25" t="s">
        <v>294</v>
      </c>
      <c r="D220" s="25"/>
      <c r="E220" s="409"/>
      <c r="F220" s="410"/>
      <c r="G220" s="79"/>
      <c r="H220" s="24"/>
    </row>
    <row r="221" spans="1:14" s="4" customFormat="1" ht="12.75" customHeight="1">
      <c r="A221" s="20"/>
      <c r="B221" s="25"/>
      <c r="C221" s="25"/>
      <c r="D221" s="25" t="s">
        <v>295</v>
      </c>
      <c r="E221" s="92"/>
      <c r="F221" s="409"/>
      <c r="G221" s="23"/>
      <c r="H221" s="20"/>
      <c r="I221" s="91"/>
      <c r="J221" s="91"/>
      <c r="K221" s="20"/>
      <c r="L221" s="20"/>
      <c r="M221" s="20"/>
      <c r="N221" s="20"/>
    </row>
    <row r="222" spans="1:14" s="4" customFormat="1" ht="12.75" customHeight="1">
      <c r="A222" s="20"/>
      <c r="B222" s="20"/>
      <c r="C222" s="20"/>
      <c r="D222" s="20"/>
      <c r="E222" s="21"/>
      <c r="F222" s="21"/>
      <c r="G222" s="21"/>
      <c r="H222" s="20"/>
      <c r="I222" s="91"/>
      <c r="J222" s="91"/>
      <c r="K222" s="20"/>
      <c r="L222" s="20"/>
      <c r="M222" s="20"/>
      <c r="N222" s="20"/>
    </row>
    <row r="223" spans="1:14" s="4" customFormat="1" ht="12.75" customHeight="1">
      <c r="A223" s="20"/>
      <c r="B223" s="20"/>
      <c r="C223" s="20"/>
      <c r="D223" s="20"/>
      <c r="E223" s="21"/>
      <c r="F223" s="21"/>
      <c r="G223" s="21"/>
      <c r="H223" s="20"/>
      <c r="I223" s="91"/>
      <c r="J223" s="91"/>
      <c r="K223" s="20"/>
      <c r="L223" s="20"/>
      <c r="M223" s="20"/>
      <c r="N223" s="20"/>
    </row>
    <row r="224" spans="1:10" ht="12.75" customHeight="1">
      <c r="A224" s="164"/>
      <c r="B224" s="165"/>
      <c r="C224" s="164"/>
      <c r="D224" s="166"/>
      <c r="E224" s="169" t="s">
        <v>3</v>
      </c>
      <c r="F224" s="167" t="s">
        <v>105</v>
      </c>
      <c r="G224" s="168" t="s">
        <v>106</v>
      </c>
      <c r="H224" s="169" t="s">
        <v>3</v>
      </c>
      <c r="I224" s="64" t="s">
        <v>107</v>
      </c>
      <c r="J224" s="65"/>
    </row>
    <row r="225" spans="1:10" ht="12.75" customHeight="1">
      <c r="A225" s="170" t="s">
        <v>102</v>
      </c>
      <c r="B225" s="171" t="s">
        <v>103</v>
      </c>
      <c r="C225" s="170" t="s">
        <v>4</v>
      </c>
      <c r="D225" s="172" t="s">
        <v>104</v>
      </c>
      <c r="E225" s="175" t="s">
        <v>481</v>
      </c>
      <c r="F225" s="173" t="s">
        <v>108</v>
      </c>
      <c r="G225" s="174" t="s">
        <v>109</v>
      </c>
      <c r="H225" s="175" t="s">
        <v>480</v>
      </c>
      <c r="I225" s="66"/>
      <c r="J225" s="67"/>
    </row>
    <row r="226" spans="1:10" ht="12.75" customHeight="1">
      <c r="A226" s="176"/>
      <c r="B226" s="177"/>
      <c r="C226" s="176"/>
      <c r="D226" s="178"/>
      <c r="E226" s="181"/>
      <c r="F226" s="179" t="s">
        <v>435</v>
      </c>
      <c r="G226" s="180" t="s">
        <v>110</v>
      </c>
      <c r="H226" s="181"/>
      <c r="I226" s="71" t="s">
        <v>111</v>
      </c>
      <c r="J226" s="68" t="s">
        <v>112</v>
      </c>
    </row>
    <row r="227" spans="1:10" ht="12.75" customHeight="1">
      <c r="A227" s="449">
        <v>1</v>
      </c>
      <c r="B227" s="449">
        <v>2</v>
      </c>
      <c r="C227" s="449">
        <v>3</v>
      </c>
      <c r="D227" s="449">
        <v>4</v>
      </c>
      <c r="E227" s="475">
        <v>5</v>
      </c>
      <c r="F227" s="475">
        <v>6</v>
      </c>
      <c r="G227" s="475">
        <v>7</v>
      </c>
      <c r="H227" s="476">
        <v>8</v>
      </c>
      <c r="I227" s="477">
        <v>9</v>
      </c>
      <c r="J227" s="478">
        <v>10</v>
      </c>
    </row>
    <row r="228" spans="1:10" ht="12.75" customHeight="1">
      <c r="A228" s="221">
        <v>750</v>
      </c>
      <c r="B228" s="107"/>
      <c r="C228" s="106"/>
      <c r="D228" s="101" t="s">
        <v>39</v>
      </c>
      <c r="E228" s="103">
        <v>0</v>
      </c>
      <c r="F228" s="103">
        <v>500</v>
      </c>
      <c r="G228" s="103">
        <v>0</v>
      </c>
      <c r="H228" s="103">
        <v>0</v>
      </c>
      <c r="I228" s="143">
        <v>0</v>
      </c>
      <c r="J228" s="143">
        <v>0</v>
      </c>
    </row>
    <row r="229" spans="1:16" ht="12.75" customHeight="1">
      <c r="A229" s="43"/>
      <c r="B229" s="129">
        <v>75045</v>
      </c>
      <c r="C229" s="108"/>
      <c r="D229" s="109" t="s">
        <v>237</v>
      </c>
      <c r="E229" s="110">
        <v>0</v>
      </c>
      <c r="F229" s="110">
        <v>500</v>
      </c>
      <c r="G229" s="110">
        <v>0</v>
      </c>
      <c r="H229" s="110">
        <v>0</v>
      </c>
      <c r="I229" s="75">
        <v>0</v>
      </c>
      <c r="J229" s="198">
        <v>0</v>
      </c>
      <c r="K229" s="22"/>
      <c r="L229" s="22"/>
      <c r="M229" s="22"/>
      <c r="N229" s="87"/>
      <c r="O229" s="1"/>
      <c r="P229" s="1"/>
    </row>
    <row r="230" spans="1:16" ht="12.75" customHeight="1">
      <c r="A230" s="29"/>
      <c r="B230" s="12"/>
      <c r="C230" s="31">
        <v>4170</v>
      </c>
      <c r="D230" s="15" t="s">
        <v>346</v>
      </c>
      <c r="E230" s="32">
        <v>0</v>
      </c>
      <c r="F230" s="19">
        <v>500</v>
      </c>
      <c r="G230" s="19">
        <v>0</v>
      </c>
      <c r="H230" s="32">
        <v>0</v>
      </c>
      <c r="I230" s="73">
        <v>0</v>
      </c>
      <c r="J230" s="377">
        <v>0</v>
      </c>
      <c r="K230" s="22"/>
      <c r="L230" s="22"/>
      <c r="M230" s="22"/>
      <c r="N230" s="87"/>
      <c r="O230" s="1"/>
      <c r="P230" s="1"/>
    </row>
    <row r="231" spans="1:16" ht="12.75" customHeight="1">
      <c r="A231" s="324"/>
      <c r="B231" s="137">
        <v>75495</v>
      </c>
      <c r="C231" s="120"/>
      <c r="D231" s="121" t="s">
        <v>184</v>
      </c>
      <c r="E231" s="254">
        <v>0</v>
      </c>
      <c r="F231" s="122">
        <v>0</v>
      </c>
      <c r="G231" s="122">
        <v>0</v>
      </c>
      <c r="H231" s="254">
        <v>0</v>
      </c>
      <c r="I231" s="465">
        <v>0</v>
      </c>
      <c r="J231" s="416">
        <v>0</v>
      </c>
      <c r="K231" s="22"/>
      <c r="L231" s="22"/>
      <c r="M231" s="22"/>
      <c r="N231" s="87"/>
      <c r="O231" s="1"/>
      <c r="P231" s="1"/>
    </row>
    <row r="232" spans="1:10" ht="12.75" customHeight="1">
      <c r="A232" s="46"/>
      <c r="B232" s="137"/>
      <c r="C232" s="419">
        <v>4300</v>
      </c>
      <c r="D232" s="218" t="s">
        <v>206</v>
      </c>
      <c r="E232" s="257">
        <v>0</v>
      </c>
      <c r="F232" s="126">
        <v>0</v>
      </c>
      <c r="G232" s="126">
        <v>0</v>
      </c>
      <c r="H232" s="257">
        <v>0</v>
      </c>
      <c r="I232" s="618">
        <v>0</v>
      </c>
      <c r="J232" s="581">
        <v>0</v>
      </c>
    </row>
    <row r="233" spans="1:10" ht="12.75" customHeight="1">
      <c r="A233" s="142">
        <v>852</v>
      </c>
      <c r="B233" s="101"/>
      <c r="C233" s="106"/>
      <c r="D233" s="101" t="s">
        <v>188</v>
      </c>
      <c r="E233" s="584">
        <f>E234</f>
        <v>10147.2</v>
      </c>
      <c r="F233" s="585">
        <f>F234</f>
        <v>0</v>
      </c>
      <c r="G233" s="103">
        <f>G234</f>
        <v>26679</v>
      </c>
      <c r="H233" s="247">
        <f>H234</f>
        <v>22884.78</v>
      </c>
      <c r="I233" s="104">
        <f>H233/G233*100</f>
        <v>85.77825255819184</v>
      </c>
      <c r="J233" s="143">
        <v>0</v>
      </c>
    </row>
    <row r="234" spans="1:10" ht="12.75" customHeight="1">
      <c r="A234" s="46"/>
      <c r="B234" s="137">
        <v>85204</v>
      </c>
      <c r="C234" s="193"/>
      <c r="D234" s="457" t="s">
        <v>83</v>
      </c>
      <c r="E234" s="254">
        <f>SUM(E236:E238)</f>
        <v>10147.2</v>
      </c>
      <c r="F234" s="122">
        <v>0</v>
      </c>
      <c r="G234" s="122">
        <v>26679</v>
      </c>
      <c r="H234" s="254">
        <f>SUM(H235:H238)</f>
        <v>22884.78</v>
      </c>
      <c r="I234" s="465">
        <f>H234/G234*100</f>
        <v>85.77825255819184</v>
      </c>
      <c r="J234" s="416">
        <v>0</v>
      </c>
    </row>
    <row r="235" spans="1:10" ht="12.75" customHeight="1">
      <c r="A235" s="46"/>
      <c r="B235" s="137"/>
      <c r="C235" s="135">
        <v>3110</v>
      </c>
      <c r="D235" s="48" t="s">
        <v>77</v>
      </c>
      <c r="E235" s="257">
        <v>0</v>
      </c>
      <c r="F235" s="126">
        <v>0</v>
      </c>
      <c r="G235" s="126">
        <v>26679</v>
      </c>
      <c r="H235" s="257">
        <v>22884.78</v>
      </c>
      <c r="I235" s="618">
        <f>H235/G235*100</f>
        <v>85.77825255819184</v>
      </c>
      <c r="J235" s="581">
        <v>0</v>
      </c>
    </row>
    <row r="236" spans="1:10" ht="12.75" customHeight="1">
      <c r="A236" s="46"/>
      <c r="B236" s="137"/>
      <c r="C236" s="124">
        <v>4010</v>
      </c>
      <c r="D236" s="125" t="s">
        <v>366</v>
      </c>
      <c r="E236" s="257">
        <v>8500</v>
      </c>
      <c r="F236" s="156">
        <v>0</v>
      </c>
      <c r="G236" s="126">
        <v>0</v>
      </c>
      <c r="H236" s="257">
        <v>0</v>
      </c>
      <c r="I236" s="618">
        <v>0</v>
      </c>
      <c r="J236" s="581">
        <v>0</v>
      </c>
    </row>
    <row r="237" spans="1:10" ht="12.75" customHeight="1">
      <c r="A237" s="46"/>
      <c r="B237" s="137"/>
      <c r="C237" s="124">
        <v>4110</v>
      </c>
      <c r="D237" s="15" t="s">
        <v>13</v>
      </c>
      <c r="E237" s="257">
        <v>1500</v>
      </c>
      <c r="F237" s="156">
        <v>0</v>
      </c>
      <c r="G237" s="126">
        <v>0</v>
      </c>
      <c r="H237" s="257">
        <v>0</v>
      </c>
      <c r="I237" s="618">
        <v>0</v>
      </c>
      <c r="J237" s="581">
        <v>0</v>
      </c>
    </row>
    <row r="238" spans="1:10" ht="12.75" customHeight="1">
      <c r="A238" s="46"/>
      <c r="B238" s="137"/>
      <c r="C238" s="124">
        <v>4120</v>
      </c>
      <c r="D238" s="15" t="s">
        <v>14</v>
      </c>
      <c r="E238" s="257">
        <v>147.2</v>
      </c>
      <c r="F238" s="156">
        <v>0</v>
      </c>
      <c r="G238" s="126">
        <v>0</v>
      </c>
      <c r="H238" s="257">
        <v>0</v>
      </c>
      <c r="I238" s="618">
        <v>0</v>
      </c>
      <c r="J238" s="581">
        <v>0</v>
      </c>
    </row>
    <row r="239" spans="1:10" ht="12.75" customHeight="1">
      <c r="A239" s="139"/>
      <c r="B239" s="139"/>
      <c r="C239" s="139"/>
      <c r="D239" s="145" t="s">
        <v>99</v>
      </c>
      <c r="E239" s="267">
        <f>E228+E233</f>
        <v>10147.2</v>
      </c>
      <c r="F239" s="140">
        <f>F228+F233</f>
        <v>500</v>
      </c>
      <c r="G239" s="140">
        <f>G228+G233</f>
        <v>26679</v>
      </c>
      <c r="H239" s="267">
        <f>H228+H233</f>
        <v>22884.78</v>
      </c>
      <c r="I239" s="163">
        <v>100</v>
      </c>
      <c r="J239" s="163">
        <v>0</v>
      </c>
    </row>
    <row r="240" spans="1:10" ht="12.75" customHeight="1">
      <c r="A240" s="190"/>
      <c r="B240" s="190"/>
      <c r="C240" s="190"/>
      <c r="D240" s="466"/>
      <c r="E240" s="593"/>
      <c r="F240" s="594"/>
      <c r="G240" s="468"/>
      <c r="H240" s="467"/>
      <c r="I240" s="469"/>
      <c r="J240" s="469"/>
    </row>
    <row r="241" spans="1:10" ht="12.75" customHeight="1">
      <c r="A241" s="190"/>
      <c r="B241" s="190"/>
      <c r="C241" s="190"/>
      <c r="D241" s="466"/>
      <c r="E241" s="593"/>
      <c r="F241" s="594"/>
      <c r="G241" s="594"/>
      <c r="H241" s="467"/>
      <c r="I241" s="469"/>
      <c r="J241" s="469"/>
    </row>
    <row r="242" spans="5:6" ht="12.75" customHeight="1">
      <c r="E242" s="86"/>
      <c r="F242" s="86" t="s">
        <v>517</v>
      </c>
    </row>
    <row r="243" ht="12.75" customHeight="1">
      <c r="E243" s="86"/>
    </row>
    <row r="244" spans="7:10" ht="12.75" customHeight="1">
      <c r="G244" s="79" t="s">
        <v>268</v>
      </c>
      <c r="H244" s="24"/>
      <c r="I244" s="69"/>
      <c r="J244" s="90"/>
    </row>
    <row r="245" spans="7:10" ht="12.75" customHeight="1">
      <c r="G245" s="79" t="s">
        <v>1</v>
      </c>
      <c r="H245" s="24"/>
      <c r="I245" s="69"/>
      <c r="J245" s="90"/>
    </row>
    <row r="246" spans="5:10" ht="12.75" customHeight="1">
      <c r="E246" s="86"/>
      <c r="F246" s="86"/>
      <c r="G246" s="85" t="s">
        <v>449</v>
      </c>
      <c r="H246" s="24"/>
      <c r="I246" s="69"/>
      <c r="J246" s="90"/>
    </row>
    <row r="247" spans="5:10" ht="12.75" customHeight="1">
      <c r="E247" s="86"/>
      <c r="F247" s="86"/>
      <c r="G247" s="85"/>
      <c r="H247" s="24"/>
      <c r="I247" s="69"/>
      <c r="J247" s="90"/>
    </row>
    <row r="248" spans="1:10" ht="20.25" customHeight="1">
      <c r="A248" s="22"/>
      <c r="B248" s="94"/>
      <c r="C248" s="25"/>
      <c r="D248" s="387" t="s">
        <v>296</v>
      </c>
      <c r="E248" s="147"/>
      <c r="F248" s="147"/>
      <c r="G248" s="147"/>
      <c r="H248" s="38"/>
      <c r="I248" s="38"/>
      <c r="J248" s="342"/>
    </row>
    <row r="249" spans="1:10" ht="12.75" customHeight="1">
      <c r="A249" s="22"/>
      <c r="B249" s="94"/>
      <c r="C249" s="25"/>
      <c r="D249" s="387"/>
      <c r="E249" s="411" t="s">
        <v>495</v>
      </c>
      <c r="F249" s="411"/>
      <c r="G249" s="147"/>
      <c r="H249" s="38"/>
      <c r="I249" s="38"/>
      <c r="J249" s="342"/>
    </row>
    <row r="250" spans="1:10" ht="12.75" customHeight="1">
      <c r="A250" s="22"/>
      <c r="B250" s="25"/>
      <c r="C250" s="25"/>
      <c r="D250" s="93"/>
      <c r="E250" s="86"/>
      <c r="F250" s="86"/>
      <c r="G250" s="86"/>
      <c r="H250" s="22"/>
      <c r="I250" s="342"/>
      <c r="J250" s="342"/>
    </row>
    <row r="251" spans="1:10" ht="12.75" customHeight="1">
      <c r="A251" s="93" t="s">
        <v>266</v>
      </c>
      <c r="B251" s="86"/>
      <c r="C251" s="86"/>
      <c r="D251" s="86"/>
      <c r="E251" s="86"/>
      <c r="F251" s="86"/>
      <c r="G251" s="86"/>
      <c r="H251" s="22"/>
      <c r="I251" s="342"/>
      <c r="J251" s="342"/>
    </row>
    <row r="252" spans="1:10" ht="12.75" customHeight="1">
      <c r="A252" s="164"/>
      <c r="B252" s="165"/>
      <c r="C252" s="164"/>
      <c r="D252" s="166"/>
      <c r="E252" s="169" t="s">
        <v>3</v>
      </c>
      <c r="F252" s="167" t="s">
        <v>105</v>
      </c>
      <c r="G252" s="168" t="s">
        <v>106</v>
      </c>
      <c r="H252" s="169" t="s">
        <v>3</v>
      </c>
      <c r="I252" s="64" t="s">
        <v>107</v>
      </c>
      <c r="J252" s="65"/>
    </row>
    <row r="253" spans="1:10" ht="12.75" customHeight="1">
      <c r="A253" s="170" t="s">
        <v>102</v>
      </c>
      <c r="B253" s="171" t="s">
        <v>103</v>
      </c>
      <c r="C253" s="170" t="s">
        <v>4</v>
      </c>
      <c r="D253" s="172" t="s">
        <v>104</v>
      </c>
      <c r="E253" s="175" t="s">
        <v>481</v>
      </c>
      <c r="F253" s="173" t="s">
        <v>108</v>
      </c>
      <c r="G253" s="174" t="s">
        <v>109</v>
      </c>
      <c r="H253" s="175" t="s">
        <v>480</v>
      </c>
      <c r="I253" s="66"/>
      <c r="J253" s="67"/>
    </row>
    <row r="254" spans="1:10" ht="12.75" customHeight="1">
      <c r="A254" s="176"/>
      <c r="B254" s="177"/>
      <c r="C254" s="176"/>
      <c r="D254" s="178"/>
      <c r="E254" s="181"/>
      <c r="F254" s="179" t="s">
        <v>435</v>
      </c>
      <c r="G254" s="180" t="s">
        <v>110</v>
      </c>
      <c r="H254" s="181"/>
      <c r="I254" s="71" t="s">
        <v>111</v>
      </c>
      <c r="J254" s="68" t="s">
        <v>112</v>
      </c>
    </row>
    <row r="255" spans="1:10" ht="12.75" customHeight="1">
      <c r="A255" s="449">
        <v>1</v>
      </c>
      <c r="B255" s="449">
        <v>2</v>
      </c>
      <c r="C255" s="449">
        <v>3</v>
      </c>
      <c r="D255" s="449">
        <v>4</v>
      </c>
      <c r="E255" s="475">
        <v>5</v>
      </c>
      <c r="F255" s="475">
        <v>6</v>
      </c>
      <c r="G255" s="475">
        <v>7</v>
      </c>
      <c r="H255" s="476">
        <v>8</v>
      </c>
      <c r="I255" s="477">
        <v>9</v>
      </c>
      <c r="J255" s="478">
        <v>10</v>
      </c>
    </row>
    <row r="256" spans="1:10" ht="12.75" customHeight="1">
      <c r="A256" s="107">
        <v>801</v>
      </c>
      <c r="B256" s="142"/>
      <c r="C256" s="101"/>
      <c r="D256" s="101" t="s">
        <v>215</v>
      </c>
      <c r="E256" s="102">
        <f>E257+E259+E262</f>
        <v>1036184.6</v>
      </c>
      <c r="F256" s="102">
        <f>F257+F259+F262</f>
        <v>1223773</v>
      </c>
      <c r="G256" s="102">
        <f>G257+G259+G262</f>
        <v>1245001</v>
      </c>
      <c r="H256" s="143">
        <f>H257+H259+H262</f>
        <v>1050483</v>
      </c>
      <c r="I256" s="353">
        <f aca="true" t="shared" si="14" ref="I256:I266">H256/G256*100</f>
        <v>84.37607680636401</v>
      </c>
      <c r="J256" s="353">
        <f aca="true" t="shared" si="15" ref="J256:J269">H256/E256*100</f>
        <v>101.3799085606947</v>
      </c>
    </row>
    <row r="257" spans="1:10" ht="12.75" customHeight="1">
      <c r="A257" s="6"/>
      <c r="B257" s="128">
        <v>80111</v>
      </c>
      <c r="C257" s="344"/>
      <c r="D257" s="109" t="s">
        <v>238</v>
      </c>
      <c r="E257" s="245">
        <f>E258</f>
        <v>627591</v>
      </c>
      <c r="F257" s="52">
        <f>F258</f>
        <v>805462</v>
      </c>
      <c r="G257" s="52">
        <f>G258</f>
        <v>843906</v>
      </c>
      <c r="H257" s="245">
        <f>H258</f>
        <v>732557</v>
      </c>
      <c r="I257" s="349">
        <f>H257/G257*100</f>
        <v>86.80552099404436</v>
      </c>
      <c r="J257" s="349">
        <f>H257/E257*100</f>
        <v>116.72522391175144</v>
      </c>
    </row>
    <row r="258" spans="1:10" ht="12.75" customHeight="1">
      <c r="A258" s="30"/>
      <c r="B258" s="13"/>
      <c r="C258" s="345">
        <v>2540</v>
      </c>
      <c r="D258" s="592" t="s">
        <v>239</v>
      </c>
      <c r="E258" s="683">
        <v>627591</v>
      </c>
      <c r="F258" s="586">
        <v>805462</v>
      </c>
      <c r="G258" s="586">
        <v>843906</v>
      </c>
      <c r="H258" s="683">
        <v>732557</v>
      </c>
      <c r="I258" s="587">
        <f t="shared" si="14"/>
        <v>86.80552099404436</v>
      </c>
      <c r="J258" s="587">
        <f t="shared" si="15"/>
        <v>116.72522391175144</v>
      </c>
    </row>
    <row r="259" spans="1:10" ht="12.75" customHeight="1">
      <c r="A259" s="30"/>
      <c r="B259" s="209">
        <v>80120</v>
      </c>
      <c r="C259" s="344"/>
      <c r="D259" s="109" t="s">
        <v>240</v>
      </c>
      <c r="E259" s="245">
        <f>E260+E261</f>
        <v>270509</v>
      </c>
      <c r="F259" s="52">
        <f>F260+F261</f>
        <v>235867</v>
      </c>
      <c r="G259" s="52">
        <f>G260+G261</f>
        <v>217339</v>
      </c>
      <c r="H259" s="245">
        <f>H260+H261</f>
        <v>198084</v>
      </c>
      <c r="I259" s="349">
        <f t="shared" si="14"/>
        <v>91.14056842076204</v>
      </c>
      <c r="J259" s="349">
        <f t="shared" si="15"/>
        <v>73.22639912165585</v>
      </c>
    </row>
    <row r="260" spans="1:10" ht="12.75" customHeight="1">
      <c r="A260" s="30"/>
      <c r="B260" s="158"/>
      <c r="C260" s="345">
        <v>2540</v>
      </c>
      <c r="D260" s="345" t="s">
        <v>241</v>
      </c>
      <c r="E260" s="683">
        <v>45309</v>
      </c>
      <c r="F260" s="586">
        <v>0</v>
      </c>
      <c r="G260" s="586">
        <v>0</v>
      </c>
      <c r="H260" s="683">
        <v>0</v>
      </c>
      <c r="I260" s="587">
        <v>0</v>
      </c>
      <c r="J260" s="587">
        <f>H260/E260*100</f>
        <v>0</v>
      </c>
    </row>
    <row r="261" spans="1:10" ht="12.75" customHeight="1">
      <c r="A261" s="30"/>
      <c r="B261" s="158"/>
      <c r="C261" s="345"/>
      <c r="D261" s="345" t="s">
        <v>242</v>
      </c>
      <c r="E261" s="683">
        <v>225200</v>
      </c>
      <c r="F261" s="586">
        <v>235867</v>
      </c>
      <c r="G261" s="586">
        <v>217339</v>
      </c>
      <c r="H261" s="683">
        <v>198084</v>
      </c>
      <c r="I261" s="587">
        <f t="shared" si="14"/>
        <v>91.14056842076204</v>
      </c>
      <c r="J261" s="587">
        <f t="shared" si="15"/>
        <v>87.95914742451154</v>
      </c>
    </row>
    <row r="262" spans="1:10" ht="12.75" customHeight="1">
      <c r="A262" s="30"/>
      <c r="B262" s="129">
        <v>80130</v>
      </c>
      <c r="C262" s="348"/>
      <c r="D262" s="109" t="s">
        <v>243</v>
      </c>
      <c r="E262" s="254">
        <f>E263+E264+E265</f>
        <v>138084.6</v>
      </c>
      <c r="F262" s="52">
        <f>SUM(F263:F265)</f>
        <v>182444</v>
      </c>
      <c r="G262" s="52">
        <f>SUM(G263:G265)</f>
        <v>183756</v>
      </c>
      <c r="H262" s="254">
        <f>SUM(H263:H265)</f>
        <v>119842</v>
      </c>
      <c r="I262" s="349">
        <f t="shared" si="14"/>
        <v>65.21800648686302</v>
      </c>
      <c r="J262" s="349">
        <f t="shared" si="15"/>
        <v>86.7888236631746</v>
      </c>
    </row>
    <row r="263" spans="1:10" ht="12.75" customHeight="1">
      <c r="A263" s="30"/>
      <c r="B263" s="30"/>
      <c r="C263" s="347">
        <v>2540</v>
      </c>
      <c r="D263" s="345" t="s">
        <v>244</v>
      </c>
      <c r="E263" s="683">
        <v>9265</v>
      </c>
      <c r="F263" s="586">
        <v>0</v>
      </c>
      <c r="G263" s="586">
        <v>0</v>
      </c>
      <c r="H263" s="683">
        <v>0</v>
      </c>
      <c r="I263" s="587">
        <v>0</v>
      </c>
      <c r="J263" s="587">
        <f t="shared" si="15"/>
        <v>0</v>
      </c>
    </row>
    <row r="264" spans="1:10" ht="12.75" customHeight="1">
      <c r="A264" s="30"/>
      <c r="B264" s="30"/>
      <c r="C264" s="354">
        <v>2540</v>
      </c>
      <c r="D264" s="588" t="s">
        <v>245</v>
      </c>
      <c r="E264" s="684">
        <v>36842</v>
      </c>
      <c r="F264" s="589">
        <v>48916</v>
      </c>
      <c r="G264" s="589">
        <v>49268</v>
      </c>
      <c r="H264" s="684">
        <v>41280</v>
      </c>
      <c r="I264" s="590">
        <f t="shared" si="14"/>
        <v>83.78663635625558</v>
      </c>
      <c r="J264" s="590">
        <f t="shared" si="15"/>
        <v>112.04603441724119</v>
      </c>
    </row>
    <row r="265" spans="1:10" ht="12.75" customHeight="1">
      <c r="A265" s="12"/>
      <c r="B265" s="12"/>
      <c r="C265" s="354">
        <v>2540</v>
      </c>
      <c r="D265" s="588" t="s">
        <v>320</v>
      </c>
      <c r="E265" s="684">
        <v>91977.6</v>
      </c>
      <c r="F265" s="589">
        <v>133528</v>
      </c>
      <c r="G265" s="589">
        <v>134488</v>
      </c>
      <c r="H265" s="684">
        <v>78562</v>
      </c>
      <c r="I265" s="590">
        <f t="shared" si="14"/>
        <v>58.41562072452561</v>
      </c>
      <c r="J265" s="590">
        <f t="shared" si="15"/>
        <v>85.41427477994642</v>
      </c>
    </row>
    <row r="266" spans="1:10" ht="12.75" customHeight="1">
      <c r="A266" s="100">
        <v>854</v>
      </c>
      <c r="B266" s="142"/>
      <c r="C266" s="355"/>
      <c r="D266" s="101" t="s">
        <v>86</v>
      </c>
      <c r="E266" s="143">
        <f>E267</f>
        <v>2434950</v>
      </c>
      <c r="F266" s="102">
        <f aca="true" t="shared" si="16" ref="E266:H267">F267</f>
        <v>3141876</v>
      </c>
      <c r="G266" s="102">
        <f t="shared" si="16"/>
        <v>3278333</v>
      </c>
      <c r="H266" s="143">
        <f t="shared" si="16"/>
        <v>2985506</v>
      </c>
      <c r="I266" s="353">
        <f t="shared" si="14"/>
        <v>91.06780793775373</v>
      </c>
      <c r="J266" s="353">
        <f t="shared" si="15"/>
        <v>122.61056695209346</v>
      </c>
    </row>
    <row r="267" spans="1:10" ht="12.75" customHeight="1">
      <c r="A267" s="6"/>
      <c r="B267" s="209">
        <v>85420</v>
      </c>
      <c r="C267" s="344"/>
      <c r="D267" s="109" t="s">
        <v>246</v>
      </c>
      <c r="E267" s="198">
        <f t="shared" si="16"/>
        <v>2434950</v>
      </c>
      <c r="F267" s="52">
        <f t="shared" si="16"/>
        <v>3141876</v>
      </c>
      <c r="G267" s="52">
        <f t="shared" si="16"/>
        <v>3278333</v>
      </c>
      <c r="H267" s="198">
        <f t="shared" si="16"/>
        <v>2985506</v>
      </c>
      <c r="I267" s="349">
        <f>H267/G267*100</f>
        <v>91.06780793775373</v>
      </c>
      <c r="J267" s="349">
        <f t="shared" si="15"/>
        <v>122.61056695209346</v>
      </c>
    </row>
    <row r="268" spans="1:10" ht="12.75" customHeight="1">
      <c r="A268" s="12"/>
      <c r="B268" s="158"/>
      <c r="C268" s="345">
        <v>2540</v>
      </c>
      <c r="D268" s="345" t="s">
        <v>199</v>
      </c>
      <c r="E268" s="595">
        <v>2434950</v>
      </c>
      <c r="F268" s="586">
        <v>3141876</v>
      </c>
      <c r="G268" s="586">
        <v>3278333</v>
      </c>
      <c r="H268" s="595">
        <v>2985506</v>
      </c>
      <c r="I268" s="591">
        <f>H268/G268*100</f>
        <v>91.06780793775373</v>
      </c>
      <c r="J268" s="591">
        <f t="shared" si="15"/>
        <v>122.61056695209346</v>
      </c>
    </row>
    <row r="269" spans="1:10" ht="12.75" customHeight="1">
      <c r="A269" s="139"/>
      <c r="B269" s="139"/>
      <c r="C269" s="357"/>
      <c r="D269" s="139" t="s">
        <v>247</v>
      </c>
      <c r="E269" s="384">
        <f>E256+E266</f>
        <v>3471134.6</v>
      </c>
      <c r="F269" s="358">
        <f>F256+F266</f>
        <v>4365649</v>
      </c>
      <c r="G269" s="358">
        <f>G256+G266</f>
        <v>4523334</v>
      </c>
      <c r="H269" s="384">
        <f>H256+H266</f>
        <v>4035989</v>
      </c>
      <c r="I269" s="356">
        <f>H269/G269*100</f>
        <v>89.22597800648813</v>
      </c>
      <c r="J269" s="356">
        <f t="shared" si="15"/>
        <v>116.27290396632847</v>
      </c>
    </row>
    <row r="270" spans="1:10" ht="12.75" customHeight="1">
      <c r="A270" s="190"/>
      <c r="B270" s="190"/>
      <c r="C270" s="378"/>
      <c r="D270" s="190"/>
      <c r="E270" s="437"/>
      <c r="F270" s="438"/>
      <c r="G270" s="438"/>
      <c r="H270" s="438"/>
      <c r="I270" s="379"/>
      <c r="J270" s="379"/>
    </row>
    <row r="271" spans="1:10" ht="12.75" customHeight="1">
      <c r="A271" s="190"/>
      <c r="B271" s="190"/>
      <c r="C271" s="378"/>
      <c r="D271" s="190"/>
      <c r="E271" s="648"/>
      <c r="F271" s="649"/>
      <c r="G271" s="650"/>
      <c r="H271" s="685"/>
      <c r="I271" s="651"/>
      <c r="J271" s="379"/>
    </row>
    <row r="272" spans="1:10" ht="12.75" customHeight="1">
      <c r="A272" s="190"/>
      <c r="B272" s="190"/>
      <c r="C272" s="378"/>
      <c r="D272" s="190"/>
      <c r="E272" s="437"/>
      <c r="F272" s="438"/>
      <c r="G272" s="438"/>
      <c r="H272" s="438"/>
      <c r="I272" s="379"/>
      <c r="J272" s="379"/>
    </row>
    <row r="273" spans="1:10" ht="12.75" customHeight="1">
      <c r="A273" s="190"/>
      <c r="B273" s="190"/>
      <c r="C273" s="378"/>
      <c r="D273" s="190"/>
      <c r="E273" s="437"/>
      <c r="F273" s="438"/>
      <c r="G273" s="438"/>
      <c r="H273" s="438"/>
      <c r="I273" s="379"/>
      <c r="J273" s="379"/>
    </row>
    <row r="274" spans="1:10" ht="12.75" customHeight="1">
      <c r="A274" s="386" t="s">
        <v>267</v>
      </c>
      <c r="B274" s="86"/>
      <c r="C274" s="86"/>
      <c r="D274" s="86"/>
      <c r="E274" s="86"/>
      <c r="F274" s="160"/>
      <c r="G274" s="160"/>
      <c r="H274" s="160"/>
      <c r="I274" s="351"/>
      <c r="J274" s="351"/>
    </row>
    <row r="275" spans="1:10" ht="12.75" customHeight="1">
      <c r="A275" s="164"/>
      <c r="B275" s="165"/>
      <c r="C275" s="164"/>
      <c r="D275" s="166"/>
      <c r="E275" s="169" t="s">
        <v>3</v>
      </c>
      <c r="F275" s="167" t="s">
        <v>105</v>
      </c>
      <c r="G275" s="168" t="s">
        <v>106</v>
      </c>
      <c r="H275" s="169" t="s">
        <v>3</v>
      </c>
      <c r="I275" s="64" t="s">
        <v>107</v>
      </c>
      <c r="J275" s="65"/>
    </row>
    <row r="276" spans="1:10" ht="12.75" customHeight="1">
      <c r="A276" s="170" t="s">
        <v>102</v>
      </c>
      <c r="B276" s="171" t="s">
        <v>103</v>
      </c>
      <c r="C276" s="170" t="s">
        <v>4</v>
      </c>
      <c r="D276" s="172" t="s">
        <v>104</v>
      </c>
      <c r="E276" s="175" t="s">
        <v>481</v>
      </c>
      <c r="F276" s="173" t="s">
        <v>108</v>
      </c>
      <c r="G276" s="174" t="s">
        <v>109</v>
      </c>
      <c r="H276" s="175" t="s">
        <v>480</v>
      </c>
      <c r="I276" s="66"/>
      <c r="J276" s="67"/>
    </row>
    <row r="277" spans="1:10" ht="12.75" customHeight="1">
      <c r="A277" s="176"/>
      <c r="B277" s="177"/>
      <c r="C277" s="176"/>
      <c r="D277" s="178"/>
      <c r="E277" s="181"/>
      <c r="F277" s="179" t="s">
        <v>435</v>
      </c>
      <c r="G277" s="180" t="s">
        <v>110</v>
      </c>
      <c r="H277" s="181"/>
      <c r="I277" s="71" t="s">
        <v>111</v>
      </c>
      <c r="J277" s="68" t="s">
        <v>112</v>
      </c>
    </row>
    <row r="278" spans="1:10" ht="12.75" customHeight="1">
      <c r="A278" s="449">
        <v>1</v>
      </c>
      <c r="B278" s="449">
        <v>2</v>
      </c>
      <c r="C278" s="449">
        <v>3</v>
      </c>
      <c r="D278" s="449">
        <v>4</v>
      </c>
      <c r="E278" s="475">
        <v>5</v>
      </c>
      <c r="F278" s="475">
        <v>6</v>
      </c>
      <c r="G278" s="475">
        <v>7</v>
      </c>
      <c r="H278" s="476">
        <v>8</v>
      </c>
      <c r="I278" s="477">
        <v>9</v>
      </c>
      <c r="J278" s="478">
        <v>10</v>
      </c>
    </row>
    <row r="279" spans="1:10" ht="12.75" customHeight="1">
      <c r="A279" s="101">
        <v>853</v>
      </c>
      <c r="B279" s="101"/>
      <c r="C279" s="355"/>
      <c r="D279" s="101" t="s">
        <v>248</v>
      </c>
      <c r="E279" s="102">
        <f>E280</f>
        <v>43600</v>
      </c>
      <c r="F279" s="102">
        <f>F280</f>
        <v>43600</v>
      </c>
      <c r="G279" s="102">
        <f>G280</f>
        <v>44156</v>
      </c>
      <c r="H279" s="102">
        <f>H280</f>
        <v>44156</v>
      </c>
      <c r="I279" s="353">
        <f>H279/G279*100</f>
        <v>100</v>
      </c>
      <c r="J279" s="353">
        <f>H279/E279*100</f>
        <v>101.27522935779815</v>
      </c>
    </row>
    <row r="280" spans="1:10" ht="12.75" customHeight="1">
      <c r="A280" s="6"/>
      <c r="B280" s="129">
        <v>85311</v>
      </c>
      <c r="C280" s="344"/>
      <c r="D280" s="109" t="s">
        <v>249</v>
      </c>
      <c r="E280" s="52">
        <f>E281</f>
        <v>43600</v>
      </c>
      <c r="F280" s="52">
        <v>43600</v>
      </c>
      <c r="G280" s="52">
        <v>44156</v>
      </c>
      <c r="H280" s="52">
        <v>44156</v>
      </c>
      <c r="I280" s="349">
        <f>H280/G280*100</f>
        <v>100</v>
      </c>
      <c r="J280" s="349">
        <f>H280/E280*100</f>
        <v>101.27522935779815</v>
      </c>
    </row>
    <row r="281" spans="1:10" ht="12.75" customHeight="1">
      <c r="A281" s="12"/>
      <c r="B281" s="12"/>
      <c r="C281" s="345">
        <v>2570</v>
      </c>
      <c r="D281" s="15" t="s">
        <v>250</v>
      </c>
      <c r="E281" s="16">
        <v>43600</v>
      </c>
      <c r="F281" s="16">
        <v>43600</v>
      </c>
      <c r="G281" s="16">
        <v>44156</v>
      </c>
      <c r="H281" s="16">
        <v>44156</v>
      </c>
      <c r="I281" s="350">
        <f>H281/G281*100</f>
        <v>100</v>
      </c>
      <c r="J281" s="350">
        <f>H281/E281*100</f>
        <v>101.27522935779815</v>
      </c>
    </row>
    <row r="282" spans="1:10" ht="12.75" customHeight="1">
      <c r="A282" s="101">
        <v>926</v>
      </c>
      <c r="B282" s="101"/>
      <c r="C282" s="355"/>
      <c r="D282" s="101" t="s">
        <v>251</v>
      </c>
      <c r="E282" s="247">
        <f>E283</f>
        <v>29897.2</v>
      </c>
      <c r="F282" s="102">
        <f>F283</f>
        <v>34000</v>
      </c>
      <c r="G282" s="102">
        <f>G283</f>
        <v>37600</v>
      </c>
      <c r="H282" s="247">
        <f>H283</f>
        <v>37593.83</v>
      </c>
      <c r="I282" s="353">
        <f>H282/G282*100</f>
        <v>99.98359042553192</v>
      </c>
      <c r="J282" s="353">
        <f>H282/E282*100</f>
        <v>125.7436482346173</v>
      </c>
    </row>
    <row r="283" spans="1:10" ht="12.75" customHeight="1">
      <c r="A283" s="30"/>
      <c r="B283" s="127">
        <v>92695</v>
      </c>
      <c r="C283" s="344"/>
      <c r="D283" s="109" t="s">
        <v>184</v>
      </c>
      <c r="E283" s="245">
        <f>E285</f>
        <v>29897.2</v>
      </c>
      <c r="F283" s="52">
        <f>F285</f>
        <v>34000</v>
      </c>
      <c r="G283" s="52">
        <f>G285</f>
        <v>37600</v>
      </c>
      <c r="H283" s="245">
        <f>H285</f>
        <v>37593.83</v>
      </c>
      <c r="I283" s="349">
        <f>H283/G283*100</f>
        <v>99.98359042553192</v>
      </c>
      <c r="J283" s="349">
        <f>H283/E283*100</f>
        <v>125.7436482346173</v>
      </c>
    </row>
    <row r="284" spans="1:10" ht="12.75" customHeight="1">
      <c r="A284" s="30"/>
      <c r="B284" s="30"/>
      <c r="C284" s="345">
        <v>2800</v>
      </c>
      <c r="D284" s="15" t="s">
        <v>207</v>
      </c>
      <c r="E284" s="184"/>
      <c r="F284" s="16"/>
      <c r="G284" s="16"/>
      <c r="H284" s="184"/>
      <c r="I284" s="350"/>
      <c r="J284" s="350"/>
    </row>
    <row r="285" spans="1:10" ht="12.75" customHeight="1">
      <c r="A285" s="30"/>
      <c r="B285" s="30"/>
      <c r="C285" s="345"/>
      <c r="D285" s="15" t="s">
        <v>252</v>
      </c>
      <c r="E285" s="184">
        <f>SUM(E286:E291)</f>
        <v>29897.2</v>
      </c>
      <c r="F285" s="16">
        <v>34000</v>
      </c>
      <c r="G285" s="16">
        <v>37600</v>
      </c>
      <c r="H285" s="184">
        <v>37593.83</v>
      </c>
      <c r="I285" s="350">
        <f>H285/G285*100</f>
        <v>99.98359042553192</v>
      </c>
      <c r="J285" s="350">
        <f>H285/E285*100</f>
        <v>125.7436482346173</v>
      </c>
    </row>
    <row r="286" spans="1:10" ht="12.75" customHeight="1">
      <c r="A286" s="30"/>
      <c r="B286" s="30"/>
      <c r="C286" s="345"/>
      <c r="D286" s="345" t="s">
        <v>253</v>
      </c>
      <c r="E286" s="595">
        <v>10200</v>
      </c>
      <c r="F286" s="586"/>
      <c r="G286" s="586"/>
      <c r="H286" s="595"/>
      <c r="I286" s="587"/>
      <c r="J286" s="587"/>
    </row>
    <row r="287" spans="1:10" ht="12.75" customHeight="1">
      <c r="A287" s="30"/>
      <c r="B287" s="30"/>
      <c r="C287" s="345"/>
      <c r="D287" s="345" t="s">
        <v>254</v>
      </c>
      <c r="E287" s="595">
        <v>4300</v>
      </c>
      <c r="F287" s="586"/>
      <c r="G287" s="586"/>
      <c r="H287" s="595"/>
      <c r="I287" s="587"/>
      <c r="J287" s="587"/>
    </row>
    <row r="288" spans="1:10" ht="12.75" customHeight="1">
      <c r="A288" s="30"/>
      <c r="B288" s="30"/>
      <c r="C288" s="345"/>
      <c r="D288" s="345" t="s">
        <v>325</v>
      </c>
      <c r="E288" s="595">
        <v>8800</v>
      </c>
      <c r="F288" s="586"/>
      <c r="G288" s="586"/>
      <c r="H288" s="595"/>
      <c r="I288" s="587"/>
      <c r="J288" s="587"/>
    </row>
    <row r="289" spans="1:10" ht="12.75" customHeight="1">
      <c r="A289" s="30"/>
      <c r="B289" s="30"/>
      <c r="C289" s="345"/>
      <c r="D289" s="345" t="s">
        <v>300</v>
      </c>
      <c r="E289" s="595">
        <v>2600</v>
      </c>
      <c r="F289" s="586"/>
      <c r="G289" s="586"/>
      <c r="H289" s="595"/>
      <c r="I289" s="587"/>
      <c r="J289" s="587"/>
    </row>
    <row r="290" spans="1:10" ht="12.75" customHeight="1">
      <c r="A290" s="30"/>
      <c r="B290" s="30"/>
      <c r="C290" s="345"/>
      <c r="D290" s="345" t="s">
        <v>255</v>
      </c>
      <c r="E290" s="595">
        <v>1797.2</v>
      </c>
      <c r="F290" s="586"/>
      <c r="G290" s="586"/>
      <c r="H290" s="595"/>
      <c r="I290" s="587"/>
      <c r="J290" s="587"/>
    </row>
    <row r="291" spans="1:10" ht="12.75" customHeight="1">
      <c r="A291" s="12"/>
      <c r="B291" s="12"/>
      <c r="C291" s="345"/>
      <c r="D291" s="345" t="s">
        <v>256</v>
      </c>
      <c r="E291" s="595">
        <v>2200</v>
      </c>
      <c r="F291" s="586"/>
      <c r="G291" s="586"/>
      <c r="H291" s="595"/>
      <c r="I291" s="587"/>
      <c r="J291" s="587"/>
    </row>
    <row r="292" spans="1:10" ht="12.75" customHeight="1">
      <c r="A292" s="275"/>
      <c r="B292" s="275"/>
      <c r="C292" s="357"/>
      <c r="D292" s="139" t="s">
        <v>257</v>
      </c>
      <c r="E292" s="362">
        <f>E279+E282</f>
        <v>73497.2</v>
      </c>
      <c r="F292" s="358">
        <f>F279+F282</f>
        <v>77600</v>
      </c>
      <c r="G292" s="358">
        <f>G279+G282</f>
        <v>81756</v>
      </c>
      <c r="H292" s="362">
        <f>H279+H282</f>
        <v>81749.83</v>
      </c>
      <c r="I292" s="356">
        <f>H292/G292*100</f>
        <v>99.99245315328538</v>
      </c>
      <c r="J292" s="356">
        <f>H292/E292*100</f>
        <v>111.22849577943106</v>
      </c>
    </row>
    <row r="293" spans="1:10" ht="12.75" customHeight="1">
      <c r="A293" s="190"/>
      <c r="B293" s="190"/>
      <c r="C293" s="378"/>
      <c r="D293" s="190"/>
      <c r="E293" s="89"/>
      <c r="F293" s="438"/>
      <c r="G293" s="438"/>
      <c r="H293" s="439"/>
      <c r="I293" s="379"/>
      <c r="J293" s="379"/>
    </row>
    <row r="294" spans="1:10" ht="12.75" customHeight="1">
      <c r="A294" s="190"/>
      <c r="B294" s="190"/>
      <c r="C294" s="378"/>
      <c r="D294" s="190"/>
      <c r="E294" s="439"/>
      <c r="F294" s="580"/>
      <c r="G294" s="438"/>
      <c r="H294" s="439"/>
      <c r="I294" s="379"/>
      <c r="J294" s="379"/>
    </row>
    <row r="295" spans="1:10" ht="12.75" customHeight="1">
      <c r="A295" s="190"/>
      <c r="B295" s="190"/>
      <c r="C295" s="378"/>
      <c r="D295" s="190"/>
      <c r="E295" s="648"/>
      <c r="F295" s="649"/>
      <c r="G295" s="649"/>
      <c r="H295" s="648"/>
      <c r="I295" s="652"/>
      <c r="J295" s="652"/>
    </row>
    <row r="296" spans="1:10" ht="12.75" customHeight="1">
      <c r="A296" s="190"/>
      <c r="B296" s="190"/>
      <c r="C296" s="378"/>
      <c r="D296" s="190"/>
      <c r="E296" s="439"/>
      <c r="F296" s="438"/>
      <c r="G296" s="438"/>
      <c r="H296" s="439"/>
      <c r="I296" s="379"/>
      <c r="J296" s="379"/>
    </row>
    <row r="297" spans="1:10" ht="12.75" customHeight="1">
      <c r="A297" s="190"/>
      <c r="B297" s="190"/>
      <c r="C297" s="378"/>
      <c r="D297" s="190"/>
      <c r="E297" s="439"/>
      <c r="F297" s="438"/>
      <c r="G297" s="438"/>
      <c r="H297" s="439"/>
      <c r="I297" s="379"/>
      <c r="J297" s="379"/>
    </row>
    <row r="298" spans="1:10" ht="12.75" customHeight="1">
      <c r="A298" s="190"/>
      <c r="B298" s="190"/>
      <c r="C298" s="378"/>
      <c r="D298" s="190"/>
      <c r="E298" s="439"/>
      <c r="F298" s="438"/>
      <c r="G298" s="438"/>
      <c r="H298" s="439"/>
      <c r="I298" s="379"/>
      <c r="J298" s="379"/>
    </row>
    <row r="299" spans="1:10" ht="12.75" customHeight="1">
      <c r="A299" s="190"/>
      <c r="B299" s="190"/>
      <c r="C299" s="378"/>
      <c r="D299" s="190"/>
      <c r="E299" s="439"/>
      <c r="F299" s="438"/>
      <c r="G299" s="438"/>
      <c r="H299" s="439"/>
      <c r="I299" s="379"/>
      <c r="J299" s="379"/>
    </row>
    <row r="300" spans="1:10" ht="12.75" customHeight="1">
      <c r="A300" s="190"/>
      <c r="B300" s="190"/>
      <c r="C300" s="378"/>
      <c r="D300" s="190"/>
      <c r="E300" s="439"/>
      <c r="F300" s="438"/>
      <c r="G300" s="438"/>
      <c r="H300" s="439"/>
      <c r="I300" s="379"/>
      <c r="J300" s="379"/>
    </row>
    <row r="301" spans="1:10" ht="12.75" customHeight="1">
      <c r="A301" s="190"/>
      <c r="B301" s="190"/>
      <c r="C301" s="378"/>
      <c r="D301" s="190"/>
      <c r="E301" s="82"/>
      <c r="F301" s="438"/>
      <c r="G301" s="438"/>
      <c r="H301" s="439"/>
      <c r="I301" s="379"/>
      <c r="J301" s="379"/>
    </row>
    <row r="302" spans="1:10" ht="12.75" customHeight="1">
      <c r="A302" s="190"/>
      <c r="B302" s="190"/>
      <c r="C302" s="378"/>
      <c r="D302" s="190"/>
      <c r="E302" s="82"/>
      <c r="F302" s="459" t="s">
        <v>518</v>
      </c>
      <c r="G302" s="438"/>
      <c r="H302" s="439"/>
      <c r="I302" s="379"/>
      <c r="J302" s="379"/>
    </row>
    <row r="303" spans="1:10" ht="12.75" customHeight="1">
      <c r="A303" s="190"/>
      <c r="B303" s="190"/>
      <c r="C303" s="378"/>
      <c r="D303" s="190"/>
      <c r="E303" s="82"/>
      <c r="F303" s="438"/>
      <c r="G303" s="438"/>
      <c r="H303" s="439"/>
      <c r="I303" s="379"/>
      <c r="J303" s="379"/>
    </row>
    <row r="304" spans="1:10" ht="12.75" customHeight="1">
      <c r="A304" s="93" t="s">
        <v>385</v>
      </c>
      <c r="B304" s="86"/>
      <c r="C304" s="86"/>
      <c r="D304" s="86"/>
      <c r="E304" s="86"/>
      <c r="F304" s="86"/>
      <c r="G304" s="160"/>
      <c r="H304" s="160"/>
      <c r="I304" s="351"/>
      <c r="J304" s="351"/>
    </row>
    <row r="305" spans="1:10" ht="12.75" customHeight="1">
      <c r="A305" s="164"/>
      <c r="B305" s="165"/>
      <c r="C305" s="164"/>
      <c r="D305" s="166"/>
      <c r="E305" s="169" t="s">
        <v>3</v>
      </c>
      <c r="F305" s="167" t="s">
        <v>105</v>
      </c>
      <c r="G305" s="168" t="s">
        <v>106</v>
      </c>
      <c r="H305" s="169" t="s">
        <v>3</v>
      </c>
      <c r="I305" s="64" t="s">
        <v>107</v>
      </c>
      <c r="J305" s="65"/>
    </row>
    <row r="306" spans="1:10" ht="12.75" customHeight="1">
      <c r="A306" s="170" t="s">
        <v>102</v>
      </c>
      <c r="B306" s="171" t="s">
        <v>103</v>
      </c>
      <c r="C306" s="170" t="s">
        <v>4</v>
      </c>
      <c r="D306" s="172" t="s">
        <v>104</v>
      </c>
      <c r="E306" s="175" t="s">
        <v>481</v>
      </c>
      <c r="F306" s="173" t="s">
        <v>108</v>
      </c>
      <c r="G306" s="174" t="s">
        <v>109</v>
      </c>
      <c r="H306" s="175" t="s">
        <v>480</v>
      </c>
      <c r="I306" s="66"/>
      <c r="J306" s="67"/>
    </row>
    <row r="307" spans="1:10" ht="12.75" customHeight="1">
      <c r="A307" s="176"/>
      <c r="B307" s="177"/>
      <c r="C307" s="176"/>
      <c r="D307" s="178"/>
      <c r="E307" s="181"/>
      <c r="F307" s="179" t="s">
        <v>435</v>
      </c>
      <c r="G307" s="180" t="s">
        <v>110</v>
      </c>
      <c r="H307" s="181"/>
      <c r="I307" s="71" t="s">
        <v>111</v>
      </c>
      <c r="J307" s="68" t="s">
        <v>112</v>
      </c>
    </row>
    <row r="308" spans="1:10" ht="12.75" customHeight="1">
      <c r="A308" s="449">
        <v>1</v>
      </c>
      <c r="B308" s="449">
        <v>2</v>
      </c>
      <c r="C308" s="449">
        <v>3</v>
      </c>
      <c r="D308" s="449">
        <v>4</v>
      </c>
      <c r="E308" s="475">
        <v>5</v>
      </c>
      <c r="F308" s="475">
        <v>6</v>
      </c>
      <c r="G308" s="475">
        <v>7</v>
      </c>
      <c r="H308" s="476">
        <v>8</v>
      </c>
      <c r="I308" s="477">
        <v>9</v>
      </c>
      <c r="J308" s="478">
        <v>10</v>
      </c>
    </row>
    <row r="309" spans="1:10" ht="12.75" customHeight="1">
      <c r="A309" s="107">
        <v>750</v>
      </c>
      <c r="B309" s="221"/>
      <c r="C309" s="355"/>
      <c r="D309" s="101" t="s">
        <v>262</v>
      </c>
      <c r="E309" s="247">
        <f>E310</f>
        <v>11132</v>
      </c>
      <c r="F309" s="102">
        <v>0</v>
      </c>
      <c r="G309" s="102">
        <v>0</v>
      </c>
      <c r="H309" s="247">
        <v>0</v>
      </c>
      <c r="I309" s="688">
        <v>0</v>
      </c>
      <c r="J309" s="688">
        <f>H309/E309*100</f>
        <v>0</v>
      </c>
    </row>
    <row r="310" spans="1:10" ht="12.75" customHeight="1">
      <c r="A310" s="5"/>
      <c r="B310" s="129">
        <v>75075</v>
      </c>
      <c r="C310" s="348"/>
      <c r="D310" s="109" t="s">
        <v>263</v>
      </c>
      <c r="E310" s="245">
        <f>E315</f>
        <v>11132</v>
      </c>
      <c r="F310" s="52">
        <v>0</v>
      </c>
      <c r="G310" s="52">
        <v>0</v>
      </c>
      <c r="H310" s="245">
        <v>0</v>
      </c>
      <c r="I310" s="689">
        <v>0</v>
      </c>
      <c r="J310" s="689">
        <f>H310/E310*100</f>
        <v>0</v>
      </c>
    </row>
    <row r="311" spans="1:10" ht="12.75" customHeight="1">
      <c r="A311" s="29"/>
      <c r="B311" s="30"/>
      <c r="C311" s="347">
        <v>2360</v>
      </c>
      <c r="D311" s="299" t="s">
        <v>332</v>
      </c>
      <c r="E311" s="248"/>
      <c r="F311" s="361"/>
      <c r="G311" s="361"/>
      <c r="H311" s="248"/>
      <c r="I311" s="690"/>
      <c r="J311" s="690"/>
    </row>
    <row r="312" spans="1:10" ht="12.75" customHeight="1">
      <c r="A312" s="29"/>
      <c r="B312" s="30"/>
      <c r="C312" s="347"/>
      <c r="D312" s="299" t="s">
        <v>333</v>
      </c>
      <c r="E312" s="184"/>
      <c r="F312" s="16"/>
      <c r="G312" s="16"/>
      <c r="H312" s="184"/>
      <c r="I312" s="689"/>
      <c r="J312" s="689"/>
    </row>
    <row r="313" spans="1:10" ht="12.75" customHeight="1">
      <c r="A313" s="29"/>
      <c r="B313" s="30"/>
      <c r="C313" s="354"/>
      <c r="D313" s="299" t="s">
        <v>334</v>
      </c>
      <c r="E313" s="184"/>
      <c r="F313" s="16"/>
      <c r="G313" s="16"/>
      <c r="H313" s="184"/>
      <c r="I313" s="689"/>
      <c r="J313" s="689"/>
    </row>
    <row r="314" spans="1:10" ht="12.75" customHeight="1">
      <c r="A314" s="29"/>
      <c r="B314" s="30"/>
      <c r="C314" s="354"/>
      <c r="D314" s="299" t="s">
        <v>335</v>
      </c>
      <c r="E314" s="184"/>
      <c r="F314" s="16"/>
      <c r="G314" s="16"/>
      <c r="H314" s="184"/>
      <c r="I314" s="689"/>
      <c r="J314" s="689"/>
    </row>
    <row r="315" spans="1:10" ht="12.75" customHeight="1">
      <c r="A315" s="29"/>
      <c r="B315" s="30"/>
      <c r="C315" s="354"/>
      <c r="D315" s="299" t="s">
        <v>336</v>
      </c>
      <c r="E315" s="184">
        <f>SUM(E316:E319)</f>
        <v>11132</v>
      </c>
      <c r="F315" s="16">
        <v>0</v>
      </c>
      <c r="G315" s="16">
        <v>0</v>
      </c>
      <c r="H315" s="184">
        <v>0</v>
      </c>
      <c r="I315" s="691">
        <v>0</v>
      </c>
      <c r="J315" s="691">
        <v>0</v>
      </c>
    </row>
    <row r="316" spans="1:10" ht="12.75" customHeight="1">
      <c r="A316" s="29"/>
      <c r="B316" s="30"/>
      <c r="C316" s="347"/>
      <c r="D316" s="363" t="s">
        <v>328</v>
      </c>
      <c r="E316" s="441">
        <v>3315</v>
      </c>
      <c r="F316" s="461"/>
      <c r="G316" s="361"/>
      <c r="H316" s="441"/>
      <c r="I316" s="690"/>
      <c r="J316" s="690"/>
    </row>
    <row r="317" spans="1:10" ht="12.75" customHeight="1">
      <c r="A317" s="323"/>
      <c r="B317" s="312"/>
      <c r="C317" s="298"/>
      <c r="D317" s="440" t="s">
        <v>329</v>
      </c>
      <c r="E317" s="441">
        <v>2000</v>
      </c>
      <c r="F317" s="16"/>
      <c r="G317" s="16"/>
      <c r="H317" s="441"/>
      <c r="I317" s="692"/>
      <c r="J317" s="692"/>
    </row>
    <row r="318" spans="1:10" ht="12.75" customHeight="1">
      <c r="A318" s="323"/>
      <c r="B318" s="312"/>
      <c r="C318" s="298"/>
      <c r="D318" s="440" t="s">
        <v>330</v>
      </c>
      <c r="E318" s="441">
        <v>4500</v>
      </c>
      <c r="F318" s="16"/>
      <c r="G318" s="16"/>
      <c r="H318" s="441"/>
      <c r="I318" s="692"/>
      <c r="J318" s="692"/>
    </row>
    <row r="319" spans="1:10" ht="12.75" customHeight="1">
      <c r="A319" s="381"/>
      <c r="B319" s="328"/>
      <c r="C319" s="364"/>
      <c r="D319" s="440" t="s">
        <v>331</v>
      </c>
      <c r="E319" s="441">
        <v>1317</v>
      </c>
      <c r="F319" s="16"/>
      <c r="G319" s="16"/>
      <c r="H319" s="441"/>
      <c r="I319" s="693"/>
      <c r="J319" s="693"/>
    </row>
    <row r="320" spans="1:10" ht="12.75" customHeight="1">
      <c r="A320" s="380">
        <v>852</v>
      </c>
      <c r="B320" s="380"/>
      <c r="C320" s="365"/>
      <c r="D320" s="470" t="s">
        <v>188</v>
      </c>
      <c r="E320" s="375">
        <v>0</v>
      </c>
      <c r="F320" s="374">
        <f>F321</f>
        <v>30000</v>
      </c>
      <c r="G320" s="374">
        <f>G321</f>
        <v>30000</v>
      </c>
      <c r="H320" s="375">
        <f>H321</f>
        <v>16800</v>
      </c>
      <c r="I320" s="688">
        <f>H320/G320*100</f>
        <v>56.00000000000001</v>
      </c>
      <c r="J320" s="697">
        <v>0</v>
      </c>
    </row>
    <row r="321" spans="1:10" ht="12.75" customHeight="1">
      <c r="A321" s="323"/>
      <c r="B321" s="366">
        <v>85295</v>
      </c>
      <c r="C321" s="369"/>
      <c r="D321" s="369" t="s">
        <v>184</v>
      </c>
      <c r="E321" s="373">
        <v>0</v>
      </c>
      <c r="F321" s="370">
        <f>F324+F327</f>
        <v>30000</v>
      </c>
      <c r="G321" s="370">
        <f>G324+G327</f>
        <v>30000</v>
      </c>
      <c r="H321" s="373">
        <f>H324+H327</f>
        <v>16800</v>
      </c>
      <c r="I321" s="603">
        <f>H321/G321*100</f>
        <v>56.00000000000001</v>
      </c>
      <c r="J321" s="603">
        <v>0</v>
      </c>
    </row>
    <row r="322" spans="1:10" ht="12.75" customHeight="1">
      <c r="A322" s="323"/>
      <c r="B322" s="366"/>
      <c r="C322" s="299">
        <v>2820</v>
      </c>
      <c r="D322" s="299" t="s">
        <v>488</v>
      </c>
      <c r="E322" s="372"/>
      <c r="F322" s="261"/>
      <c r="G322" s="261"/>
      <c r="H322" s="372"/>
      <c r="I322" s="604"/>
      <c r="J322" s="604"/>
    </row>
    <row r="323" spans="1:10" ht="12.75" customHeight="1">
      <c r="A323" s="323"/>
      <c r="B323" s="366"/>
      <c r="C323" s="299"/>
      <c r="D323" s="299" t="s">
        <v>489</v>
      </c>
      <c r="E323" s="372"/>
      <c r="F323" s="261"/>
      <c r="G323" s="261"/>
      <c r="H323" s="372"/>
      <c r="I323" s="604"/>
      <c r="J323" s="604"/>
    </row>
    <row r="324" spans="1:10" ht="12.75" customHeight="1">
      <c r="A324" s="323"/>
      <c r="B324" s="366"/>
      <c r="C324" s="299"/>
      <c r="D324" s="299" t="s">
        <v>490</v>
      </c>
      <c r="E324" s="372">
        <v>0</v>
      </c>
      <c r="F324" s="261">
        <v>25000</v>
      </c>
      <c r="G324" s="261">
        <v>25000</v>
      </c>
      <c r="H324" s="372">
        <v>16800</v>
      </c>
      <c r="I324" s="604">
        <f>H324/G324*100</f>
        <v>67.2</v>
      </c>
      <c r="J324" s="604">
        <v>0</v>
      </c>
    </row>
    <row r="325" spans="1:10" ht="12.75" customHeight="1">
      <c r="A325" s="323"/>
      <c r="B325" s="366"/>
      <c r="C325" s="299">
        <v>2830</v>
      </c>
      <c r="D325" s="15" t="s">
        <v>259</v>
      </c>
      <c r="E325" s="372"/>
      <c r="F325" s="261"/>
      <c r="G325" s="261"/>
      <c r="H325" s="372"/>
      <c r="I325" s="604"/>
      <c r="J325" s="604"/>
    </row>
    <row r="326" spans="1:10" ht="12.75" customHeight="1">
      <c r="A326" s="323"/>
      <c r="B326" s="366"/>
      <c r="C326" s="299"/>
      <c r="D326" s="15" t="s">
        <v>260</v>
      </c>
      <c r="E326" s="372"/>
      <c r="F326" s="261"/>
      <c r="G326" s="261"/>
      <c r="H326" s="372"/>
      <c r="I326" s="604"/>
      <c r="J326" s="604"/>
    </row>
    <row r="327" spans="1:10" ht="12.75" customHeight="1">
      <c r="A327" s="323"/>
      <c r="B327" s="366"/>
      <c r="C327" s="299"/>
      <c r="D327" s="15" t="s">
        <v>261</v>
      </c>
      <c r="E327" s="372">
        <v>0</v>
      </c>
      <c r="F327" s="261">
        <v>5000</v>
      </c>
      <c r="G327" s="261">
        <v>5000</v>
      </c>
      <c r="H327" s="372">
        <v>0</v>
      </c>
      <c r="I327" s="604">
        <v>0</v>
      </c>
      <c r="J327" s="604">
        <v>0</v>
      </c>
    </row>
    <row r="328" spans="1:10" ht="12.75" customHeight="1">
      <c r="A328" s="365">
        <v>900</v>
      </c>
      <c r="B328" s="470"/>
      <c r="C328" s="365"/>
      <c r="D328" s="365" t="s">
        <v>264</v>
      </c>
      <c r="E328" s="375">
        <f>E329</f>
        <v>3000</v>
      </c>
      <c r="F328" s="374">
        <f>F329</f>
        <v>20000</v>
      </c>
      <c r="G328" s="374">
        <f>G329</f>
        <v>20000</v>
      </c>
      <c r="H328" s="375">
        <v>0</v>
      </c>
      <c r="I328" s="688">
        <f>H328/G328*100</f>
        <v>0</v>
      </c>
      <c r="J328" s="697">
        <f>H328/E328*100</f>
        <v>0</v>
      </c>
    </row>
    <row r="329" spans="1:10" ht="12.75" customHeight="1">
      <c r="A329" s="471"/>
      <c r="B329" s="376">
        <v>90019</v>
      </c>
      <c r="C329" s="368"/>
      <c r="D329" s="369" t="s">
        <v>265</v>
      </c>
      <c r="E329" s="373">
        <f>E337</f>
        <v>3000</v>
      </c>
      <c r="F329" s="370">
        <f>F337</f>
        <v>20000</v>
      </c>
      <c r="G329" s="370">
        <f>G337</f>
        <v>20000</v>
      </c>
      <c r="H329" s="373">
        <v>0</v>
      </c>
      <c r="I329" s="603">
        <f>H329/G329*100</f>
        <v>0</v>
      </c>
      <c r="J329" s="603">
        <f>H329/E329*100</f>
        <v>0</v>
      </c>
    </row>
    <row r="330" spans="1:10" ht="12.75" customHeight="1">
      <c r="A330" s="323"/>
      <c r="B330" s="366"/>
      <c r="C330" s="298">
        <v>2360</v>
      </c>
      <c r="D330" s="299" t="s">
        <v>332</v>
      </c>
      <c r="E330" s="371"/>
      <c r="F330" s="367"/>
      <c r="G330" s="367"/>
      <c r="H330" s="371"/>
      <c r="I330" s="694"/>
      <c r="J330" s="694"/>
    </row>
    <row r="331" spans="1:10" ht="12.75" customHeight="1">
      <c r="A331" s="323"/>
      <c r="B331" s="366"/>
      <c r="C331" s="298"/>
      <c r="D331" s="299" t="s">
        <v>333</v>
      </c>
      <c r="E331" s="371"/>
      <c r="F331" s="367"/>
      <c r="G331" s="367"/>
      <c r="H331" s="371"/>
      <c r="I331" s="694"/>
      <c r="J331" s="694"/>
    </row>
    <row r="332" spans="1:10" ht="12.75" customHeight="1">
      <c r="A332" s="323"/>
      <c r="B332" s="366"/>
      <c r="C332" s="298"/>
      <c r="D332" s="299" t="s">
        <v>334</v>
      </c>
      <c r="E332" s="371"/>
      <c r="F332" s="367"/>
      <c r="G332" s="367"/>
      <c r="H332" s="371"/>
      <c r="I332" s="694"/>
      <c r="J332" s="694"/>
    </row>
    <row r="333" spans="1:10" ht="12.75" customHeight="1">
      <c r="A333" s="323"/>
      <c r="B333" s="366"/>
      <c r="C333" s="298"/>
      <c r="D333" s="299" t="s">
        <v>335</v>
      </c>
      <c r="E333" s="371"/>
      <c r="F333" s="367"/>
      <c r="G333" s="367"/>
      <c r="H333" s="371"/>
      <c r="I333" s="694"/>
      <c r="J333" s="694"/>
    </row>
    <row r="334" spans="1:10" ht="12.75" customHeight="1">
      <c r="A334" s="323"/>
      <c r="B334" s="312"/>
      <c r="C334" s="298"/>
      <c r="D334" s="299" t="s">
        <v>336</v>
      </c>
      <c r="E334" s="372"/>
      <c r="F334" s="261">
        <v>0</v>
      </c>
      <c r="G334" s="261">
        <v>0</v>
      </c>
      <c r="H334" s="372">
        <v>0</v>
      </c>
      <c r="I334" s="604">
        <v>0</v>
      </c>
      <c r="J334" s="604">
        <v>0</v>
      </c>
    </row>
    <row r="335" spans="1:10" ht="12.75" customHeight="1">
      <c r="A335" s="323"/>
      <c r="B335" s="312"/>
      <c r="C335" s="298">
        <v>2830</v>
      </c>
      <c r="D335" s="15" t="s">
        <v>259</v>
      </c>
      <c r="E335" s="372"/>
      <c r="F335" s="261"/>
      <c r="G335" s="261"/>
      <c r="H335" s="372"/>
      <c r="I335" s="604"/>
      <c r="J335" s="604"/>
    </row>
    <row r="336" spans="1:10" ht="12.75" customHeight="1">
      <c r="A336" s="323"/>
      <c r="B336" s="312"/>
      <c r="C336" s="298"/>
      <c r="D336" s="15" t="s">
        <v>260</v>
      </c>
      <c r="E336" s="372"/>
      <c r="F336" s="261"/>
      <c r="G336" s="261"/>
      <c r="H336" s="372"/>
      <c r="I336" s="604"/>
      <c r="J336" s="604"/>
    </row>
    <row r="337" spans="1:10" ht="12.75" customHeight="1">
      <c r="A337" s="323"/>
      <c r="B337" s="312"/>
      <c r="C337" s="298"/>
      <c r="D337" s="15" t="s">
        <v>261</v>
      </c>
      <c r="E337" s="372">
        <v>3000</v>
      </c>
      <c r="F337" s="261">
        <v>20000</v>
      </c>
      <c r="G337" s="261">
        <v>20000</v>
      </c>
      <c r="H337" s="372">
        <v>0</v>
      </c>
      <c r="I337" s="604">
        <f>H337/G337*100</f>
        <v>0</v>
      </c>
      <c r="J337" s="604">
        <v>0</v>
      </c>
    </row>
    <row r="338" spans="1:10" ht="12.75" customHeight="1">
      <c r="A338" s="323"/>
      <c r="B338" s="328"/>
      <c r="C338" s="298"/>
      <c r="D338" s="440" t="s">
        <v>292</v>
      </c>
      <c r="E338" s="578">
        <v>3000</v>
      </c>
      <c r="F338" s="548"/>
      <c r="G338" s="548"/>
      <c r="H338" s="578"/>
      <c r="I338" s="572"/>
      <c r="J338" s="572"/>
    </row>
    <row r="339" spans="1:10" ht="12.75" customHeight="1">
      <c r="A339" s="365">
        <v>921</v>
      </c>
      <c r="B339" s="687"/>
      <c r="C339" s="611"/>
      <c r="D339" s="355" t="s">
        <v>386</v>
      </c>
      <c r="E339" s="612">
        <f>E340</f>
        <v>58895</v>
      </c>
      <c r="F339" s="613">
        <f>F340</f>
        <v>25000</v>
      </c>
      <c r="G339" s="613">
        <f>G340</f>
        <v>25000</v>
      </c>
      <c r="H339" s="612">
        <f>H340</f>
        <v>23538</v>
      </c>
      <c r="I339" s="614">
        <f>H339/G339*100</f>
        <v>94.152</v>
      </c>
      <c r="J339" s="614">
        <v>0</v>
      </c>
    </row>
    <row r="340" spans="1:10" ht="12.75" customHeight="1">
      <c r="A340" s="323"/>
      <c r="B340" s="376">
        <v>92120</v>
      </c>
      <c r="C340" s="368"/>
      <c r="D340" s="109" t="s">
        <v>387</v>
      </c>
      <c r="E340" s="608">
        <f>E343</f>
        <v>58895</v>
      </c>
      <c r="F340" s="609">
        <f>F343</f>
        <v>25000</v>
      </c>
      <c r="G340" s="609">
        <f>G343</f>
        <v>25000</v>
      </c>
      <c r="H340" s="608">
        <f>H343</f>
        <v>23538</v>
      </c>
      <c r="I340" s="610">
        <f>H340/G340*100</f>
        <v>94.152</v>
      </c>
      <c r="J340" s="610">
        <v>0</v>
      </c>
    </row>
    <row r="341" spans="1:10" ht="12.75" customHeight="1">
      <c r="A341" s="323"/>
      <c r="B341" s="312"/>
      <c r="C341" s="539">
        <v>2580</v>
      </c>
      <c r="D341" s="15" t="s">
        <v>388</v>
      </c>
      <c r="E341" s="577"/>
      <c r="F341" s="545"/>
      <c r="G341" s="545"/>
      <c r="H341" s="577"/>
      <c r="I341" s="568"/>
      <c r="J341" s="568"/>
    </row>
    <row r="342" spans="1:10" ht="12.75" customHeight="1">
      <c r="A342" s="323"/>
      <c r="B342" s="312"/>
      <c r="C342" s="539"/>
      <c r="D342" s="15" t="s">
        <v>389</v>
      </c>
      <c r="E342" s="577"/>
      <c r="F342" s="545"/>
      <c r="G342" s="545"/>
      <c r="H342" s="577"/>
      <c r="I342" s="568"/>
      <c r="J342" s="568"/>
    </row>
    <row r="343" spans="1:10" ht="12.75" customHeight="1">
      <c r="A343" s="323"/>
      <c r="B343" s="312"/>
      <c r="C343" s="539"/>
      <c r="D343" s="15" t="s">
        <v>390</v>
      </c>
      <c r="E343" s="577">
        <f>SUM(E344:E347)</f>
        <v>58895</v>
      </c>
      <c r="F343" s="545">
        <v>25000</v>
      </c>
      <c r="G343" s="545">
        <v>25000</v>
      </c>
      <c r="H343" s="577">
        <v>23538</v>
      </c>
      <c r="I343" s="568">
        <f>H343/G343*100</f>
        <v>94.152</v>
      </c>
      <c r="J343" s="568">
        <v>0</v>
      </c>
    </row>
    <row r="344" spans="1:10" ht="12.75" customHeight="1">
      <c r="A344" s="323"/>
      <c r="B344" s="312"/>
      <c r="C344" s="539"/>
      <c r="D344" s="440" t="s">
        <v>391</v>
      </c>
      <c r="E344" s="578">
        <v>10000</v>
      </c>
      <c r="F344" s="548"/>
      <c r="G344" s="548"/>
      <c r="H344" s="578"/>
      <c r="I344" s="572"/>
      <c r="J344" s="572"/>
    </row>
    <row r="345" spans="1:10" ht="12.75" customHeight="1">
      <c r="A345" s="323"/>
      <c r="B345" s="312"/>
      <c r="C345" s="539"/>
      <c r="D345" s="440" t="s">
        <v>392</v>
      </c>
      <c r="E345" s="578">
        <v>10000</v>
      </c>
      <c r="F345" s="548"/>
      <c r="G345" s="548"/>
      <c r="H345" s="578"/>
      <c r="I345" s="572"/>
      <c r="J345" s="572"/>
    </row>
    <row r="346" spans="1:11" ht="12.75" customHeight="1">
      <c r="A346" s="323"/>
      <c r="B346" s="312"/>
      <c r="C346" s="298"/>
      <c r="D346" s="440" t="s">
        <v>393</v>
      </c>
      <c r="E346" s="578">
        <v>10000</v>
      </c>
      <c r="F346" s="548"/>
      <c r="G346" s="548"/>
      <c r="H346" s="578"/>
      <c r="I346" s="572"/>
      <c r="J346" s="572"/>
      <c r="K346" s="615"/>
    </row>
    <row r="347" spans="1:10" ht="12.75" customHeight="1">
      <c r="A347" s="323"/>
      <c r="B347" s="328"/>
      <c r="C347" s="298"/>
      <c r="D347" s="440" t="s">
        <v>394</v>
      </c>
      <c r="E347" s="578">
        <v>28895</v>
      </c>
      <c r="F347" s="548"/>
      <c r="G347" s="548"/>
      <c r="H347" s="578"/>
      <c r="I347" s="572"/>
      <c r="J347" s="572"/>
    </row>
    <row r="348" spans="1:10" ht="12.75" customHeight="1">
      <c r="A348" s="107">
        <v>926</v>
      </c>
      <c r="B348" s="99"/>
      <c r="C348" s="355"/>
      <c r="D348" s="101" t="s">
        <v>251</v>
      </c>
      <c r="E348" s="247">
        <f>E349</f>
        <v>7000</v>
      </c>
      <c r="F348" s="102">
        <f>F349</f>
        <v>6000</v>
      </c>
      <c r="G348" s="102">
        <f>G349</f>
        <v>6000</v>
      </c>
      <c r="H348" s="247">
        <v>6000</v>
      </c>
      <c r="I348" s="688">
        <v>100</v>
      </c>
      <c r="J348" s="688">
        <v>0</v>
      </c>
    </row>
    <row r="349" spans="1:10" ht="12.75" customHeight="1">
      <c r="A349" s="5"/>
      <c r="B349" s="129">
        <v>92695</v>
      </c>
      <c r="C349" s="348"/>
      <c r="D349" s="109" t="s">
        <v>184</v>
      </c>
      <c r="E349" s="245">
        <f>E352</f>
        <v>7000</v>
      </c>
      <c r="F349" s="52">
        <f>F352</f>
        <v>6000</v>
      </c>
      <c r="G349" s="52">
        <f>G352</f>
        <v>6000</v>
      </c>
      <c r="H349" s="245">
        <v>6000</v>
      </c>
      <c r="I349" s="689">
        <f>H349/G349*100</f>
        <v>100</v>
      </c>
      <c r="J349" s="689">
        <v>0</v>
      </c>
    </row>
    <row r="350" spans="1:10" ht="12.75" customHeight="1">
      <c r="A350" s="29"/>
      <c r="B350" s="30"/>
      <c r="C350" s="347">
        <v>2830</v>
      </c>
      <c r="D350" s="15" t="s">
        <v>259</v>
      </c>
      <c r="E350" s="16"/>
      <c r="F350" s="16"/>
      <c r="G350" s="16"/>
      <c r="H350" s="184"/>
      <c r="I350" s="691"/>
      <c r="J350" s="691"/>
    </row>
    <row r="351" spans="1:10" ht="12.75" customHeight="1">
      <c r="A351" s="29"/>
      <c r="B351" s="30"/>
      <c r="C351" s="347"/>
      <c r="D351" s="15" t="s">
        <v>260</v>
      </c>
      <c r="E351" s="16"/>
      <c r="F351" s="16"/>
      <c r="G351" s="16"/>
      <c r="H351" s="184"/>
      <c r="I351" s="691"/>
      <c r="J351" s="691"/>
    </row>
    <row r="352" spans="1:10" ht="12.75" customHeight="1">
      <c r="A352" s="29"/>
      <c r="B352" s="30"/>
      <c r="C352" s="347"/>
      <c r="D352" s="15" t="s">
        <v>261</v>
      </c>
      <c r="E352" s="16">
        <f>E353+E354</f>
        <v>7000</v>
      </c>
      <c r="F352" s="16">
        <v>6000</v>
      </c>
      <c r="G352" s="16">
        <v>6000</v>
      </c>
      <c r="H352" s="184">
        <v>6000</v>
      </c>
      <c r="I352" s="691">
        <f>H352/G352*100</f>
        <v>100</v>
      </c>
      <c r="J352" s="691">
        <v>0</v>
      </c>
    </row>
    <row r="353" spans="1:10" ht="12.75" customHeight="1">
      <c r="A353" s="29"/>
      <c r="B353" s="30"/>
      <c r="C353" s="347"/>
      <c r="D353" s="440" t="s">
        <v>258</v>
      </c>
      <c r="E353" s="441">
        <v>5500</v>
      </c>
      <c r="F353" s="461"/>
      <c r="G353" s="461"/>
      <c r="H353" s="441"/>
      <c r="I353" s="695"/>
      <c r="J353" s="695"/>
    </row>
    <row r="354" spans="1:10" ht="12.75" customHeight="1">
      <c r="A354" s="11"/>
      <c r="B354" s="12"/>
      <c r="C354" s="347"/>
      <c r="D354" s="440" t="s">
        <v>395</v>
      </c>
      <c r="E354" s="441">
        <v>1500</v>
      </c>
      <c r="F354" s="461"/>
      <c r="G354" s="461"/>
      <c r="H354" s="441"/>
      <c r="I354" s="695"/>
      <c r="J354" s="695"/>
    </row>
    <row r="355" spans="1:10" ht="12.75" customHeight="1">
      <c r="A355" s="275"/>
      <c r="B355" s="275"/>
      <c r="C355" s="357"/>
      <c r="D355" s="139" t="s">
        <v>275</v>
      </c>
      <c r="E355" s="362">
        <f>E309+E320+E328+E339+E348</f>
        <v>80027</v>
      </c>
      <c r="F355" s="358">
        <f>F309+F320+F328+F348+F339</f>
        <v>81000</v>
      </c>
      <c r="G355" s="358">
        <f>G309+G320+G328+G348+G339</f>
        <v>81000</v>
      </c>
      <c r="H355" s="362">
        <f>H309+H320+H328+H348+H339</f>
        <v>46338</v>
      </c>
      <c r="I355" s="696">
        <f>H355/G355*100</f>
        <v>57.20740740740741</v>
      </c>
      <c r="J355" s="696">
        <f>H355/E355*100</f>
        <v>57.90295775175878</v>
      </c>
    </row>
    <row r="356" spans="1:10" ht="12.75" customHeight="1">
      <c r="A356" s="190"/>
      <c r="B356" s="190"/>
      <c r="C356" s="378"/>
      <c r="D356" s="190"/>
      <c r="E356" s="459"/>
      <c r="F356" s="580"/>
      <c r="G356" s="438"/>
      <c r="H356" s="438"/>
      <c r="I356" s="379"/>
      <c r="J356" s="379"/>
    </row>
    <row r="357" spans="1:10" ht="12.75" customHeight="1">
      <c r="A357" s="190"/>
      <c r="B357" s="190"/>
      <c r="C357" s="378"/>
      <c r="D357" s="190"/>
      <c r="E357" s="649"/>
      <c r="F357" s="649"/>
      <c r="G357" s="650"/>
      <c r="H357" s="650"/>
      <c r="I357" s="651"/>
      <c r="J357" s="651"/>
    </row>
    <row r="358" spans="1:10" ht="12.75" customHeight="1">
      <c r="A358" s="190"/>
      <c r="B358" s="190"/>
      <c r="C358" s="378"/>
      <c r="D358" s="190"/>
      <c r="E358" s="459"/>
      <c r="F358" s="580"/>
      <c r="G358" s="438"/>
      <c r="H358" s="438"/>
      <c r="I358" s="379"/>
      <c r="J358" s="379"/>
    </row>
    <row r="359" spans="1:10" ht="12.75" customHeight="1">
      <c r="A359" s="190"/>
      <c r="B359" s="190"/>
      <c r="C359" s="378"/>
      <c r="D359" s="190"/>
      <c r="E359" s="459"/>
      <c r="F359" s="580"/>
      <c r="G359" s="438"/>
      <c r="H359" s="438"/>
      <c r="I359" s="379"/>
      <c r="J359" s="379"/>
    </row>
    <row r="360" spans="1:10" ht="12.75" customHeight="1">
      <c r="A360" s="190"/>
      <c r="B360" s="190"/>
      <c r="C360" s="378"/>
      <c r="D360" s="190"/>
      <c r="E360" s="459"/>
      <c r="F360" s="580"/>
      <c r="G360" s="438"/>
      <c r="H360" s="438"/>
      <c r="I360" s="379"/>
      <c r="J360" s="379"/>
    </row>
    <row r="361" spans="1:10" ht="12.75" customHeight="1">
      <c r="A361" s="190"/>
      <c r="B361" s="190"/>
      <c r="C361" s="378"/>
      <c r="D361" s="190"/>
      <c r="E361" s="438"/>
      <c r="F361" s="459" t="s">
        <v>519</v>
      </c>
      <c r="G361" s="438"/>
      <c r="H361" s="438"/>
      <c r="I361" s="379"/>
      <c r="J361" s="379"/>
    </row>
    <row r="362" spans="1:10" ht="12.75" customHeight="1">
      <c r="A362" s="190"/>
      <c r="B362" s="190"/>
      <c r="C362" s="378"/>
      <c r="D362" s="190"/>
      <c r="E362" s="438"/>
      <c r="F362" s="459"/>
      <c r="G362" s="438"/>
      <c r="H362" s="438"/>
      <c r="I362" s="379"/>
      <c r="J362" s="379"/>
    </row>
    <row r="363" spans="1:10" ht="12.75" customHeight="1">
      <c r="A363" s="190"/>
      <c r="B363" s="190"/>
      <c r="C363" s="378"/>
      <c r="D363" s="190"/>
      <c r="E363" s="438"/>
      <c r="F363" s="459"/>
      <c r="G363" s="438"/>
      <c r="H363" s="438"/>
      <c r="I363" s="379"/>
      <c r="J363" s="379"/>
    </row>
    <row r="364" spans="1:10" ht="12.75" customHeight="1">
      <c r="A364" s="158"/>
      <c r="B364" s="158"/>
      <c r="C364" s="343"/>
      <c r="D364" s="382" t="s">
        <v>399</v>
      </c>
      <c r="E364" s="383"/>
      <c r="F364" s="383"/>
      <c r="G364" s="210"/>
      <c r="H364" s="210"/>
      <c r="I364" s="351"/>
      <c r="J364" s="351"/>
    </row>
    <row r="365" spans="1:10" ht="12.75" customHeight="1">
      <c r="A365" s="164"/>
      <c r="B365" s="165"/>
      <c r="C365" s="164"/>
      <c r="D365" s="166"/>
      <c r="E365" s="169" t="s">
        <v>3</v>
      </c>
      <c r="F365" s="167" t="s">
        <v>105</v>
      </c>
      <c r="G365" s="168" t="s">
        <v>106</v>
      </c>
      <c r="H365" s="169" t="s">
        <v>3</v>
      </c>
      <c r="I365" s="64" t="s">
        <v>107</v>
      </c>
      <c r="J365" s="65"/>
    </row>
    <row r="366" spans="1:10" ht="12.75" customHeight="1">
      <c r="A366" s="170" t="s">
        <v>102</v>
      </c>
      <c r="B366" s="171" t="s">
        <v>103</v>
      </c>
      <c r="C366" s="170" t="s">
        <v>4</v>
      </c>
      <c r="D366" s="172" t="s">
        <v>104</v>
      </c>
      <c r="E366" s="175" t="s">
        <v>481</v>
      </c>
      <c r="F366" s="173" t="s">
        <v>108</v>
      </c>
      <c r="G366" s="174" t="s">
        <v>109</v>
      </c>
      <c r="H366" s="175" t="s">
        <v>480</v>
      </c>
      <c r="I366" s="66"/>
      <c r="J366" s="67"/>
    </row>
    <row r="367" spans="1:10" ht="12.75" customHeight="1">
      <c r="A367" s="176"/>
      <c r="B367" s="177"/>
      <c r="C367" s="176"/>
      <c r="D367" s="178"/>
      <c r="E367" s="181"/>
      <c r="F367" s="179" t="s">
        <v>435</v>
      </c>
      <c r="G367" s="180" t="s">
        <v>110</v>
      </c>
      <c r="H367" s="181"/>
      <c r="I367" s="71" t="s">
        <v>111</v>
      </c>
      <c r="J367" s="68" t="s">
        <v>112</v>
      </c>
    </row>
    <row r="368" spans="1:10" ht="9.75" customHeight="1">
      <c r="A368" s="449">
        <v>1</v>
      </c>
      <c r="B368" s="449">
        <v>2</v>
      </c>
      <c r="C368" s="449">
        <v>3</v>
      </c>
      <c r="D368" s="449">
        <v>4</v>
      </c>
      <c r="E368" s="475">
        <v>5</v>
      </c>
      <c r="F368" s="475">
        <v>6</v>
      </c>
      <c r="G368" s="475">
        <v>7</v>
      </c>
      <c r="H368" s="476">
        <v>8</v>
      </c>
      <c r="I368" s="477">
        <v>9</v>
      </c>
      <c r="J368" s="478">
        <v>10</v>
      </c>
    </row>
    <row r="369" spans="1:10" ht="12.75" customHeight="1">
      <c r="A369" s="107">
        <v>852</v>
      </c>
      <c r="B369" s="107"/>
      <c r="C369" s="101"/>
      <c r="D369" s="101" t="s">
        <v>96</v>
      </c>
      <c r="E369" s="266">
        <f>E370+E380</f>
        <v>200904.31999999998</v>
      </c>
      <c r="F369" s="103">
        <f>F380+F370</f>
        <v>196220</v>
      </c>
      <c r="G369" s="103">
        <f>G370+G380</f>
        <v>154934</v>
      </c>
      <c r="H369" s="266">
        <f>H370+H380</f>
        <v>154886.96</v>
      </c>
      <c r="I369" s="104">
        <f>H369/G369*100</f>
        <v>99.96963868485935</v>
      </c>
      <c r="J369" s="141">
        <f>H369/E369*100</f>
        <v>77.09488775552462</v>
      </c>
    </row>
    <row r="370" spans="1:10" ht="12.75" customHeight="1">
      <c r="A370" s="6"/>
      <c r="B370" s="128">
        <v>85201</v>
      </c>
      <c r="C370" s="108"/>
      <c r="D370" s="109" t="s">
        <v>76</v>
      </c>
      <c r="E370" s="245">
        <f>E373+E377</f>
        <v>58614.27</v>
      </c>
      <c r="F370" s="110">
        <f>F377</f>
        <v>44770</v>
      </c>
      <c r="G370" s="110">
        <f>G377</f>
        <v>42270</v>
      </c>
      <c r="H370" s="245">
        <f>H377</f>
        <v>42232.66</v>
      </c>
      <c r="I370" s="225">
        <f>H370/G370*100</f>
        <v>99.91166311805063</v>
      </c>
      <c r="J370" s="123">
        <f>H370/E370*100</f>
        <v>72.0518399359064</v>
      </c>
    </row>
    <row r="371" spans="1:10" ht="12.75" customHeight="1">
      <c r="A371" s="30"/>
      <c r="B371" s="44"/>
      <c r="C371" s="31"/>
      <c r="D371" s="59" t="s">
        <v>113</v>
      </c>
      <c r="E371" s="222"/>
      <c r="F371" s="60"/>
      <c r="G371" s="60"/>
      <c r="H371" s="222"/>
      <c r="I371" s="228"/>
      <c r="J371" s="157"/>
    </row>
    <row r="372" spans="1:10" ht="12.75" customHeight="1">
      <c r="A372" s="30"/>
      <c r="B372" s="44"/>
      <c r="C372" s="31">
        <v>2310</v>
      </c>
      <c r="D372" s="182" t="s">
        <v>317</v>
      </c>
      <c r="E372" s="222"/>
      <c r="F372" s="60"/>
      <c r="G372" s="60"/>
      <c r="H372" s="222"/>
      <c r="I372" s="228"/>
      <c r="J372" s="157"/>
    </row>
    <row r="373" spans="1:10" ht="12.75" customHeight="1">
      <c r="A373" s="30"/>
      <c r="B373" s="44"/>
      <c r="C373" s="31"/>
      <c r="D373" s="182" t="s">
        <v>319</v>
      </c>
      <c r="E373" s="184">
        <v>0</v>
      </c>
      <c r="F373" s="19">
        <v>0</v>
      </c>
      <c r="G373" s="19">
        <v>0</v>
      </c>
      <c r="H373" s="184">
        <v>0</v>
      </c>
      <c r="I373" s="226">
        <v>0</v>
      </c>
      <c r="J373" s="149">
        <v>0</v>
      </c>
    </row>
    <row r="374" spans="1:10" ht="12.75" customHeight="1">
      <c r="A374" s="30"/>
      <c r="B374" s="44"/>
      <c r="C374" s="31"/>
      <c r="D374" s="345" t="s">
        <v>271</v>
      </c>
      <c r="E374" s="595"/>
      <c r="F374" s="596"/>
      <c r="G374" s="596"/>
      <c r="H374" s="595"/>
      <c r="I374" s="597"/>
      <c r="J374" s="598"/>
    </row>
    <row r="375" spans="1:10" ht="12.75" customHeight="1">
      <c r="A375" s="30"/>
      <c r="B375" s="44"/>
      <c r="C375" s="31">
        <v>2320</v>
      </c>
      <c r="D375" s="15" t="s">
        <v>114</v>
      </c>
      <c r="E375" s="184"/>
      <c r="F375" s="19"/>
      <c r="G375" s="19"/>
      <c r="H375" s="184"/>
      <c r="I375" s="226"/>
      <c r="J375" s="149"/>
    </row>
    <row r="376" spans="1:10" ht="12.75" customHeight="1">
      <c r="A376" s="30"/>
      <c r="B376" s="44"/>
      <c r="C376" s="31"/>
      <c r="D376" s="15" t="s">
        <v>143</v>
      </c>
      <c r="E376" s="184"/>
      <c r="F376" s="19"/>
      <c r="G376" s="19"/>
      <c r="H376" s="184"/>
      <c r="I376" s="226"/>
      <c r="J376" s="149"/>
    </row>
    <row r="377" spans="1:10" ht="12.75" customHeight="1">
      <c r="A377" s="30"/>
      <c r="B377" s="44"/>
      <c r="C377" s="31"/>
      <c r="D377" s="15" t="s">
        <v>115</v>
      </c>
      <c r="E377" s="184">
        <v>58614.27</v>
      </c>
      <c r="F377" s="19">
        <v>44770</v>
      </c>
      <c r="G377" s="19">
        <v>42270</v>
      </c>
      <c r="H377" s="184">
        <v>42232.66</v>
      </c>
      <c r="I377" s="226">
        <f>H377/G377*100</f>
        <v>99.91166311805063</v>
      </c>
      <c r="J377" s="149">
        <f>H377/E377*100</f>
        <v>72.0518399359064</v>
      </c>
    </row>
    <row r="378" spans="1:10" ht="12.75" customHeight="1">
      <c r="A378" s="30"/>
      <c r="B378" s="44"/>
      <c r="C378" s="31"/>
      <c r="D378" s="345" t="s">
        <v>270</v>
      </c>
      <c r="E378" s="595">
        <v>42329.67</v>
      </c>
      <c r="F378" s="596">
        <v>44770</v>
      </c>
      <c r="G378" s="596">
        <v>42270</v>
      </c>
      <c r="H378" s="595">
        <v>42232.66</v>
      </c>
      <c r="I378" s="446">
        <f>H378/G378*100</f>
        <v>99.91166311805063</v>
      </c>
      <c r="J378" s="447">
        <f>H378/E378*100</f>
        <v>99.77082268772708</v>
      </c>
    </row>
    <row r="379" spans="1:10" ht="12.75" customHeight="1">
      <c r="A379" s="30"/>
      <c r="B379" s="13"/>
      <c r="C379" s="31"/>
      <c r="D379" s="345" t="s">
        <v>321</v>
      </c>
      <c r="E379" s="595">
        <v>16284.6</v>
      </c>
      <c r="F379" s="596">
        <v>0</v>
      </c>
      <c r="G379" s="596">
        <v>0</v>
      </c>
      <c r="H379" s="595">
        <v>0</v>
      </c>
      <c r="I379" s="446">
        <v>0</v>
      </c>
      <c r="J379" s="447">
        <v>0</v>
      </c>
    </row>
    <row r="380" spans="1:10" ht="12.75" customHeight="1">
      <c r="A380" s="27"/>
      <c r="B380" s="111">
        <v>85204</v>
      </c>
      <c r="C380" s="108"/>
      <c r="D380" s="109" t="s">
        <v>83</v>
      </c>
      <c r="E380" s="245">
        <f>E381</f>
        <v>142290.05</v>
      </c>
      <c r="F380" s="110">
        <f>F381</f>
        <v>151450</v>
      </c>
      <c r="G380" s="110">
        <f>G381</f>
        <v>112664</v>
      </c>
      <c r="H380" s="245">
        <f>H381</f>
        <v>112654.29999999999</v>
      </c>
      <c r="I380" s="225">
        <f>H380/G380*100</f>
        <v>99.99139032876518</v>
      </c>
      <c r="J380" s="72">
        <f>H380/E380*100</f>
        <v>79.17229630603123</v>
      </c>
    </row>
    <row r="381" spans="1:10" ht="12.75" customHeight="1">
      <c r="A381" s="30"/>
      <c r="B381" s="44"/>
      <c r="C381" s="31"/>
      <c r="D381" s="59" t="s">
        <v>113</v>
      </c>
      <c r="E381" s="222">
        <f>E383+E389</f>
        <v>142290.05</v>
      </c>
      <c r="F381" s="60">
        <f>F383+F389</f>
        <v>151450</v>
      </c>
      <c r="G381" s="60">
        <f>G383+G389</f>
        <v>112664</v>
      </c>
      <c r="H381" s="222">
        <f>H389+H383</f>
        <v>112654.29999999999</v>
      </c>
      <c r="I381" s="228">
        <f>H381/G381*100</f>
        <v>99.99139032876518</v>
      </c>
      <c r="J381" s="74">
        <f>H381/E381*100</f>
        <v>79.17229630603123</v>
      </c>
    </row>
    <row r="382" spans="1:10" ht="12.75" customHeight="1">
      <c r="A382" s="30"/>
      <c r="B382" s="44"/>
      <c r="C382" s="31">
        <v>2310</v>
      </c>
      <c r="D382" s="182" t="s">
        <v>317</v>
      </c>
      <c r="E382" s="222"/>
      <c r="F382" s="60"/>
      <c r="G382" s="60"/>
      <c r="H382" s="222"/>
      <c r="I382" s="228"/>
      <c r="J382" s="74"/>
    </row>
    <row r="383" spans="1:10" ht="12.75" customHeight="1">
      <c r="A383" s="30"/>
      <c r="B383" s="44"/>
      <c r="C383" s="31"/>
      <c r="D383" s="182" t="s">
        <v>319</v>
      </c>
      <c r="E383" s="184">
        <f>SUM(E384:E386)</f>
        <v>58000.5</v>
      </c>
      <c r="F383" s="19">
        <v>34813</v>
      </c>
      <c r="G383" s="19">
        <v>59336</v>
      </c>
      <c r="H383" s="184">
        <f>H384+H385+H386</f>
        <v>59326.899999999994</v>
      </c>
      <c r="I383" s="226">
        <f>H383/G383*100</f>
        <v>99.98466361062424</v>
      </c>
      <c r="J383" s="41">
        <v>0</v>
      </c>
    </row>
    <row r="384" spans="1:10" ht="12.75" customHeight="1">
      <c r="A384" s="30"/>
      <c r="B384" s="44"/>
      <c r="C384" s="31"/>
      <c r="D384" s="345" t="s">
        <v>322</v>
      </c>
      <c r="E384" s="595">
        <v>7920</v>
      </c>
      <c r="F384" s="596"/>
      <c r="G384" s="596"/>
      <c r="H384" s="595">
        <v>3300</v>
      </c>
      <c r="I384" s="446"/>
      <c r="J384" s="443"/>
    </row>
    <row r="385" spans="1:10" ht="12.75" customHeight="1">
      <c r="A385" s="30"/>
      <c r="B385" s="44"/>
      <c r="C385" s="31"/>
      <c r="D385" s="345" t="s">
        <v>323</v>
      </c>
      <c r="E385" s="595">
        <v>35010.9</v>
      </c>
      <c r="F385" s="596"/>
      <c r="G385" s="596"/>
      <c r="H385" s="595">
        <v>41133.7</v>
      </c>
      <c r="I385" s="446"/>
      <c r="J385" s="443"/>
    </row>
    <row r="386" spans="1:10" ht="12.75" customHeight="1">
      <c r="A386" s="30"/>
      <c r="B386" s="44"/>
      <c r="C386" s="31"/>
      <c r="D386" s="345" t="s">
        <v>324</v>
      </c>
      <c r="E386" s="595">
        <v>15069.6</v>
      </c>
      <c r="F386" s="596"/>
      <c r="G386" s="596"/>
      <c r="H386" s="595">
        <v>14893.2</v>
      </c>
      <c r="I386" s="446"/>
      <c r="J386" s="443"/>
    </row>
    <row r="387" spans="1:10" ht="12.75" customHeight="1">
      <c r="A387" s="30"/>
      <c r="B387" s="44"/>
      <c r="C387" s="31">
        <v>2320</v>
      </c>
      <c r="D387" s="15" t="s">
        <v>114</v>
      </c>
      <c r="E387" s="184"/>
      <c r="F387" s="19"/>
      <c r="G387" s="19"/>
      <c r="H387" s="184"/>
      <c r="I387" s="226"/>
      <c r="J387" s="41"/>
    </row>
    <row r="388" spans="1:10" ht="12.75" customHeight="1">
      <c r="A388" s="30"/>
      <c r="B388" s="44"/>
      <c r="C388" s="31"/>
      <c r="D388" s="15" t="s">
        <v>143</v>
      </c>
      <c r="E388" s="184"/>
      <c r="F388" s="19"/>
      <c r="G388" s="19"/>
      <c r="H388" s="184"/>
      <c r="I388" s="226"/>
      <c r="J388" s="41"/>
    </row>
    <row r="389" spans="1:10" ht="12.75" customHeight="1">
      <c r="A389" s="30"/>
      <c r="B389" s="44"/>
      <c r="C389" s="7"/>
      <c r="D389" s="6" t="s">
        <v>115</v>
      </c>
      <c r="E389" s="223">
        <f>SUM(E390:E393)</f>
        <v>84289.55</v>
      </c>
      <c r="F389" s="50">
        <v>116637</v>
      </c>
      <c r="G389" s="50">
        <v>53328</v>
      </c>
      <c r="H389" s="223">
        <f>H390+H391+H392+H393+H394</f>
        <v>53327.4</v>
      </c>
      <c r="I389" s="242">
        <f>H389/G389*100</f>
        <v>99.99887488748875</v>
      </c>
      <c r="J389" s="41">
        <f>H389/E389*100</f>
        <v>63.266917429266144</v>
      </c>
    </row>
    <row r="390" spans="1:10" ht="12.75" customHeight="1">
      <c r="A390" s="30"/>
      <c r="B390" s="44"/>
      <c r="C390" s="7"/>
      <c r="D390" s="588" t="s">
        <v>270</v>
      </c>
      <c r="E390" s="599">
        <v>7920</v>
      </c>
      <c r="F390" s="600"/>
      <c r="G390" s="600"/>
      <c r="H390" s="599">
        <v>7920</v>
      </c>
      <c r="I390" s="601"/>
      <c r="J390" s="602"/>
    </row>
    <row r="391" spans="1:10" ht="12.75" customHeight="1">
      <c r="A391" s="30"/>
      <c r="B391" s="44"/>
      <c r="C391" s="31"/>
      <c r="D391" s="345" t="s">
        <v>272</v>
      </c>
      <c r="E391" s="595">
        <v>22982.45</v>
      </c>
      <c r="F391" s="596"/>
      <c r="G391" s="596"/>
      <c r="H391" s="595">
        <v>22991.4</v>
      </c>
      <c r="I391" s="574"/>
      <c r="J391" s="602"/>
    </row>
    <row r="392" spans="1:10" ht="12.75" customHeight="1">
      <c r="A392" s="170"/>
      <c r="B392" s="172"/>
      <c r="C392" s="166"/>
      <c r="D392" s="345" t="s">
        <v>273</v>
      </c>
      <c r="E392" s="595">
        <v>4558.8</v>
      </c>
      <c r="F392" s="596"/>
      <c r="G392" s="596"/>
      <c r="H392" s="595">
        <v>0</v>
      </c>
      <c r="I392" s="601"/>
      <c r="J392" s="602"/>
    </row>
    <row r="393" spans="1:10" ht="12.75" customHeight="1">
      <c r="A393" s="30"/>
      <c r="B393" s="44"/>
      <c r="C393" s="7"/>
      <c r="D393" s="588" t="s">
        <v>274</v>
      </c>
      <c r="E393" s="599">
        <v>48828.3</v>
      </c>
      <c r="F393" s="600"/>
      <c r="G393" s="600"/>
      <c r="H393" s="599">
        <v>17416</v>
      </c>
      <c r="I393" s="601"/>
      <c r="J393" s="602"/>
    </row>
    <row r="394" spans="1:10" ht="12.75" customHeight="1">
      <c r="A394" s="30"/>
      <c r="B394" s="44"/>
      <c r="C394" s="7"/>
      <c r="D394" s="588" t="s">
        <v>487</v>
      </c>
      <c r="E394" s="599">
        <v>0</v>
      </c>
      <c r="F394" s="600"/>
      <c r="G394" s="600"/>
      <c r="H394" s="599">
        <v>5000</v>
      </c>
      <c r="I394" s="601"/>
      <c r="J394" s="602"/>
    </row>
    <row r="395" spans="1:10" ht="12.75" customHeight="1">
      <c r="A395" s="101">
        <v>921</v>
      </c>
      <c r="B395" s="101"/>
      <c r="C395" s="101"/>
      <c r="D395" s="101" t="s">
        <v>119</v>
      </c>
      <c r="E395" s="103">
        <f>E396</f>
        <v>16800</v>
      </c>
      <c r="F395" s="103">
        <f>F396</f>
        <v>17000</v>
      </c>
      <c r="G395" s="103">
        <f>G396</f>
        <v>17000</v>
      </c>
      <c r="H395" s="103">
        <f>H396</f>
        <v>17000</v>
      </c>
      <c r="I395" s="104">
        <f>H395/G395*100</f>
        <v>100</v>
      </c>
      <c r="J395" s="141">
        <f>H395/E395*100</f>
        <v>101.19047619047619</v>
      </c>
    </row>
    <row r="396" spans="1:10" ht="12.75" customHeight="1">
      <c r="A396" s="385"/>
      <c r="B396" s="119">
        <v>92116</v>
      </c>
      <c r="C396" s="121"/>
      <c r="D396" s="121" t="s">
        <v>125</v>
      </c>
      <c r="E396" s="122">
        <f>E399</f>
        <v>16800</v>
      </c>
      <c r="F396" s="122">
        <f>F399</f>
        <v>17000</v>
      </c>
      <c r="G396" s="122">
        <f>G399</f>
        <v>17000</v>
      </c>
      <c r="H396" s="122">
        <f>H399</f>
        <v>17000</v>
      </c>
      <c r="I396" s="75">
        <f>H396/G396*100</f>
        <v>100</v>
      </c>
      <c r="J396" s="188">
        <f>H396/E396*100</f>
        <v>101.19047619047619</v>
      </c>
    </row>
    <row r="397" spans="1:10" ht="12.75" customHeight="1">
      <c r="A397" s="29"/>
      <c r="B397" s="30"/>
      <c r="C397" s="15">
        <v>2310</v>
      </c>
      <c r="D397" s="15" t="s">
        <v>120</v>
      </c>
      <c r="E397" s="19"/>
      <c r="F397" s="19"/>
      <c r="G397" s="19"/>
      <c r="H397" s="19"/>
      <c r="I397" s="36"/>
      <c r="J397" s="138"/>
    </row>
    <row r="398" spans="1:10" ht="12.75" customHeight="1">
      <c r="A398" s="29"/>
      <c r="B398" s="30"/>
      <c r="C398" s="15"/>
      <c r="D398" s="15" t="s">
        <v>121</v>
      </c>
      <c r="E398" s="19"/>
      <c r="F398" s="19"/>
      <c r="G398" s="19"/>
      <c r="H398" s="19"/>
      <c r="I398" s="36"/>
      <c r="J398" s="138"/>
    </row>
    <row r="399" spans="1:10" ht="12.75" customHeight="1">
      <c r="A399" s="29"/>
      <c r="B399" s="30"/>
      <c r="C399" s="15"/>
      <c r="D399" s="15" t="s">
        <v>122</v>
      </c>
      <c r="E399" s="19">
        <v>16800</v>
      </c>
      <c r="F399" s="19">
        <v>17000</v>
      </c>
      <c r="G399" s="19">
        <v>17000</v>
      </c>
      <c r="H399" s="19">
        <v>17000</v>
      </c>
      <c r="I399" s="36">
        <f>H399/G399*100</f>
        <v>100</v>
      </c>
      <c r="J399" s="138">
        <f>H399/E399*100</f>
        <v>101.19047619047619</v>
      </c>
    </row>
    <row r="400" spans="1:10" ht="12.75" customHeight="1">
      <c r="A400" s="29"/>
      <c r="B400" s="30"/>
      <c r="C400" s="15"/>
      <c r="D400" s="345" t="s">
        <v>269</v>
      </c>
      <c r="E400" s="596">
        <v>16800</v>
      </c>
      <c r="F400" s="596">
        <v>17000</v>
      </c>
      <c r="G400" s="596">
        <v>17000</v>
      </c>
      <c r="H400" s="596">
        <v>17000</v>
      </c>
      <c r="I400" s="605">
        <v>100</v>
      </c>
      <c r="J400" s="606">
        <v>103.13</v>
      </c>
    </row>
    <row r="401" spans="1:10" ht="15" customHeight="1">
      <c r="A401" s="139"/>
      <c r="B401" s="139"/>
      <c r="C401" s="139"/>
      <c r="D401" s="145" t="s">
        <v>276</v>
      </c>
      <c r="E401" s="267">
        <f>E369+E395</f>
        <v>217704.31999999998</v>
      </c>
      <c r="F401" s="140">
        <f>F369+F395</f>
        <v>213220</v>
      </c>
      <c r="G401" s="140">
        <f>G369+G395</f>
        <v>171934</v>
      </c>
      <c r="H401" s="267">
        <f>H369+H395</f>
        <v>171886.96</v>
      </c>
      <c r="I401" s="384">
        <f>H401/G401*100</f>
        <v>99.972640664441</v>
      </c>
      <c r="J401" s="146">
        <f>H401/E401*100</f>
        <v>78.95431748896853</v>
      </c>
    </row>
    <row r="402" spans="1:10" ht="15.75" customHeight="1">
      <c r="A402" s="139"/>
      <c r="B402" s="139"/>
      <c r="C402" s="357"/>
      <c r="D402" s="139" t="s">
        <v>384</v>
      </c>
      <c r="E402" s="384">
        <f>E269+E292+E355+E401</f>
        <v>3842363.12</v>
      </c>
      <c r="F402" s="358">
        <f>F269+F292+F355+F401</f>
        <v>4737469</v>
      </c>
      <c r="G402" s="384">
        <f>G269+G292+G355+G401</f>
        <v>4858024</v>
      </c>
      <c r="H402" s="384">
        <f>H269+H292+H355+H401</f>
        <v>4335963.79</v>
      </c>
      <c r="I402" s="384">
        <f>H402/G402*100</f>
        <v>89.25365107294652</v>
      </c>
      <c r="J402" s="384">
        <f>H402/E402*100</f>
        <v>112.84627856827858</v>
      </c>
    </row>
    <row r="403" spans="5:6" ht="12.75" customHeight="1">
      <c r="E403" s="607"/>
      <c r="F403" s="607"/>
    </row>
    <row r="404" ht="12.75" customHeight="1">
      <c r="E404" s="607"/>
    </row>
    <row r="421" ht="12.75" customHeight="1">
      <c r="F421" s="86" t="s">
        <v>520</v>
      </c>
    </row>
    <row r="422" ht="12.75" customHeight="1">
      <c r="F422" s="86"/>
    </row>
    <row r="430" spans="1:10" ht="12.75" customHeight="1">
      <c r="A430" s="29"/>
      <c r="B430" s="158"/>
      <c r="C430" s="158"/>
      <c r="D430" s="158"/>
      <c r="E430" s="160"/>
      <c r="F430" s="160"/>
      <c r="G430" s="160"/>
      <c r="H430" s="160"/>
      <c r="I430" s="351"/>
      <c r="J430" s="351"/>
    </row>
    <row r="431" spans="1:10" ht="12.75" customHeight="1">
      <c r="A431" s="29"/>
      <c r="B431" s="158"/>
      <c r="C431" s="158"/>
      <c r="D431" s="158"/>
      <c r="E431" s="160"/>
      <c r="F431" s="160"/>
      <c r="G431" s="160"/>
      <c r="H431" s="160"/>
      <c r="I431" s="351"/>
      <c r="J431" s="351"/>
    </row>
    <row r="432" spans="1:10" ht="12.75" customHeight="1">
      <c r="A432" s="29"/>
      <c r="B432" s="158"/>
      <c r="C432" s="158"/>
      <c r="D432" s="158"/>
      <c r="E432" s="160"/>
      <c r="F432" s="160"/>
      <c r="G432" s="160"/>
      <c r="H432" s="160"/>
      <c r="I432" s="351"/>
      <c r="J432" s="351"/>
    </row>
    <row r="433" spans="1:10" ht="12.75" customHeight="1">
      <c r="A433" s="158"/>
      <c r="B433" s="158"/>
      <c r="C433" s="158"/>
      <c r="D433" s="158"/>
      <c r="E433" s="160"/>
      <c r="F433" s="160"/>
      <c r="G433" s="160"/>
      <c r="H433" s="160"/>
      <c r="I433" s="351"/>
      <c r="J433" s="351"/>
    </row>
    <row r="434" spans="1:10" ht="12.75" customHeight="1">
      <c r="A434" s="158"/>
      <c r="B434" s="158"/>
      <c r="C434" s="158"/>
      <c r="D434" s="158"/>
      <c r="E434" s="160"/>
      <c r="F434" s="160"/>
      <c r="G434" s="160"/>
      <c r="H434" s="160"/>
      <c r="I434" s="351"/>
      <c r="J434" s="351"/>
    </row>
    <row r="435" spans="1:10" ht="12.75" customHeight="1">
      <c r="A435" s="158"/>
      <c r="B435" s="158"/>
      <c r="C435" s="158"/>
      <c r="D435" s="158"/>
      <c r="E435" s="160"/>
      <c r="F435" s="160"/>
      <c r="G435" s="160"/>
      <c r="H435" s="160"/>
      <c r="I435" s="352"/>
      <c r="J435" s="352"/>
    </row>
    <row r="436" spans="1:10" ht="12.75" customHeight="1">
      <c r="A436" s="158"/>
      <c r="B436" s="158"/>
      <c r="C436" s="158"/>
      <c r="D436" s="158"/>
      <c r="E436" s="160"/>
      <c r="F436" s="160"/>
      <c r="G436" s="160"/>
      <c r="H436" s="160"/>
      <c r="I436" s="352"/>
      <c r="J436" s="352"/>
    </row>
    <row r="437" spans="1:10" ht="12.75" customHeight="1">
      <c r="A437" s="158"/>
      <c r="B437" s="158"/>
      <c r="C437" s="158"/>
      <c r="D437" s="158"/>
      <c r="E437" s="160"/>
      <c r="F437" s="160"/>
      <c r="G437" s="160"/>
      <c r="H437" s="160"/>
      <c r="I437" s="352"/>
      <c r="J437" s="352"/>
    </row>
    <row r="438" spans="1:10" ht="12.75" customHeight="1">
      <c r="A438" s="158"/>
      <c r="B438" s="158"/>
      <c r="C438" s="158"/>
      <c r="D438" s="158"/>
      <c r="E438" s="160"/>
      <c r="F438" s="160"/>
      <c r="G438" s="160"/>
      <c r="H438" s="160"/>
      <c r="I438" s="158"/>
      <c r="J438" s="158"/>
    </row>
    <row r="439" spans="1:10" ht="12.75" customHeight="1">
      <c r="A439" s="158"/>
      <c r="B439" s="158"/>
      <c r="C439" s="158"/>
      <c r="D439" s="158"/>
      <c r="E439" s="160"/>
      <c r="F439" s="160"/>
      <c r="G439" s="160"/>
      <c r="H439" s="160"/>
      <c r="I439" s="158"/>
      <c r="J439" s="158"/>
    </row>
    <row r="440" spans="1:10" ht="12.75" customHeight="1">
      <c r="A440" s="158"/>
      <c r="B440" s="158"/>
      <c r="C440" s="158"/>
      <c r="D440" s="158"/>
      <c r="E440" s="160"/>
      <c r="F440" s="160"/>
      <c r="G440" s="160"/>
      <c r="H440" s="160"/>
      <c r="I440" s="158"/>
      <c r="J440" s="158"/>
    </row>
    <row r="441" spans="1:10" ht="12.75" customHeight="1">
      <c r="A441" s="158"/>
      <c r="B441" s="158"/>
      <c r="C441" s="158"/>
      <c r="D441" s="158"/>
      <c r="E441" s="160"/>
      <c r="F441" s="160"/>
      <c r="G441" s="160"/>
      <c r="H441" s="160"/>
      <c r="I441" s="158"/>
      <c r="J441" s="158"/>
    </row>
    <row r="442" spans="1:10" ht="12.75" customHeight="1">
      <c r="A442" s="158"/>
      <c r="B442" s="158"/>
      <c r="C442" s="158"/>
      <c r="D442" s="158"/>
      <c r="E442" s="160"/>
      <c r="F442" s="160"/>
      <c r="G442" s="160"/>
      <c r="H442" s="160"/>
      <c r="I442" s="158"/>
      <c r="J442" s="158"/>
    </row>
    <row r="443" spans="1:10" ht="12.75" customHeight="1">
      <c r="A443" s="158"/>
      <c r="B443" s="158"/>
      <c r="C443" s="158"/>
      <c r="D443" s="158"/>
      <c r="E443" s="160"/>
      <c r="F443" s="160"/>
      <c r="G443" s="160"/>
      <c r="H443" s="160"/>
      <c r="I443" s="158"/>
      <c r="J443" s="158"/>
    </row>
    <row r="444" spans="1:10" ht="12.75" customHeight="1">
      <c r="A444" s="158"/>
      <c r="B444" s="158"/>
      <c r="C444" s="158"/>
      <c r="D444" s="158"/>
      <c r="E444" s="160"/>
      <c r="F444" s="160"/>
      <c r="G444" s="160"/>
      <c r="H444" s="160"/>
      <c r="I444" s="158"/>
      <c r="J444" s="158"/>
    </row>
    <row r="445" spans="1:10" ht="12.75" customHeight="1">
      <c r="A445" s="158"/>
      <c r="B445" s="158"/>
      <c r="C445" s="158"/>
      <c r="D445" s="158"/>
      <c r="E445" s="160"/>
      <c r="F445" s="160"/>
      <c r="G445" s="160"/>
      <c r="H445" s="160"/>
      <c r="I445" s="158"/>
      <c r="J445" s="158"/>
    </row>
    <row r="446" spans="1:10" ht="12.75" customHeight="1">
      <c r="A446" s="158"/>
      <c r="B446" s="158"/>
      <c r="C446" s="158"/>
      <c r="D446" s="158"/>
      <c r="E446" s="160"/>
      <c r="F446" s="160"/>
      <c r="G446" s="160"/>
      <c r="H446" s="160"/>
      <c r="I446" s="158"/>
      <c r="J446" s="158"/>
    </row>
    <row r="447" spans="1:10" ht="12.75" customHeight="1">
      <c r="A447" s="158"/>
      <c r="B447" s="158"/>
      <c r="C447" s="158"/>
      <c r="D447" s="158"/>
      <c r="E447" s="160"/>
      <c r="F447" s="160"/>
      <c r="G447" s="160"/>
      <c r="H447" s="160"/>
      <c r="I447" s="158"/>
      <c r="J447" s="158"/>
    </row>
    <row r="448" spans="1:10" ht="12.75" customHeight="1">
      <c r="A448" s="158"/>
      <c r="B448" s="158"/>
      <c r="C448" s="158"/>
      <c r="D448" s="158"/>
      <c r="E448" s="160"/>
      <c r="F448" s="160"/>
      <c r="G448" s="160"/>
      <c r="H448" s="160"/>
      <c r="I448" s="158"/>
      <c r="J448" s="158"/>
    </row>
    <row r="449" spans="1:10" ht="12.75" customHeight="1">
      <c r="A449" s="158"/>
      <c r="B449" s="158"/>
      <c r="C449" s="158"/>
      <c r="D449" s="158"/>
      <c r="E449" s="160"/>
      <c r="F449" s="160"/>
      <c r="G449" s="160"/>
      <c r="H449" s="160"/>
      <c r="I449" s="158"/>
      <c r="J449" s="158"/>
    </row>
    <row r="450" spans="1:10" ht="12.75" customHeight="1">
      <c r="A450" s="158"/>
      <c r="B450" s="158"/>
      <c r="C450" s="158"/>
      <c r="D450" s="158"/>
      <c r="E450" s="160"/>
      <c r="F450" s="160"/>
      <c r="G450" s="160"/>
      <c r="H450" s="160"/>
      <c r="I450" s="158"/>
      <c r="J450" s="158"/>
    </row>
    <row r="451" spans="1:10" ht="12.75" customHeight="1">
      <c r="A451" s="158"/>
      <c r="B451" s="158"/>
      <c r="C451" s="158"/>
      <c r="D451" s="158"/>
      <c r="E451" s="160"/>
      <c r="F451" s="160"/>
      <c r="G451" s="160"/>
      <c r="H451" s="160"/>
      <c r="I451" s="158"/>
      <c r="J451" s="158"/>
    </row>
    <row r="452" spans="1:10" ht="12.75" customHeight="1">
      <c r="A452" s="158"/>
      <c r="B452" s="158"/>
      <c r="C452" s="158"/>
      <c r="D452" s="158"/>
      <c r="E452" s="160"/>
      <c r="F452" s="160"/>
      <c r="G452" s="160"/>
      <c r="H452" s="160"/>
      <c r="I452" s="360"/>
      <c r="J452" s="360"/>
    </row>
    <row r="453" spans="1:10" ht="12.75" customHeight="1">
      <c r="A453" s="22"/>
      <c r="B453" s="22"/>
      <c r="C453" s="22"/>
      <c r="D453" s="22"/>
      <c r="E453" s="86"/>
      <c r="F453" s="86"/>
      <c r="G453" s="86"/>
      <c r="H453" s="86"/>
      <c r="I453" s="342"/>
      <c r="J453" s="342"/>
    </row>
    <row r="454" spans="1:10" ht="12.75" customHeight="1">
      <c r="A454" s="22"/>
      <c r="B454" s="22"/>
      <c r="C454" s="22"/>
      <c r="D454" s="22"/>
      <c r="E454" s="86"/>
      <c r="F454" s="86"/>
      <c r="G454" s="86"/>
      <c r="H454" s="86"/>
      <c r="I454" s="342"/>
      <c r="J454" s="342"/>
    </row>
    <row r="455" spans="1:10" ht="12.75" customHeight="1">
      <c r="A455" s="22"/>
      <c r="B455" s="22"/>
      <c r="C455" s="22"/>
      <c r="D455" s="22"/>
      <c r="E455" s="86"/>
      <c r="F455" s="86"/>
      <c r="G455" s="86"/>
      <c r="H455" s="86"/>
      <c r="I455" s="342"/>
      <c r="J455" s="342"/>
    </row>
    <row r="456" spans="1:10" ht="12.75" customHeight="1">
      <c r="A456" s="22"/>
      <c r="B456" s="22"/>
      <c r="C456" s="22"/>
      <c r="D456" s="22"/>
      <c r="E456" s="86"/>
      <c r="F456" s="86"/>
      <c r="G456" s="86"/>
      <c r="H456" s="86"/>
      <c r="I456" s="342"/>
      <c r="J456" s="342"/>
    </row>
    <row r="457" spans="1:10" ht="12.75" customHeight="1">
      <c r="A457" s="22"/>
      <c r="B457" s="22"/>
      <c r="C457" s="22"/>
      <c r="D457" s="22"/>
      <c r="E457" s="86"/>
      <c r="F457" s="86"/>
      <c r="G457" s="86"/>
      <c r="H457" s="86"/>
      <c r="I457" s="342"/>
      <c r="J457" s="342"/>
    </row>
    <row r="458" spans="1:10" ht="12.75" customHeight="1">
      <c r="A458" s="22"/>
      <c r="B458" s="22"/>
      <c r="C458" s="22"/>
      <c r="D458" s="22"/>
      <c r="E458" s="86"/>
      <c r="F458" s="86"/>
      <c r="G458" s="86"/>
      <c r="H458" s="86"/>
      <c r="I458" s="342"/>
      <c r="J458" s="342"/>
    </row>
    <row r="459" spans="1:10" ht="12.75" customHeight="1">
      <c r="A459" s="22"/>
      <c r="B459" s="22"/>
      <c r="C459" s="22"/>
      <c r="D459" s="22"/>
      <c r="E459" s="86"/>
      <c r="F459" s="86"/>
      <c r="G459" s="86"/>
      <c r="H459" s="86"/>
      <c r="I459" s="342"/>
      <c r="J459" s="342"/>
    </row>
    <row r="460" spans="1:10" ht="12.75" customHeight="1">
      <c r="A460" s="22"/>
      <c r="B460" s="22"/>
      <c r="C460" s="22"/>
      <c r="D460" s="22"/>
      <c r="E460" s="86"/>
      <c r="F460" s="86"/>
      <c r="G460" s="86"/>
      <c r="H460" s="22"/>
      <c r="I460" s="342"/>
      <c r="J460" s="342"/>
    </row>
    <row r="461" spans="1:10" ht="12.75" customHeight="1">
      <c r="A461" s="22"/>
      <c r="B461" s="22"/>
      <c r="C461" s="22"/>
      <c r="D461" s="22"/>
      <c r="E461" s="86"/>
      <c r="F461" s="86"/>
      <c r="G461" s="86"/>
      <c r="H461" s="22"/>
      <c r="I461" s="342"/>
      <c r="J461" s="342"/>
    </row>
    <row r="462" spans="1:10" ht="12.75" customHeight="1">
      <c r="A462" s="22"/>
      <c r="B462" s="22"/>
      <c r="C462" s="22"/>
      <c r="D462" s="22"/>
      <c r="E462" s="86"/>
      <c r="F462" s="86"/>
      <c r="G462" s="86"/>
      <c r="H462" s="22"/>
      <c r="I462" s="342"/>
      <c r="J462" s="342"/>
    </row>
    <row r="463" spans="1:10" ht="12.75" customHeight="1">
      <c r="A463" s="22"/>
      <c r="B463" s="22"/>
      <c r="C463" s="22"/>
      <c r="D463" s="22"/>
      <c r="E463" s="86"/>
      <c r="F463" s="86"/>
      <c r="G463" s="86"/>
      <c r="H463" s="22"/>
      <c r="I463" s="342"/>
      <c r="J463" s="342"/>
    </row>
    <row r="464" spans="1:10" ht="12.75" customHeight="1">
      <c r="A464" s="22"/>
      <c r="B464" s="22"/>
      <c r="C464" s="22"/>
      <c r="D464" s="22"/>
      <c r="E464" s="86"/>
      <c r="F464" s="86"/>
      <c r="G464" s="86"/>
      <c r="H464" s="22"/>
      <c r="I464" s="342"/>
      <c r="J464" s="342"/>
    </row>
    <row r="465" spans="1:10" ht="12.75" customHeight="1">
      <c r="A465" s="22"/>
      <c r="B465" s="22"/>
      <c r="C465" s="22"/>
      <c r="D465" s="22"/>
      <c r="E465" s="86"/>
      <c r="F465" s="86"/>
      <c r="G465" s="86"/>
      <c r="H465" s="22"/>
      <c r="I465" s="342"/>
      <c r="J465" s="342"/>
    </row>
    <row r="466" spans="1:10" ht="12.75" customHeight="1">
      <c r="A466" s="22"/>
      <c r="B466" s="22"/>
      <c r="C466" s="22"/>
      <c r="D466" s="22"/>
      <c r="E466" s="86"/>
      <c r="F466" s="86"/>
      <c r="G466" s="86"/>
      <c r="H466" s="22"/>
      <c r="I466" s="342"/>
      <c r="J466" s="342"/>
    </row>
    <row r="467" spans="1:10" ht="12.75" customHeight="1">
      <c r="A467" s="22"/>
      <c r="B467" s="22"/>
      <c r="C467" s="22"/>
      <c r="D467" s="22"/>
      <c r="E467" s="86"/>
      <c r="F467" s="86"/>
      <c r="G467" s="86"/>
      <c r="H467" s="22"/>
      <c r="I467" s="342"/>
      <c r="J467" s="342"/>
    </row>
    <row r="468" spans="1:10" ht="12.75" customHeight="1">
      <c r="A468" s="22"/>
      <c r="B468" s="22"/>
      <c r="C468" s="22"/>
      <c r="D468" s="22"/>
      <c r="E468" s="86"/>
      <c r="F468" s="86"/>
      <c r="G468" s="86"/>
      <c r="H468" s="22"/>
      <c r="I468" s="342"/>
      <c r="J468" s="342"/>
    </row>
    <row r="469" spans="1:10" ht="12.75" customHeight="1">
      <c r="A469" s="22"/>
      <c r="B469" s="22"/>
      <c r="C469" s="22"/>
      <c r="D469" s="22"/>
      <c r="E469" s="86"/>
      <c r="F469" s="86"/>
      <c r="G469" s="86"/>
      <c r="H469" s="22"/>
      <c r="I469" s="342"/>
      <c r="J469" s="342"/>
    </row>
    <row r="470" spans="1:10" ht="12.75" customHeight="1">
      <c r="A470" s="22"/>
      <c r="B470" s="22"/>
      <c r="C470" s="22"/>
      <c r="D470" s="22"/>
      <c r="E470" s="86"/>
      <c r="F470" s="86"/>
      <c r="G470" s="86"/>
      <c r="H470" s="22"/>
      <c r="I470" s="342"/>
      <c r="J470" s="342"/>
    </row>
    <row r="471" spans="1:10" ht="12.75" customHeight="1">
      <c r="A471" s="22"/>
      <c r="B471" s="22"/>
      <c r="C471" s="22"/>
      <c r="D471" s="22"/>
      <c r="E471" s="86"/>
      <c r="F471" s="86"/>
      <c r="G471" s="86"/>
      <c r="H471" s="22"/>
      <c r="I471" s="342"/>
      <c r="J471" s="342"/>
    </row>
    <row r="472" spans="1:10" ht="12.75" customHeight="1">
      <c r="A472" s="22"/>
      <c r="B472" s="22"/>
      <c r="C472" s="22"/>
      <c r="D472" s="22"/>
      <c r="E472" s="86"/>
      <c r="F472" s="86"/>
      <c r="G472" s="86"/>
      <c r="H472" s="22"/>
      <c r="I472" s="342"/>
      <c r="J472" s="342"/>
    </row>
    <row r="497" spans="11:13" ht="12.75" customHeight="1">
      <c r="K497" s="359"/>
      <c r="L497" s="359"/>
      <c r="M497" s="359"/>
    </row>
    <row r="498" spans="11:13" ht="12.75" customHeight="1">
      <c r="K498" s="359"/>
      <c r="L498" s="359"/>
      <c r="M498" s="359"/>
    </row>
    <row r="499" spans="11:13" ht="12.75" customHeight="1">
      <c r="K499" s="359"/>
      <c r="L499" s="359"/>
      <c r="M499" s="359"/>
    </row>
    <row r="500" spans="11:13" ht="12.75" customHeight="1">
      <c r="K500" s="359"/>
      <c r="L500" s="359"/>
      <c r="M500" s="359"/>
    </row>
    <row r="501" spans="11:13" ht="12.75" customHeight="1">
      <c r="K501" s="359"/>
      <c r="L501" s="359"/>
      <c r="M501" s="359"/>
    </row>
    <row r="502" spans="11:13" ht="12.75" customHeight="1">
      <c r="K502" s="359"/>
      <c r="L502" s="359"/>
      <c r="M502" s="359"/>
    </row>
    <row r="503" spans="11:13" ht="12.75" customHeight="1">
      <c r="K503" s="359"/>
      <c r="L503" s="359"/>
      <c r="M503" s="359"/>
    </row>
    <row r="504" spans="11:13" ht="12.75" customHeight="1">
      <c r="K504" s="359"/>
      <c r="L504" s="359"/>
      <c r="M504" s="359"/>
    </row>
    <row r="505" spans="11:13" ht="12.75" customHeight="1">
      <c r="K505" s="359"/>
      <c r="L505" s="359"/>
      <c r="M505" s="359"/>
    </row>
    <row r="506" spans="11:13" ht="12.75" customHeight="1">
      <c r="K506" s="359"/>
      <c r="L506" s="359"/>
      <c r="M506" s="359"/>
    </row>
    <row r="507" spans="11:13" ht="12.75" customHeight="1">
      <c r="K507" s="359"/>
      <c r="L507" s="359"/>
      <c r="M507" s="359"/>
    </row>
    <row r="508" spans="11:13" ht="12.75" customHeight="1">
      <c r="K508" s="359"/>
      <c r="L508" s="359"/>
      <c r="M508" s="359"/>
    </row>
    <row r="509" spans="11:13" ht="12.75" customHeight="1">
      <c r="K509" s="359"/>
      <c r="L509" s="359"/>
      <c r="M509" s="359"/>
    </row>
    <row r="510" spans="11:13" ht="12.75" customHeight="1">
      <c r="K510" s="359"/>
      <c r="L510" s="359"/>
      <c r="M510" s="359"/>
    </row>
    <row r="511" spans="11:13" ht="12.75" customHeight="1">
      <c r="K511" s="359"/>
      <c r="L511" s="359"/>
      <c r="M511" s="359"/>
    </row>
    <row r="512" spans="11:13" ht="12.75" customHeight="1">
      <c r="K512" s="359"/>
      <c r="L512" s="359"/>
      <c r="M512" s="359"/>
    </row>
    <row r="513" spans="11:13" ht="12.75" customHeight="1">
      <c r="K513" s="359"/>
      <c r="L513" s="359"/>
      <c r="M513" s="359"/>
    </row>
    <row r="514" spans="11:13" ht="12.75" customHeight="1">
      <c r="K514" s="359"/>
      <c r="L514" s="359"/>
      <c r="M514" s="359"/>
    </row>
    <row r="515" spans="11:13" ht="12.75" customHeight="1">
      <c r="K515" s="359"/>
      <c r="L515" s="359"/>
      <c r="M515" s="359"/>
    </row>
    <row r="516" spans="11:13" ht="12.75" customHeight="1">
      <c r="K516" s="359"/>
      <c r="L516" s="359"/>
      <c r="M516" s="359"/>
    </row>
    <row r="517" spans="11:13" ht="12.75" customHeight="1">
      <c r="K517" s="359"/>
      <c r="L517" s="359"/>
      <c r="M517" s="359"/>
    </row>
    <row r="518" spans="11:13" ht="12.75" customHeight="1">
      <c r="K518" s="359"/>
      <c r="L518" s="359"/>
      <c r="M518" s="359"/>
    </row>
    <row r="519" spans="11:13" ht="12.75" customHeight="1">
      <c r="K519" s="359"/>
      <c r="L519" s="359"/>
      <c r="M519" s="359"/>
    </row>
    <row r="668" ht="13.5" customHeight="1"/>
    <row r="701" spans="11:12" ht="12.75" customHeight="1">
      <c r="K701" s="359"/>
      <c r="L701" s="359"/>
    </row>
    <row r="702" spans="11:12" ht="12.75" customHeight="1">
      <c r="K702" s="359"/>
      <c r="L702" s="359"/>
    </row>
    <row r="703" spans="11:12" ht="12.75" customHeight="1">
      <c r="K703" s="359"/>
      <c r="L703" s="359"/>
    </row>
    <row r="704" spans="11:12" ht="12.75" customHeight="1">
      <c r="K704" s="359"/>
      <c r="L704" s="359"/>
    </row>
    <row r="705" spans="11:12" ht="12.75" customHeight="1">
      <c r="K705" s="359"/>
      <c r="L705" s="359"/>
    </row>
    <row r="706" spans="11:12" ht="12.75" customHeight="1">
      <c r="K706" s="359"/>
      <c r="L706" s="359"/>
    </row>
    <row r="707" spans="11:12" ht="12.75" customHeight="1">
      <c r="K707" s="359"/>
      <c r="L707" s="359"/>
    </row>
    <row r="708" spans="11:12" ht="12.75" customHeight="1">
      <c r="K708" s="359"/>
      <c r="L708" s="359"/>
    </row>
    <row r="709" spans="11:12" ht="12.75" customHeight="1">
      <c r="K709" s="359"/>
      <c r="L709" s="359"/>
    </row>
    <row r="710" spans="11:12" ht="12.75" customHeight="1">
      <c r="K710" s="359"/>
      <c r="L710" s="359"/>
    </row>
    <row r="711" spans="11:12" ht="12.75" customHeight="1">
      <c r="K711" s="359"/>
      <c r="L711" s="359"/>
    </row>
    <row r="712" spans="11:12" ht="12.75" customHeight="1">
      <c r="K712" s="359"/>
      <c r="L712" s="359"/>
    </row>
    <row r="713" spans="11:12" ht="12.75" customHeight="1">
      <c r="K713" s="359"/>
      <c r="L713" s="359"/>
    </row>
    <row r="714" spans="11:12" ht="12.75" customHeight="1">
      <c r="K714" s="359"/>
      <c r="L714" s="359"/>
    </row>
    <row r="715" spans="11:12" ht="12.75" customHeight="1">
      <c r="K715" s="359"/>
      <c r="L715" s="359"/>
    </row>
    <row r="716" spans="11:12" ht="12.75" customHeight="1">
      <c r="K716" s="359"/>
      <c r="L716" s="359"/>
    </row>
    <row r="717" spans="11:12" ht="12.75" customHeight="1">
      <c r="K717" s="359"/>
      <c r="L717" s="359"/>
    </row>
    <row r="718" spans="11:12" ht="12.75" customHeight="1">
      <c r="K718" s="359"/>
      <c r="L718" s="359"/>
    </row>
    <row r="719" spans="11:12" ht="12.75" customHeight="1">
      <c r="K719" s="359"/>
      <c r="L719" s="359"/>
    </row>
    <row r="720" spans="11:12" ht="12.75" customHeight="1">
      <c r="K720" s="359"/>
      <c r="L720" s="359"/>
    </row>
  </sheetData>
  <sheetProtection/>
  <printOptions/>
  <pageMargins left="0.25" right="0.25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7"/>
  <sheetViews>
    <sheetView tabSelected="1" zoomScalePageLayoutView="0" workbookViewId="0" topLeftCell="A106">
      <selection activeCell="H128" sqref="H127:H128"/>
    </sheetView>
  </sheetViews>
  <sheetFormatPr defaultColWidth="9.00390625" defaultRowHeight="12.75"/>
  <cols>
    <col min="1" max="1" width="4.50390625" style="0" customWidth="1"/>
    <col min="2" max="2" width="7.00390625" style="0" customWidth="1"/>
    <col min="3" max="3" width="5.625" style="0" customWidth="1"/>
    <col min="4" max="4" width="36.50390625" style="0" customWidth="1"/>
    <col min="5" max="6" width="11.875" style="0" customWidth="1"/>
    <col min="7" max="7" width="12.125" style="0" customWidth="1"/>
    <col min="8" max="8" width="9.00390625" style="0" customWidth="1"/>
    <col min="9" max="9" width="0.6171875" style="0" hidden="1" customWidth="1"/>
    <col min="10" max="10" width="11.625" style="0" bestFit="1" customWidth="1"/>
  </cols>
  <sheetData>
    <row r="1" spans="1:7" ht="12.75">
      <c r="A1" s="22"/>
      <c r="B1" s="22"/>
      <c r="C1" s="22"/>
      <c r="D1" s="22"/>
      <c r="E1" s="22"/>
      <c r="F1" s="22"/>
      <c r="G1" s="22"/>
    </row>
    <row r="2" spans="1:9" ht="12.75">
      <c r="A2" s="22"/>
      <c r="B2" s="22"/>
      <c r="C2" s="22"/>
      <c r="D2" s="22"/>
      <c r="E2" s="22"/>
      <c r="F2" s="22" t="s">
        <v>291</v>
      </c>
      <c r="G2" s="22"/>
      <c r="H2" s="22"/>
      <c r="I2" s="22"/>
    </row>
    <row r="3" spans="1:9" ht="12.75">
      <c r="A3" s="22"/>
      <c r="B3" s="22"/>
      <c r="C3" s="22"/>
      <c r="D3" s="22"/>
      <c r="E3" s="22"/>
      <c r="F3" s="22" t="s">
        <v>1</v>
      </c>
      <c r="G3" s="22"/>
      <c r="H3" s="22"/>
      <c r="I3" s="22"/>
    </row>
    <row r="4" spans="1:9" ht="12.75">
      <c r="A4" s="22"/>
      <c r="B4" s="22"/>
      <c r="C4" s="22"/>
      <c r="D4" s="22"/>
      <c r="E4" s="22"/>
      <c r="F4" s="22" t="s">
        <v>434</v>
      </c>
      <c r="G4" s="22"/>
      <c r="H4" s="22"/>
      <c r="I4" s="22"/>
    </row>
    <row r="5" spans="1:7" ht="12.75">
      <c r="A5" s="22"/>
      <c r="B5" s="22"/>
      <c r="C5" s="22"/>
      <c r="D5" s="22"/>
      <c r="E5" s="22"/>
      <c r="F5" s="22"/>
      <c r="G5" s="22"/>
    </row>
    <row r="6" spans="1:7" ht="13.5">
      <c r="A6" s="22"/>
      <c r="B6" s="22"/>
      <c r="C6" s="22"/>
      <c r="D6" s="94" t="s">
        <v>297</v>
      </c>
      <c r="E6" s="22"/>
      <c r="F6" s="22"/>
      <c r="G6" s="22"/>
    </row>
    <row r="7" spans="1:9" ht="12.75">
      <c r="A7" s="391"/>
      <c r="B7" s="389"/>
      <c r="C7" s="391"/>
      <c r="D7" s="389"/>
      <c r="E7" s="391" t="s">
        <v>278</v>
      </c>
      <c r="F7" s="389" t="s">
        <v>106</v>
      </c>
      <c r="G7" s="388" t="s">
        <v>281</v>
      </c>
      <c r="H7" s="169" t="s">
        <v>283</v>
      </c>
      <c r="I7" s="205"/>
    </row>
    <row r="8" spans="1:9" ht="12.75">
      <c r="A8" s="9" t="s">
        <v>102</v>
      </c>
      <c r="B8" s="201" t="s">
        <v>103</v>
      </c>
      <c r="C8" s="9" t="s">
        <v>4</v>
      </c>
      <c r="D8" s="201" t="s">
        <v>277</v>
      </c>
      <c r="E8" s="9" t="s">
        <v>108</v>
      </c>
      <c r="F8" s="201" t="s">
        <v>279</v>
      </c>
      <c r="G8" s="8" t="s">
        <v>436</v>
      </c>
      <c r="H8" s="175"/>
      <c r="I8" s="205"/>
    </row>
    <row r="9" spans="1:9" ht="12.75">
      <c r="A9" s="34"/>
      <c r="B9" s="390"/>
      <c r="C9" s="34"/>
      <c r="D9" s="390"/>
      <c r="E9" s="34" t="s">
        <v>435</v>
      </c>
      <c r="F9" s="390" t="s">
        <v>280</v>
      </c>
      <c r="G9" s="33"/>
      <c r="H9" s="181" t="s">
        <v>284</v>
      </c>
      <c r="I9" s="205"/>
    </row>
    <row r="10" spans="1:9" ht="11.25" customHeight="1">
      <c r="A10" s="449">
        <v>1</v>
      </c>
      <c r="B10" s="449">
        <v>2</v>
      </c>
      <c r="C10" s="449">
        <v>3</v>
      </c>
      <c r="D10" s="449">
        <v>4</v>
      </c>
      <c r="E10" s="449">
        <v>5</v>
      </c>
      <c r="F10" s="449">
        <v>6</v>
      </c>
      <c r="G10" s="449">
        <v>7</v>
      </c>
      <c r="H10" s="450">
        <v>8</v>
      </c>
      <c r="I10" s="208"/>
    </row>
    <row r="11" spans="1:10" ht="12.75">
      <c r="A11" s="107">
        <v>600</v>
      </c>
      <c r="B11" s="286"/>
      <c r="C11" s="101"/>
      <c r="D11" s="101" t="s">
        <v>24</v>
      </c>
      <c r="E11" s="452">
        <f>E12</f>
        <v>3349936</v>
      </c>
      <c r="F11" s="102">
        <f>F12</f>
        <v>2178391</v>
      </c>
      <c r="G11" s="398">
        <f>G12</f>
        <v>2178331.2</v>
      </c>
      <c r="H11" s="247">
        <f>G11/F11*100</f>
        <v>99.99725485461518</v>
      </c>
      <c r="I11" s="394"/>
      <c r="J11" s="395"/>
    </row>
    <row r="12" spans="1:10" ht="13.5">
      <c r="A12" s="42"/>
      <c r="B12" s="295">
        <v>60014</v>
      </c>
      <c r="C12" s="109"/>
      <c r="D12" s="109" t="s">
        <v>25</v>
      </c>
      <c r="E12" s="453">
        <f>E13+E18</f>
        <v>3349936</v>
      </c>
      <c r="F12" s="52">
        <f>F13+F18</f>
        <v>2178391</v>
      </c>
      <c r="G12" s="399">
        <f>G13+G18</f>
        <v>2178331.2</v>
      </c>
      <c r="H12" s="245">
        <f>G12/F12*100</f>
        <v>99.99725485461518</v>
      </c>
      <c r="I12" s="392"/>
      <c r="J12" s="393"/>
    </row>
    <row r="13" spans="1:10" ht="13.5">
      <c r="A13" s="27"/>
      <c r="B13" s="209"/>
      <c r="C13" s="129"/>
      <c r="D13" s="59" t="s">
        <v>282</v>
      </c>
      <c r="E13" s="454">
        <f>E14+E16</f>
        <v>3349936</v>
      </c>
      <c r="F13" s="57">
        <f>F14+F16</f>
        <v>2108721</v>
      </c>
      <c r="G13" s="397">
        <f>G14+G16</f>
        <v>2108661.1</v>
      </c>
      <c r="H13" s="626">
        <f>G13/F13*100</f>
        <v>99.99715941558888</v>
      </c>
      <c r="I13" s="392"/>
      <c r="J13" s="393"/>
    </row>
    <row r="14" spans="1:8" ht="12.75">
      <c r="A14" s="30"/>
      <c r="B14" s="158"/>
      <c r="C14" s="6">
        <v>6050</v>
      </c>
      <c r="D14" s="31" t="s">
        <v>31</v>
      </c>
      <c r="E14" s="455">
        <v>3253486</v>
      </c>
      <c r="F14" s="16">
        <v>1992071</v>
      </c>
      <c r="G14" s="17">
        <v>1992047.1</v>
      </c>
      <c r="H14" s="184">
        <f>G14/F14*100</f>
        <v>99.99880024356563</v>
      </c>
    </row>
    <row r="15" spans="1:8" ht="12.75">
      <c r="A15" s="30"/>
      <c r="B15" s="158"/>
      <c r="C15" s="656"/>
      <c r="D15" s="462" t="s">
        <v>446</v>
      </c>
      <c r="E15" s="617"/>
      <c r="F15" s="586"/>
      <c r="G15" s="605"/>
      <c r="H15" s="595"/>
    </row>
    <row r="16" spans="1:8" ht="12.75">
      <c r="A16" s="30"/>
      <c r="B16" s="158"/>
      <c r="C16" s="12">
        <v>6060</v>
      </c>
      <c r="D16" s="15" t="s">
        <v>32</v>
      </c>
      <c r="E16" s="455">
        <v>96450</v>
      </c>
      <c r="F16" s="16">
        <v>116650</v>
      </c>
      <c r="G16" s="17">
        <v>116614</v>
      </c>
      <c r="H16" s="184">
        <f>G16/F16*100</f>
        <v>99.96913844834975</v>
      </c>
    </row>
    <row r="17" spans="1:8" ht="12.75">
      <c r="A17" s="30"/>
      <c r="B17" s="158"/>
      <c r="C17" s="12"/>
      <c r="D17" s="15"/>
      <c r="E17" s="455"/>
      <c r="F17" s="16"/>
      <c r="G17" s="17"/>
      <c r="H17" s="184"/>
    </row>
    <row r="18" spans="1:8" ht="12.75">
      <c r="A18" s="30"/>
      <c r="B18" s="158"/>
      <c r="C18" s="12"/>
      <c r="D18" s="59" t="s">
        <v>167</v>
      </c>
      <c r="E18" s="454"/>
      <c r="F18" s="57">
        <v>69670</v>
      </c>
      <c r="G18" s="397">
        <f>G24</f>
        <v>69670.1</v>
      </c>
      <c r="H18" s="222">
        <f>G18/F18*100</f>
        <v>100.00014353380222</v>
      </c>
    </row>
    <row r="19" spans="1:8" ht="12.75">
      <c r="A19" s="30"/>
      <c r="B19" s="158"/>
      <c r="C19" s="12">
        <v>6660</v>
      </c>
      <c r="D19" s="15" t="s">
        <v>438</v>
      </c>
      <c r="E19" s="455"/>
      <c r="F19" s="16"/>
      <c r="G19" s="17"/>
      <c r="H19" s="184"/>
    </row>
    <row r="20" spans="1:8" ht="12.75">
      <c r="A20" s="30"/>
      <c r="B20" s="158"/>
      <c r="C20" s="12"/>
      <c r="D20" s="15" t="s">
        <v>439</v>
      </c>
      <c r="E20" s="455"/>
      <c r="F20" s="16"/>
      <c r="G20" s="17"/>
      <c r="H20" s="184"/>
    </row>
    <row r="21" spans="1:8" ht="12.75">
      <c r="A21" s="30"/>
      <c r="B21" s="158"/>
      <c r="C21" s="12"/>
      <c r="D21" s="15" t="s">
        <v>440</v>
      </c>
      <c r="E21" s="455"/>
      <c r="F21" s="16"/>
      <c r="G21" s="17"/>
      <c r="H21" s="184"/>
    </row>
    <row r="22" spans="1:8" ht="12.75">
      <c r="A22" s="30"/>
      <c r="B22" s="158"/>
      <c r="C22" s="12"/>
      <c r="D22" s="15" t="s">
        <v>441</v>
      </c>
      <c r="E22" s="455"/>
      <c r="F22" s="16"/>
      <c r="G22" s="17"/>
      <c r="H22" s="184"/>
    </row>
    <row r="23" spans="1:8" ht="12.75">
      <c r="A23" s="30"/>
      <c r="B23" s="158"/>
      <c r="C23" s="12"/>
      <c r="D23" s="15" t="s">
        <v>442</v>
      </c>
      <c r="E23" s="455"/>
      <c r="F23" s="16"/>
      <c r="G23" s="17"/>
      <c r="H23" s="184"/>
    </row>
    <row r="24" spans="1:8" ht="12.75">
      <c r="A24" s="12"/>
      <c r="B24" s="158"/>
      <c r="C24" s="12"/>
      <c r="D24" s="15" t="s">
        <v>443</v>
      </c>
      <c r="E24" s="455">
        <v>0</v>
      </c>
      <c r="F24" s="16">
        <v>69670</v>
      </c>
      <c r="G24" s="17">
        <v>69670.1</v>
      </c>
      <c r="H24" s="184">
        <f>G24/F24*100</f>
        <v>100.00014353380222</v>
      </c>
    </row>
    <row r="25" spans="1:8" ht="12.75">
      <c r="A25" s="101">
        <v>710</v>
      </c>
      <c r="B25" s="402"/>
      <c r="C25" s="101"/>
      <c r="D25" s="101" t="s">
        <v>35</v>
      </c>
      <c r="E25" s="102">
        <v>20000</v>
      </c>
      <c r="F25" s="102">
        <v>28000</v>
      </c>
      <c r="G25" s="247">
        <f>G26</f>
        <v>27306</v>
      </c>
      <c r="H25" s="247">
        <f>G25/F25*100</f>
        <v>97.52142857142857</v>
      </c>
    </row>
    <row r="26" spans="1:8" ht="12.75">
      <c r="A26" s="6"/>
      <c r="B26" s="295">
        <v>71014</v>
      </c>
      <c r="C26" s="109"/>
      <c r="D26" s="109" t="s">
        <v>141</v>
      </c>
      <c r="E26" s="52">
        <v>20000</v>
      </c>
      <c r="F26" s="52">
        <v>28000</v>
      </c>
      <c r="G26" s="245">
        <v>27306</v>
      </c>
      <c r="H26" s="245">
        <f>G26/F26*100</f>
        <v>97.52142857142857</v>
      </c>
    </row>
    <row r="27" spans="1:8" ht="12.75">
      <c r="A27" s="30"/>
      <c r="B27" s="209"/>
      <c r="C27" s="15">
        <v>6060</v>
      </c>
      <c r="D27" s="15" t="s">
        <v>32</v>
      </c>
      <c r="E27" s="16">
        <v>20000</v>
      </c>
      <c r="F27" s="16">
        <v>28000</v>
      </c>
      <c r="G27" s="184">
        <v>27306</v>
      </c>
      <c r="H27" s="184">
        <f>G27/F27*100</f>
        <v>97.52142857142857</v>
      </c>
    </row>
    <row r="28" spans="1:8" ht="12.75">
      <c r="A28" s="107">
        <v>750</v>
      </c>
      <c r="B28" s="107"/>
      <c r="C28" s="101"/>
      <c r="D28" s="101" t="s">
        <v>285</v>
      </c>
      <c r="E28" s="102">
        <f>E35+E29</f>
        <v>561779</v>
      </c>
      <c r="F28" s="102">
        <f>F35+F29</f>
        <v>1238693</v>
      </c>
      <c r="G28" s="247">
        <f>G35+G29</f>
        <v>1235987.02</v>
      </c>
      <c r="H28" s="247">
        <f>G28/F28*100</f>
        <v>99.78154554841272</v>
      </c>
    </row>
    <row r="29" spans="1:8" ht="12.75">
      <c r="A29" s="119"/>
      <c r="B29" s="136">
        <v>75023</v>
      </c>
      <c r="C29" s="120"/>
      <c r="D29" s="121" t="s">
        <v>312</v>
      </c>
      <c r="E29" s="322">
        <v>0</v>
      </c>
      <c r="F29" s="322">
        <v>40000</v>
      </c>
      <c r="G29" s="254">
        <v>40000</v>
      </c>
      <c r="H29" s="254">
        <v>100</v>
      </c>
    </row>
    <row r="30" spans="1:8" ht="12.75">
      <c r="A30" s="137"/>
      <c r="B30" s="148"/>
      <c r="C30" s="31">
        <v>6300</v>
      </c>
      <c r="D30" s="15" t="s">
        <v>189</v>
      </c>
      <c r="E30" s="346"/>
      <c r="F30" s="346"/>
      <c r="G30" s="257"/>
      <c r="H30" s="257"/>
    </row>
    <row r="31" spans="1:8" ht="12.75">
      <c r="A31" s="137"/>
      <c r="B31" s="148"/>
      <c r="C31" s="31"/>
      <c r="D31" s="15" t="s">
        <v>190</v>
      </c>
      <c r="E31" s="346"/>
      <c r="F31" s="346"/>
      <c r="G31" s="257"/>
      <c r="H31" s="257"/>
    </row>
    <row r="32" spans="1:8" ht="12.75">
      <c r="A32" s="137"/>
      <c r="B32" s="148"/>
      <c r="C32" s="31"/>
      <c r="D32" s="15" t="s">
        <v>191</v>
      </c>
      <c r="E32" s="346"/>
      <c r="F32" s="346"/>
      <c r="G32" s="257"/>
      <c r="H32" s="257"/>
    </row>
    <row r="33" spans="1:8" ht="12.75">
      <c r="A33" s="137"/>
      <c r="B33" s="148"/>
      <c r="C33" s="31"/>
      <c r="D33" s="15" t="s">
        <v>192</v>
      </c>
      <c r="E33" s="346"/>
      <c r="F33" s="346"/>
      <c r="G33" s="257"/>
      <c r="H33" s="257"/>
    </row>
    <row r="34" spans="1:8" ht="12.75">
      <c r="A34" s="137"/>
      <c r="B34" s="148"/>
      <c r="C34" s="31"/>
      <c r="D34" s="15" t="s">
        <v>193</v>
      </c>
      <c r="E34" s="346">
        <v>0</v>
      </c>
      <c r="F34" s="346">
        <v>40000</v>
      </c>
      <c r="G34" s="257">
        <v>40000</v>
      </c>
      <c r="H34" s="257">
        <v>100</v>
      </c>
    </row>
    <row r="35" spans="1:8" ht="12.75">
      <c r="A35" s="127"/>
      <c r="B35" s="129">
        <v>75095</v>
      </c>
      <c r="C35" s="108"/>
      <c r="D35" s="109" t="s">
        <v>184</v>
      </c>
      <c r="E35" s="52">
        <f>E36+E48</f>
        <v>561779</v>
      </c>
      <c r="F35" s="110">
        <f>F36+F40+F48+F60</f>
        <v>1198693</v>
      </c>
      <c r="G35" s="245">
        <f>G36+G40+G48+G60</f>
        <v>1195987.02</v>
      </c>
      <c r="H35" s="198">
        <f>G35/F35*100</f>
        <v>99.77425579360187</v>
      </c>
    </row>
    <row r="36" spans="1:8" ht="12.75">
      <c r="A36" s="127"/>
      <c r="B36" s="127"/>
      <c r="C36" s="431">
        <v>6050</v>
      </c>
      <c r="D36" s="59" t="s">
        <v>491</v>
      </c>
      <c r="E36" s="706">
        <v>50000</v>
      </c>
      <c r="F36" s="707">
        <v>17291</v>
      </c>
      <c r="G36" s="222">
        <f>G37+G38+G39</f>
        <v>16534.07</v>
      </c>
      <c r="H36" s="222">
        <f>G36/F36*100</f>
        <v>95.6224047192181</v>
      </c>
    </row>
    <row r="37" spans="1:10" ht="13.5">
      <c r="A37" s="27"/>
      <c r="B37" s="27"/>
      <c r="C37" s="481"/>
      <c r="D37" s="440" t="s">
        <v>468</v>
      </c>
      <c r="E37" s="444"/>
      <c r="F37" s="445"/>
      <c r="G37" s="698">
        <v>6813.76</v>
      </c>
      <c r="H37" s="441"/>
      <c r="I37" s="549"/>
      <c r="J37" s="678"/>
    </row>
    <row r="38" spans="1:10" ht="13.5">
      <c r="A38" s="27"/>
      <c r="B38" s="27"/>
      <c r="C38" s="481"/>
      <c r="D38" s="440" t="s">
        <v>469</v>
      </c>
      <c r="E38" s="444"/>
      <c r="F38" s="445"/>
      <c r="G38" s="698">
        <v>4941.99</v>
      </c>
      <c r="H38" s="441"/>
      <c r="I38" s="549"/>
      <c r="J38" s="678"/>
    </row>
    <row r="39" spans="1:10" ht="13.5">
      <c r="A39" s="27"/>
      <c r="B39" s="27"/>
      <c r="C39" s="481"/>
      <c r="D39" s="440" t="s">
        <v>470</v>
      </c>
      <c r="E39" s="444"/>
      <c r="F39" s="445"/>
      <c r="G39" s="698">
        <v>4778.32</v>
      </c>
      <c r="H39" s="441"/>
      <c r="I39" s="549"/>
      <c r="J39" s="678"/>
    </row>
    <row r="40" spans="1:10" ht="13.5">
      <c r="A40" s="27"/>
      <c r="B40" s="27"/>
      <c r="C40" s="481">
        <v>6050</v>
      </c>
      <c r="D40" s="448" t="s">
        <v>471</v>
      </c>
      <c r="E40" s="483">
        <v>0</v>
      </c>
      <c r="F40" s="484">
        <v>195000</v>
      </c>
      <c r="G40" s="699">
        <f>SUM(G41:G46)</f>
        <v>193052.55</v>
      </c>
      <c r="H40" s="199">
        <f>G40/F40*100</f>
        <v>99.00130769230768</v>
      </c>
      <c r="I40" s="325"/>
      <c r="J40" s="216"/>
    </row>
    <row r="41" spans="1:10" ht="13.5">
      <c r="A41" s="27"/>
      <c r="B41" s="27"/>
      <c r="C41" s="481"/>
      <c r="D41" s="440" t="s">
        <v>473</v>
      </c>
      <c r="E41" s="444"/>
      <c r="F41" s="445"/>
      <c r="G41" s="698">
        <v>59191.56</v>
      </c>
      <c r="H41" s="441"/>
      <c r="I41" s="549"/>
      <c r="J41" s="678"/>
    </row>
    <row r="42" spans="1:10" ht="13.5">
      <c r="A42" s="27"/>
      <c r="B42" s="27"/>
      <c r="C42" s="481"/>
      <c r="D42" s="440" t="s">
        <v>472</v>
      </c>
      <c r="E42" s="444"/>
      <c r="F42" s="445"/>
      <c r="G42" s="698">
        <v>31289.99</v>
      </c>
      <c r="H42" s="441"/>
      <c r="I42" s="549"/>
      <c r="J42" s="678"/>
    </row>
    <row r="43" spans="1:10" ht="13.5">
      <c r="A43" s="27"/>
      <c r="B43" s="27"/>
      <c r="C43" s="481"/>
      <c r="D43" s="440" t="s">
        <v>474</v>
      </c>
      <c r="E43" s="444"/>
      <c r="F43" s="445"/>
      <c r="G43" s="698">
        <v>68000</v>
      </c>
      <c r="H43" s="441"/>
      <c r="I43" s="549"/>
      <c r="J43" s="678"/>
    </row>
    <row r="44" spans="1:10" ht="13.5">
      <c r="A44" s="27"/>
      <c r="B44" s="27"/>
      <c r="C44" s="481"/>
      <c r="D44" s="440" t="s">
        <v>475</v>
      </c>
      <c r="E44" s="444"/>
      <c r="F44" s="445"/>
      <c r="G44" s="698">
        <v>6100</v>
      </c>
      <c r="H44" s="441"/>
      <c r="I44" s="549"/>
      <c r="J44" s="678"/>
    </row>
    <row r="45" spans="1:10" ht="13.5">
      <c r="A45" s="27"/>
      <c r="B45" s="27"/>
      <c r="C45" s="481"/>
      <c r="D45" s="440" t="s">
        <v>476</v>
      </c>
      <c r="E45" s="444"/>
      <c r="F45" s="445"/>
      <c r="G45" s="698">
        <v>21706</v>
      </c>
      <c r="H45" s="441"/>
      <c r="I45" s="549"/>
      <c r="J45" s="678"/>
    </row>
    <row r="46" spans="1:10" ht="13.5">
      <c r="A46" s="27"/>
      <c r="B46" s="27"/>
      <c r="C46" s="422"/>
      <c r="D46" s="440" t="s">
        <v>477</v>
      </c>
      <c r="E46" s="441"/>
      <c r="F46" s="442"/>
      <c r="G46" s="700">
        <v>6765</v>
      </c>
      <c r="H46" s="441"/>
      <c r="I46" s="549"/>
      <c r="J46" s="678"/>
    </row>
    <row r="47" spans="1:10" ht="13.5">
      <c r="A47" s="27"/>
      <c r="B47" s="27"/>
      <c r="C47" s="481"/>
      <c r="D47" s="440"/>
      <c r="E47" s="441"/>
      <c r="F47" s="442"/>
      <c r="G47" s="441"/>
      <c r="H47" s="444"/>
      <c r="I47" s="677"/>
      <c r="J47" s="678"/>
    </row>
    <row r="48" spans="1:8" ht="12.75">
      <c r="A48" s="127"/>
      <c r="B48" s="127"/>
      <c r="C48" s="7"/>
      <c r="D48" s="59" t="s">
        <v>351</v>
      </c>
      <c r="E48" s="251">
        <v>511779</v>
      </c>
      <c r="F48" s="492">
        <f>F50+F53</f>
        <v>880529</v>
      </c>
      <c r="G48" s="252">
        <f>G50+G53</f>
        <v>880528.21</v>
      </c>
      <c r="H48" s="252">
        <f>G48/F48*100</f>
        <v>99.99991028120596</v>
      </c>
    </row>
    <row r="49" spans="1:8" ht="12.75">
      <c r="A49" s="127"/>
      <c r="B49" s="127"/>
      <c r="C49" s="7"/>
      <c r="D49" s="15" t="s">
        <v>357</v>
      </c>
      <c r="E49" s="490"/>
      <c r="F49" s="491"/>
      <c r="G49" s="489"/>
      <c r="H49" s="489"/>
    </row>
    <row r="50" spans="1:8" ht="12.75">
      <c r="A50" s="127"/>
      <c r="B50" s="127"/>
      <c r="C50" s="354">
        <v>6050</v>
      </c>
      <c r="D50" s="498" t="s">
        <v>352</v>
      </c>
      <c r="E50" s="622">
        <v>0</v>
      </c>
      <c r="F50" s="621">
        <f>F51</f>
        <v>438526</v>
      </c>
      <c r="G50" s="620">
        <f>G51</f>
        <v>438525.82</v>
      </c>
      <c r="H50" s="620">
        <f>G50/F50*100</f>
        <v>99.999958953403</v>
      </c>
    </row>
    <row r="51" spans="1:8" ht="12.75">
      <c r="A51" s="127"/>
      <c r="B51" s="127"/>
      <c r="C51" s="347"/>
      <c r="D51" s="345" t="s">
        <v>381</v>
      </c>
      <c r="E51" s="596">
        <v>0</v>
      </c>
      <c r="F51" s="624">
        <v>438526</v>
      </c>
      <c r="G51" s="595">
        <v>438525.82</v>
      </c>
      <c r="H51" s="595">
        <f>G51/F51*100</f>
        <v>99.999958953403</v>
      </c>
    </row>
    <row r="52" spans="1:8" ht="12.75">
      <c r="A52" s="127"/>
      <c r="B52" s="127"/>
      <c r="C52" s="354"/>
      <c r="D52" s="345"/>
      <c r="E52" s="600"/>
      <c r="F52" s="616"/>
      <c r="G52" s="599"/>
      <c r="H52" s="599"/>
    </row>
    <row r="53" spans="1:8" ht="12.75">
      <c r="A53" s="625"/>
      <c r="B53" s="625"/>
      <c r="C53" s="354">
        <v>6050</v>
      </c>
      <c r="D53" s="498" t="s">
        <v>437</v>
      </c>
      <c r="E53" s="622">
        <v>511779</v>
      </c>
      <c r="F53" s="621">
        <v>442003</v>
      </c>
      <c r="G53" s="620">
        <v>442002.39</v>
      </c>
      <c r="H53" s="620">
        <f>G53/F53*100</f>
        <v>99.99986199188695</v>
      </c>
    </row>
    <row r="54" spans="1:8" ht="12.75">
      <c r="A54" s="538"/>
      <c r="B54" s="625"/>
      <c r="C54" s="354"/>
      <c r="D54" s="498"/>
      <c r="E54" s="622"/>
      <c r="F54" s="621"/>
      <c r="G54" s="620"/>
      <c r="H54" s="620"/>
    </row>
    <row r="55" spans="1:8" ht="12.75">
      <c r="A55" s="538"/>
      <c r="B55" s="625"/>
      <c r="C55" s="7">
        <v>6660</v>
      </c>
      <c r="D55" s="15" t="s">
        <v>438</v>
      </c>
      <c r="E55" s="50"/>
      <c r="F55" s="428"/>
      <c r="G55" s="223"/>
      <c r="H55" s="252"/>
    </row>
    <row r="56" spans="1:8" ht="12.75">
      <c r="A56" s="538"/>
      <c r="B56" s="625"/>
      <c r="C56" s="7"/>
      <c r="D56" s="15" t="s">
        <v>439</v>
      </c>
      <c r="E56" s="50"/>
      <c r="F56" s="428"/>
      <c r="G56" s="223"/>
      <c r="H56" s="252"/>
    </row>
    <row r="57" spans="1:8" ht="12.75">
      <c r="A57" s="538"/>
      <c r="B57" s="625"/>
      <c r="C57" s="7"/>
      <c r="D57" s="15" t="s">
        <v>440</v>
      </c>
      <c r="E57" s="50"/>
      <c r="F57" s="428"/>
      <c r="G57" s="223"/>
      <c r="H57" s="252"/>
    </row>
    <row r="58" spans="1:8" ht="12.75">
      <c r="A58" s="538"/>
      <c r="B58" s="625"/>
      <c r="C58" s="7"/>
      <c r="D58" s="15" t="s">
        <v>441</v>
      </c>
      <c r="E58" s="50"/>
      <c r="F58" s="428"/>
      <c r="G58" s="223"/>
      <c r="H58" s="252"/>
    </row>
    <row r="59" spans="1:8" ht="12.75">
      <c r="A59" s="538"/>
      <c r="B59" s="625"/>
      <c r="C59" s="7"/>
      <c r="D59" s="15" t="s">
        <v>442</v>
      </c>
      <c r="E59" s="50"/>
      <c r="F59" s="428"/>
      <c r="G59" s="223"/>
      <c r="H59" s="252"/>
    </row>
    <row r="60" spans="1:8" ht="12.75">
      <c r="A60" s="659"/>
      <c r="B60" s="658"/>
      <c r="C60" s="31"/>
      <c r="D60" s="15" t="s">
        <v>443</v>
      </c>
      <c r="E60" s="60">
        <v>0</v>
      </c>
      <c r="F60" s="708">
        <v>105873</v>
      </c>
      <c r="G60" s="222">
        <v>105872.19</v>
      </c>
      <c r="H60" s="222">
        <f>G60/F60*100</f>
        <v>99.99923493241903</v>
      </c>
    </row>
    <row r="61" spans="1:8" ht="12.75">
      <c r="A61" s="657"/>
      <c r="B61" s="657"/>
      <c r="C61" s="343"/>
      <c r="D61" s="343"/>
      <c r="E61" s="161" t="s">
        <v>521</v>
      </c>
      <c r="F61" s="701"/>
      <c r="G61" s="702"/>
      <c r="H61" s="703"/>
    </row>
    <row r="62" spans="1:8" ht="12.75">
      <c r="A62" s="391"/>
      <c r="B62" s="389"/>
      <c r="C62" s="391"/>
      <c r="D62" s="389"/>
      <c r="E62" s="391" t="s">
        <v>278</v>
      </c>
      <c r="F62" s="389" t="s">
        <v>106</v>
      </c>
      <c r="G62" s="388" t="s">
        <v>281</v>
      </c>
      <c r="H62" s="169" t="s">
        <v>283</v>
      </c>
    </row>
    <row r="63" spans="1:8" ht="12.75">
      <c r="A63" s="9" t="s">
        <v>102</v>
      </c>
      <c r="B63" s="201" t="s">
        <v>103</v>
      </c>
      <c r="C63" s="9" t="s">
        <v>4</v>
      </c>
      <c r="D63" s="201" t="s">
        <v>277</v>
      </c>
      <c r="E63" s="9" t="s">
        <v>108</v>
      </c>
      <c r="F63" s="201" t="s">
        <v>279</v>
      </c>
      <c r="G63" s="8" t="s">
        <v>436</v>
      </c>
      <c r="H63" s="175"/>
    </row>
    <row r="64" spans="1:8" ht="12.75">
      <c r="A64" s="34"/>
      <c r="B64" s="390"/>
      <c r="C64" s="34"/>
      <c r="D64" s="390"/>
      <c r="E64" s="34" t="s">
        <v>435</v>
      </c>
      <c r="F64" s="390" t="s">
        <v>280</v>
      </c>
      <c r="G64" s="33"/>
      <c r="H64" s="181" t="s">
        <v>284</v>
      </c>
    </row>
    <row r="65" spans="1:8" ht="12.75">
      <c r="A65" s="449">
        <v>1</v>
      </c>
      <c r="B65" s="449">
        <v>2</v>
      </c>
      <c r="C65" s="449">
        <v>3</v>
      </c>
      <c r="D65" s="449">
        <v>4</v>
      </c>
      <c r="E65" s="449">
        <v>5</v>
      </c>
      <c r="F65" s="449">
        <v>6</v>
      </c>
      <c r="G65" s="449">
        <v>7</v>
      </c>
      <c r="H65" s="450">
        <v>8</v>
      </c>
    </row>
    <row r="66" spans="1:8" ht="12.75">
      <c r="A66" s="100">
        <v>801</v>
      </c>
      <c r="B66" s="99"/>
      <c r="C66" s="101"/>
      <c r="D66" s="101" t="s">
        <v>215</v>
      </c>
      <c r="E66" s="102">
        <v>0</v>
      </c>
      <c r="F66" s="102">
        <f>F67</f>
        <v>63476</v>
      </c>
      <c r="G66" s="247">
        <f>G67</f>
        <v>63475.88</v>
      </c>
      <c r="H66" s="247">
        <f>G66/F66*100</f>
        <v>99.9998109521709</v>
      </c>
    </row>
    <row r="67" spans="1:8" ht="12.75">
      <c r="A67" s="456"/>
      <c r="B67" s="119">
        <v>80120</v>
      </c>
      <c r="C67" s="120"/>
      <c r="D67" s="121" t="s">
        <v>65</v>
      </c>
      <c r="E67" s="322"/>
      <c r="F67" s="322">
        <v>63476</v>
      </c>
      <c r="G67" s="254">
        <f>G69</f>
        <v>63475.88</v>
      </c>
      <c r="H67" s="254">
        <f>G67/F67*100</f>
        <v>99.9998109521709</v>
      </c>
    </row>
    <row r="68" spans="1:8" ht="12.75">
      <c r="A68" s="324"/>
      <c r="B68" s="137"/>
      <c r="C68" s="120"/>
      <c r="D68" s="155" t="s">
        <v>444</v>
      </c>
      <c r="E68" s="458"/>
      <c r="F68" s="458"/>
      <c r="G68" s="258"/>
      <c r="H68" s="258"/>
    </row>
    <row r="69" spans="1:8" ht="12.75">
      <c r="A69" s="324"/>
      <c r="B69" s="137"/>
      <c r="C69" s="124">
        <v>6050</v>
      </c>
      <c r="D69" s="125" t="s">
        <v>359</v>
      </c>
      <c r="E69" s="346">
        <v>0</v>
      </c>
      <c r="F69" s="346">
        <v>63476</v>
      </c>
      <c r="G69" s="257">
        <v>63475.88</v>
      </c>
      <c r="H69" s="257">
        <f>G69/F69*100</f>
        <v>99.9998109521709</v>
      </c>
    </row>
    <row r="70" spans="1:8" ht="12.75">
      <c r="A70" s="324"/>
      <c r="B70" s="137"/>
      <c r="C70" s="124"/>
      <c r="D70" s="125"/>
      <c r="E70" s="346"/>
      <c r="F70" s="346"/>
      <c r="G70" s="257"/>
      <c r="H70" s="257"/>
    </row>
    <row r="71" spans="1:8" ht="12.75">
      <c r="A71" s="101">
        <v>852</v>
      </c>
      <c r="B71" s="101"/>
      <c r="C71" s="101"/>
      <c r="D71" s="101" t="s">
        <v>188</v>
      </c>
      <c r="E71" s="247">
        <f>E72</f>
        <v>9000</v>
      </c>
      <c r="F71" s="102">
        <f>F72</f>
        <v>147800</v>
      </c>
      <c r="G71" s="247">
        <f>G72</f>
        <v>147800.2</v>
      </c>
      <c r="H71" s="247">
        <f>G71/F71*100</f>
        <v>100.00013531799729</v>
      </c>
    </row>
    <row r="72" spans="1:8" ht="12.75">
      <c r="A72" s="396"/>
      <c r="B72" s="129">
        <v>85202</v>
      </c>
      <c r="C72" s="108"/>
      <c r="D72" s="109" t="s">
        <v>287</v>
      </c>
      <c r="E72" s="245">
        <f>E73+E76</f>
        <v>9000</v>
      </c>
      <c r="F72" s="52">
        <f>F73+F76</f>
        <v>147800</v>
      </c>
      <c r="G72" s="245">
        <f>G73+G76</f>
        <v>147800.2</v>
      </c>
      <c r="H72" s="245">
        <f>G72/F72*100</f>
        <v>100.00013531799729</v>
      </c>
    </row>
    <row r="73" spans="1:8" ht="12.75">
      <c r="A73" s="451"/>
      <c r="B73" s="127"/>
      <c r="C73" s="31"/>
      <c r="D73" s="59" t="s">
        <v>492</v>
      </c>
      <c r="E73" s="222">
        <v>9000</v>
      </c>
      <c r="F73" s="57">
        <v>7900</v>
      </c>
      <c r="G73" s="222">
        <v>7900</v>
      </c>
      <c r="H73" s="222">
        <f>G73/F73*100</f>
        <v>100</v>
      </c>
    </row>
    <row r="74" spans="1:8" ht="12.75">
      <c r="A74" s="451"/>
      <c r="B74" s="127"/>
      <c r="C74" s="31">
        <v>6060</v>
      </c>
      <c r="D74" s="15" t="s">
        <v>380</v>
      </c>
      <c r="E74" s="184">
        <v>9000</v>
      </c>
      <c r="F74" s="16">
        <v>7900</v>
      </c>
      <c r="G74" s="184">
        <v>7900</v>
      </c>
      <c r="H74" s="184">
        <f>G74/F74*100</f>
        <v>100</v>
      </c>
    </row>
    <row r="75" spans="1:8" ht="12.75">
      <c r="A75" s="451"/>
      <c r="B75" s="127"/>
      <c r="C75" s="31"/>
      <c r="D75" s="15"/>
      <c r="E75" s="184"/>
      <c r="F75" s="16"/>
      <c r="G75" s="184"/>
      <c r="H75" s="184"/>
    </row>
    <row r="76" spans="1:8" ht="12.75">
      <c r="A76" s="29"/>
      <c r="B76" s="30"/>
      <c r="C76" s="31"/>
      <c r="D76" s="59" t="s">
        <v>288</v>
      </c>
      <c r="E76" s="222">
        <v>0</v>
      </c>
      <c r="F76" s="57">
        <f>F77</f>
        <v>139900</v>
      </c>
      <c r="G76" s="222">
        <f>G77</f>
        <v>139900.2</v>
      </c>
      <c r="H76" s="184">
        <f>G76/F76*100</f>
        <v>100.0001429592566</v>
      </c>
    </row>
    <row r="77" spans="1:8" ht="12.75">
      <c r="A77" s="29"/>
      <c r="B77" s="30"/>
      <c r="C77" s="31">
        <v>6060</v>
      </c>
      <c r="D77" s="15" t="s">
        <v>380</v>
      </c>
      <c r="E77" s="248">
        <v>0</v>
      </c>
      <c r="F77" s="16">
        <v>139900</v>
      </c>
      <c r="G77" s="184">
        <v>139900.2</v>
      </c>
      <c r="H77" s="184">
        <f>G77/F77*100</f>
        <v>100.0001429592566</v>
      </c>
    </row>
    <row r="78" spans="1:8" ht="12.75">
      <c r="A78" s="29"/>
      <c r="B78" s="30"/>
      <c r="C78" s="31"/>
      <c r="D78" s="15"/>
      <c r="E78" s="248"/>
      <c r="F78" s="16"/>
      <c r="G78" s="184"/>
      <c r="H78" s="184"/>
    </row>
    <row r="79" spans="1:8" ht="12.75">
      <c r="A79" s="101">
        <v>854</v>
      </c>
      <c r="B79" s="101"/>
      <c r="C79" s="101"/>
      <c r="D79" s="101" t="s">
        <v>289</v>
      </c>
      <c r="E79" s="247">
        <f>E80</f>
        <v>0</v>
      </c>
      <c r="F79" s="102">
        <v>29700</v>
      </c>
      <c r="G79" s="247">
        <f>G80</f>
        <v>29700</v>
      </c>
      <c r="H79" s="247">
        <f>G79/F79*100</f>
        <v>100</v>
      </c>
    </row>
    <row r="80" spans="1:8" ht="12.75">
      <c r="A80" s="30"/>
      <c r="B80" s="111">
        <v>85410</v>
      </c>
      <c r="C80" s="109"/>
      <c r="D80" s="109" t="s">
        <v>382</v>
      </c>
      <c r="E80" s="245">
        <v>0</v>
      </c>
      <c r="F80" s="52">
        <v>29700</v>
      </c>
      <c r="G80" s="245">
        <f>G82</f>
        <v>29700</v>
      </c>
      <c r="H80" s="245">
        <v>100</v>
      </c>
    </row>
    <row r="81" spans="1:8" ht="12.75">
      <c r="A81" s="30"/>
      <c r="B81" s="44"/>
      <c r="C81" s="15"/>
      <c r="D81" s="59" t="s">
        <v>286</v>
      </c>
      <c r="E81" s="222"/>
      <c r="F81" s="57"/>
      <c r="G81" s="222"/>
      <c r="H81" s="184"/>
    </row>
    <row r="82" spans="1:8" ht="12.75">
      <c r="A82" s="30"/>
      <c r="B82" s="44"/>
      <c r="C82" s="15">
        <v>6050</v>
      </c>
      <c r="D82" s="15" t="s">
        <v>380</v>
      </c>
      <c r="E82" s="184">
        <v>0</v>
      </c>
      <c r="F82" s="16">
        <v>29700</v>
      </c>
      <c r="G82" s="184">
        <v>29700</v>
      </c>
      <c r="H82" s="184">
        <f>G82/F82*100</f>
        <v>100</v>
      </c>
    </row>
    <row r="83" spans="1:8" ht="12.75">
      <c r="A83" s="30"/>
      <c r="B83" s="44"/>
      <c r="C83" s="6"/>
      <c r="D83" s="6"/>
      <c r="E83" s="223"/>
      <c r="F83" s="35"/>
      <c r="G83" s="223"/>
      <c r="H83" s="184"/>
    </row>
    <row r="84" spans="1:8" ht="12.75">
      <c r="A84" s="101">
        <v>900</v>
      </c>
      <c r="B84" s="101"/>
      <c r="C84" s="107"/>
      <c r="D84" s="107" t="s">
        <v>327</v>
      </c>
      <c r="E84" s="302">
        <f>E86+E90</f>
        <v>1871995</v>
      </c>
      <c r="F84" s="463">
        <f>F85</f>
        <v>1402932</v>
      </c>
      <c r="G84" s="302">
        <f>G85</f>
        <v>1023488.69</v>
      </c>
      <c r="H84" s="247">
        <v>99.13</v>
      </c>
    </row>
    <row r="85" spans="1:8" ht="12.75">
      <c r="A85" s="5"/>
      <c r="B85" s="129">
        <v>90095</v>
      </c>
      <c r="C85" s="128"/>
      <c r="D85" s="129" t="s">
        <v>184</v>
      </c>
      <c r="E85" s="305">
        <f>E86+E90</f>
        <v>1871995</v>
      </c>
      <c r="F85" s="405">
        <f>F86+F90</f>
        <v>1402932</v>
      </c>
      <c r="G85" s="305">
        <f>G86+G90</f>
        <v>1023488.69</v>
      </c>
      <c r="H85" s="305">
        <f>G85/F85*100</f>
        <v>72.95354942363565</v>
      </c>
    </row>
    <row r="86" spans="1:8" ht="12.75">
      <c r="A86" s="29"/>
      <c r="B86" s="30"/>
      <c r="C86" s="539"/>
      <c r="D86" s="546" t="s">
        <v>368</v>
      </c>
      <c r="E86" s="547">
        <f>E87+E88</f>
        <v>560000</v>
      </c>
      <c r="F86" s="547">
        <f>F87+F88</f>
        <v>560000</v>
      </c>
      <c r="G86" s="556">
        <f>G87+G88</f>
        <v>381816.41</v>
      </c>
      <c r="H86" s="487">
        <f>G86/F86*100</f>
        <v>68.18150178571429</v>
      </c>
    </row>
    <row r="87" spans="1:8" ht="12.75">
      <c r="A87" s="29"/>
      <c r="B87" s="30"/>
      <c r="C87" s="539">
        <v>6057</v>
      </c>
      <c r="D87" s="15" t="s">
        <v>171</v>
      </c>
      <c r="E87" s="185">
        <v>84000</v>
      </c>
      <c r="F87" s="185">
        <v>84000</v>
      </c>
      <c r="G87" s="246">
        <v>57272.56</v>
      </c>
      <c r="H87" s="576">
        <f>G87/F87*100</f>
        <v>68.18161904761905</v>
      </c>
    </row>
    <row r="88" spans="1:8" ht="12.75">
      <c r="A88" s="29"/>
      <c r="B88" s="30"/>
      <c r="C88" s="539">
        <v>6059</v>
      </c>
      <c r="D88" s="15" t="s">
        <v>172</v>
      </c>
      <c r="E88" s="185">
        <v>476000</v>
      </c>
      <c r="F88" s="185">
        <v>476000</v>
      </c>
      <c r="G88" s="246">
        <v>324543.85</v>
      </c>
      <c r="H88" s="576">
        <f>G88/F88*100</f>
        <v>68.18148109243697</v>
      </c>
    </row>
    <row r="89" spans="1:8" ht="12.75">
      <c r="A89" s="29"/>
      <c r="B89" s="30"/>
      <c r="C89" s="539"/>
      <c r="D89" s="345"/>
      <c r="E89" s="545"/>
      <c r="F89" s="545"/>
      <c r="G89" s="557"/>
      <c r="H89" s="577"/>
    </row>
    <row r="90" spans="1:8" ht="12.75">
      <c r="A90" s="29"/>
      <c r="B90" s="30"/>
      <c r="C90" s="539"/>
      <c r="D90" s="546" t="s">
        <v>370</v>
      </c>
      <c r="E90" s="547">
        <f>E94+E97+E100+E103+E106</f>
        <v>1311995</v>
      </c>
      <c r="F90" s="547">
        <f>F94+F106</f>
        <v>842932</v>
      </c>
      <c r="G90" s="556">
        <f>G91+G92</f>
        <v>641672.2799999999</v>
      </c>
      <c r="H90" s="487">
        <f>G90/F90*100</f>
        <v>76.12384866157649</v>
      </c>
    </row>
    <row r="91" spans="1:8" ht="12.75">
      <c r="A91" s="29"/>
      <c r="B91" s="30"/>
      <c r="C91" s="539">
        <v>6056</v>
      </c>
      <c r="D91" s="540" t="s">
        <v>64</v>
      </c>
      <c r="E91" s="185">
        <f>E95+E98+E101+E104</f>
        <v>196799</v>
      </c>
      <c r="F91" s="185">
        <f>F95+F107</f>
        <v>126440</v>
      </c>
      <c r="G91" s="246">
        <f>G95+G107</f>
        <v>96250.84</v>
      </c>
      <c r="H91" s="576">
        <f>G91/F91*100</f>
        <v>76.1237266687757</v>
      </c>
    </row>
    <row r="92" spans="1:8" ht="12.75">
      <c r="A92" s="29"/>
      <c r="B92" s="30"/>
      <c r="C92" s="539">
        <v>6057</v>
      </c>
      <c r="D92" s="540" t="s">
        <v>64</v>
      </c>
      <c r="E92" s="185">
        <f>E96+E99+E102+E105</f>
        <v>1115196</v>
      </c>
      <c r="F92" s="185">
        <f>F96+F108</f>
        <v>716492</v>
      </c>
      <c r="G92" s="246">
        <f>G96+G108</f>
        <v>545421.44</v>
      </c>
      <c r="H92" s="576">
        <f>G92/F92*100</f>
        <v>76.12387018975787</v>
      </c>
    </row>
    <row r="93" spans="1:8" ht="12.75">
      <c r="A93" s="29"/>
      <c r="B93" s="30"/>
      <c r="C93" s="561"/>
      <c r="D93" s="464" t="s">
        <v>398</v>
      </c>
      <c r="E93" s="554"/>
      <c r="F93" s="548"/>
      <c r="G93" s="558"/>
      <c r="H93" s="503"/>
    </row>
    <row r="94" spans="1:8" ht="12.75">
      <c r="A94" s="29"/>
      <c r="B94" s="30"/>
      <c r="C94" s="561"/>
      <c r="D94" s="502" t="s">
        <v>445</v>
      </c>
      <c r="E94" s="554">
        <f>E95+E96</f>
        <v>761995</v>
      </c>
      <c r="F94" s="554">
        <f>F95+F96</f>
        <v>761995</v>
      </c>
      <c r="G94" s="558">
        <f>G95+G96</f>
        <v>560735.29</v>
      </c>
      <c r="H94" s="503">
        <f>G94/F94*100</f>
        <v>73.58779125847283</v>
      </c>
    </row>
    <row r="95" spans="1:13" ht="12.75">
      <c r="A95" s="29"/>
      <c r="B95" s="30"/>
      <c r="C95" s="561">
        <v>6056</v>
      </c>
      <c r="D95" s="440" t="s">
        <v>171</v>
      </c>
      <c r="E95" s="548">
        <v>114299</v>
      </c>
      <c r="F95" s="548">
        <v>114299</v>
      </c>
      <c r="G95" s="559">
        <v>84110.29</v>
      </c>
      <c r="H95" s="578">
        <f>G95/F95*100</f>
        <v>73.5879491509112</v>
      </c>
      <c r="M95" s="460"/>
    </row>
    <row r="96" spans="1:13" ht="12.75">
      <c r="A96" s="29"/>
      <c r="B96" s="30"/>
      <c r="C96" s="561">
        <v>6057</v>
      </c>
      <c r="D96" s="440" t="s">
        <v>172</v>
      </c>
      <c r="E96" s="548">
        <v>647696</v>
      </c>
      <c r="F96" s="548">
        <v>647696</v>
      </c>
      <c r="G96" s="559">
        <v>476625</v>
      </c>
      <c r="H96" s="578">
        <f>G96/F96*100</f>
        <v>73.58776339517304</v>
      </c>
      <c r="M96" s="460"/>
    </row>
    <row r="97" spans="1:10" ht="12.75">
      <c r="A97" s="538"/>
      <c r="B97" s="541"/>
      <c r="C97" s="561"/>
      <c r="D97" s="502" t="s">
        <v>427</v>
      </c>
      <c r="E97" s="554">
        <f>E98+E99</f>
        <v>250000</v>
      </c>
      <c r="F97" s="554">
        <f>F98+F99</f>
        <v>0</v>
      </c>
      <c r="G97" s="554">
        <v>0</v>
      </c>
      <c r="H97" s="503">
        <v>0</v>
      </c>
      <c r="I97" s="704">
        <v>0</v>
      </c>
      <c r="J97" s="654"/>
    </row>
    <row r="98" spans="1:10" ht="12.75">
      <c r="A98" s="538"/>
      <c r="B98" s="541"/>
      <c r="C98" s="561">
        <v>6056</v>
      </c>
      <c r="D98" s="440" t="s">
        <v>171</v>
      </c>
      <c r="E98" s="548">
        <v>37500</v>
      </c>
      <c r="F98" s="548">
        <v>0</v>
      </c>
      <c r="G98" s="548">
        <v>0</v>
      </c>
      <c r="H98" s="578">
        <v>0</v>
      </c>
      <c r="I98" s="705">
        <v>0</v>
      </c>
      <c r="J98" s="655"/>
    </row>
    <row r="99" spans="1:10" ht="12.75">
      <c r="A99" s="538"/>
      <c r="B99" s="541"/>
      <c r="C99" s="561">
        <v>6057</v>
      </c>
      <c r="D99" s="440" t="s">
        <v>172</v>
      </c>
      <c r="E99" s="548">
        <v>212500</v>
      </c>
      <c r="F99" s="548">
        <v>0</v>
      </c>
      <c r="G99" s="548">
        <v>0</v>
      </c>
      <c r="H99" s="578">
        <v>0</v>
      </c>
      <c r="I99" s="705">
        <v>0</v>
      </c>
      <c r="J99" s="655"/>
    </row>
    <row r="100" spans="1:10" ht="12.75">
      <c r="A100" s="538"/>
      <c r="B100" s="541"/>
      <c r="C100" s="561"/>
      <c r="D100" s="502" t="s">
        <v>428</v>
      </c>
      <c r="E100" s="554">
        <f>E101+E102</f>
        <v>200000</v>
      </c>
      <c r="F100" s="554">
        <v>0</v>
      </c>
      <c r="G100" s="554">
        <v>0</v>
      </c>
      <c r="H100" s="503">
        <v>0</v>
      </c>
      <c r="I100" s="704">
        <v>0</v>
      </c>
      <c r="J100" s="654"/>
    </row>
    <row r="101" spans="1:10" ht="12.75">
      <c r="A101" s="538"/>
      <c r="B101" s="541"/>
      <c r="C101" s="561">
        <v>6056</v>
      </c>
      <c r="D101" s="440" t="s">
        <v>171</v>
      </c>
      <c r="E101" s="548">
        <v>30000</v>
      </c>
      <c r="F101" s="548">
        <v>0</v>
      </c>
      <c r="G101" s="548">
        <v>0</v>
      </c>
      <c r="H101" s="578">
        <v>0</v>
      </c>
      <c r="I101" s="705">
        <v>0</v>
      </c>
      <c r="J101" s="655"/>
    </row>
    <row r="102" spans="1:10" ht="12.75">
      <c r="A102" s="538"/>
      <c r="B102" s="541"/>
      <c r="C102" s="561">
        <v>6057</v>
      </c>
      <c r="D102" s="440" t="s">
        <v>172</v>
      </c>
      <c r="E102" s="548">
        <v>170000</v>
      </c>
      <c r="F102" s="548">
        <v>0</v>
      </c>
      <c r="G102" s="548">
        <v>0</v>
      </c>
      <c r="H102" s="578">
        <v>0</v>
      </c>
      <c r="I102" s="705">
        <v>0</v>
      </c>
      <c r="J102" s="655"/>
    </row>
    <row r="103" spans="1:10" ht="12.75">
      <c r="A103" s="538"/>
      <c r="B103" s="541"/>
      <c r="C103" s="561"/>
      <c r="D103" s="502" t="s">
        <v>429</v>
      </c>
      <c r="E103" s="554">
        <v>100000</v>
      </c>
      <c r="F103" s="554">
        <v>0</v>
      </c>
      <c r="G103" s="554">
        <v>0</v>
      </c>
      <c r="H103" s="503">
        <v>0</v>
      </c>
      <c r="I103" s="704">
        <v>0</v>
      </c>
      <c r="J103" s="654"/>
    </row>
    <row r="104" spans="1:10" ht="12.75">
      <c r="A104" s="538"/>
      <c r="B104" s="541"/>
      <c r="C104" s="561">
        <v>6056</v>
      </c>
      <c r="D104" s="440" t="s">
        <v>171</v>
      </c>
      <c r="E104" s="548">
        <v>15000</v>
      </c>
      <c r="F104" s="548">
        <v>0</v>
      </c>
      <c r="G104" s="548">
        <v>0</v>
      </c>
      <c r="H104" s="578">
        <v>0</v>
      </c>
      <c r="I104" s="705">
        <v>0</v>
      </c>
      <c r="J104" s="655"/>
    </row>
    <row r="105" spans="1:10" ht="12.75">
      <c r="A105" s="538"/>
      <c r="B105" s="541"/>
      <c r="C105" s="561">
        <v>6057</v>
      </c>
      <c r="D105" s="440" t="s">
        <v>172</v>
      </c>
      <c r="E105" s="548">
        <v>85000</v>
      </c>
      <c r="F105" s="548">
        <v>0</v>
      </c>
      <c r="G105" s="548">
        <v>0</v>
      </c>
      <c r="H105" s="578">
        <v>0</v>
      </c>
      <c r="I105" s="705">
        <v>0</v>
      </c>
      <c r="J105" s="655"/>
    </row>
    <row r="106" spans="1:10" ht="12.75">
      <c r="A106" s="538"/>
      <c r="B106" s="541"/>
      <c r="C106" s="561"/>
      <c r="D106" s="502" t="s">
        <v>430</v>
      </c>
      <c r="E106" s="554">
        <f>E107+E108</f>
        <v>0</v>
      </c>
      <c r="F106" s="554">
        <f>F107+F108</f>
        <v>80937</v>
      </c>
      <c r="G106" s="503">
        <f>G107+G108</f>
        <v>80936.99</v>
      </c>
      <c r="H106" s="503">
        <f>G106/F106*100</f>
        <v>99.99998764471133</v>
      </c>
      <c r="I106" s="569"/>
      <c r="J106" s="654"/>
    </row>
    <row r="107" spans="1:10" ht="12.75">
      <c r="A107" s="538"/>
      <c r="B107" s="541"/>
      <c r="C107" s="561">
        <v>6056</v>
      </c>
      <c r="D107" s="440" t="s">
        <v>171</v>
      </c>
      <c r="E107" s="548">
        <v>0</v>
      </c>
      <c r="F107" s="548">
        <v>12141</v>
      </c>
      <c r="G107" s="578">
        <v>12140.55</v>
      </c>
      <c r="H107" s="578">
        <f>G107/F107*100</f>
        <v>99.99629355077835</v>
      </c>
      <c r="I107" s="571"/>
      <c r="J107" s="655"/>
    </row>
    <row r="108" spans="1:10" ht="12.75">
      <c r="A108" s="538"/>
      <c r="B108" s="541"/>
      <c r="C108" s="561">
        <v>6057</v>
      </c>
      <c r="D108" s="440" t="s">
        <v>172</v>
      </c>
      <c r="E108" s="548">
        <v>0</v>
      </c>
      <c r="F108" s="548">
        <v>68796</v>
      </c>
      <c r="G108" s="578">
        <v>68796.44</v>
      </c>
      <c r="H108" s="578">
        <f>G108/F108*100</f>
        <v>100.00063957206815</v>
      </c>
      <c r="I108" s="571"/>
      <c r="J108" s="655"/>
    </row>
    <row r="109" spans="1:10" ht="12.75">
      <c r="A109" s="101">
        <v>926</v>
      </c>
      <c r="B109" s="101"/>
      <c r="C109" s="101"/>
      <c r="D109" s="101" t="s">
        <v>383</v>
      </c>
      <c r="E109" s="102">
        <f>E110</f>
        <v>0</v>
      </c>
      <c r="F109" s="247">
        <f>F110</f>
        <v>500000</v>
      </c>
      <c r="G109" s="247">
        <f>G110</f>
        <v>20000</v>
      </c>
      <c r="H109" s="247">
        <f>G109/F109*100</f>
        <v>4</v>
      </c>
      <c r="J109" s="575"/>
    </row>
    <row r="110" spans="1:8" ht="12.75">
      <c r="A110" s="29"/>
      <c r="B110" s="127">
        <v>92601</v>
      </c>
      <c r="C110" s="30"/>
      <c r="D110" s="127" t="s">
        <v>186</v>
      </c>
      <c r="E110" s="579">
        <v>0</v>
      </c>
      <c r="F110" s="579">
        <f>F111+F116</f>
        <v>500000</v>
      </c>
      <c r="G110" s="245">
        <f>G111+G116</f>
        <v>20000</v>
      </c>
      <c r="H110" s="627">
        <v>53.5</v>
      </c>
    </row>
    <row r="111" spans="1:8" ht="12.75">
      <c r="A111" s="29"/>
      <c r="B111" s="30"/>
      <c r="C111" s="6">
        <v>6050</v>
      </c>
      <c r="D111" s="540" t="s">
        <v>64</v>
      </c>
      <c r="E111" s="35">
        <v>0</v>
      </c>
      <c r="F111" s="35">
        <v>480000</v>
      </c>
      <c r="G111" s="576">
        <v>0</v>
      </c>
      <c r="H111" s="223">
        <f>G111/F111*100</f>
        <v>0</v>
      </c>
    </row>
    <row r="112" spans="1:8" ht="12.75">
      <c r="A112" s="29"/>
      <c r="B112" s="30"/>
      <c r="C112" s="6">
        <v>6300</v>
      </c>
      <c r="D112" s="15" t="s">
        <v>189</v>
      </c>
      <c r="E112" s="35"/>
      <c r="F112" s="35"/>
      <c r="G112" s="576"/>
      <c r="H112" s="223"/>
    </row>
    <row r="113" spans="1:8" ht="12.75">
      <c r="A113" s="29"/>
      <c r="B113" s="30"/>
      <c r="C113" s="6"/>
      <c r="D113" s="15" t="s">
        <v>190</v>
      </c>
      <c r="E113" s="35"/>
      <c r="F113" s="35"/>
      <c r="G113" s="576"/>
      <c r="H113" s="223"/>
    </row>
    <row r="114" spans="1:8" ht="12.75">
      <c r="A114" s="29"/>
      <c r="B114" s="30"/>
      <c r="C114" s="6"/>
      <c r="D114" s="15" t="s">
        <v>191</v>
      </c>
      <c r="E114" s="35"/>
      <c r="F114" s="35"/>
      <c r="G114" s="576"/>
      <c r="H114" s="223"/>
    </row>
    <row r="115" spans="1:8" ht="12.75">
      <c r="A115" s="29"/>
      <c r="B115" s="30"/>
      <c r="C115" s="6"/>
      <c r="D115" s="15" t="s">
        <v>192</v>
      </c>
      <c r="E115" s="35"/>
      <c r="F115" s="35"/>
      <c r="G115" s="576"/>
      <c r="H115" s="223"/>
    </row>
    <row r="116" spans="1:8" ht="12.75">
      <c r="A116" s="29"/>
      <c r="B116" s="30"/>
      <c r="C116" s="6"/>
      <c r="D116" s="15" t="s">
        <v>193</v>
      </c>
      <c r="E116" s="35">
        <v>0</v>
      </c>
      <c r="F116" s="35">
        <v>20000</v>
      </c>
      <c r="G116" s="576">
        <v>20000</v>
      </c>
      <c r="H116" s="223">
        <f>G116/F116*100</f>
        <v>100</v>
      </c>
    </row>
    <row r="117" spans="1:8" ht="21" customHeight="1">
      <c r="A117" s="139"/>
      <c r="B117" s="139"/>
      <c r="C117" s="139"/>
      <c r="D117" s="139" t="s">
        <v>290</v>
      </c>
      <c r="E117" s="358">
        <f>E11+E25+E28+E71+E79+E84+E109</f>
        <v>5812710</v>
      </c>
      <c r="F117" s="358">
        <f>F11+F25+F28+F66+F71+F79+F84+F109</f>
        <v>5588992</v>
      </c>
      <c r="G117" s="362">
        <f>G11+G25+G28+G66+G71+G79+G84+G109</f>
        <v>4726088.99</v>
      </c>
      <c r="H117" s="362">
        <f>G117/F117*100</f>
        <v>84.5606683638123</v>
      </c>
    </row>
    <row r="118" spans="1:8" ht="12.75">
      <c r="A118" s="22"/>
      <c r="B118" s="22"/>
      <c r="C118" s="22"/>
      <c r="D118" s="22"/>
      <c r="E118" s="86"/>
      <c r="F118" s="86"/>
      <c r="G118" s="24"/>
      <c r="H118" s="404"/>
    </row>
    <row r="119" spans="1:8" ht="12.75">
      <c r="A119" s="22"/>
      <c r="B119" s="22"/>
      <c r="C119" s="22"/>
      <c r="D119" s="22"/>
      <c r="E119" s="86"/>
      <c r="F119" s="86"/>
      <c r="G119" s="24"/>
      <c r="H119" s="404"/>
    </row>
    <row r="120" spans="1:8" ht="12.75">
      <c r="A120" s="22"/>
      <c r="B120" s="22"/>
      <c r="C120" s="22"/>
      <c r="D120" s="22"/>
      <c r="E120" s="86"/>
      <c r="F120" s="86"/>
      <c r="G120" s="24"/>
      <c r="H120" s="404"/>
    </row>
    <row r="121" spans="1:8" ht="12.75">
      <c r="A121" s="22"/>
      <c r="B121" s="22"/>
      <c r="C121" s="22"/>
      <c r="D121" s="22"/>
      <c r="E121" s="638"/>
      <c r="F121" s="638"/>
      <c r="G121" s="24"/>
      <c r="H121" s="404"/>
    </row>
    <row r="122" spans="1:8" ht="12.75">
      <c r="A122" s="22"/>
      <c r="B122" s="22"/>
      <c r="C122" s="22"/>
      <c r="D122" s="22"/>
      <c r="E122" s="86"/>
      <c r="F122" s="86"/>
      <c r="G122" s="24"/>
      <c r="H122" s="404"/>
    </row>
    <row r="123" spans="1:8" ht="12.75">
      <c r="A123" s="22"/>
      <c r="B123" s="22"/>
      <c r="C123" s="22"/>
      <c r="D123" s="22"/>
      <c r="E123" s="86" t="s">
        <v>522</v>
      </c>
      <c r="F123" s="86"/>
      <c r="G123" s="24"/>
      <c r="H123" s="404"/>
    </row>
    <row r="124" spans="1:8" ht="12.75">
      <c r="A124" s="22"/>
      <c r="B124" s="22"/>
      <c r="C124" s="22"/>
      <c r="D124" s="22"/>
      <c r="E124" s="86"/>
      <c r="F124" s="86"/>
      <c r="G124" s="24"/>
      <c r="H124" s="401"/>
    </row>
    <row r="125" spans="5:8" ht="12.75">
      <c r="E125" s="403"/>
      <c r="F125" s="403"/>
      <c r="G125" s="400"/>
      <c r="H125" s="401"/>
    </row>
    <row r="126" spans="5:8" ht="12.75">
      <c r="E126" s="403"/>
      <c r="F126" s="403"/>
      <c r="G126" s="400"/>
      <c r="H126" s="401"/>
    </row>
    <row r="127" spans="5:8" ht="12.75">
      <c r="E127" s="403"/>
      <c r="F127" s="403"/>
      <c r="G127" s="400"/>
      <c r="H127" s="401"/>
    </row>
    <row r="128" spans="5:8" ht="12.75">
      <c r="E128" s="403"/>
      <c r="F128" s="403"/>
      <c r="G128" s="400"/>
      <c r="H128" s="401"/>
    </row>
    <row r="129" spans="5:8" ht="12.75">
      <c r="E129" s="403"/>
      <c r="F129" s="403"/>
      <c r="G129" s="400"/>
      <c r="H129" s="401"/>
    </row>
    <row r="130" spans="5:8" ht="12.75">
      <c r="E130" s="403"/>
      <c r="F130" s="403"/>
      <c r="G130" s="400"/>
      <c r="H130" s="401"/>
    </row>
    <row r="131" spans="5:8" ht="12.75">
      <c r="E131" s="403"/>
      <c r="F131" s="403"/>
      <c r="G131" s="400"/>
      <c r="H131" s="401"/>
    </row>
    <row r="132" spans="5:8" ht="12.75">
      <c r="E132" s="403"/>
      <c r="F132" s="403"/>
      <c r="G132" s="400"/>
      <c r="H132" s="401"/>
    </row>
    <row r="133" spans="5:8" ht="12.75">
      <c r="E133" s="403"/>
      <c r="F133" s="403"/>
      <c r="G133" s="400"/>
      <c r="H133" s="401"/>
    </row>
    <row r="134" spans="5:8" ht="12.75">
      <c r="E134" s="403"/>
      <c r="F134" s="403"/>
      <c r="G134" s="400"/>
      <c r="H134" s="401"/>
    </row>
    <row r="135" spans="5:8" ht="12.75">
      <c r="E135" s="403"/>
      <c r="F135" s="403"/>
      <c r="G135" s="400"/>
      <c r="H135" s="401"/>
    </row>
    <row r="136" spans="5:8" ht="12.75">
      <c r="E136" s="403"/>
      <c r="F136" s="403"/>
      <c r="G136" s="400"/>
      <c r="H136" s="401"/>
    </row>
    <row r="137" spans="5:8" ht="12.75">
      <c r="E137" s="403"/>
      <c r="F137" s="403"/>
      <c r="G137" s="400"/>
      <c r="H137" s="401"/>
    </row>
    <row r="138" spans="5:8" ht="12.75">
      <c r="E138" s="403"/>
      <c r="F138" s="403"/>
      <c r="G138" s="400"/>
      <c r="H138" s="401"/>
    </row>
    <row r="139" spans="5:8" ht="12.75">
      <c r="E139" s="403"/>
      <c r="F139" s="403"/>
      <c r="G139" s="400"/>
      <c r="H139" s="401"/>
    </row>
    <row r="140" spans="5:8" ht="12.75">
      <c r="E140" s="86"/>
      <c r="F140" s="403"/>
      <c r="G140" s="400"/>
      <c r="H140" s="401"/>
    </row>
    <row r="141" spans="5:8" ht="12.75">
      <c r="E141" s="403"/>
      <c r="F141" s="403"/>
      <c r="G141" s="400"/>
      <c r="H141" s="401"/>
    </row>
    <row r="142" spans="5:8" ht="12.75">
      <c r="E142" s="403"/>
      <c r="F142" s="403"/>
      <c r="G142" s="400"/>
      <c r="H142" s="401"/>
    </row>
    <row r="143" spans="5:8" ht="12.75">
      <c r="E143" s="403"/>
      <c r="F143" s="403"/>
      <c r="G143" s="400"/>
      <c r="H143" s="401"/>
    </row>
    <row r="144" spans="5:8" ht="12.75">
      <c r="E144" s="403"/>
      <c r="F144" s="403"/>
      <c r="G144" s="400"/>
      <c r="H144" s="401"/>
    </row>
    <row r="145" spans="5:8" ht="12.75">
      <c r="E145" s="403"/>
      <c r="F145" s="403"/>
      <c r="G145" s="400"/>
      <c r="H145" s="401"/>
    </row>
    <row r="146" spans="5:8" ht="12.75">
      <c r="E146" s="403"/>
      <c r="F146" s="403"/>
      <c r="G146" s="400"/>
      <c r="H146" s="401"/>
    </row>
    <row r="147" spans="5:8" ht="12.75">
      <c r="E147" s="159"/>
      <c r="F147" s="159"/>
      <c r="G147" s="400"/>
      <c r="H147" s="401"/>
    </row>
  </sheetData>
  <sheetProtection/>
  <printOptions/>
  <pageMargins left="0.33" right="0.41" top="0.36" bottom="0.46" header="0.23" footer="0.4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Świdwin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AniaB</cp:lastModifiedBy>
  <cp:lastPrinted>2014-05-07T10:35:45Z</cp:lastPrinted>
  <dcterms:created xsi:type="dcterms:W3CDTF">2005-01-28T09:36:51Z</dcterms:created>
  <dcterms:modified xsi:type="dcterms:W3CDTF">2014-08-12T11:54:23Z</dcterms:modified>
  <cp:category/>
  <cp:version/>
  <cp:contentType/>
  <cp:contentStatus/>
</cp:coreProperties>
</file>