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WYDATKI wg szczeg.budż" sheetId="1" r:id="rId1"/>
  </sheets>
  <definedNames>
    <definedName name="_xlnm.Print_Area" localSheetId="0">'WYDATKI wg szczeg.budż'!$A$1:$J$1214</definedName>
  </definedNames>
  <calcPr fullCalcOnLoad="1"/>
</workbook>
</file>

<file path=xl/sharedStrings.xml><?xml version="1.0" encoding="utf-8"?>
<sst xmlns="http://schemas.openxmlformats.org/spreadsheetml/2006/main" count="1382" uniqueCount="214">
  <si>
    <t>do sprawozdania z wykonania</t>
  </si>
  <si>
    <t>Wykonanie</t>
  </si>
  <si>
    <t>§</t>
  </si>
  <si>
    <t>0 10</t>
  </si>
  <si>
    <t>ROLNICTWO I ŁOWIECTWO</t>
  </si>
  <si>
    <t>0 1005</t>
  </si>
  <si>
    <t>Prace geodezyjne na potrzeby rolnictwa</t>
  </si>
  <si>
    <t>0 20</t>
  </si>
  <si>
    <t>LEŚNICTWO</t>
  </si>
  <si>
    <t>0 2001</t>
  </si>
  <si>
    <t>Gospodarka leśna</t>
  </si>
  <si>
    <t>0 2002</t>
  </si>
  <si>
    <t>Nadzór nad gospodarką leśną</t>
  </si>
  <si>
    <t>TRANSPORT I ŁĄCZNOŚĆ</t>
  </si>
  <si>
    <t>Drogi publiczne powiatowe</t>
  </si>
  <si>
    <t>GOSPODARKA MIESZKANIOWA</t>
  </si>
  <si>
    <t>Gospodarka gruntami i nieruchom.</t>
  </si>
  <si>
    <t>DZIAŁALNOŚĆ USŁUGOWA</t>
  </si>
  <si>
    <t>Nadzór budowlany</t>
  </si>
  <si>
    <t>Pozostała działalność</t>
  </si>
  <si>
    <t>ADMINISTRACJA PUBLICZNA</t>
  </si>
  <si>
    <t>Urzędy Wojewódzkie</t>
  </si>
  <si>
    <t>Rady powiatu</t>
  </si>
  <si>
    <t>Starostwa powiatowe</t>
  </si>
  <si>
    <t xml:space="preserve">BEZPIECZEŃSTWO PUBLICZNE </t>
  </si>
  <si>
    <t>I OCHRONA PRZECIWPOŻAROWA</t>
  </si>
  <si>
    <t>OBSŁUGA DŁUGU PUBLICZNEGO</t>
  </si>
  <si>
    <t>Obsługa kredytów jedn.sam.teryt.</t>
  </si>
  <si>
    <t>RÓŻNE ROZLICZENIA</t>
  </si>
  <si>
    <t>OŚWIATA I WYCHOWANIE</t>
  </si>
  <si>
    <t>Szkoły podstawowe specjalne</t>
  </si>
  <si>
    <t>Gimnazja specjalne</t>
  </si>
  <si>
    <t>Licea ogólnokształcące</t>
  </si>
  <si>
    <t>Szkoły zawodowe</t>
  </si>
  <si>
    <t>OCHRONA ZDROWIA</t>
  </si>
  <si>
    <t>Składki na ubez.zdrowotne oraz</t>
  </si>
  <si>
    <t>świadczenia dla osób nie objętych</t>
  </si>
  <si>
    <t>obowiązkiem ubez.zdrowotnego</t>
  </si>
  <si>
    <t>Powiatowy Urząd Pracy Świdwin</t>
  </si>
  <si>
    <t>Domy pomocy społecznej</t>
  </si>
  <si>
    <t>Dom Pomocy Społecznej Krzecko</t>
  </si>
  <si>
    <t>Dom Pomocy Społecznej Modrzewiec</t>
  </si>
  <si>
    <t>Powiatowe centra pomocy rodzinie</t>
  </si>
  <si>
    <t>Powiatowe urzędy pracy</t>
  </si>
  <si>
    <t>EDUKACYJNA OPIEKA WYCHOWAWCZA</t>
  </si>
  <si>
    <t>Specjalne ośrodki szkolno-wychowawcze</t>
  </si>
  <si>
    <t>Poradnie psychologiczno-pedagogiczne</t>
  </si>
  <si>
    <t>Internaty i bursy szkolne</t>
  </si>
  <si>
    <t>Domy wczasów dziecięcych</t>
  </si>
  <si>
    <t>Dokształcanie i doskon.nauczycieli</t>
  </si>
  <si>
    <t>OGÓŁEM WYDATKI</t>
  </si>
  <si>
    <t>POMOC SPOŁECZNA</t>
  </si>
  <si>
    <t>POZOSTAŁE ZADANIA W ZAKRESIE POLITYKI SPOŁECZNEJ</t>
  </si>
  <si>
    <t xml:space="preserve">Dział </t>
  </si>
  <si>
    <t xml:space="preserve">Rozdział </t>
  </si>
  <si>
    <t>Nazwa</t>
  </si>
  <si>
    <t xml:space="preserve">Uchwała </t>
  </si>
  <si>
    <t xml:space="preserve">Budżet </t>
  </si>
  <si>
    <t xml:space="preserve">         procent</t>
  </si>
  <si>
    <t>budżetowa</t>
  </si>
  <si>
    <t>po</t>
  </si>
  <si>
    <t>zmianach</t>
  </si>
  <si>
    <t xml:space="preserve"> 8 / 7</t>
  </si>
  <si>
    <t xml:space="preserve"> 8 / 5 </t>
  </si>
  <si>
    <t>Poradnia PP Połczyn Zdrój</t>
  </si>
  <si>
    <t>Poradnia PP w Świdwinie</t>
  </si>
  <si>
    <t>KULTURA I OCHRONA DZIEDZC.NAR</t>
  </si>
  <si>
    <t>Biblioteki</t>
  </si>
  <si>
    <t>Promocja jednostek samorządu terytorial.</t>
  </si>
  <si>
    <t>Starostwo Powiatowe w Świdwinie</t>
  </si>
  <si>
    <t>Szpitale ogólne</t>
  </si>
  <si>
    <t>Starostwo Powiatowe Świdwin</t>
  </si>
  <si>
    <t>Zespół Szkół Ponadgim.w Świdwinie</t>
  </si>
  <si>
    <t>Zespół Sz.Rolniczych CKPw  Świdwinie</t>
  </si>
  <si>
    <t>P C P R w Świdwinie</t>
  </si>
  <si>
    <t>Powiatowy Urząd Pracy w Świdwinie</t>
  </si>
  <si>
    <t>Zespół Szkół Ponadgim w  Świdwinie</t>
  </si>
  <si>
    <t>Zespół ds. orzekania o niepełnosprawn.</t>
  </si>
  <si>
    <t>Poradnia PP w Połczynie  Z.</t>
  </si>
  <si>
    <t>Dokształcenie i doskonalenie nauczyciel</t>
  </si>
  <si>
    <t>Zwalczanie narkomanii</t>
  </si>
  <si>
    <t xml:space="preserve">Zespół Sz.Ponadgimn.w Świdwinie </t>
  </si>
  <si>
    <t xml:space="preserve">Zespół Sz.Rol.CKP w Świdwinie </t>
  </si>
  <si>
    <t xml:space="preserve">Poradnia PP w Świdwinie </t>
  </si>
  <si>
    <t>Rehabilitacja zawodowa i społeczna</t>
  </si>
  <si>
    <t xml:space="preserve">Starostwo Powiatowe w Świdwinie </t>
  </si>
  <si>
    <t xml:space="preserve">w zł </t>
  </si>
  <si>
    <t xml:space="preserve">Zarządzanie kryzysowe </t>
  </si>
  <si>
    <t>Inne formy kształcenia osobno niewym.</t>
  </si>
  <si>
    <t xml:space="preserve">Pozostała działalność </t>
  </si>
  <si>
    <t>Rezerwy ogólne i celowe</t>
  </si>
  <si>
    <t xml:space="preserve">PCPR w Świdwinie </t>
  </si>
  <si>
    <t>Młodzieżowe Ośrodki Wychowawcze</t>
  </si>
  <si>
    <t xml:space="preserve">MOW w Rzepczynie </t>
  </si>
  <si>
    <t>Kwalifikacja wojskowa</t>
  </si>
  <si>
    <t>w tym: wydatki majątkowe</t>
  </si>
  <si>
    <t xml:space="preserve">Zadania w zakresie przeciwdziałania </t>
  </si>
  <si>
    <t xml:space="preserve">przemocy w rodzinie </t>
  </si>
  <si>
    <t>GOSPODARKA KOMUNALNA</t>
  </si>
  <si>
    <t xml:space="preserve">I OCHRONA ŚRODOWISKA  </t>
  </si>
  <si>
    <t>środków z opłat i kar za korzystanie</t>
  </si>
  <si>
    <t xml:space="preserve">ze środowiska </t>
  </si>
  <si>
    <t xml:space="preserve">ZSzPonadgimn.w Połczynie Zdr. </t>
  </si>
  <si>
    <t xml:space="preserve"> LO ZDZ  Słupsk</t>
  </si>
  <si>
    <t>ZSzPonadgimn.w Połczynie Zdroju</t>
  </si>
  <si>
    <t>Zespół Sz.Ponadg.w Połczynie Zdroju</t>
  </si>
  <si>
    <t>Urzędy Gmin</t>
  </si>
  <si>
    <t xml:space="preserve">wydatki bieżące </t>
  </si>
  <si>
    <t xml:space="preserve">             wydatki bieżące </t>
  </si>
  <si>
    <t>wynagrodzenia i składki od nich poch.</t>
  </si>
  <si>
    <t>świadczenia na rzecz osób fizycznych</t>
  </si>
  <si>
    <t>wydatki majątkowe</t>
  </si>
  <si>
    <t>wydatki związane z real.zadań statutow.</t>
  </si>
  <si>
    <t xml:space="preserve">dotacje na zadania bieżące </t>
  </si>
  <si>
    <t>wydatki na obsługę długu</t>
  </si>
  <si>
    <t>wyd.na progr.fin.z udzi.środków art.5 UE</t>
  </si>
  <si>
    <t>KULTURA FIZYCZNA I SPORT</t>
  </si>
  <si>
    <t>wydatki z tyt.poręczeń i gwarancji</t>
  </si>
  <si>
    <t xml:space="preserve">             WYDATKI OGÓŁEM wg.  SZCZEGÓŁOWOŚCI UCHWAŁY BUDŻETOWEJ</t>
  </si>
  <si>
    <t>Młodzieżowy Ośrodek Wych.w Rzepczynie</t>
  </si>
  <si>
    <t>Zespół Sz.Rolniczych CKP w Świdwinie</t>
  </si>
  <si>
    <t>Polceal.Studium ZDZ  Słupsk</t>
  </si>
  <si>
    <t>Zespół Sz.Rolniczych CKP w  Świdwinie</t>
  </si>
  <si>
    <t>Wpływy i wydatki związane z gromadze.</t>
  </si>
  <si>
    <t>Ochrona zabytków i opieka nad zabyt.</t>
  </si>
  <si>
    <t>Jednostki specjalistyczne poradnictwa,</t>
  </si>
  <si>
    <t xml:space="preserve">mieszkania chronione i ośrodki </t>
  </si>
  <si>
    <t xml:space="preserve">interwencji kryzysowej </t>
  </si>
  <si>
    <t>Rozliczenia z tytułu poręczeń i gwarancji</t>
  </si>
  <si>
    <t>lub jednostkę samorządu terytorialnego</t>
  </si>
  <si>
    <t xml:space="preserve">Szkoły zawodowe specjalne </t>
  </si>
  <si>
    <t>Ośrodki rewalidacyjno-wychowawcze</t>
  </si>
  <si>
    <t xml:space="preserve"> </t>
  </si>
  <si>
    <t>Zespół Placówek Specjal. w Sławoborzu</t>
  </si>
  <si>
    <t>wyd.na progr.fin.z udzi.środków art.5UE</t>
  </si>
  <si>
    <t xml:space="preserve">Zespół Szkół Rolniczych CKP w Świdwinie </t>
  </si>
  <si>
    <t>Zespół Placówek Oświatowych w Połczynie-Z.</t>
  </si>
  <si>
    <t>Załącznik Nr 11</t>
  </si>
  <si>
    <t>Zakłady op-lecznicze i pielęgn-opiekuń.</t>
  </si>
  <si>
    <t>Wczesne wspomaganie rozwoju dziecka</t>
  </si>
  <si>
    <t>Poradnia PP w Połczynie-Zdroju</t>
  </si>
  <si>
    <t xml:space="preserve">Realizacja zadań wymagających </t>
  </si>
  <si>
    <t>stosowania specjalnej organizacji</t>
  </si>
  <si>
    <t>nauki i metod pracy dla dzieci i młodzieży</t>
  </si>
  <si>
    <t>liceach ogólnokształcących, liceach</t>
  </si>
  <si>
    <t>profilowanych i szkołach zawodowych</t>
  </si>
  <si>
    <t xml:space="preserve">oraz szkołach artystycznych </t>
  </si>
  <si>
    <t>WYMIAR SPRAWIEDLIWOŚCI</t>
  </si>
  <si>
    <t xml:space="preserve">Nieodpłatna pomoc prawna </t>
  </si>
  <si>
    <t>Zadania z zakresu geodezji i kartogr.</t>
  </si>
  <si>
    <t>Przedszkola specjalne</t>
  </si>
  <si>
    <t xml:space="preserve">Centrum Placówek Opiek.-Wych w Świdwinie </t>
  </si>
  <si>
    <t>\</t>
  </si>
  <si>
    <t>2017 r.</t>
  </si>
  <si>
    <t xml:space="preserve">Powiatowy Zarząd Dróg w Świdwinie </t>
  </si>
  <si>
    <t xml:space="preserve">RODZINA </t>
  </si>
  <si>
    <t xml:space="preserve">Rodziny zastępcze </t>
  </si>
  <si>
    <t>Działalność placówek opiek-wychowaw</t>
  </si>
  <si>
    <t xml:space="preserve">Centrum Placówek Opiek-Wychow.w Świdwinie </t>
  </si>
  <si>
    <t xml:space="preserve">Usuwanie skutków klęsk żywiołowych </t>
  </si>
  <si>
    <t>Komendy Pow.Pań.Straży Pożarnej</t>
  </si>
  <si>
    <t xml:space="preserve">Komenda Powiatowa PSP w Świdwinie </t>
  </si>
  <si>
    <t xml:space="preserve">Policeal.Szkoła  EDU-NET w Świdwinie </t>
  </si>
  <si>
    <t xml:space="preserve">Pomoc  dla repatriantów </t>
  </si>
  <si>
    <t>" Nasze wsparcie twój sukces "</t>
  </si>
  <si>
    <t xml:space="preserve">TECHNIKA </t>
  </si>
  <si>
    <t xml:space="preserve">Branżowe szkoły I i II stopnia </t>
  </si>
  <si>
    <t xml:space="preserve">Kwalifikacyjne kursy zawodowe </t>
  </si>
  <si>
    <t xml:space="preserve">Szkolne schroniska młodzieżowe </t>
  </si>
  <si>
    <t>URZĘDY NACZELNYCH ORGANÓW  WŁADZY</t>
  </si>
  <si>
    <t>PRAWA ORAZ SĄDOWNICTWA</t>
  </si>
  <si>
    <t>Wybory do rad gmin, rad powiatów i sejmików</t>
  </si>
  <si>
    <t>województ,wybory wójtów, burmistrzów</t>
  </si>
  <si>
    <t>i prezydentów miast oraz referenda</t>
  </si>
  <si>
    <t xml:space="preserve">OBRONA NARODOWA </t>
  </si>
  <si>
    <t xml:space="preserve">Komenda Powiatowa PSPożanej w Świdwinie </t>
  </si>
  <si>
    <t>budżetu za 2018 rok</t>
  </si>
  <si>
    <t>2018 rok</t>
  </si>
  <si>
    <t>2018 r.</t>
  </si>
  <si>
    <t>Zapewnienie uczniom prawa do bezpłatnego</t>
  </si>
  <si>
    <t>edukacyjnych lub materiałów szkoleniow.</t>
  </si>
  <si>
    <t>Poradnia PP w Połczynie-Zdroju    "Za życiem"</t>
  </si>
  <si>
    <t xml:space="preserve">wydatki bieżące   </t>
  </si>
  <si>
    <t>" Rozwój terenów zieleni park koło szpitala "</t>
  </si>
  <si>
    <t xml:space="preserve">Wspieranie rodziny </t>
  </si>
  <si>
    <t xml:space="preserve">strona - 138 - </t>
  </si>
  <si>
    <t xml:space="preserve">strona -  139 - </t>
  </si>
  <si>
    <t xml:space="preserve">strona - 140- </t>
  </si>
  <si>
    <t>strona - 141-</t>
  </si>
  <si>
    <t>strona -142-</t>
  </si>
  <si>
    <t>strona - 143-</t>
  </si>
  <si>
    <t>strona - 144-</t>
  </si>
  <si>
    <t>strona - 145-</t>
  </si>
  <si>
    <t>strona - 146-</t>
  </si>
  <si>
    <t>strona - 147-</t>
  </si>
  <si>
    <t>strona - 148_</t>
  </si>
  <si>
    <t>strona - 149-</t>
  </si>
  <si>
    <t>strona - 150-</t>
  </si>
  <si>
    <t>strona - 151-</t>
  </si>
  <si>
    <t>strona - 152-</t>
  </si>
  <si>
    <t>strona - 153-</t>
  </si>
  <si>
    <t>strona - 154-</t>
  </si>
  <si>
    <t>strona - 155-</t>
  </si>
  <si>
    <t xml:space="preserve">strona - 156 -  </t>
  </si>
  <si>
    <t>wyd. na progr.fin.z udzi.środków art.5UE</t>
  </si>
  <si>
    <t xml:space="preserve">PAŃSTWOWEJ,KONTROLI I OCHRONY </t>
  </si>
  <si>
    <t xml:space="preserve">gminne, powiatowe i wojewódzkie </t>
  </si>
  <si>
    <t>wydatki z tytułu poręczeń i gwarancji</t>
  </si>
  <si>
    <t>udzielonych przez Skarb Państwa</t>
  </si>
  <si>
    <t>w szkołach podstawowych, gimnazjach,</t>
  </si>
  <si>
    <t>dostępu do podręczników, materiałów</t>
  </si>
  <si>
    <t>wydatki z tyt. poręczeń i gwarancji</t>
  </si>
  <si>
    <t>Przeciwdziałanie alkoholizmowi</t>
  </si>
  <si>
    <t>Pomoc mater. dla ucz o chrakt motywac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</si>
</sst>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.00;[Red]0.00"/>
    <numFmt numFmtId="166" formatCode="#,##0.00;[Red]#,##0.00"/>
    <numFmt numFmtId="167" formatCode="#,##0.0"/>
    <numFmt numFmtId="168" formatCode="#,##0.0;[Red]#,##0.0"/>
    <numFmt numFmtId="169" formatCode="0.0;[Red]0.0"/>
    <numFmt numFmtId="170" formatCode="0.0"/>
    <numFmt numFmtId="171" formatCode="#,##0.00\ &quot;zł&quot;"/>
    <numFmt numFmtId="172" formatCode="_-* #,##0.00\ [$zł-415]_-;\-* #,##0.00\ [$zł-415]_-;_-* &quot;-&quot;??\ [$zł-415]_-;_-@_-"/>
  </numFmts>
  <fonts count="70">
    <font>
      <sz val="10"/>
      <name val="Arial CE"/>
      <family val="0"/>
    </font>
    <font>
      <sz val="12"/>
      <name val="Arial CE"/>
      <family val="2"/>
    </font>
    <font>
      <i/>
      <u val="single"/>
      <sz val="12"/>
      <name val="Arial CE"/>
      <family val="2"/>
    </font>
    <font>
      <i/>
      <u val="single"/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i/>
      <sz val="12"/>
      <name val="Arial CE"/>
      <family val="2"/>
    </font>
    <font>
      <sz val="12"/>
      <name val="Times New Roman"/>
      <family val="1"/>
    </font>
    <font>
      <b/>
      <i/>
      <sz val="10"/>
      <name val="Arial CE"/>
      <family val="0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u val="single"/>
      <sz val="8"/>
      <name val="Calibri"/>
      <family val="2"/>
    </font>
    <font>
      <u val="single"/>
      <sz val="9"/>
      <name val="Calibri"/>
      <family val="2"/>
    </font>
    <font>
      <u val="single"/>
      <sz val="10"/>
      <name val="Calibri"/>
      <family val="2"/>
    </font>
    <font>
      <b/>
      <sz val="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i/>
      <u val="single"/>
      <sz val="10"/>
      <name val="Calibri"/>
      <family val="2"/>
    </font>
    <font>
      <b/>
      <i/>
      <sz val="12"/>
      <name val="Calibri"/>
      <family val="2"/>
    </font>
    <font>
      <i/>
      <u val="single"/>
      <sz val="12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b/>
      <i/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5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30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67" fontId="30" fillId="0" borderId="11" xfId="0" applyNumberFormat="1" applyFont="1" applyBorder="1" applyAlignment="1">
      <alignment/>
    </xf>
    <xf numFmtId="168" fontId="30" fillId="0" borderId="10" xfId="0" applyNumberFormat="1" applyFont="1" applyFill="1" applyBorder="1" applyAlignment="1">
      <alignment/>
    </xf>
    <xf numFmtId="4" fontId="31" fillId="0" borderId="10" xfId="0" applyNumberFormat="1" applyFont="1" applyBorder="1" applyAlignment="1">
      <alignment/>
    </xf>
    <xf numFmtId="164" fontId="31" fillId="0" borderId="10" xfId="0" applyNumberFormat="1" applyFont="1" applyBorder="1" applyAlignment="1">
      <alignment/>
    </xf>
    <xf numFmtId="167" fontId="31" fillId="0" borderId="11" xfId="0" applyNumberFormat="1" applyFont="1" applyBorder="1" applyAlignment="1">
      <alignment/>
    </xf>
    <xf numFmtId="168" fontId="31" fillId="0" borderId="10" xfId="0" applyNumberFormat="1" applyFont="1" applyFill="1" applyBorder="1" applyAlignment="1">
      <alignment/>
    </xf>
    <xf numFmtId="4" fontId="32" fillId="0" borderId="10" xfId="0" applyNumberFormat="1" applyFont="1" applyBorder="1" applyAlignment="1">
      <alignment/>
    </xf>
    <xf numFmtId="164" fontId="32" fillId="0" borderId="10" xfId="0" applyNumberFormat="1" applyFont="1" applyBorder="1" applyAlignment="1">
      <alignment/>
    </xf>
    <xf numFmtId="167" fontId="32" fillId="0" borderId="11" xfId="0" applyNumberFormat="1" applyFont="1" applyBorder="1" applyAlignment="1">
      <alignment/>
    </xf>
    <xf numFmtId="168" fontId="32" fillId="0" borderId="10" xfId="0" applyNumberFormat="1" applyFont="1" applyFill="1" applyBorder="1" applyAlignment="1">
      <alignment/>
    </xf>
    <xf numFmtId="4" fontId="33" fillId="32" borderId="10" xfId="0" applyNumberFormat="1" applyFont="1" applyFill="1" applyBorder="1" applyAlignment="1">
      <alignment/>
    </xf>
    <xf numFmtId="164" fontId="30" fillId="32" borderId="10" xfId="0" applyNumberFormat="1" applyFont="1" applyFill="1" applyBorder="1" applyAlignment="1">
      <alignment/>
    </xf>
    <xf numFmtId="4" fontId="30" fillId="32" borderId="10" xfId="0" applyNumberFormat="1" applyFont="1" applyFill="1" applyBorder="1" applyAlignment="1">
      <alignment/>
    </xf>
    <xf numFmtId="170" fontId="33" fillId="32" borderId="11" xfId="0" applyNumberFormat="1" applyFont="1" applyFill="1" applyBorder="1" applyAlignment="1">
      <alignment/>
    </xf>
    <xf numFmtId="168" fontId="33" fillId="32" borderId="10" xfId="0" applyNumberFormat="1" applyFont="1" applyFill="1" applyBorder="1" applyAlignment="1">
      <alignment/>
    </xf>
    <xf numFmtId="4" fontId="34" fillId="32" borderId="10" xfId="0" applyNumberFormat="1" applyFont="1" applyFill="1" applyBorder="1" applyAlignment="1">
      <alignment/>
    </xf>
    <xf numFmtId="164" fontId="35" fillId="32" borderId="10" xfId="0" applyNumberFormat="1" applyFont="1" applyFill="1" applyBorder="1" applyAlignment="1">
      <alignment/>
    </xf>
    <xf numFmtId="4" fontId="35" fillId="32" borderId="10" xfId="0" applyNumberFormat="1" applyFont="1" applyFill="1" applyBorder="1" applyAlignment="1">
      <alignment/>
    </xf>
    <xf numFmtId="170" fontId="34" fillId="32" borderId="11" xfId="0" applyNumberFormat="1" applyFont="1" applyFill="1" applyBorder="1" applyAlignment="1">
      <alignment/>
    </xf>
    <xf numFmtId="168" fontId="34" fillId="32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170" fontId="33" fillId="0" borderId="11" xfId="0" applyNumberFormat="1" applyFont="1" applyFill="1" applyBorder="1" applyAlignment="1">
      <alignment/>
    </xf>
    <xf numFmtId="168" fontId="33" fillId="0" borderId="10" xfId="0" applyNumberFormat="1" applyFont="1" applyFill="1" applyBorder="1" applyAlignment="1">
      <alignment/>
    </xf>
    <xf numFmtId="4" fontId="33" fillId="0" borderId="10" xfId="0" applyNumberFormat="1" applyFont="1" applyFill="1" applyBorder="1" applyAlignment="1">
      <alignment/>
    </xf>
    <xf numFmtId="164" fontId="33" fillId="0" borderId="10" xfId="0" applyNumberFormat="1" applyFont="1" applyFill="1" applyBorder="1" applyAlignment="1">
      <alignment/>
    </xf>
    <xf numFmtId="4" fontId="36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/>
    </xf>
    <xf numFmtId="170" fontId="36" fillId="0" borderId="11" xfId="0" applyNumberFormat="1" applyFont="1" applyBorder="1" applyAlignment="1">
      <alignment/>
    </xf>
    <xf numFmtId="168" fontId="36" fillId="0" borderId="10" xfId="0" applyNumberFormat="1" applyFont="1" applyBorder="1" applyAlignment="1">
      <alignment/>
    </xf>
    <xf numFmtId="170" fontId="31" fillId="0" borderId="11" xfId="0" applyNumberFormat="1" applyFont="1" applyBorder="1" applyAlignment="1">
      <alignment/>
    </xf>
    <xf numFmtId="168" fontId="31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170" fontId="33" fillId="0" borderId="11" xfId="0" applyNumberFormat="1" applyFont="1" applyBorder="1" applyAlignment="1">
      <alignment/>
    </xf>
    <xf numFmtId="168" fontId="33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164" fontId="33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4" fontId="31" fillId="0" borderId="12" xfId="0" applyNumberFormat="1" applyFont="1" applyBorder="1" applyAlignment="1">
      <alignment/>
    </xf>
    <xf numFmtId="164" fontId="31" fillId="0" borderId="12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1" fontId="31" fillId="0" borderId="13" xfId="0" applyNumberFormat="1" applyFont="1" applyBorder="1" applyAlignment="1">
      <alignment/>
    </xf>
    <xf numFmtId="1" fontId="31" fillId="0" borderId="11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1" fontId="32" fillId="0" borderId="13" xfId="0" applyNumberFormat="1" applyFont="1" applyBorder="1" applyAlignment="1">
      <alignment/>
    </xf>
    <xf numFmtId="1" fontId="32" fillId="0" borderId="11" xfId="0" applyNumberFormat="1" applyFont="1" applyBorder="1" applyAlignment="1">
      <alignment/>
    </xf>
    <xf numFmtId="4" fontId="36" fillId="0" borderId="10" xfId="0" applyNumberFormat="1" applyFont="1" applyFill="1" applyBorder="1" applyAlignment="1">
      <alignment/>
    </xf>
    <xf numFmtId="164" fontId="36" fillId="0" borderId="10" xfId="0" applyNumberFormat="1" applyFont="1" applyFill="1" applyBorder="1" applyAlignment="1">
      <alignment/>
    </xf>
    <xf numFmtId="170" fontId="36" fillId="0" borderId="11" xfId="0" applyNumberFormat="1" applyFont="1" applyFill="1" applyBorder="1" applyAlignment="1">
      <alignment/>
    </xf>
    <xf numFmtId="168" fontId="36" fillId="0" borderId="10" xfId="0" applyNumberFormat="1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/>
    </xf>
    <xf numFmtId="170" fontId="31" fillId="0" borderId="11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164" fontId="32" fillId="0" borderId="10" xfId="0" applyNumberFormat="1" applyFont="1" applyFill="1" applyBorder="1" applyAlignment="1">
      <alignment/>
    </xf>
    <xf numFmtId="170" fontId="32" fillId="0" borderId="11" xfId="0" applyNumberFormat="1" applyFont="1" applyFill="1" applyBorder="1" applyAlignment="1">
      <alignment/>
    </xf>
    <xf numFmtId="1" fontId="36" fillId="0" borderId="13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168" fontId="31" fillId="0" borderId="10" xfId="0" applyNumberFormat="1" applyFont="1" applyBorder="1" applyAlignment="1">
      <alignment/>
    </xf>
    <xf numFmtId="168" fontId="32" fillId="0" borderId="10" xfId="0" applyNumberFormat="1" applyFont="1" applyBorder="1" applyAlignment="1">
      <alignment/>
    </xf>
    <xf numFmtId="170" fontId="36" fillId="0" borderId="10" xfId="0" applyNumberFormat="1" applyFont="1" applyFill="1" applyBorder="1" applyAlignment="1">
      <alignment/>
    </xf>
    <xf numFmtId="170" fontId="31" fillId="0" borderId="10" xfId="0" applyNumberFormat="1" applyFont="1" applyFill="1" applyBorder="1" applyAlignment="1">
      <alignment/>
    </xf>
    <xf numFmtId="170" fontId="32" fillId="0" borderId="10" xfId="0" applyNumberFormat="1" applyFont="1" applyFill="1" applyBorder="1" applyAlignment="1">
      <alignment/>
    </xf>
    <xf numFmtId="168" fontId="34" fillId="0" borderId="10" xfId="0" applyNumberFormat="1" applyFont="1" applyFill="1" applyBorder="1" applyAlignment="1">
      <alignment/>
    </xf>
    <xf numFmtId="167" fontId="33" fillId="0" borderId="11" xfId="0" applyNumberFormat="1" applyFont="1" applyBorder="1" applyAlignment="1">
      <alignment/>
    </xf>
    <xf numFmtId="167" fontId="36" fillId="0" borderId="11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164" fontId="37" fillId="0" borderId="10" xfId="0" applyNumberFormat="1" applyFont="1" applyBorder="1" applyAlignment="1">
      <alignment/>
    </xf>
    <xf numFmtId="167" fontId="37" fillId="0" borderId="11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164" fontId="35" fillId="0" borderId="10" xfId="0" applyNumberFormat="1" applyFont="1" applyBorder="1" applyAlignment="1">
      <alignment/>
    </xf>
    <xf numFmtId="167" fontId="34" fillId="0" borderId="11" xfId="0" applyNumberFormat="1" applyFont="1" applyBorder="1" applyAlignment="1">
      <alignment/>
    </xf>
    <xf numFmtId="168" fontId="34" fillId="0" borderId="10" xfId="0" applyNumberFormat="1" applyFont="1" applyBorder="1" applyAlignment="1">
      <alignment/>
    </xf>
    <xf numFmtId="170" fontId="32" fillId="0" borderId="11" xfId="0" applyNumberFormat="1" applyFont="1" applyBorder="1" applyAlignment="1">
      <alignment/>
    </xf>
    <xf numFmtId="168" fontId="32" fillId="0" borderId="10" xfId="0" applyNumberFormat="1" applyFont="1" applyBorder="1" applyAlignment="1">
      <alignment/>
    </xf>
    <xf numFmtId="168" fontId="30" fillId="0" borderId="10" xfId="0" applyNumberFormat="1" applyFont="1" applyBorder="1" applyAlignment="1">
      <alignment/>
    </xf>
    <xf numFmtId="164" fontId="34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170" fontId="37" fillId="0" borderId="11" xfId="0" applyNumberFormat="1" applyFont="1" applyBorder="1" applyAlignment="1">
      <alignment/>
    </xf>
    <xf numFmtId="168" fontId="37" fillId="0" borderId="10" xfId="0" applyNumberFormat="1" applyFont="1" applyBorder="1" applyAlignment="1">
      <alignment/>
    </xf>
    <xf numFmtId="170" fontId="34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170" fontId="30" fillId="0" borderId="11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167" fontId="33" fillId="32" borderId="11" xfId="0" applyNumberFormat="1" applyFont="1" applyFill="1" applyBorder="1" applyAlignment="1">
      <alignment/>
    </xf>
    <xf numFmtId="167" fontId="34" fillId="32" borderId="11" xfId="0" applyNumberFormat="1" applyFont="1" applyFill="1" applyBorder="1" applyAlignment="1">
      <alignment/>
    </xf>
    <xf numFmtId="167" fontId="33" fillId="32" borderId="10" xfId="0" applyNumberFormat="1" applyFont="1" applyFill="1" applyBorder="1" applyAlignment="1">
      <alignment/>
    </xf>
    <xf numFmtId="4" fontId="33" fillId="0" borderId="14" xfId="0" applyNumberFormat="1" applyFont="1" applyFill="1" applyBorder="1" applyAlignment="1">
      <alignment/>
    </xf>
    <xf numFmtId="164" fontId="33" fillId="0" borderId="14" xfId="0" applyNumberFormat="1" applyFont="1" applyFill="1" applyBorder="1" applyAlignment="1">
      <alignment/>
    </xf>
    <xf numFmtId="3" fontId="33" fillId="0" borderId="10" xfId="0" applyNumberFormat="1" applyFont="1" applyBorder="1" applyAlignment="1">
      <alignment/>
    </xf>
    <xf numFmtId="4" fontId="33" fillId="0" borderId="13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4" fontId="30" fillId="0" borderId="13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4" fontId="32" fillId="0" borderId="13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4" fontId="36" fillId="0" borderId="13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31" fillId="0" borderId="13" xfId="0" applyNumberFormat="1" applyFont="1" applyBorder="1" applyAlignment="1">
      <alignment/>
    </xf>
    <xf numFmtId="167" fontId="36" fillId="0" borderId="10" xfId="0" applyNumberFormat="1" applyFont="1" applyBorder="1" applyAlignment="1">
      <alignment/>
    </xf>
    <xf numFmtId="167" fontId="31" fillId="0" borderId="10" xfId="0" applyNumberFormat="1" applyFont="1" applyBorder="1" applyAlignment="1">
      <alignment/>
    </xf>
    <xf numFmtId="167" fontId="32" fillId="0" borderId="10" xfId="0" applyNumberFormat="1" applyFont="1" applyBorder="1" applyAlignment="1">
      <alignment/>
    </xf>
    <xf numFmtId="167" fontId="33" fillId="0" borderId="10" xfId="0" applyNumberFormat="1" applyFont="1" applyBorder="1" applyAlignment="1">
      <alignment/>
    </xf>
    <xf numFmtId="167" fontId="37" fillId="0" borderId="10" xfId="0" applyNumberFormat="1" applyFont="1" applyBorder="1" applyAlignment="1">
      <alignment/>
    </xf>
    <xf numFmtId="164" fontId="30" fillId="32" borderId="12" xfId="0" applyNumberFormat="1" applyFont="1" applyFill="1" applyBorder="1" applyAlignment="1">
      <alignment/>
    </xf>
    <xf numFmtId="4" fontId="30" fillId="32" borderId="15" xfId="0" applyNumberFormat="1" applyFont="1" applyFill="1" applyBorder="1" applyAlignment="1">
      <alignment/>
    </xf>
    <xf numFmtId="4" fontId="33" fillId="32" borderId="14" xfId="0" applyNumberFormat="1" applyFont="1" applyFill="1" applyBorder="1" applyAlignment="1">
      <alignment/>
    </xf>
    <xf numFmtId="164" fontId="30" fillId="32" borderId="16" xfId="0" applyNumberFormat="1" applyFont="1" applyFill="1" applyBorder="1" applyAlignment="1">
      <alignment/>
    </xf>
    <xf numFmtId="164" fontId="30" fillId="32" borderId="14" xfId="0" applyNumberFormat="1" applyFont="1" applyFill="1" applyBorder="1" applyAlignment="1">
      <alignment/>
    </xf>
    <xf numFmtId="4" fontId="30" fillId="32" borderId="16" xfId="0" applyNumberFormat="1" applyFont="1" applyFill="1" applyBorder="1" applyAlignment="1">
      <alignment/>
    </xf>
    <xf numFmtId="167" fontId="33" fillId="32" borderId="14" xfId="0" applyNumberFormat="1" applyFont="1" applyFill="1" applyBorder="1" applyAlignment="1">
      <alignment/>
    </xf>
    <xf numFmtId="168" fontId="39" fillId="32" borderId="14" xfId="0" applyNumberFormat="1" applyFont="1" applyFill="1" applyBorder="1" applyAlignment="1">
      <alignment/>
    </xf>
    <xf numFmtId="168" fontId="33" fillId="32" borderId="14" xfId="0" applyNumberFormat="1" applyFont="1" applyFill="1" applyBorder="1" applyAlignment="1">
      <alignment/>
    </xf>
    <xf numFmtId="4" fontId="30" fillId="32" borderId="14" xfId="0" applyNumberFormat="1" applyFont="1" applyFill="1" applyBorder="1" applyAlignment="1">
      <alignment/>
    </xf>
    <xf numFmtId="4" fontId="35" fillId="32" borderId="14" xfId="0" applyNumberFormat="1" applyFont="1" applyFill="1" applyBorder="1" applyAlignment="1">
      <alignment/>
    </xf>
    <xf numFmtId="164" fontId="35" fillId="32" borderId="16" xfId="0" applyNumberFormat="1" applyFont="1" applyFill="1" applyBorder="1" applyAlignment="1">
      <alignment/>
    </xf>
    <xf numFmtId="164" fontId="35" fillId="32" borderId="14" xfId="0" applyNumberFormat="1" applyFont="1" applyFill="1" applyBorder="1" applyAlignment="1">
      <alignment/>
    </xf>
    <xf numFmtId="4" fontId="35" fillId="32" borderId="16" xfId="0" applyNumberFormat="1" applyFont="1" applyFill="1" applyBorder="1" applyAlignment="1">
      <alignment/>
    </xf>
    <xf numFmtId="167" fontId="34" fillId="32" borderId="14" xfId="0" applyNumberFormat="1" applyFont="1" applyFill="1" applyBorder="1" applyAlignment="1">
      <alignment/>
    </xf>
    <xf numFmtId="168" fontId="34" fillId="32" borderId="14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164" fontId="35" fillId="0" borderId="10" xfId="0" applyNumberFormat="1" applyFont="1" applyFill="1" applyBorder="1" applyAlignment="1">
      <alignment/>
    </xf>
    <xf numFmtId="4" fontId="33" fillId="32" borderId="13" xfId="0" applyNumberFormat="1" applyFont="1" applyFill="1" applyBorder="1" applyAlignment="1">
      <alignment/>
    </xf>
    <xf numFmtId="4" fontId="30" fillId="32" borderId="13" xfId="0" applyNumberFormat="1" applyFont="1" applyFill="1" applyBorder="1" applyAlignment="1">
      <alignment/>
    </xf>
    <xf numFmtId="167" fontId="30" fillId="32" borderId="11" xfId="0" applyNumberFormat="1" applyFont="1" applyFill="1" applyBorder="1" applyAlignment="1">
      <alignment/>
    </xf>
    <xf numFmtId="167" fontId="35" fillId="32" borderId="11" xfId="0" applyNumberFormat="1" applyFont="1" applyFill="1" applyBorder="1" applyAlignment="1">
      <alignment/>
    </xf>
    <xf numFmtId="167" fontId="33" fillId="0" borderId="11" xfId="0" applyNumberFormat="1" applyFont="1" applyFill="1" applyBorder="1" applyAlignment="1">
      <alignment/>
    </xf>
    <xf numFmtId="170" fontId="33" fillId="0" borderId="11" xfId="0" applyNumberFormat="1" applyFont="1" applyBorder="1" applyAlignment="1">
      <alignment/>
    </xf>
    <xf numFmtId="167" fontId="30" fillId="32" borderId="11" xfId="0" applyNumberFormat="1" applyFont="1" applyFill="1" applyBorder="1" applyAlignment="1">
      <alignment/>
    </xf>
    <xf numFmtId="168" fontId="30" fillId="32" borderId="10" xfId="0" applyNumberFormat="1" applyFont="1" applyFill="1" applyBorder="1" applyAlignment="1">
      <alignment/>
    </xf>
    <xf numFmtId="164" fontId="33" fillId="32" borderId="10" xfId="0" applyNumberFormat="1" applyFont="1" applyFill="1" applyBorder="1" applyAlignment="1">
      <alignment/>
    </xf>
    <xf numFmtId="167" fontId="35" fillId="32" borderId="11" xfId="0" applyNumberFormat="1" applyFont="1" applyFill="1" applyBorder="1" applyAlignment="1">
      <alignment/>
    </xf>
    <xf numFmtId="168" fontId="35" fillId="32" borderId="10" xfId="0" applyNumberFormat="1" applyFont="1" applyFill="1" applyBorder="1" applyAlignment="1">
      <alignment/>
    </xf>
    <xf numFmtId="4" fontId="30" fillId="0" borderId="14" xfId="0" applyNumberFormat="1" applyFont="1" applyBorder="1" applyAlignment="1">
      <alignment/>
    </xf>
    <xf numFmtId="164" fontId="30" fillId="0" borderId="14" xfId="0" applyNumberFormat="1" applyFont="1" applyBorder="1" applyAlignment="1">
      <alignment/>
    </xf>
    <xf numFmtId="167" fontId="30" fillId="0" borderId="13" xfId="0" applyNumberFormat="1" applyFont="1" applyBorder="1" applyAlignment="1">
      <alignment/>
    </xf>
    <xf numFmtId="168" fontId="30" fillId="0" borderId="14" xfId="0" applyNumberFormat="1" applyFont="1" applyFill="1" applyBorder="1" applyAlignment="1">
      <alignment/>
    </xf>
    <xf numFmtId="167" fontId="30" fillId="0" borderId="11" xfId="0" applyNumberFormat="1" applyFont="1" applyFill="1" applyBorder="1" applyAlignment="1">
      <alignment/>
    </xf>
    <xf numFmtId="167" fontId="35" fillId="0" borderId="11" xfId="0" applyNumberFormat="1" applyFont="1" applyFill="1" applyBorder="1" applyAlignment="1">
      <alignment/>
    </xf>
    <xf numFmtId="168" fontId="35" fillId="0" borderId="10" xfId="0" applyNumberFormat="1" applyFont="1" applyFill="1" applyBorder="1" applyAlignment="1">
      <alignment/>
    </xf>
    <xf numFmtId="167" fontId="32" fillId="0" borderId="11" xfId="0" applyNumberFormat="1" applyFont="1" applyFill="1" applyBorder="1" applyAlignment="1">
      <alignment/>
    </xf>
    <xf numFmtId="167" fontId="34" fillId="32" borderId="10" xfId="0" applyNumberFormat="1" applyFont="1" applyFill="1" applyBorder="1" applyAlignment="1">
      <alignment/>
    </xf>
    <xf numFmtId="164" fontId="40" fillId="0" borderId="10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167" fontId="30" fillId="0" borderId="10" xfId="0" applyNumberFormat="1" applyFont="1" applyBorder="1" applyAlignment="1">
      <alignment/>
    </xf>
    <xf numFmtId="3" fontId="30" fillId="32" borderId="12" xfId="0" applyNumberFormat="1" applyFont="1" applyFill="1" applyBorder="1" applyAlignment="1">
      <alignment/>
    </xf>
    <xf numFmtId="170" fontId="33" fillId="32" borderId="17" xfId="0" applyNumberFormat="1" applyFont="1" applyFill="1" applyBorder="1" applyAlignment="1">
      <alignment/>
    </xf>
    <xf numFmtId="168" fontId="34" fillId="32" borderId="12" xfId="0" applyNumberFormat="1" applyFont="1" applyFill="1" applyBorder="1" applyAlignment="1">
      <alignment/>
    </xf>
    <xf numFmtId="170" fontId="33" fillId="32" borderId="13" xfId="0" applyNumberFormat="1" applyFont="1" applyFill="1" applyBorder="1" applyAlignment="1">
      <alignment/>
    </xf>
    <xf numFmtId="4" fontId="34" fillId="32" borderId="14" xfId="0" applyNumberFormat="1" applyFont="1" applyFill="1" applyBorder="1" applyAlignment="1">
      <alignment/>
    </xf>
    <xf numFmtId="170" fontId="34" fillId="32" borderId="13" xfId="0" applyNumberFormat="1" applyFont="1" applyFill="1" applyBorder="1" applyAlignment="1">
      <alignment/>
    </xf>
    <xf numFmtId="170" fontId="33" fillId="0" borderId="10" xfId="0" applyNumberFormat="1" applyFont="1" applyBorder="1" applyAlignment="1">
      <alignment/>
    </xf>
    <xf numFmtId="168" fontId="39" fillId="32" borderId="10" xfId="0" applyNumberFormat="1" applyFont="1" applyFill="1" applyBorder="1" applyAlignment="1">
      <alignment/>
    </xf>
    <xf numFmtId="4" fontId="36" fillId="0" borderId="14" xfId="0" applyNumberFormat="1" applyFont="1" applyBorder="1" applyAlignment="1">
      <alignment/>
    </xf>
    <xf numFmtId="164" fontId="36" fillId="0" borderId="14" xfId="0" applyNumberFormat="1" applyFont="1" applyBorder="1" applyAlignment="1">
      <alignment/>
    </xf>
    <xf numFmtId="167" fontId="36" fillId="0" borderId="13" xfId="0" applyNumberFormat="1" applyFont="1" applyBorder="1" applyAlignment="1">
      <alignment/>
    </xf>
    <xf numFmtId="168" fontId="36" fillId="0" borderId="14" xfId="0" applyNumberFormat="1" applyFont="1" applyBorder="1" applyAlignment="1">
      <alignment/>
    </xf>
    <xf numFmtId="4" fontId="30" fillId="0" borderId="12" xfId="0" applyNumberFormat="1" applyFont="1" applyBorder="1" applyAlignment="1">
      <alignment/>
    </xf>
    <xf numFmtId="164" fontId="30" fillId="0" borderId="12" xfId="0" applyNumberFormat="1" applyFont="1" applyBorder="1" applyAlignment="1">
      <alignment/>
    </xf>
    <xf numFmtId="167" fontId="33" fillId="0" borderId="17" xfId="0" applyNumberFormat="1" applyFont="1" applyBorder="1" applyAlignment="1">
      <alignment/>
    </xf>
    <xf numFmtId="4" fontId="33" fillId="0" borderId="12" xfId="0" applyNumberFormat="1" applyFont="1" applyBorder="1" applyAlignment="1">
      <alignment/>
    </xf>
    <xf numFmtId="164" fontId="33" fillId="0" borderId="1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1" fillId="32" borderId="10" xfId="0" applyNumberFormat="1" applyFont="1" applyFill="1" applyBorder="1" applyAlignment="1">
      <alignment/>
    </xf>
    <xf numFmtId="4" fontId="32" fillId="32" borderId="10" xfId="0" applyNumberFormat="1" applyFont="1" applyFill="1" applyBorder="1" applyAlignment="1">
      <alignment/>
    </xf>
    <xf numFmtId="170" fontId="36" fillId="0" borderId="13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168" fontId="36" fillId="0" borderId="14" xfId="0" applyNumberFormat="1" applyFont="1" applyBorder="1" applyAlignment="1">
      <alignment/>
    </xf>
    <xf numFmtId="4" fontId="32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70" fontId="32" fillId="0" borderId="0" xfId="0" applyNumberFormat="1" applyFont="1" applyFill="1" applyBorder="1" applyAlignment="1">
      <alignment/>
    </xf>
    <xf numFmtId="168" fontId="32" fillId="0" borderId="0" xfId="0" applyNumberFormat="1" applyFont="1" applyFill="1" applyBorder="1" applyAlignment="1">
      <alignment/>
    </xf>
    <xf numFmtId="167" fontId="33" fillId="32" borderId="13" xfId="0" applyNumberFormat="1" applyFont="1" applyFill="1" applyBorder="1" applyAlignment="1">
      <alignment/>
    </xf>
    <xf numFmtId="164" fontId="32" fillId="0" borderId="0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167" fontId="32" fillId="0" borderId="0" xfId="0" applyNumberFormat="1" applyFont="1" applyBorder="1" applyAlignment="1">
      <alignment/>
    </xf>
    <xf numFmtId="168" fontId="32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167" fontId="43" fillId="0" borderId="0" xfId="0" applyNumberFormat="1" applyFont="1" applyBorder="1" applyAlignment="1">
      <alignment/>
    </xf>
    <xf numFmtId="168" fontId="43" fillId="0" borderId="0" xfId="0" applyNumberFormat="1" applyFont="1" applyBorder="1" applyAlignment="1">
      <alignment/>
    </xf>
    <xf numFmtId="170" fontId="30" fillId="0" borderId="11" xfId="0" applyNumberFormat="1" applyFont="1" applyBorder="1" applyAlignment="1">
      <alignment/>
    </xf>
    <xf numFmtId="170" fontId="30" fillId="0" borderId="10" xfId="0" applyNumberFormat="1" applyFont="1" applyBorder="1" applyAlignment="1">
      <alignment/>
    </xf>
    <xf numFmtId="170" fontId="31" fillId="0" borderId="11" xfId="0" applyNumberFormat="1" applyFont="1" applyBorder="1" applyAlignment="1">
      <alignment/>
    </xf>
    <xf numFmtId="170" fontId="31" fillId="0" borderId="10" xfId="0" applyNumberFormat="1" applyFont="1" applyBorder="1" applyAlignment="1">
      <alignment/>
    </xf>
    <xf numFmtId="170" fontId="32" fillId="0" borderId="11" xfId="0" applyNumberFormat="1" applyFont="1" applyBorder="1" applyAlignment="1">
      <alignment/>
    </xf>
    <xf numFmtId="170" fontId="32" fillId="0" borderId="10" xfId="0" applyNumberFormat="1" applyFont="1" applyBorder="1" applyAlignment="1">
      <alignment/>
    </xf>
    <xf numFmtId="170" fontId="30" fillId="0" borderId="13" xfId="0" applyNumberFormat="1" applyFont="1" applyBorder="1" applyAlignment="1">
      <alignment/>
    </xf>
    <xf numFmtId="170" fontId="31" fillId="0" borderId="13" xfId="0" applyNumberFormat="1" applyFont="1" applyBorder="1" applyAlignment="1">
      <alignment/>
    </xf>
    <xf numFmtId="170" fontId="32" fillId="0" borderId="13" xfId="0" applyNumberFormat="1" applyFont="1" applyBorder="1" applyAlignment="1">
      <alignment/>
    </xf>
    <xf numFmtId="167" fontId="31" fillId="0" borderId="10" xfId="0" applyNumberFormat="1" applyFont="1" applyBorder="1" applyAlignment="1">
      <alignment/>
    </xf>
    <xf numFmtId="167" fontId="32" fillId="0" borderId="10" xfId="0" applyNumberFormat="1" applyFont="1" applyBorder="1" applyAlignment="1">
      <alignment/>
    </xf>
    <xf numFmtId="4" fontId="35" fillId="0" borderId="0" xfId="0" applyNumberFormat="1" applyFont="1" applyFill="1" applyBorder="1" applyAlignment="1">
      <alignment/>
    </xf>
    <xf numFmtId="170" fontId="34" fillId="0" borderId="11" xfId="0" applyNumberFormat="1" applyFont="1" applyBorder="1" applyAlignment="1">
      <alignment/>
    </xf>
    <xf numFmtId="164" fontId="33" fillId="32" borderId="14" xfId="0" applyNumberFormat="1" applyFont="1" applyFill="1" applyBorder="1" applyAlignment="1">
      <alignment/>
    </xf>
    <xf numFmtId="4" fontId="33" fillId="32" borderId="16" xfId="0" applyNumberFormat="1" applyFont="1" applyFill="1" applyBorder="1" applyAlignment="1">
      <alignment/>
    </xf>
    <xf numFmtId="167" fontId="33" fillId="0" borderId="0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64" fontId="35" fillId="0" borderId="0" xfId="0" applyNumberFormat="1" applyFont="1" applyBorder="1" applyAlignment="1">
      <alignment/>
    </xf>
    <xf numFmtId="4" fontId="31" fillId="32" borderId="14" xfId="0" applyNumberFormat="1" applyFont="1" applyFill="1" applyBorder="1" applyAlignment="1">
      <alignment/>
    </xf>
    <xf numFmtId="170" fontId="34" fillId="0" borderId="11" xfId="0" applyNumberFormat="1" applyFont="1" applyFill="1" applyBorder="1" applyAlignment="1">
      <alignment/>
    </xf>
    <xf numFmtId="167" fontId="34" fillId="0" borderId="10" xfId="0" applyNumberFormat="1" applyFont="1" applyFill="1" applyBorder="1" applyAlignment="1">
      <alignment/>
    </xf>
    <xf numFmtId="167" fontId="33" fillId="0" borderId="10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 horizontal="right"/>
    </xf>
    <xf numFmtId="4" fontId="36" fillId="0" borderId="18" xfId="0" applyNumberFormat="1" applyFont="1" applyBorder="1" applyAlignment="1">
      <alignment/>
    </xf>
    <xf numFmtId="164" fontId="36" fillId="0" borderId="18" xfId="0" applyNumberFormat="1" applyFont="1" applyBorder="1" applyAlignment="1">
      <alignment/>
    </xf>
    <xf numFmtId="167" fontId="33" fillId="0" borderId="13" xfId="0" applyNumberFormat="1" applyFont="1" applyBorder="1" applyAlignment="1">
      <alignment/>
    </xf>
    <xf numFmtId="168" fontId="33" fillId="0" borderId="14" xfId="0" applyNumberFormat="1" applyFont="1" applyBorder="1" applyAlignment="1">
      <alignment/>
    </xf>
    <xf numFmtId="4" fontId="30" fillId="0" borderId="14" xfId="0" applyNumberFormat="1" applyFont="1" applyFill="1" applyBorder="1" applyAlignment="1">
      <alignment/>
    </xf>
    <xf numFmtId="164" fontId="30" fillId="0" borderId="14" xfId="0" applyNumberFormat="1" applyFont="1" applyFill="1" applyBorder="1" applyAlignment="1">
      <alignment/>
    </xf>
    <xf numFmtId="168" fontId="33" fillId="0" borderId="14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6" fontId="31" fillId="32" borderId="10" xfId="0" applyNumberFormat="1" applyFont="1" applyFill="1" applyBorder="1" applyAlignment="1">
      <alignment horizontal="right"/>
    </xf>
    <xf numFmtId="164" fontId="30" fillId="32" borderId="10" xfId="0" applyNumberFormat="1" applyFont="1" applyFill="1" applyBorder="1" applyAlignment="1">
      <alignment horizontal="right"/>
    </xf>
    <xf numFmtId="3" fontId="33" fillId="32" borderId="10" xfId="0" applyNumberFormat="1" applyFont="1" applyFill="1" applyBorder="1" applyAlignment="1">
      <alignment horizontal="right"/>
    </xf>
    <xf numFmtId="4" fontId="33" fillId="32" borderId="10" xfId="0" applyNumberFormat="1" applyFont="1" applyFill="1" applyBorder="1" applyAlignment="1">
      <alignment horizontal="right"/>
    </xf>
    <xf numFmtId="3" fontId="30" fillId="32" borderId="10" xfId="0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4" fontId="34" fillId="0" borderId="12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center"/>
    </xf>
    <xf numFmtId="3" fontId="34" fillId="0" borderId="17" xfId="0" applyNumberFormat="1" applyFont="1" applyBorder="1" applyAlignment="1">
      <alignment horizontal="center"/>
    </xf>
    <xf numFmtId="4" fontId="34" fillId="0" borderId="17" xfId="0" applyNumberFormat="1" applyFont="1" applyBorder="1" applyAlignment="1">
      <alignment horizontal="center"/>
    </xf>
    <xf numFmtId="168" fontId="34" fillId="0" borderId="19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4" fontId="34" fillId="0" borderId="18" xfId="0" applyNumberFormat="1" applyFont="1" applyBorder="1" applyAlignment="1">
      <alignment horizontal="center"/>
    </xf>
    <xf numFmtId="3" fontId="34" fillId="0" borderId="18" xfId="0" applyNumberFormat="1" applyFont="1" applyBorder="1" applyAlignment="1">
      <alignment horizontal="center"/>
    </xf>
    <xf numFmtId="3" fontId="34" fillId="0" borderId="21" xfId="0" applyNumberFormat="1" applyFont="1" applyBorder="1" applyAlignment="1">
      <alignment horizontal="center"/>
    </xf>
    <xf numFmtId="4" fontId="34" fillId="0" borderId="13" xfId="0" applyNumberFormat="1" applyFont="1" applyBorder="1" applyAlignment="1">
      <alignment horizontal="center"/>
    </xf>
    <xf numFmtId="168" fontId="34" fillId="0" borderId="22" xfId="0" applyNumberFormat="1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4" fontId="34" fillId="0" borderId="14" xfId="0" applyNumberFormat="1" applyFont="1" applyBorder="1" applyAlignment="1">
      <alignment horizontal="center"/>
    </xf>
    <xf numFmtId="3" fontId="34" fillId="0" borderId="14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4" fontId="34" fillId="0" borderId="22" xfId="0" applyNumberFormat="1" applyFont="1" applyBorder="1" applyAlignment="1">
      <alignment horizontal="center"/>
    </xf>
    <xf numFmtId="168" fontId="34" fillId="0" borderId="14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1" fontId="32" fillId="0" borderId="13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0" fontId="44" fillId="0" borderId="18" xfId="0" applyFont="1" applyFill="1" applyBorder="1" applyAlignment="1">
      <alignment/>
    </xf>
    <xf numFmtId="0" fontId="30" fillId="0" borderId="20" xfId="0" applyFont="1" applyBorder="1" applyAlignment="1">
      <alignment horizontal="right"/>
    </xf>
    <xf numFmtId="0" fontId="30" fillId="0" borderId="22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23" xfId="0" applyFont="1" applyBorder="1" applyAlignment="1">
      <alignment/>
    </xf>
    <xf numFmtId="0" fontId="33" fillId="0" borderId="10" xfId="0" applyFont="1" applyBorder="1" applyAlignment="1">
      <alignment/>
    </xf>
    <xf numFmtId="0" fontId="35" fillId="0" borderId="18" xfId="0" applyFont="1" applyFill="1" applyBorder="1" applyAlignment="1">
      <alignment/>
    </xf>
    <xf numFmtId="0" fontId="35" fillId="0" borderId="20" xfId="0" applyFont="1" applyBorder="1" applyAlignment="1">
      <alignment/>
    </xf>
    <xf numFmtId="0" fontId="35" fillId="0" borderId="19" xfId="0" applyFont="1" applyBorder="1" applyAlignment="1">
      <alignment/>
    </xf>
    <xf numFmtId="0" fontId="30" fillId="32" borderId="17" xfId="0" applyFont="1" applyFill="1" applyBorder="1" applyAlignment="1">
      <alignment/>
    </xf>
    <xf numFmtId="0" fontId="30" fillId="32" borderId="12" xfId="0" applyFont="1" applyFill="1" applyBorder="1" applyAlignment="1">
      <alignment/>
    </xf>
    <xf numFmtId="0" fontId="30" fillId="32" borderId="23" xfId="0" applyFont="1" applyFill="1" applyBorder="1" applyAlignment="1">
      <alignment/>
    </xf>
    <xf numFmtId="0" fontId="45" fillId="0" borderId="0" xfId="0" applyFont="1" applyAlignment="1">
      <alignment/>
    </xf>
    <xf numFmtId="0" fontId="30" fillId="32" borderId="21" xfId="0" applyFont="1" applyFill="1" applyBorder="1" applyAlignment="1">
      <alignment/>
    </xf>
    <xf numFmtId="0" fontId="30" fillId="32" borderId="18" xfId="0" applyFont="1" applyFill="1" applyBorder="1" applyAlignment="1">
      <alignment/>
    </xf>
    <xf numFmtId="0" fontId="33" fillId="32" borderId="23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0" fontId="30" fillId="32" borderId="13" xfId="0" applyFont="1" applyFill="1" applyBorder="1" applyAlignment="1">
      <alignment/>
    </xf>
    <xf numFmtId="0" fontId="30" fillId="32" borderId="14" xfId="0" applyFont="1" applyFill="1" applyBorder="1" applyAlignment="1">
      <alignment/>
    </xf>
    <xf numFmtId="0" fontId="44" fillId="0" borderId="21" xfId="0" applyFont="1" applyBorder="1" applyAlignment="1">
      <alignment/>
    </xf>
    <xf numFmtId="0" fontId="30" fillId="0" borderId="18" xfId="0" applyFont="1" applyBorder="1" applyAlignment="1">
      <alignment horizontal="right"/>
    </xf>
    <xf numFmtId="0" fontId="44" fillId="0" borderId="22" xfId="0" applyFont="1" applyBorder="1" applyAlignment="1">
      <alignment/>
    </xf>
    <xf numFmtId="0" fontId="30" fillId="0" borderId="10" xfId="0" applyFont="1" applyBorder="1" applyAlignment="1">
      <alignment/>
    </xf>
    <xf numFmtId="0" fontId="44" fillId="0" borderId="23" xfId="0" applyFont="1" applyBorder="1" applyAlignment="1">
      <alignment/>
    </xf>
    <xf numFmtId="0" fontId="30" fillId="0" borderId="12" xfId="0" applyFont="1" applyBorder="1" applyAlignment="1">
      <alignment horizontal="right"/>
    </xf>
    <xf numFmtId="0" fontId="30" fillId="32" borderId="10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5" fillId="0" borderId="20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0" fillId="32" borderId="19" xfId="0" applyFont="1" applyFill="1" applyBorder="1" applyAlignment="1">
      <alignment/>
    </xf>
    <xf numFmtId="0" fontId="30" fillId="32" borderId="20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44" fillId="0" borderId="18" xfId="0" applyFont="1" applyBorder="1" applyAlignment="1">
      <alignment/>
    </xf>
    <xf numFmtId="0" fontId="30" fillId="0" borderId="20" xfId="0" applyFont="1" applyBorder="1" applyAlignment="1">
      <alignment/>
    </xf>
    <xf numFmtId="0" fontId="35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35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3" xfId="0" applyFont="1" applyBorder="1" applyAlignment="1">
      <alignment/>
    </xf>
    <xf numFmtId="0" fontId="38" fillId="0" borderId="10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44" fillId="0" borderId="14" xfId="0" applyFont="1" applyBorder="1" applyAlignment="1">
      <alignment/>
    </xf>
    <xf numFmtId="0" fontId="42" fillId="0" borderId="0" xfId="0" applyFont="1" applyFill="1" applyBorder="1" applyAlignment="1">
      <alignment/>
    </xf>
    <xf numFmtId="0" fontId="30" fillId="32" borderId="15" xfId="0" applyFont="1" applyFill="1" applyBorder="1" applyAlignment="1">
      <alignment/>
    </xf>
    <xf numFmtId="0" fontId="30" fillId="32" borderId="22" xfId="0" applyFont="1" applyFill="1" applyBorder="1" applyAlignment="1">
      <alignment/>
    </xf>
    <xf numFmtId="0" fontId="30" fillId="32" borderId="16" xfId="0" applyFont="1" applyFill="1" applyBorder="1" applyAlignment="1">
      <alignment/>
    </xf>
    <xf numFmtId="0" fontId="30" fillId="0" borderId="18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13" xfId="0" applyFont="1" applyBorder="1" applyAlignment="1">
      <alignment/>
    </xf>
    <xf numFmtId="0" fontId="35" fillId="32" borderId="10" xfId="0" applyFont="1" applyFill="1" applyBorder="1" applyAlignment="1">
      <alignment/>
    </xf>
    <xf numFmtId="0" fontId="35" fillId="0" borderId="22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4" xfId="0" applyFont="1" applyBorder="1" applyAlignment="1">
      <alignment/>
    </xf>
    <xf numFmtId="0" fontId="44" fillId="32" borderId="23" xfId="0" applyFont="1" applyFill="1" applyBorder="1" applyAlignment="1">
      <alignment/>
    </xf>
    <xf numFmtId="0" fontId="35" fillId="0" borderId="12" xfId="0" applyFont="1" applyBorder="1" applyAlignment="1">
      <alignment/>
    </xf>
    <xf numFmtId="0" fontId="44" fillId="0" borderId="20" xfId="0" applyFont="1" applyBorder="1" applyAlignment="1">
      <alignment/>
    </xf>
    <xf numFmtId="0" fontId="36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0" xfId="0" applyFont="1" applyBorder="1" applyAlignment="1">
      <alignment/>
    </xf>
    <xf numFmtId="0" fontId="36" fillId="0" borderId="14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0" fillId="0" borderId="22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4" fillId="0" borderId="22" xfId="0" applyFont="1" applyBorder="1" applyAlignment="1">
      <alignment/>
    </xf>
    <xf numFmtId="0" fontId="36" fillId="0" borderId="14" xfId="0" applyFont="1" applyBorder="1" applyAlignment="1">
      <alignment/>
    </xf>
    <xf numFmtId="0" fontId="34" fillId="0" borderId="23" xfId="0" applyFont="1" applyBorder="1" applyAlignment="1">
      <alignment/>
    </xf>
    <xf numFmtId="0" fontId="46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36" fillId="0" borderId="12" xfId="0" applyFont="1" applyBorder="1" applyAlignment="1">
      <alignment/>
    </xf>
    <xf numFmtId="0" fontId="38" fillId="0" borderId="12" xfId="0" applyFont="1" applyBorder="1" applyAlignment="1">
      <alignment/>
    </xf>
    <xf numFmtId="49" fontId="30" fillId="32" borderId="18" xfId="0" applyNumberFormat="1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vertical="center" wrapText="1"/>
    </xf>
    <xf numFmtId="0" fontId="35" fillId="0" borderId="21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0" fillId="32" borderId="14" xfId="0" applyFont="1" applyFill="1" applyBorder="1" applyAlignment="1">
      <alignment vertical="center" wrapText="1"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8" fillId="0" borderId="0" xfId="0" applyFont="1" applyAlignment="1">
      <alignment/>
    </xf>
    <xf numFmtId="0" fontId="38" fillId="0" borderId="23" xfId="0" applyFont="1" applyBorder="1" applyAlignment="1">
      <alignment/>
    </xf>
    <xf numFmtId="0" fontId="30" fillId="32" borderId="24" xfId="0" applyFont="1" applyFill="1" applyBorder="1" applyAlignment="1">
      <alignment/>
    </xf>
    <xf numFmtId="0" fontId="35" fillId="32" borderId="24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21" xfId="0" applyFont="1" applyFill="1" applyBorder="1" applyAlignment="1">
      <alignment/>
    </xf>
    <xf numFmtId="0" fontId="30" fillId="32" borderId="17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0" fontId="30" fillId="32" borderId="23" xfId="0" applyFont="1" applyFill="1" applyBorder="1" applyAlignment="1">
      <alignment horizontal="center"/>
    </xf>
    <xf numFmtId="164" fontId="30" fillId="32" borderId="10" xfId="0" applyNumberFormat="1" applyFont="1" applyFill="1" applyBorder="1" applyAlignment="1">
      <alignment horizontal="left"/>
    </xf>
    <xf numFmtId="0" fontId="30" fillId="32" borderId="21" xfId="0" applyFont="1" applyFill="1" applyBorder="1" applyAlignment="1">
      <alignment horizontal="center"/>
    </xf>
    <xf numFmtId="0" fontId="30" fillId="32" borderId="18" xfId="0" applyFont="1" applyFill="1" applyBorder="1" applyAlignment="1">
      <alignment horizontal="center"/>
    </xf>
    <xf numFmtId="0" fontId="30" fillId="32" borderId="13" xfId="0" applyFont="1" applyFill="1" applyBorder="1" applyAlignment="1">
      <alignment horizontal="center"/>
    </xf>
    <xf numFmtId="0" fontId="30" fillId="32" borderId="14" xfId="0" applyFont="1" applyFill="1" applyBorder="1" applyAlignment="1">
      <alignment horizontal="center"/>
    </xf>
    <xf numFmtId="164" fontId="35" fillId="32" borderId="1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left"/>
    </xf>
    <xf numFmtId="166" fontId="31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right"/>
    </xf>
    <xf numFmtId="168" fontId="33" fillId="0" borderId="0" xfId="0" applyNumberFormat="1" applyFont="1" applyFill="1" applyBorder="1" applyAlignment="1">
      <alignment/>
    </xf>
    <xf numFmtId="166" fontId="49" fillId="0" borderId="0" xfId="0" applyNumberFormat="1" applyFont="1" applyFill="1" applyBorder="1" applyAlignment="1">
      <alignment horizontal="right"/>
    </xf>
    <xf numFmtId="166" fontId="32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horizontal="right"/>
    </xf>
    <xf numFmtId="167" fontId="34" fillId="0" borderId="0" xfId="0" applyNumberFormat="1" applyFont="1" applyFill="1" applyBorder="1" applyAlignment="1">
      <alignment/>
    </xf>
    <xf numFmtId="3" fontId="35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168" fontId="3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4" fontId="34" fillId="0" borderId="0" xfId="0" applyNumberFormat="1" applyFont="1" applyBorder="1" applyAlignment="1">
      <alignment/>
    </xf>
    <xf numFmtId="168" fontId="34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170" fontId="33" fillId="0" borderId="13" xfId="0" applyNumberFormat="1" applyFont="1" applyBorder="1" applyAlignment="1">
      <alignment/>
    </xf>
    <xf numFmtId="0" fontId="33" fillId="0" borderId="0" xfId="0" applyFont="1" applyBorder="1" applyAlignment="1">
      <alignment/>
    </xf>
    <xf numFmtId="4" fontId="33" fillId="0" borderId="0" xfId="0" applyNumberFormat="1" applyFont="1" applyBorder="1" applyAlignment="1">
      <alignment/>
    </xf>
    <xf numFmtId="164" fontId="33" fillId="0" borderId="0" xfId="0" applyNumberFormat="1" applyFont="1" applyBorder="1" applyAlignment="1">
      <alignment/>
    </xf>
    <xf numFmtId="170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/>
    </xf>
    <xf numFmtId="0" fontId="30" fillId="32" borderId="11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164" fontId="31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/>
    </xf>
    <xf numFmtId="167" fontId="31" fillId="0" borderId="17" xfId="0" applyNumberFormat="1" applyFont="1" applyBorder="1" applyAlignment="1">
      <alignment/>
    </xf>
    <xf numFmtId="168" fontId="31" fillId="0" borderId="12" xfId="0" applyNumberFormat="1" applyFont="1" applyBorder="1" applyAlignment="1">
      <alignment/>
    </xf>
    <xf numFmtId="164" fontId="36" fillId="0" borderId="15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167" fontId="36" fillId="0" borderId="17" xfId="0" applyNumberFormat="1" applyFont="1" applyBorder="1" applyAlignment="1">
      <alignment/>
    </xf>
    <xf numFmtId="4" fontId="36" fillId="0" borderId="12" xfId="0" applyNumberFormat="1" applyFont="1" applyBorder="1" applyAlignment="1">
      <alignment/>
    </xf>
    <xf numFmtId="164" fontId="35" fillId="32" borderId="15" xfId="0" applyNumberFormat="1" applyFont="1" applyFill="1" applyBorder="1" applyAlignment="1">
      <alignment/>
    </xf>
    <xf numFmtId="164" fontId="35" fillId="32" borderId="12" xfId="0" applyNumberFormat="1" applyFont="1" applyFill="1" applyBorder="1" applyAlignment="1">
      <alignment/>
    </xf>
    <xf numFmtId="4" fontId="35" fillId="32" borderId="15" xfId="0" applyNumberFormat="1" applyFont="1" applyFill="1" applyBorder="1" applyAlignment="1">
      <alignment/>
    </xf>
    <xf numFmtId="164" fontId="35" fillId="32" borderId="24" xfId="0" applyNumberFormat="1" applyFont="1" applyFill="1" applyBorder="1" applyAlignment="1">
      <alignment/>
    </xf>
    <xf numFmtId="4" fontId="35" fillId="32" borderId="24" xfId="0" applyNumberFormat="1" applyFont="1" applyFill="1" applyBorder="1" applyAlignment="1">
      <alignment/>
    </xf>
    <xf numFmtId="167" fontId="30" fillId="32" borderId="17" xfId="0" applyNumberFormat="1" applyFont="1" applyFill="1" applyBorder="1" applyAlignment="1">
      <alignment/>
    </xf>
    <xf numFmtId="168" fontId="30" fillId="32" borderId="12" xfId="0" applyNumberFormat="1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4" fontId="34" fillId="0" borderId="10" xfId="0" applyNumberFormat="1" applyFont="1" applyFill="1" applyBorder="1" applyAlignment="1">
      <alignment/>
    </xf>
    <xf numFmtId="1" fontId="36" fillId="0" borderId="11" xfId="0" applyNumberFormat="1" applyFont="1" applyBorder="1" applyAlignment="1">
      <alignment/>
    </xf>
    <xf numFmtId="168" fontId="36" fillId="0" borderId="10" xfId="0" applyNumberFormat="1" applyFont="1" applyBorder="1" applyAlignment="1">
      <alignment/>
    </xf>
    <xf numFmtId="167" fontId="32" fillId="0" borderId="17" xfId="0" applyNumberFormat="1" applyFont="1" applyBorder="1" applyAlignment="1">
      <alignment/>
    </xf>
    <xf numFmtId="167" fontId="50" fillId="0" borderId="17" xfId="0" applyNumberFormat="1" applyFont="1" applyBorder="1" applyAlignment="1">
      <alignment/>
    </xf>
    <xf numFmtId="0" fontId="30" fillId="0" borderId="21" xfId="0" applyFont="1" applyFill="1" applyBorder="1" applyAlignment="1">
      <alignment/>
    </xf>
    <xf numFmtId="0" fontId="34" fillId="0" borderId="21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170" fontId="34" fillId="0" borderId="10" xfId="0" applyNumberFormat="1" applyFont="1" applyBorder="1" applyAlignment="1">
      <alignment/>
    </xf>
    <xf numFmtId="170" fontId="37" fillId="0" borderId="10" xfId="0" applyNumberFormat="1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4" xfId="0" applyFont="1" applyBorder="1" applyAlignment="1">
      <alignment/>
    </xf>
    <xf numFmtId="0" fontId="38" fillId="0" borderId="23" xfId="0" applyFont="1" applyFill="1" applyBorder="1" applyAlignment="1">
      <alignment/>
    </xf>
    <xf numFmtId="4" fontId="32" fillId="0" borderId="0" xfId="0" applyNumberFormat="1" applyFont="1" applyBorder="1" applyAlignment="1">
      <alignment/>
    </xf>
    <xf numFmtId="170" fontId="32" fillId="0" borderId="0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38" fillId="0" borderId="22" xfId="0" applyFont="1" applyFill="1" applyBorder="1" applyAlignment="1">
      <alignment/>
    </xf>
    <xf numFmtId="164" fontId="30" fillId="32" borderId="0" xfId="0" applyNumberFormat="1" applyFont="1" applyFill="1" applyBorder="1" applyAlignment="1">
      <alignment/>
    </xf>
    <xf numFmtId="164" fontId="30" fillId="32" borderId="18" xfId="0" applyNumberFormat="1" applyFont="1" applyFill="1" applyBorder="1" applyAlignment="1">
      <alignment/>
    </xf>
    <xf numFmtId="4" fontId="30" fillId="32" borderId="0" xfId="0" applyNumberFormat="1" applyFont="1" applyFill="1" applyBorder="1" applyAlignment="1">
      <alignment/>
    </xf>
    <xf numFmtId="167" fontId="30" fillId="32" borderId="21" xfId="0" applyNumberFormat="1" applyFont="1" applyFill="1" applyBorder="1" applyAlignment="1">
      <alignment/>
    </xf>
    <xf numFmtId="0" fontId="46" fillId="0" borderId="21" xfId="0" applyFont="1" applyBorder="1" applyAlignment="1">
      <alignment/>
    </xf>
    <xf numFmtId="0" fontId="30" fillId="32" borderId="21" xfId="0" applyFont="1" applyFill="1" applyBorder="1" applyAlignment="1">
      <alignment/>
    </xf>
    <xf numFmtId="0" fontId="30" fillId="32" borderId="18" xfId="0" applyFont="1" applyFill="1" applyBorder="1" applyAlignment="1">
      <alignment/>
    </xf>
    <xf numFmtId="0" fontId="30" fillId="32" borderId="22" xfId="0" applyFont="1" applyFill="1" applyBorder="1" applyAlignment="1">
      <alignment/>
    </xf>
    <xf numFmtId="3" fontId="30" fillId="32" borderId="14" xfId="0" applyNumberFormat="1" applyFont="1" applyFill="1" applyBorder="1" applyAlignment="1">
      <alignment/>
    </xf>
    <xf numFmtId="167" fontId="30" fillId="32" borderId="13" xfId="0" applyNumberFormat="1" applyFont="1" applyFill="1" applyBorder="1" applyAlignment="1">
      <alignment/>
    </xf>
    <xf numFmtId="168" fontId="34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Border="1" applyAlignment="1">
      <alignment/>
    </xf>
    <xf numFmtId="166" fontId="45" fillId="0" borderId="0" xfId="0" applyNumberFormat="1" applyFont="1" applyAlignment="1">
      <alignment/>
    </xf>
    <xf numFmtId="4" fontId="30" fillId="0" borderId="0" xfId="0" applyNumberFormat="1" applyFont="1" applyBorder="1" applyAlignment="1">
      <alignment/>
    </xf>
    <xf numFmtId="164" fontId="34" fillId="0" borderId="0" xfId="0" applyNumberFormat="1" applyFont="1" applyBorder="1" applyAlignment="1">
      <alignment/>
    </xf>
    <xf numFmtId="4" fontId="32" fillId="0" borderId="0" xfId="0" applyNumberFormat="1" applyFont="1" applyFill="1" applyBorder="1" applyAlignment="1">
      <alignment horizontal="right"/>
    </xf>
    <xf numFmtId="168" fontId="49" fillId="0" borderId="10" xfId="0" applyNumberFormat="1" applyFont="1" applyBorder="1" applyAlignment="1">
      <alignment/>
    </xf>
    <xf numFmtId="167" fontId="34" fillId="0" borderId="10" xfId="0" applyNumberFormat="1" applyFont="1" applyBorder="1" applyAlignment="1">
      <alignment/>
    </xf>
    <xf numFmtId="167" fontId="49" fillId="0" borderId="10" xfId="0" applyNumberFormat="1" applyFont="1" applyBorder="1" applyAlignment="1">
      <alignment/>
    </xf>
    <xf numFmtId="164" fontId="52" fillId="0" borderId="10" xfId="0" applyNumberFormat="1" applyFont="1" applyBorder="1" applyAlignment="1">
      <alignment/>
    </xf>
    <xf numFmtId="167" fontId="35" fillId="0" borderId="11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170" fontId="37" fillId="0" borderId="13" xfId="0" applyNumberFormat="1" applyFont="1" applyBorder="1" applyAlignment="1">
      <alignment/>
    </xf>
    <xf numFmtId="0" fontId="38" fillId="0" borderId="22" xfId="0" applyFont="1" applyBorder="1" applyAlignment="1">
      <alignment/>
    </xf>
    <xf numFmtId="168" fontId="39" fillId="0" borderId="10" xfId="0" applyNumberFormat="1" applyFont="1" applyBorder="1" applyAlignment="1">
      <alignment/>
    </xf>
    <xf numFmtId="170" fontId="35" fillId="0" borderId="11" xfId="0" applyNumberFormat="1" applyFont="1" applyBorder="1" applyAlignment="1">
      <alignment/>
    </xf>
    <xf numFmtId="4" fontId="32" fillId="0" borderId="12" xfId="0" applyNumberFormat="1" applyFont="1" applyBorder="1" applyAlignment="1">
      <alignment/>
    </xf>
    <xf numFmtId="164" fontId="32" fillId="0" borderId="12" xfId="0" applyNumberFormat="1" applyFont="1" applyBorder="1" applyAlignment="1">
      <alignment/>
    </xf>
    <xf numFmtId="168" fontId="49" fillId="0" borderId="10" xfId="0" applyNumberFormat="1" applyFont="1" applyFill="1" applyBorder="1" applyAlignment="1">
      <alignment/>
    </xf>
    <xf numFmtId="168" fontId="35" fillId="0" borderId="10" xfId="0" applyNumberFormat="1" applyFont="1" applyBorder="1" applyAlignment="1">
      <alignment/>
    </xf>
    <xf numFmtId="4" fontId="35" fillId="0" borderId="12" xfId="0" applyNumberFormat="1" applyFont="1" applyBorder="1" applyAlignment="1">
      <alignment/>
    </xf>
    <xf numFmtId="164" fontId="35" fillId="0" borderId="12" xfId="0" applyNumberFormat="1" applyFont="1" applyBorder="1" applyAlignment="1">
      <alignment/>
    </xf>
    <xf numFmtId="167" fontId="34" fillId="0" borderId="0" xfId="0" applyNumberFormat="1" applyFont="1" applyBorder="1" applyAlignment="1">
      <alignment/>
    </xf>
    <xf numFmtId="4" fontId="35" fillId="0" borderId="14" xfId="0" applyNumberFormat="1" applyFont="1" applyFill="1" applyBorder="1" applyAlignment="1">
      <alignment/>
    </xf>
    <xf numFmtId="164" fontId="35" fillId="0" borderId="14" xfId="0" applyNumberFormat="1" applyFont="1" applyFill="1" applyBorder="1" applyAlignment="1">
      <alignment/>
    </xf>
    <xf numFmtId="0" fontId="35" fillId="0" borderId="19" xfId="0" applyFont="1" applyFill="1" applyBorder="1" applyAlignment="1">
      <alignment/>
    </xf>
    <xf numFmtId="4" fontId="32" fillId="0" borderId="14" xfId="0" applyNumberFormat="1" applyFont="1" applyBorder="1" applyAlignment="1">
      <alignment/>
    </xf>
    <xf numFmtId="164" fontId="32" fillId="0" borderId="14" xfId="0" applyNumberFormat="1" applyFont="1" applyBorder="1" applyAlignment="1">
      <alignment/>
    </xf>
    <xf numFmtId="167" fontId="32" fillId="0" borderId="13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4" fontId="30" fillId="32" borderId="12" xfId="0" applyNumberFormat="1" applyFont="1" applyFill="1" applyBorder="1" applyAlignment="1">
      <alignment/>
    </xf>
    <xf numFmtId="164" fontId="30" fillId="32" borderId="15" xfId="0" applyNumberFormat="1" applyFont="1" applyFill="1" applyBorder="1" applyAlignment="1">
      <alignment/>
    </xf>
    <xf numFmtId="164" fontId="32" fillId="0" borderId="15" xfId="0" applyNumberFormat="1" applyFont="1" applyBorder="1" applyAlignment="1">
      <alignment/>
    </xf>
    <xf numFmtId="4" fontId="32" fillId="0" borderId="15" xfId="0" applyNumberFormat="1" applyFont="1" applyBorder="1" applyAlignment="1">
      <alignment/>
    </xf>
    <xf numFmtId="168" fontId="32" fillId="0" borderId="12" xfId="0" applyNumberFormat="1" applyFont="1" applyBorder="1" applyAlignment="1">
      <alignment/>
    </xf>
    <xf numFmtId="164" fontId="32" fillId="0" borderId="24" xfId="0" applyNumberFormat="1" applyFont="1" applyBorder="1" applyAlignment="1">
      <alignment/>
    </xf>
    <xf numFmtId="4" fontId="32" fillId="0" borderId="24" xfId="0" applyNumberFormat="1" applyFont="1" applyBorder="1" applyAlignment="1">
      <alignment/>
    </xf>
    <xf numFmtId="0" fontId="32" fillId="0" borderId="14" xfId="0" applyFont="1" applyBorder="1" applyAlignment="1">
      <alignment/>
    </xf>
    <xf numFmtId="4" fontId="34" fillId="32" borderId="12" xfId="0" applyNumberFormat="1" applyFont="1" applyFill="1" applyBorder="1" applyAlignment="1">
      <alignment/>
    </xf>
    <xf numFmtId="4" fontId="33" fillId="32" borderId="12" xfId="0" applyNumberFormat="1" applyFont="1" applyFill="1" applyBorder="1" applyAlignment="1">
      <alignment/>
    </xf>
    <xf numFmtId="4" fontId="33" fillId="32" borderId="18" xfId="0" applyNumberFormat="1" applyFont="1" applyFill="1" applyBorder="1" applyAlignment="1">
      <alignment/>
    </xf>
    <xf numFmtId="0" fontId="37" fillId="0" borderId="10" xfId="0" applyFont="1" applyBorder="1" applyAlignment="1">
      <alignment/>
    </xf>
    <xf numFmtId="0" fontId="34" fillId="0" borderId="23" xfId="0" applyFont="1" applyFill="1" applyBorder="1" applyAlignment="1">
      <alignment/>
    </xf>
    <xf numFmtId="4" fontId="37" fillId="0" borderId="14" xfId="0" applyNumberFormat="1" applyFont="1" applyBorder="1" applyAlignment="1">
      <alignment/>
    </xf>
    <xf numFmtId="164" fontId="37" fillId="0" borderId="14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37" fillId="0" borderId="23" xfId="0" applyFont="1" applyFill="1" applyBorder="1" applyAlignment="1">
      <alignment/>
    </xf>
    <xf numFmtId="164" fontId="34" fillId="0" borderId="0" xfId="0" applyNumberFormat="1" applyFont="1" applyFill="1" applyBorder="1" applyAlignment="1">
      <alignment horizontal="right"/>
    </xf>
    <xf numFmtId="4" fontId="35" fillId="0" borderId="15" xfId="0" applyNumberFormat="1" applyFont="1" applyBorder="1" applyAlignment="1">
      <alignment/>
    </xf>
    <xf numFmtId="170" fontId="34" fillId="0" borderId="17" xfId="0" applyNumberFormat="1" applyFont="1" applyBorder="1" applyAlignment="1">
      <alignment/>
    </xf>
    <xf numFmtId="168" fontId="34" fillId="0" borderId="12" xfId="0" applyNumberFormat="1" applyFont="1" applyBorder="1" applyAlignment="1">
      <alignment/>
    </xf>
    <xf numFmtId="0" fontId="30" fillId="0" borderId="15" xfId="0" applyFont="1" applyFill="1" applyBorder="1" applyAlignment="1">
      <alignment/>
    </xf>
    <xf numFmtId="4" fontId="30" fillId="0" borderId="15" xfId="0" applyNumberFormat="1" applyFont="1" applyBorder="1" applyAlignment="1">
      <alignment/>
    </xf>
    <xf numFmtId="170" fontId="33" fillId="0" borderId="17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8" fontId="33" fillId="32" borderId="12" xfId="0" applyNumberFormat="1" applyFont="1" applyFill="1" applyBorder="1" applyAlignment="1">
      <alignment/>
    </xf>
    <xf numFmtId="0" fontId="38" fillId="0" borderId="15" xfId="0" applyFont="1" applyFill="1" applyBorder="1" applyAlignment="1">
      <alignment/>
    </xf>
    <xf numFmtId="4" fontId="38" fillId="0" borderId="12" xfId="0" applyNumberFormat="1" applyFont="1" applyBorder="1" applyAlignment="1">
      <alignment/>
    </xf>
    <xf numFmtId="164" fontId="38" fillId="0" borderId="12" xfId="0" applyNumberFormat="1" applyFont="1" applyBorder="1" applyAlignment="1">
      <alignment/>
    </xf>
    <xf numFmtId="4" fontId="38" fillId="0" borderId="15" xfId="0" applyNumberFormat="1" applyFont="1" applyBorder="1" applyAlignment="1">
      <alignment/>
    </xf>
    <xf numFmtId="168" fontId="37" fillId="0" borderId="12" xfId="0" applyNumberFormat="1" applyFont="1" applyBorder="1" applyAlignment="1">
      <alignment/>
    </xf>
    <xf numFmtId="170" fontId="34" fillId="32" borderId="17" xfId="0" applyNumberFormat="1" applyFont="1" applyFill="1" applyBorder="1" applyAlignment="1">
      <alignment/>
    </xf>
    <xf numFmtId="0" fontId="32" fillId="0" borderId="21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8" xfId="0" applyFont="1" applyBorder="1" applyAlignment="1">
      <alignment/>
    </xf>
    <xf numFmtId="3" fontId="35" fillId="0" borderId="14" xfId="0" applyNumberFormat="1" applyFont="1" applyBorder="1" applyAlignment="1">
      <alignment/>
    </xf>
    <xf numFmtId="4" fontId="35" fillId="0" borderId="13" xfId="0" applyNumberFormat="1" applyFont="1" applyBorder="1" applyAlignment="1">
      <alignment/>
    </xf>
    <xf numFmtId="4" fontId="35" fillId="0" borderId="14" xfId="0" applyNumberFormat="1" applyFont="1" applyBorder="1" applyAlignment="1">
      <alignment/>
    </xf>
    <xf numFmtId="0" fontId="35" fillId="0" borderId="22" xfId="0" applyFont="1" applyBorder="1" applyAlignment="1">
      <alignment/>
    </xf>
    <xf numFmtId="0" fontId="38" fillId="0" borderId="14" xfId="0" applyFont="1" applyBorder="1" applyAlignment="1">
      <alignment/>
    </xf>
    <xf numFmtId="3" fontId="38" fillId="0" borderId="14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4" fontId="38" fillId="0" borderId="14" xfId="0" applyNumberFormat="1" applyFont="1" applyBorder="1" applyAlignment="1">
      <alignment/>
    </xf>
    <xf numFmtId="0" fontId="36" fillId="0" borderId="23" xfId="0" applyFont="1" applyFill="1" applyBorder="1" applyAlignment="1">
      <alignment/>
    </xf>
    <xf numFmtId="170" fontId="34" fillId="0" borderId="0" xfId="0" applyNumberFormat="1" applyFont="1" applyFill="1" applyBorder="1" applyAlignment="1">
      <alignment/>
    </xf>
    <xf numFmtId="4" fontId="35" fillId="0" borderId="2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0" fontId="34" fillId="0" borderId="0" xfId="0" applyNumberFormat="1" applyFont="1" applyBorder="1" applyAlignment="1">
      <alignment/>
    </xf>
    <xf numFmtId="168" fontId="33" fillId="0" borderId="0" xfId="0" applyNumberFormat="1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3" fontId="35" fillId="0" borderId="0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170" fontId="35" fillId="0" borderId="0" xfId="0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168" fontId="33" fillId="0" borderId="12" xfId="0" applyNumberFormat="1" applyFont="1" applyFill="1" applyBorder="1" applyAlignment="1">
      <alignment/>
    </xf>
    <xf numFmtId="168" fontId="31" fillId="0" borderId="0" xfId="0" applyNumberFormat="1" applyFont="1" applyBorder="1" applyAlignment="1">
      <alignment/>
    </xf>
    <xf numFmtId="0" fontId="32" fillId="0" borderId="19" xfId="0" applyFont="1" applyFill="1" applyBorder="1" applyAlignment="1">
      <alignment/>
    </xf>
    <xf numFmtId="4" fontId="32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46" fillId="0" borderId="12" xfId="0" applyFont="1" applyBorder="1" applyAlignment="1">
      <alignment/>
    </xf>
    <xf numFmtId="4" fontId="35" fillId="0" borderId="12" xfId="0" applyNumberFormat="1" applyFont="1" applyFill="1" applyBorder="1" applyAlignment="1">
      <alignment/>
    </xf>
    <xf numFmtId="164" fontId="35" fillId="0" borderId="15" xfId="0" applyNumberFormat="1" applyFont="1" applyFill="1" applyBorder="1" applyAlignment="1">
      <alignment/>
    </xf>
    <xf numFmtId="164" fontId="35" fillId="0" borderId="12" xfId="0" applyNumberFormat="1" applyFont="1" applyFill="1" applyBorder="1" applyAlignment="1">
      <alignment/>
    </xf>
    <xf numFmtId="4" fontId="35" fillId="0" borderId="15" xfId="0" applyNumberFormat="1" applyFont="1" applyFill="1" applyBorder="1" applyAlignment="1">
      <alignment/>
    </xf>
    <xf numFmtId="167" fontId="30" fillId="0" borderId="17" xfId="0" applyNumberFormat="1" applyFont="1" applyFill="1" applyBorder="1" applyAlignment="1">
      <alignment/>
    </xf>
    <xf numFmtId="168" fontId="30" fillId="0" borderId="12" xfId="0" applyNumberFormat="1" applyFont="1" applyFill="1" applyBorder="1" applyAlignment="1">
      <alignment/>
    </xf>
    <xf numFmtId="167" fontId="35" fillId="0" borderId="17" xfId="0" applyNumberFormat="1" applyFont="1" applyFill="1" applyBorder="1" applyAlignment="1">
      <alignment/>
    </xf>
    <xf numFmtId="168" fontId="35" fillId="0" borderId="12" xfId="0" applyNumberFormat="1" applyFont="1" applyFill="1" applyBorder="1" applyAlignment="1">
      <alignment/>
    </xf>
    <xf numFmtId="4" fontId="30" fillId="0" borderId="12" xfId="0" applyNumberFormat="1" applyFont="1" applyFill="1" applyBorder="1" applyAlignment="1">
      <alignment/>
    </xf>
    <xf numFmtId="164" fontId="30" fillId="0" borderId="15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/>
    </xf>
    <xf numFmtId="4" fontId="30" fillId="0" borderId="15" xfId="0" applyNumberFormat="1" applyFont="1" applyFill="1" applyBorder="1" applyAlignment="1">
      <alignment/>
    </xf>
    <xf numFmtId="168" fontId="50" fillId="0" borderId="12" xfId="0" applyNumberFormat="1" applyFont="1" applyBorder="1" applyAlignment="1">
      <alignment/>
    </xf>
    <xf numFmtId="167" fontId="33" fillId="32" borderId="12" xfId="0" applyNumberFormat="1" applyFont="1" applyFill="1" applyBorder="1" applyAlignment="1">
      <alignment/>
    </xf>
    <xf numFmtId="167" fontId="35" fillId="32" borderId="17" xfId="0" applyNumberFormat="1" applyFont="1" applyFill="1" applyBorder="1" applyAlignment="1">
      <alignment/>
    </xf>
    <xf numFmtId="168" fontId="35" fillId="32" borderId="12" xfId="0" applyNumberFormat="1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4" fillId="0" borderId="17" xfId="0" applyFont="1" applyBorder="1" applyAlignment="1">
      <alignment/>
    </xf>
    <xf numFmtId="166" fontId="35" fillId="0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6"/>
  <sheetViews>
    <sheetView tabSelected="1" zoomScalePageLayoutView="0" workbookViewId="0" topLeftCell="A867">
      <selection activeCell="G867" sqref="G867"/>
    </sheetView>
  </sheetViews>
  <sheetFormatPr defaultColWidth="9.00390625" defaultRowHeight="12.75" customHeight="1"/>
  <cols>
    <col min="1" max="1" width="4.00390625" style="4" customWidth="1"/>
    <col min="2" max="2" width="6.00390625" style="4" customWidth="1"/>
    <col min="3" max="3" width="4.875" style="4" customWidth="1"/>
    <col min="4" max="4" width="32.125" style="4" customWidth="1"/>
    <col min="5" max="5" width="10.25390625" style="5" customWidth="1"/>
    <col min="6" max="6" width="9.625" style="5" customWidth="1"/>
    <col min="7" max="7" width="11.375" style="5" customWidth="1"/>
    <col min="8" max="8" width="11.25390625" style="6" customWidth="1"/>
    <col min="9" max="9" width="5.875" style="8" customWidth="1"/>
    <col min="10" max="10" width="5.875" style="9" customWidth="1"/>
    <col min="11" max="11" width="13.125" style="7" bestFit="1" customWidth="1"/>
    <col min="12" max="12" width="9.125" style="1" customWidth="1"/>
    <col min="13" max="13" width="16.00390625" style="1" bestFit="1" customWidth="1"/>
    <col min="14" max="14" width="9.125" style="1" customWidth="1"/>
  </cols>
  <sheetData>
    <row r="1" ht="12.75" customHeight="1">
      <c r="F1" s="12" t="s">
        <v>137</v>
      </c>
    </row>
    <row r="2" ht="12.75" customHeight="1">
      <c r="F2" s="12" t="s">
        <v>0</v>
      </c>
    </row>
    <row r="3" ht="12.75" customHeight="1">
      <c r="F3" s="12" t="s">
        <v>176</v>
      </c>
    </row>
    <row r="4" spans="1:10" ht="12.75" customHeight="1">
      <c r="A4" s="20"/>
      <c r="B4" s="20" t="s">
        <v>118</v>
      </c>
      <c r="C4" s="20"/>
      <c r="D4" s="17"/>
      <c r="E4" s="18"/>
      <c r="F4" s="18"/>
      <c r="G4" s="18"/>
      <c r="H4" s="19"/>
      <c r="I4" s="19"/>
      <c r="J4" s="21"/>
    </row>
    <row r="5" ht="12.75" customHeight="1">
      <c r="H5" s="6" t="s">
        <v>86</v>
      </c>
    </row>
    <row r="6" spans="1:10" ht="12.75" customHeight="1">
      <c r="A6" s="250"/>
      <c r="B6" s="251"/>
      <c r="C6" s="250"/>
      <c r="D6" s="252"/>
      <c r="E6" s="253" t="s">
        <v>1</v>
      </c>
      <c r="F6" s="254" t="s">
        <v>56</v>
      </c>
      <c r="G6" s="255" t="s">
        <v>57</v>
      </c>
      <c r="H6" s="253" t="s">
        <v>1</v>
      </c>
      <c r="I6" s="256" t="s">
        <v>58</v>
      </c>
      <c r="J6" s="257"/>
    </row>
    <row r="7" spans="1:10" ht="12.75" customHeight="1">
      <c r="A7" s="258" t="s">
        <v>53</v>
      </c>
      <c r="B7" s="259" t="s">
        <v>54</v>
      </c>
      <c r="C7" s="258" t="s">
        <v>2</v>
      </c>
      <c r="D7" s="260" t="s">
        <v>55</v>
      </c>
      <c r="E7" s="261" t="s">
        <v>153</v>
      </c>
      <c r="F7" s="262" t="s">
        <v>59</v>
      </c>
      <c r="G7" s="263" t="s">
        <v>60</v>
      </c>
      <c r="H7" s="261" t="s">
        <v>178</v>
      </c>
      <c r="I7" s="264"/>
      <c r="J7" s="265"/>
    </row>
    <row r="8" spans="1:11" ht="12.75" customHeight="1">
      <c r="A8" s="266"/>
      <c r="B8" s="267"/>
      <c r="C8" s="266"/>
      <c r="D8" s="268"/>
      <c r="E8" s="269"/>
      <c r="F8" s="270" t="s">
        <v>177</v>
      </c>
      <c r="G8" s="271" t="s">
        <v>61</v>
      </c>
      <c r="H8" s="269"/>
      <c r="I8" s="272" t="s">
        <v>62</v>
      </c>
      <c r="J8" s="273" t="s">
        <v>63</v>
      </c>
      <c r="K8" s="15"/>
    </row>
    <row r="9" spans="1:10" ht="13.5" customHeight="1">
      <c r="A9" s="274">
        <v>1</v>
      </c>
      <c r="B9" s="274">
        <v>2</v>
      </c>
      <c r="C9" s="274">
        <v>3</v>
      </c>
      <c r="D9" s="275">
        <v>4</v>
      </c>
      <c r="E9" s="276">
        <v>5</v>
      </c>
      <c r="F9" s="276">
        <v>6</v>
      </c>
      <c r="G9" s="276">
        <v>7</v>
      </c>
      <c r="H9" s="277">
        <v>8</v>
      </c>
      <c r="I9" s="278">
        <v>9</v>
      </c>
      <c r="J9" s="279">
        <v>10</v>
      </c>
    </row>
    <row r="10" spans="1:11" ht="12.75" customHeight="1">
      <c r="A10" s="289" t="s">
        <v>3</v>
      </c>
      <c r="B10" s="289"/>
      <c r="C10" s="290"/>
      <c r="D10" s="291" t="s">
        <v>4</v>
      </c>
      <c r="E10" s="140">
        <f>E12</f>
        <v>0</v>
      </c>
      <c r="F10" s="36">
        <f>F12</f>
        <v>4000</v>
      </c>
      <c r="G10" s="36">
        <f>G12</f>
        <v>0</v>
      </c>
      <c r="H10" s="140">
        <f>H12</f>
        <v>0</v>
      </c>
      <c r="I10" s="155">
        <v>0</v>
      </c>
      <c r="J10" s="156">
        <v>0</v>
      </c>
      <c r="K10" s="292"/>
    </row>
    <row r="11" spans="1:11" ht="12.75" customHeight="1">
      <c r="A11" s="293"/>
      <c r="B11" s="293"/>
      <c r="C11" s="294"/>
      <c r="D11" s="295" t="s">
        <v>95</v>
      </c>
      <c r="E11" s="35">
        <v>0</v>
      </c>
      <c r="F11" s="157">
        <v>0</v>
      </c>
      <c r="G11" s="157">
        <v>0</v>
      </c>
      <c r="H11" s="35">
        <v>0</v>
      </c>
      <c r="I11" s="111">
        <v>0</v>
      </c>
      <c r="J11" s="39">
        <v>0</v>
      </c>
      <c r="K11" s="292"/>
    </row>
    <row r="12" spans="1:11" ht="12.75" customHeight="1">
      <c r="A12" s="293"/>
      <c r="B12" s="293"/>
      <c r="C12" s="294"/>
      <c r="D12" s="295" t="s">
        <v>108</v>
      </c>
      <c r="E12" s="35">
        <f>E14</f>
        <v>0</v>
      </c>
      <c r="F12" s="157">
        <f>F14</f>
        <v>4000</v>
      </c>
      <c r="G12" s="157">
        <f>G14</f>
        <v>0</v>
      </c>
      <c r="H12" s="35">
        <f>H14</f>
        <v>0</v>
      </c>
      <c r="I12" s="111">
        <v>0</v>
      </c>
      <c r="J12" s="39">
        <v>0</v>
      </c>
      <c r="K12" s="292"/>
    </row>
    <row r="13" spans="1:11" ht="12.75" customHeight="1">
      <c r="A13" s="293"/>
      <c r="B13" s="293"/>
      <c r="C13" s="294"/>
      <c r="D13" s="296" t="s">
        <v>109</v>
      </c>
      <c r="E13" s="42">
        <v>0</v>
      </c>
      <c r="F13" s="41">
        <v>0</v>
      </c>
      <c r="G13" s="41">
        <v>0</v>
      </c>
      <c r="H13" s="42">
        <v>0</v>
      </c>
      <c r="I13" s="158">
        <v>0</v>
      </c>
      <c r="J13" s="159">
        <v>0</v>
      </c>
      <c r="K13" s="292"/>
    </row>
    <row r="14" spans="1:11" ht="12.75" customHeight="1">
      <c r="A14" s="293"/>
      <c r="B14" s="293"/>
      <c r="C14" s="294"/>
      <c r="D14" s="296" t="s">
        <v>112</v>
      </c>
      <c r="E14" s="42">
        <f>E20</f>
        <v>0</v>
      </c>
      <c r="F14" s="41">
        <f>F20</f>
        <v>4000</v>
      </c>
      <c r="G14" s="41">
        <f>G20</f>
        <v>0</v>
      </c>
      <c r="H14" s="42">
        <f>H20</f>
        <v>0</v>
      </c>
      <c r="I14" s="158">
        <v>0</v>
      </c>
      <c r="J14" s="159">
        <v>0</v>
      </c>
      <c r="K14" s="292"/>
    </row>
    <row r="15" spans="1:11" ht="12.75" customHeight="1">
      <c r="A15" s="297"/>
      <c r="B15" s="297"/>
      <c r="C15" s="298"/>
      <c r="D15" s="296" t="s">
        <v>110</v>
      </c>
      <c r="E15" s="42">
        <v>0</v>
      </c>
      <c r="F15" s="41">
        <v>0</v>
      </c>
      <c r="G15" s="41">
        <v>0</v>
      </c>
      <c r="H15" s="42">
        <v>0</v>
      </c>
      <c r="I15" s="158">
        <v>0</v>
      </c>
      <c r="J15" s="159">
        <v>0</v>
      </c>
      <c r="K15" s="292"/>
    </row>
    <row r="16" spans="1:11" ht="12.75" customHeight="1">
      <c r="A16" s="280"/>
      <c r="B16" s="281" t="s">
        <v>5</v>
      </c>
      <c r="C16" s="282"/>
      <c r="D16" s="283" t="s">
        <v>6</v>
      </c>
      <c r="E16" s="160">
        <f>E18</f>
        <v>0</v>
      </c>
      <c r="F16" s="161">
        <f>F18</f>
        <v>0</v>
      </c>
      <c r="G16" s="161">
        <f>G18</f>
        <v>0</v>
      </c>
      <c r="H16" s="160">
        <f>H18</f>
        <v>0</v>
      </c>
      <c r="I16" s="162">
        <v>0</v>
      </c>
      <c r="J16" s="163">
        <v>0</v>
      </c>
      <c r="K16" s="292"/>
    </row>
    <row r="17" spans="1:11" ht="12.75" customHeight="1">
      <c r="A17" s="280"/>
      <c r="B17" s="281"/>
      <c r="C17" s="284"/>
      <c r="D17" s="285" t="s">
        <v>111</v>
      </c>
      <c r="E17" s="60">
        <v>0</v>
      </c>
      <c r="F17" s="61">
        <v>0</v>
      </c>
      <c r="G17" s="61">
        <v>0</v>
      </c>
      <c r="H17" s="60">
        <v>0</v>
      </c>
      <c r="I17" s="90">
        <v>0</v>
      </c>
      <c r="J17" s="48">
        <v>0</v>
      </c>
      <c r="K17" s="292"/>
    </row>
    <row r="18" spans="1:11" ht="12.75" customHeight="1">
      <c r="A18" s="280"/>
      <c r="B18" s="281"/>
      <c r="C18" s="284"/>
      <c r="D18" s="285" t="s">
        <v>107</v>
      </c>
      <c r="E18" s="60">
        <v>0</v>
      </c>
      <c r="F18" s="61">
        <v>0</v>
      </c>
      <c r="G18" s="61">
        <v>0</v>
      </c>
      <c r="H18" s="60">
        <v>0</v>
      </c>
      <c r="I18" s="90">
        <v>0</v>
      </c>
      <c r="J18" s="48">
        <v>0</v>
      </c>
      <c r="K18" s="292"/>
    </row>
    <row r="19" spans="1:11" ht="12.75" customHeight="1">
      <c r="A19" s="280"/>
      <c r="B19" s="281"/>
      <c r="C19" s="284"/>
      <c r="D19" s="315" t="s">
        <v>109</v>
      </c>
      <c r="E19" s="95">
        <v>0</v>
      </c>
      <c r="F19" s="96">
        <v>0</v>
      </c>
      <c r="G19" s="96">
        <v>0</v>
      </c>
      <c r="H19" s="95">
        <v>0</v>
      </c>
      <c r="I19" s="487">
        <v>0</v>
      </c>
      <c r="J19" s="166">
        <v>0</v>
      </c>
      <c r="K19" s="292"/>
    </row>
    <row r="20" spans="1:11" ht="12.75" customHeight="1">
      <c r="A20" s="280"/>
      <c r="B20" s="281"/>
      <c r="C20" s="284"/>
      <c r="D20" s="315" t="s">
        <v>112</v>
      </c>
      <c r="E20" s="95">
        <v>0</v>
      </c>
      <c r="F20" s="96">
        <v>4000</v>
      </c>
      <c r="G20" s="96">
        <v>0</v>
      </c>
      <c r="H20" s="95">
        <v>0</v>
      </c>
      <c r="I20" s="487">
        <v>0</v>
      </c>
      <c r="J20" s="166">
        <v>0</v>
      </c>
      <c r="K20" s="292"/>
    </row>
    <row r="21" spans="1:11" ht="12.75" customHeight="1">
      <c r="A21" s="286"/>
      <c r="B21" s="287"/>
      <c r="C21" s="288"/>
      <c r="D21" s="315" t="s">
        <v>110</v>
      </c>
      <c r="E21" s="95">
        <v>0</v>
      </c>
      <c r="F21" s="96">
        <v>0</v>
      </c>
      <c r="G21" s="96">
        <v>0</v>
      </c>
      <c r="H21" s="95">
        <v>0</v>
      </c>
      <c r="I21" s="487">
        <v>0</v>
      </c>
      <c r="J21" s="166">
        <v>0</v>
      </c>
      <c r="K21" s="292"/>
    </row>
    <row r="22" spans="1:11" ht="12.75" customHeight="1">
      <c r="A22" s="289" t="s">
        <v>7</v>
      </c>
      <c r="B22" s="289"/>
      <c r="C22" s="290"/>
      <c r="D22" s="291" t="s">
        <v>8</v>
      </c>
      <c r="E22" s="37">
        <f>E24</f>
        <v>141652.87</v>
      </c>
      <c r="F22" s="36">
        <f>F24</f>
        <v>136200</v>
      </c>
      <c r="G22" s="36">
        <f>G24</f>
        <v>138300</v>
      </c>
      <c r="H22" s="37">
        <f>H24</f>
        <v>110437.69</v>
      </c>
      <c r="I22" s="155">
        <f>H22/G22*100</f>
        <v>79.8537165582068</v>
      </c>
      <c r="J22" s="156">
        <f>H22/E22*100</f>
        <v>77.96360920890626</v>
      </c>
      <c r="K22" s="292"/>
    </row>
    <row r="23" spans="1:11" ht="12.75" customHeight="1">
      <c r="A23" s="293"/>
      <c r="B23" s="293"/>
      <c r="C23" s="294"/>
      <c r="D23" s="295" t="s">
        <v>95</v>
      </c>
      <c r="E23" s="35">
        <v>0</v>
      </c>
      <c r="F23" s="157">
        <v>0</v>
      </c>
      <c r="G23" s="157">
        <v>0</v>
      </c>
      <c r="H23" s="35">
        <v>0</v>
      </c>
      <c r="I23" s="111">
        <v>0</v>
      </c>
      <c r="J23" s="39">
        <v>0</v>
      </c>
      <c r="K23" s="292"/>
    </row>
    <row r="24" spans="1:11" ht="12.75" customHeight="1">
      <c r="A24" s="293"/>
      <c r="B24" s="293"/>
      <c r="C24" s="294"/>
      <c r="D24" s="295" t="s">
        <v>108</v>
      </c>
      <c r="E24" s="35">
        <f>E27+E26</f>
        <v>141652.87</v>
      </c>
      <c r="F24" s="157">
        <f>F26+F27</f>
        <v>136200</v>
      </c>
      <c r="G24" s="157">
        <f>G26+G27</f>
        <v>138300</v>
      </c>
      <c r="H24" s="35">
        <f>H27+H26</f>
        <v>110437.69</v>
      </c>
      <c r="I24" s="111">
        <f>H24/G24*100</f>
        <v>79.8537165582068</v>
      </c>
      <c r="J24" s="39">
        <f>H24/E24*100</f>
        <v>77.96360920890626</v>
      </c>
      <c r="K24" s="292"/>
    </row>
    <row r="25" spans="1:11" ht="12.75" customHeight="1">
      <c r="A25" s="293"/>
      <c r="B25" s="293"/>
      <c r="C25" s="294"/>
      <c r="D25" s="296" t="s">
        <v>109</v>
      </c>
      <c r="E25" s="42">
        <v>0</v>
      </c>
      <c r="F25" s="41">
        <v>0</v>
      </c>
      <c r="G25" s="41">
        <v>0</v>
      </c>
      <c r="H25" s="42">
        <v>0</v>
      </c>
      <c r="I25" s="158">
        <v>0</v>
      </c>
      <c r="J25" s="159">
        <v>0</v>
      </c>
      <c r="K25" s="292"/>
    </row>
    <row r="26" spans="1:11" ht="12.75" customHeight="1">
      <c r="A26" s="293"/>
      <c r="B26" s="293"/>
      <c r="C26" s="294"/>
      <c r="D26" s="296" t="s">
        <v>112</v>
      </c>
      <c r="E26" s="42">
        <f>E32+E37</f>
        <v>8140.9</v>
      </c>
      <c r="F26" s="41">
        <f>F32+F37</f>
        <v>31000</v>
      </c>
      <c r="G26" s="41">
        <f>G37+G32</f>
        <v>31000</v>
      </c>
      <c r="H26" s="42">
        <f>H32+H37</f>
        <v>3138.3199999999997</v>
      </c>
      <c r="I26" s="158">
        <f>H26/G26*100</f>
        <v>10.123612903225805</v>
      </c>
      <c r="J26" s="159">
        <f>H26/E26*100</f>
        <v>38.55003746514513</v>
      </c>
      <c r="K26" s="292"/>
    </row>
    <row r="27" spans="1:11" ht="12.75" customHeight="1">
      <c r="A27" s="297"/>
      <c r="B27" s="297"/>
      <c r="C27" s="298"/>
      <c r="D27" s="296" t="s">
        <v>110</v>
      </c>
      <c r="E27" s="42">
        <f>E33</f>
        <v>133511.97</v>
      </c>
      <c r="F27" s="41">
        <f>F33</f>
        <v>105200</v>
      </c>
      <c r="G27" s="41">
        <f>G33</f>
        <v>107300</v>
      </c>
      <c r="H27" s="42">
        <f>H33</f>
        <v>107299.37</v>
      </c>
      <c r="I27" s="158">
        <f>H27/G27*100</f>
        <v>99.99941286113699</v>
      </c>
      <c r="J27" s="159">
        <f>H27/E27*100</f>
        <v>80.36685399818457</v>
      </c>
      <c r="K27" s="292"/>
    </row>
    <row r="28" spans="1:11" ht="12.75" customHeight="1">
      <c r="A28" s="299"/>
      <c r="B28" s="300" t="s">
        <v>9</v>
      </c>
      <c r="C28" s="301"/>
      <c r="D28" s="302" t="s">
        <v>10</v>
      </c>
      <c r="E28" s="23">
        <f>E30</f>
        <v>138511.97</v>
      </c>
      <c r="F28" s="24">
        <f>F30</f>
        <v>130200</v>
      </c>
      <c r="G28" s="24">
        <f>G30</f>
        <v>132300</v>
      </c>
      <c r="H28" s="23">
        <f>H30</f>
        <v>109299.37</v>
      </c>
      <c r="I28" s="164">
        <f>H28/G28*100</f>
        <v>82.61479213907785</v>
      </c>
      <c r="J28" s="26">
        <f aca="true" t="shared" si="0" ref="J28:J44">H28/E28*100</f>
        <v>78.90969278684</v>
      </c>
      <c r="K28" s="292"/>
    </row>
    <row r="29" spans="1:11" ht="12.75" customHeight="1">
      <c r="A29" s="299"/>
      <c r="B29" s="300"/>
      <c r="C29" s="303"/>
      <c r="D29" s="285" t="s">
        <v>111</v>
      </c>
      <c r="E29" s="60">
        <v>0</v>
      </c>
      <c r="F29" s="61">
        <v>0</v>
      </c>
      <c r="G29" s="61">
        <v>0</v>
      </c>
      <c r="H29" s="60">
        <v>0</v>
      </c>
      <c r="I29" s="153">
        <v>0</v>
      </c>
      <c r="J29" s="48">
        <v>0</v>
      </c>
      <c r="K29" s="292"/>
    </row>
    <row r="30" spans="1:11" ht="12.75" customHeight="1">
      <c r="A30" s="299"/>
      <c r="B30" s="300"/>
      <c r="C30" s="303"/>
      <c r="D30" s="285" t="s">
        <v>107</v>
      </c>
      <c r="E30" s="60">
        <f>E32+E33</f>
        <v>138511.97</v>
      </c>
      <c r="F30" s="61">
        <f>F33+F32</f>
        <v>130200</v>
      </c>
      <c r="G30" s="61">
        <f>G32+G33</f>
        <v>132300</v>
      </c>
      <c r="H30" s="60">
        <f>H32+H33</f>
        <v>109299.37</v>
      </c>
      <c r="I30" s="153">
        <f>H30/G30*100</f>
        <v>82.61479213907785</v>
      </c>
      <c r="J30" s="48">
        <f>H30/E30*100</f>
        <v>78.90969278684</v>
      </c>
      <c r="K30" s="292"/>
    </row>
    <row r="31" spans="1:11" ht="12.75" customHeight="1">
      <c r="A31" s="299"/>
      <c r="B31" s="300"/>
      <c r="C31" s="303"/>
      <c r="D31" s="315" t="s">
        <v>109</v>
      </c>
      <c r="E31" s="95">
        <v>0</v>
      </c>
      <c r="F31" s="96">
        <v>0</v>
      </c>
      <c r="G31" s="96">
        <v>0</v>
      </c>
      <c r="H31" s="95">
        <v>0</v>
      </c>
      <c r="I31" s="165">
        <v>0</v>
      </c>
      <c r="J31" s="166">
        <v>0</v>
      </c>
      <c r="K31" s="292"/>
    </row>
    <row r="32" spans="1:11" ht="12.75" customHeight="1">
      <c r="A32" s="299"/>
      <c r="B32" s="300"/>
      <c r="C32" s="303"/>
      <c r="D32" s="315" t="s">
        <v>112</v>
      </c>
      <c r="E32" s="95">
        <v>5000</v>
      </c>
      <c r="F32" s="96">
        <v>25000</v>
      </c>
      <c r="G32" s="96">
        <v>25000</v>
      </c>
      <c r="H32" s="95">
        <v>2000</v>
      </c>
      <c r="I32" s="165">
        <f>H32/G32*100</f>
        <v>8</v>
      </c>
      <c r="J32" s="166">
        <f>H32/E32*100</f>
        <v>40</v>
      </c>
      <c r="K32" s="292"/>
    </row>
    <row r="33" spans="1:11" ht="12.75" customHeight="1">
      <c r="A33" s="299"/>
      <c r="B33" s="300"/>
      <c r="C33" s="303"/>
      <c r="D33" s="315" t="s">
        <v>110</v>
      </c>
      <c r="E33" s="95">
        <v>133511.97</v>
      </c>
      <c r="F33" s="96">
        <v>105200</v>
      </c>
      <c r="G33" s="96">
        <v>107300</v>
      </c>
      <c r="H33" s="95">
        <v>107299.37</v>
      </c>
      <c r="I33" s="165">
        <f>H33/G33*100</f>
        <v>99.99941286113699</v>
      </c>
      <c r="J33" s="166">
        <f>H33/E33*100</f>
        <v>80.36685399818457</v>
      </c>
      <c r="K33" s="292"/>
    </row>
    <row r="34" spans="1:11" ht="12.75" customHeight="1">
      <c r="A34" s="299"/>
      <c r="B34" s="304" t="s">
        <v>11</v>
      </c>
      <c r="C34" s="303"/>
      <c r="D34" s="302" t="s">
        <v>12</v>
      </c>
      <c r="E34" s="23">
        <f>E36</f>
        <v>3140.9</v>
      </c>
      <c r="F34" s="24">
        <f>F36</f>
        <v>6000</v>
      </c>
      <c r="G34" s="24">
        <f>G36</f>
        <v>6000</v>
      </c>
      <c r="H34" s="23">
        <f>H36</f>
        <v>1138.32</v>
      </c>
      <c r="I34" s="164">
        <f>H34/G34*100</f>
        <v>18.972</v>
      </c>
      <c r="J34" s="26">
        <f>H34/E34*100</f>
        <v>36.241841510395105</v>
      </c>
      <c r="K34" s="292"/>
    </row>
    <row r="35" spans="1:11" ht="12.75" customHeight="1">
      <c r="A35" s="299"/>
      <c r="B35" s="300"/>
      <c r="C35" s="303"/>
      <c r="D35" s="285" t="s">
        <v>111</v>
      </c>
      <c r="E35" s="60">
        <v>0</v>
      </c>
      <c r="F35" s="61">
        <v>0</v>
      </c>
      <c r="G35" s="61">
        <v>0</v>
      </c>
      <c r="H35" s="60">
        <v>0</v>
      </c>
      <c r="I35" s="164">
        <v>0</v>
      </c>
      <c r="J35" s="26">
        <v>0</v>
      </c>
      <c r="K35" s="292"/>
    </row>
    <row r="36" spans="1:11" ht="12.75" customHeight="1">
      <c r="A36" s="299"/>
      <c r="B36" s="300"/>
      <c r="C36" s="303"/>
      <c r="D36" s="285" t="s">
        <v>107</v>
      </c>
      <c r="E36" s="60">
        <f>E37</f>
        <v>3140.9</v>
      </c>
      <c r="F36" s="61">
        <f>F37</f>
        <v>6000</v>
      </c>
      <c r="G36" s="61">
        <f>G37</f>
        <v>6000</v>
      </c>
      <c r="H36" s="60">
        <f>H37</f>
        <v>1138.32</v>
      </c>
      <c r="I36" s="164">
        <f>H36/G36*100</f>
        <v>18.972</v>
      </c>
      <c r="J36" s="26">
        <f>H36/E36*100</f>
        <v>36.241841510395105</v>
      </c>
      <c r="K36" s="292"/>
    </row>
    <row r="37" spans="1:11" ht="12.75" customHeight="1">
      <c r="A37" s="299"/>
      <c r="B37" s="300"/>
      <c r="C37" s="303"/>
      <c r="D37" s="315" t="s">
        <v>112</v>
      </c>
      <c r="E37" s="95">
        <v>3140.9</v>
      </c>
      <c r="F37" s="96">
        <v>6000</v>
      </c>
      <c r="G37" s="96">
        <v>6000</v>
      </c>
      <c r="H37" s="95">
        <v>1138.32</v>
      </c>
      <c r="I37" s="164">
        <f>H37/G37*100</f>
        <v>18.972</v>
      </c>
      <c r="J37" s="26">
        <f>H37/E37*100</f>
        <v>36.241841510395105</v>
      </c>
      <c r="K37" s="292"/>
    </row>
    <row r="38" spans="1:11" ht="12.75" customHeight="1">
      <c r="A38" s="290">
        <v>600</v>
      </c>
      <c r="B38" s="290"/>
      <c r="C38" s="305"/>
      <c r="D38" s="305" t="s">
        <v>13</v>
      </c>
      <c r="E38" s="35">
        <f>E44</f>
        <v>6394432.78</v>
      </c>
      <c r="F38" s="36">
        <f>F44</f>
        <v>12172600</v>
      </c>
      <c r="G38" s="36">
        <f>G44</f>
        <v>12684112</v>
      </c>
      <c r="H38" s="35">
        <f>H44</f>
        <v>12535164.41</v>
      </c>
      <c r="I38" s="155">
        <f aca="true" t="shared" si="1" ref="I38:I50">H38/G38*100</f>
        <v>98.8257152727759</v>
      </c>
      <c r="J38" s="156">
        <f t="shared" si="0"/>
        <v>196.03246826218103</v>
      </c>
      <c r="K38" s="292"/>
    </row>
    <row r="39" spans="1:11" ht="12.75" customHeight="1">
      <c r="A39" s="294"/>
      <c r="B39" s="294"/>
      <c r="C39" s="291"/>
      <c r="D39" s="291" t="s">
        <v>95</v>
      </c>
      <c r="E39" s="35">
        <f>E46</f>
        <v>3776136.97</v>
      </c>
      <c r="F39" s="36">
        <f>F46</f>
        <v>9398458</v>
      </c>
      <c r="G39" s="36">
        <f>G46</f>
        <v>9909970</v>
      </c>
      <c r="H39" s="37">
        <f>H46</f>
        <v>9770155.63</v>
      </c>
      <c r="I39" s="155">
        <f t="shared" si="1"/>
        <v>98.58915445758161</v>
      </c>
      <c r="J39" s="156">
        <f t="shared" si="0"/>
        <v>258.73414305731603</v>
      </c>
      <c r="K39" s="479"/>
    </row>
    <row r="40" spans="1:11" ht="12.75" customHeight="1">
      <c r="A40" s="294"/>
      <c r="B40" s="294"/>
      <c r="C40" s="291"/>
      <c r="D40" s="291" t="s">
        <v>108</v>
      </c>
      <c r="E40" s="35">
        <f>E41+E42+E43</f>
        <v>2618295.81</v>
      </c>
      <c r="F40" s="36">
        <f>SUM(F41:F43)</f>
        <v>2774142</v>
      </c>
      <c r="G40" s="36">
        <f>G41+G42+G43</f>
        <v>2774142</v>
      </c>
      <c r="H40" s="37">
        <f>H41+H42+H43</f>
        <v>2765008.78</v>
      </c>
      <c r="I40" s="155">
        <f t="shared" si="1"/>
        <v>99.67077316157572</v>
      </c>
      <c r="J40" s="156">
        <f t="shared" si="0"/>
        <v>105.60337641910674</v>
      </c>
      <c r="K40" s="292"/>
    </row>
    <row r="41" spans="1:11" ht="12.75" customHeight="1">
      <c r="A41" s="294"/>
      <c r="B41" s="294"/>
      <c r="C41" s="291"/>
      <c r="D41" s="296" t="s">
        <v>109</v>
      </c>
      <c r="E41" s="40">
        <f>E48</f>
        <v>1277212.73</v>
      </c>
      <c r="F41" s="41">
        <f aca="true" t="shared" si="2" ref="F41:H43">F48</f>
        <v>1307000</v>
      </c>
      <c r="G41" s="41">
        <f t="shared" si="2"/>
        <v>1322000</v>
      </c>
      <c r="H41" s="42">
        <f t="shared" si="2"/>
        <v>1321437.04</v>
      </c>
      <c r="I41" s="158">
        <f t="shared" si="1"/>
        <v>99.95741603630862</v>
      </c>
      <c r="J41" s="159">
        <f t="shared" si="0"/>
        <v>103.46256414152715</v>
      </c>
      <c r="K41" s="292"/>
    </row>
    <row r="42" spans="1:11" ht="12.75" customHeight="1">
      <c r="A42" s="294"/>
      <c r="B42" s="294"/>
      <c r="C42" s="291"/>
      <c r="D42" s="296" t="s">
        <v>112</v>
      </c>
      <c r="E42" s="40">
        <f>E49</f>
        <v>1309628.33</v>
      </c>
      <c r="F42" s="41">
        <f t="shared" si="2"/>
        <v>1435052</v>
      </c>
      <c r="G42" s="41">
        <f t="shared" si="2"/>
        <v>1420052</v>
      </c>
      <c r="H42" s="42">
        <f t="shared" si="2"/>
        <v>1411485.26</v>
      </c>
      <c r="I42" s="158">
        <f t="shared" si="1"/>
        <v>99.39673054226184</v>
      </c>
      <c r="J42" s="159">
        <f t="shared" si="0"/>
        <v>107.77754479394928</v>
      </c>
      <c r="K42" s="292"/>
    </row>
    <row r="43" spans="1:11" ht="12.75" customHeight="1">
      <c r="A43" s="294"/>
      <c r="B43" s="298"/>
      <c r="C43" s="291"/>
      <c r="D43" s="296" t="s">
        <v>110</v>
      </c>
      <c r="E43" s="40">
        <f>E50</f>
        <v>31454.75</v>
      </c>
      <c r="F43" s="41">
        <f t="shared" si="2"/>
        <v>32090</v>
      </c>
      <c r="G43" s="41">
        <f t="shared" si="2"/>
        <v>32090</v>
      </c>
      <c r="H43" s="42">
        <f t="shared" si="2"/>
        <v>32086.48</v>
      </c>
      <c r="I43" s="158">
        <f t="shared" si="1"/>
        <v>99.98903085073232</v>
      </c>
      <c r="J43" s="159">
        <f t="shared" si="0"/>
        <v>102.00837711315461</v>
      </c>
      <c r="K43" s="292"/>
    </row>
    <row r="44" spans="1:11" ht="12.75" customHeight="1">
      <c r="A44" s="306"/>
      <c r="B44" s="307">
        <v>60014</v>
      </c>
      <c r="C44" s="308"/>
      <c r="D44" s="309" t="s">
        <v>14</v>
      </c>
      <c r="E44" s="49">
        <f>E46+E47</f>
        <v>6394432.78</v>
      </c>
      <c r="F44" s="46">
        <f>F46+F47</f>
        <v>12172600</v>
      </c>
      <c r="G44" s="46">
        <f>G46+G47</f>
        <v>12684112</v>
      </c>
      <c r="H44" s="49">
        <f>H46+H47</f>
        <v>12535164.41</v>
      </c>
      <c r="I44" s="164">
        <f t="shared" si="1"/>
        <v>98.8257152727759</v>
      </c>
      <c r="J44" s="26">
        <f t="shared" si="0"/>
        <v>196.03246826218103</v>
      </c>
      <c r="K44" s="292"/>
    </row>
    <row r="45" spans="1:11" ht="12.75" customHeight="1">
      <c r="A45" s="280"/>
      <c r="B45" s="310"/>
      <c r="C45" s="308"/>
      <c r="D45" s="422" t="s">
        <v>154</v>
      </c>
      <c r="E45" s="49"/>
      <c r="F45" s="46"/>
      <c r="G45" s="46"/>
      <c r="H45" s="45"/>
      <c r="I45" s="164"/>
      <c r="J45" s="26"/>
      <c r="K45" s="292"/>
    </row>
    <row r="46" spans="1:11" ht="12.75" customHeight="1">
      <c r="A46" s="280"/>
      <c r="B46" s="310"/>
      <c r="C46" s="308"/>
      <c r="D46" s="285" t="s">
        <v>111</v>
      </c>
      <c r="E46" s="49">
        <v>3776136.97</v>
      </c>
      <c r="F46" s="50">
        <v>9398458</v>
      </c>
      <c r="G46" s="50">
        <v>9909970</v>
      </c>
      <c r="H46" s="49">
        <v>9770155.63</v>
      </c>
      <c r="I46" s="153">
        <f t="shared" si="1"/>
        <v>98.58915445758161</v>
      </c>
      <c r="J46" s="48">
        <f>H46/E46*100</f>
        <v>258.73414305731603</v>
      </c>
      <c r="K46" s="292"/>
    </row>
    <row r="47" spans="1:11" ht="12.75" customHeight="1">
      <c r="A47" s="280"/>
      <c r="B47" s="310"/>
      <c r="C47" s="308"/>
      <c r="D47" s="285" t="s">
        <v>107</v>
      </c>
      <c r="E47" s="49">
        <f>E48+E49+E50</f>
        <v>2618295.81</v>
      </c>
      <c r="F47" s="50">
        <f>SUM(F48:F50)</f>
        <v>2774142</v>
      </c>
      <c r="G47" s="50">
        <f>G48+G49+G50</f>
        <v>2774142</v>
      </c>
      <c r="H47" s="49">
        <f>SUM(H48:H50)</f>
        <v>2765008.78</v>
      </c>
      <c r="I47" s="153">
        <f t="shared" si="1"/>
        <v>99.67077316157572</v>
      </c>
      <c r="J47" s="48">
        <f>H47/E47*100</f>
        <v>105.60337641910674</v>
      </c>
      <c r="K47" s="292"/>
    </row>
    <row r="48" spans="1:11" ht="12.75" customHeight="1">
      <c r="A48" s="280"/>
      <c r="B48" s="310"/>
      <c r="C48" s="308"/>
      <c r="D48" s="311" t="s">
        <v>109</v>
      </c>
      <c r="E48" s="448">
        <v>1277212.73</v>
      </c>
      <c r="F48" s="80">
        <v>1307000</v>
      </c>
      <c r="G48" s="447">
        <v>1322000</v>
      </c>
      <c r="H48" s="448">
        <v>1321437.04</v>
      </c>
      <c r="I48" s="167">
        <f t="shared" si="1"/>
        <v>99.95741603630862</v>
      </c>
      <c r="J48" s="89">
        <f>H48/E48*100</f>
        <v>103.46256414152715</v>
      </c>
      <c r="K48" s="292"/>
    </row>
    <row r="49" spans="1:11" ht="12.75" customHeight="1">
      <c r="A49" s="280"/>
      <c r="B49" s="310"/>
      <c r="C49" s="308"/>
      <c r="D49" s="311" t="s">
        <v>112</v>
      </c>
      <c r="E49" s="79">
        <v>1309628.33</v>
      </c>
      <c r="F49" s="80">
        <v>1435052</v>
      </c>
      <c r="G49" s="80">
        <v>1420052</v>
      </c>
      <c r="H49" s="79">
        <v>1411485.26</v>
      </c>
      <c r="I49" s="167">
        <f t="shared" si="1"/>
        <v>99.39673054226184</v>
      </c>
      <c r="J49" s="34">
        <f>H49/E49*100</f>
        <v>107.77754479394928</v>
      </c>
      <c r="K49" s="292"/>
    </row>
    <row r="50" spans="1:11" ht="12.75" customHeight="1">
      <c r="A50" s="280"/>
      <c r="B50" s="310"/>
      <c r="C50" s="308"/>
      <c r="D50" s="311" t="s">
        <v>110</v>
      </c>
      <c r="E50" s="79">
        <v>31454.75</v>
      </c>
      <c r="F50" s="80">
        <v>32090</v>
      </c>
      <c r="G50" s="80">
        <v>32090</v>
      </c>
      <c r="H50" s="79">
        <v>32086.48</v>
      </c>
      <c r="I50" s="167">
        <f t="shared" si="1"/>
        <v>99.98903085073232</v>
      </c>
      <c r="J50" s="34">
        <f>H50/E50*100</f>
        <v>102.00837711315461</v>
      </c>
      <c r="K50" s="292"/>
    </row>
    <row r="51" spans="1:11" ht="12.75" customHeight="1">
      <c r="A51" s="290">
        <v>700</v>
      </c>
      <c r="B51" s="319"/>
      <c r="C51" s="291"/>
      <c r="D51" s="305" t="s">
        <v>15</v>
      </c>
      <c r="E51" s="37">
        <f>E53+E52</f>
        <v>335803.47</v>
      </c>
      <c r="F51" s="36">
        <f>F57</f>
        <v>487100</v>
      </c>
      <c r="G51" s="36">
        <f>G52+G53</f>
        <v>557100</v>
      </c>
      <c r="H51" s="37">
        <f>H53+H52</f>
        <v>465223.28</v>
      </c>
      <c r="I51" s="111">
        <f>H51/G51*100</f>
        <v>83.5080380542093</v>
      </c>
      <c r="J51" s="39">
        <f aca="true" t="shared" si="3" ref="J51:J61">H51/E51*100</f>
        <v>138.54034325494018</v>
      </c>
      <c r="K51" s="292"/>
    </row>
    <row r="52" spans="1:13" ht="12.75" customHeight="1">
      <c r="A52" s="294"/>
      <c r="B52" s="320"/>
      <c r="C52" s="291"/>
      <c r="D52" s="291" t="s">
        <v>95</v>
      </c>
      <c r="E52" s="37">
        <f>E58</f>
        <v>0</v>
      </c>
      <c r="F52" s="36">
        <v>0</v>
      </c>
      <c r="G52" s="36">
        <f>G58</f>
        <v>0</v>
      </c>
      <c r="H52" s="37">
        <f>H58</f>
        <v>0</v>
      </c>
      <c r="I52" s="111">
        <v>0</v>
      </c>
      <c r="J52" s="39">
        <v>0</v>
      </c>
      <c r="K52" s="292"/>
      <c r="M52" s="22"/>
    </row>
    <row r="53" spans="1:13" ht="12.75" customHeight="1">
      <c r="A53" s="294"/>
      <c r="B53" s="320"/>
      <c r="C53" s="291"/>
      <c r="D53" s="291" t="s">
        <v>108</v>
      </c>
      <c r="E53" s="37">
        <f>E55+E54</f>
        <v>335803.47</v>
      </c>
      <c r="F53" s="36">
        <f>F55+F54</f>
        <v>487100</v>
      </c>
      <c r="G53" s="36">
        <f>SUM(G54:G56)</f>
        <v>557100</v>
      </c>
      <c r="H53" s="37">
        <f>H55+H54</f>
        <v>465223.28</v>
      </c>
      <c r="I53" s="111">
        <f>H53/G53*100</f>
        <v>83.5080380542093</v>
      </c>
      <c r="J53" s="39">
        <f t="shared" si="3"/>
        <v>138.54034325494018</v>
      </c>
      <c r="K53" s="292"/>
      <c r="M53" s="22"/>
    </row>
    <row r="54" spans="1:13" ht="12.75" customHeight="1">
      <c r="A54" s="294"/>
      <c r="B54" s="320"/>
      <c r="C54" s="291"/>
      <c r="D54" s="296" t="s">
        <v>109</v>
      </c>
      <c r="E54" s="42">
        <f aca="true" t="shared" si="4" ref="E54:H55">E60</f>
        <v>107000</v>
      </c>
      <c r="F54" s="41">
        <f t="shared" si="4"/>
        <v>109500</v>
      </c>
      <c r="G54" s="41">
        <f t="shared" si="4"/>
        <v>109500</v>
      </c>
      <c r="H54" s="42">
        <f t="shared" si="4"/>
        <v>107000</v>
      </c>
      <c r="I54" s="112">
        <v>100</v>
      </c>
      <c r="J54" s="44">
        <v>0</v>
      </c>
      <c r="K54" s="292"/>
      <c r="M54" s="22"/>
    </row>
    <row r="55" spans="1:13" ht="12.75" customHeight="1">
      <c r="A55" s="294"/>
      <c r="B55" s="320"/>
      <c r="C55" s="291"/>
      <c r="D55" s="296" t="s">
        <v>112</v>
      </c>
      <c r="E55" s="42">
        <f t="shared" si="4"/>
        <v>228803.47</v>
      </c>
      <c r="F55" s="41">
        <f t="shared" si="4"/>
        <v>377600</v>
      </c>
      <c r="G55" s="41">
        <f t="shared" si="4"/>
        <v>447600</v>
      </c>
      <c r="H55" s="42">
        <f t="shared" si="4"/>
        <v>358223.28</v>
      </c>
      <c r="I55" s="112">
        <f>H55/G55*100</f>
        <v>80.0320107238606</v>
      </c>
      <c r="J55" s="44">
        <f t="shared" si="3"/>
        <v>156.5637444222328</v>
      </c>
      <c r="K55" s="292"/>
      <c r="M55" s="225"/>
    </row>
    <row r="56" spans="1:13" ht="12.75" customHeight="1">
      <c r="A56" s="298"/>
      <c r="B56" s="320"/>
      <c r="C56" s="291"/>
      <c r="D56" s="296" t="s">
        <v>110</v>
      </c>
      <c r="E56" s="42">
        <v>0</v>
      </c>
      <c r="F56" s="41">
        <v>0</v>
      </c>
      <c r="G56" s="41">
        <v>0</v>
      </c>
      <c r="H56" s="42">
        <v>0</v>
      </c>
      <c r="I56" s="112">
        <v>0</v>
      </c>
      <c r="J56" s="44">
        <v>0</v>
      </c>
      <c r="K56" s="292"/>
      <c r="M56" s="22"/>
    </row>
    <row r="57" spans="1:13" ht="12.75" customHeight="1">
      <c r="A57" s="306"/>
      <c r="B57" s="321">
        <v>70005</v>
      </c>
      <c r="C57" s="284"/>
      <c r="D57" s="302" t="s">
        <v>16</v>
      </c>
      <c r="E57" s="23">
        <f>E58+E59</f>
        <v>335803.47</v>
      </c>
      <c r="F57" s="24">
        <f>F59</f>
        <v>487100</v>
      </c>
      <c r="G57" s="24">
        <f>G58+G59</f>
        <v>557100</v>
      </c>
      <c r="H57" s="23">
        <f>H58+H59</f>
        <v>465223.28</v>
      </c>
      <c r="I57" s="90">
        <f>H57/G57*100</f>
        <v>83.5080380542093</v>
      </c>
      <c r="J57" s="59">
        <f t="shared" si="3"/>
        <v>138.54034325494018</v>
      </c>
      <c r="K57" s="292"/>
      <c r="M57" s="22"/>
    </row>
    <row r="58" spans="1:13" ht="12.75" customHeight="1">
      <c r="A58" s="280"/>
      <c r="B58" s="322"/>
      <c r="C58" s="284"/>
      <c r="D58" s="285" t="s">
        <v>111</v>
      </c>
      <c r="E58" s="60"/>
      <c r="F58" s="61">
        <v>0</v>
      </c>
      <c r="G58" s="61">
        <v>0</v>
      </c>
      <c r="H58" s="60">
        <v>0</v>
      </c>
      <c r="I58" s="90">
        <v>0</v>
      </c>
      <c r="J58" s="59">
        <v>0</v>
      </c>
      <c r="K58" s="292"/>
      <c r="M58" s="22"/>
    </row>
    <row r="59" spans="1:13" ht="12.75" customHeight="1">
      <c r="A59" s="280"/>
      <c r="B59" s="322"/>
      <c r="C59" s="284"/>
      <c r="D59" s="285" t="s">
        <v>107</v>
      </c>
      <c r="E59" s="60">
        <f>E61+E60</f>
        <v>335803.47</v>
      </c>
      <c r="F59" s="61">
        <f>F61+F60</f>
        <v>487100</v>
      </c>
      <c r="G59" s="61">
        <f>G61+G60</f>
        <v>557100</v>
      </c>
      <c r="H59" s="60">
        <f>H61+H60</f>
        <v>465223.28</v>
      </c>
      <c r="I59" s="90">
        <f>H59/G59*100</f>
        <v>83.5080380542093</v>
      </c>
      <c r="J59" s="59">
        <f t="shared" si="3"/>
        <v>138.54034325494018</v>
      </c>
      <c r="K59" s="292"/>
      <c r="M59" s="22"/>
    </row>
    <row r="60" spans="1:13" ht="12.75" customHeight="1">
      <c r="A60" s="280"/>
      <c r="B60" s="322"/>
      <c r="C60" s="284"/>
      <c r="D60" s="315" t="s">
        <v>109</v>
      </c>
      <c r="E60" s="95">
        <v>107000</v>
      </c>
      <c r="F60" s="96">
        <v>109500</v>
      </c>
      <c r="G60" s="96">
        <v>109500</v>
      </c>
      <c r="H60" s="95">
        <v>107000</v>
      </c>
      <c r="I60" s="97">
        <f>H60/G60*100</f>
        <v>97.71689497716895</v>
      </c>
      <c r="J60" s="98">
        <f>H60/E60*100</f>
        <v>100</v>
      </c>
      <c r="K60" s="292"/>
      <c r="M60" s="22"/>
    </row>
    <row r="61" spans="1:13" ht="12.75" customHeight="1">
      <c r="A61" s="280"/>
      <c r="B61" s="322"/>
      <c r="C61" s="284"/>
      <c r="D61" s="315" t="s">
        <v>112</v>
      </c>
      <c r="E61" s="95">
        <v>228803.47</v>
      </c>
      <c r="F61" s="96">
        <v>377600</v>
      </c>
      <c r="G61" s="96">
        <v>447600</v>
      </c>
      <c r="H61" s="95">
        <v>358223.28</v>
      </c>
      <c r="I61" s="97">
        <f>H61/G61*100</f>
        <v>80.0320107238606</v>
      </c>
      <c r="J61" s="98">
        <f t="shared" si="3"/>
        <v>156.5637444222328</v>
      </c>
      <c r="K61" s="292"/>
      <c r="M61" s="22"/>
    </row>
    <row r="62" spans="1:11" ht="12.75" customHeight="1">
      <c r="A62" s="391"/>
      <c r="B62" s="323"/>
      <c r="C62" s="284"/>
      <c r="D62" s="315" t="s">
        <v>110</v>
      </c>
      <c r="E62" s="95">
        <v>0</v>
      </c>
      <c r="F62" s="96">
        <v>0</v>
      </c>
      <c r="G62" s="96">
        <v>0</v>
      </c>
      <c r="H62" s="95">
        <v>0</v>
      </c>
      <c r="I62" s="97">
        <v>0</v>
      </c>
      <c r="J62" s="98">
        <v>0</v>
      </c>
      <c r="K62" s="292"/>
    </row>
    <row r="63" spans="1:11" ht="12.75" customHeight="1">
      <c r="A63" s="392"/>
      <c r="B63" s="317"/>
      <c r="C63" s="337"/>
      <c r="D63" s="341"/>
      <c r="E63" s="194"/>
      <c r="F63" s="207"/>
      <c r="G63" s="207"/>
      <c r="H63" s="194"/>
      <c r="I63" s="208"/>
      <c r="J63" s="209"/>
      <c r="K63" s="292"/>
    </row>
    <row r="64" spans="1:11" ht="12.75" customHeight="1">
      <c r="A64" s="392"/>
      <c r="B64" s="317"/>
      <c r="C64" s="337"/>
      <c r="D64" s="227"/>
      <c r="E64" s="195" t="s">
        <v>185</v>
      </c>
      <c r="F64" s="228"/>
      <c r="G64" s="207"/>
      <c r="H64" s="194"/>
      <c r="I64" s="208"/>
      <c r="J64" s="209"/>
      <c r="K64" s="292"/>
    </row>
    <row r="65" spans="1:11" ht="12.75" customHeight="1">
      <c r="A65" s="392"/>
      <c r="B65" s="317"/>
      <c r="C65" s="337"/>
      <c r="D65" s="341"/>
      <c r="E65" s="194"/>
      <c r="F65" s="207"/>
      <c r="G65" s="207"/>
      <c r="H65" s="194"/>
      <c r="I65" s="208"/>
      <c r="J65" s="209"/>
      <c r="K65" s="292"/>
    </row>
    <row r="66" spans="1:11" ht="12.75" customHeight="1">
      <c r="A66" s="250"/>
      <c r="B66" s="251"/>
      <c r="C66" s="250"/>
      <c r="D66" s="252"/>
      <c r="E66" s="253" t="s">
        <v>1</v>
      </c>
      <c r="F66" s="254" t="s">
        <v>56</v>
      </c>
      <c r="G66" s="255" t="s">
        <v>57</v>
      </c>
      <c r="H66" s="253" t="s">
        <v>1</v>
      </c>
      <c r="I66" s="256" t="s">
        <v>58</v>
      </c>
      <c r="J66" s="257"/>
      <c r="K66" s="292"/>
    </row>
    <row r="67" spans="1:11" ht="12.75" customHeight="1">
      <c r="A67" s="258" t="s">
        <v>53</v>
      </c>
      <c r="B67" s="259" t="s">
        <v>54</v>
      </c>
      <c r="C67" s="258" t="s">
        <v>2</v>
      </c>
      <c r="D67" s="260" t="s">
        <v>55</v>
      </c>
      <c r="E67" s="261" t="s">
        <v>153</v>
      </c>
      <c r="F67" s="262" t="s">
        <v>59</v>
      </c>
      <c r="G67" s="263" t="s">
        <v>60</v>
      </c>
      <c r="H67" s="261" t="s">
        <v>178</v>
      </c>
      <c r="I67" s="264"/>
      <c r="J67" s="265"/>
      <c r="K67" s="292"/>
    </row>
    <row r="68" spans="1:11" ht="12.75" customHeight="1">
      <c r="A68" s="266"/>
      <c r="B68" s="267"/>
      <c r="C68" s="266"/>
      <c r="D68" s="268"/>
      <c r="E68" s="269"/>
      <c r="F68" s="270" t="s">
        <v>177</v>
      </c>
      <c r="G68" s="271" t="s">
        <v>61</v>
      </c>
      <c r="H68" s="269"/>
      <c r="I68" s="272" t="s">
        <v>62</v>
      </c>
      <c r="J68" s="273" t="s">
        <v>63</v>
      </c>
      <c r="K68" s="292"/>
    </row>
    <row r="69" spans="1:11" ht="12.75" customHeight="1">
      <c r="A69" s="274">
        <v>1</v>
      </c>
      <c r="B69" s="274">
        <v>2</v>
      </c>
      <c r="C69" s="274">
        <v>3</v>
      </c>
      <c r="D69" s="275">
        <v>4</v>
      </c>
      <c r="E69" s="276">
        <v>5</v>
      </c>
      <c r="F69" s="276">
        <v>6</v>
      </c>
      <c r="G69" s="276">
        <v>7</v>
      </c>
      <c r="H69" s="277">
        <v>8</v>
      </c>
      <c r="I69" s="278">
        <v>9</v>
      </c>
      <c r="J69" s="279">
        <v>10</v>
      </c>
      <c r="K69" s="292"/>
    </row>
    <row r="70" spans="1:11" ht="12.75" customHeight="1">
      <c r="A70" s="290">
        <v>710</v>
      </c>
      <c r="B70" s="290"/>
      <c r="C70" s="291"/>
      <c r="D70" s="305" t="s">
        <v>17</v>
      </c>
      <c r="E70" s="37">
        <f>E71+E72</f>
        <v>615599.7100000001</v>
      </c>
      <c r="F70" s="36">
        <f>F71+F72</f>
        <v>838625</v>
      </c>
      <c r="G70" s="36">
        <f>G71+G72</f>
        <v>858102</v>
      </c>
      <c r="H70" s="37">
        <f>H71+H72</f>
        <v>694576.4</v>
      </c>
      <c r="I70" s="38">
        <f>H70/G70*100</f>
        <v>80.94333773840407</v>
      </c>
      <c r="J70" s="113">
        <f>H70/E70*100</f>
        <v>112.8292279409943</v>
      </c>
      <c r="K70" s="292"/>
    </row>
    <row r="71" spans="1:11" ht="12.75" customHeight="1">
      <c r="A71" s="294"/>
      <c r="B71" s="294"/>
      <c r="C71" s="291"/>
      <c r="D71" s="291" t="s">
        <v>95</v>
      </c>
      <c r="E71" s="37">
        <f>E78</f>
        <v>9175.8</v>
      </c>
      <c r="F71" s="36">
        <f>F85+F78</f>
        <v>50000</v>
      </c>
      <c r="G71" s="36">
        <f>G85+G92+G78</f>
        <v>50000</v>
      </c>
      <c r="H71" s="37">
        <f>H85+H92+H78</f>
        <v>0</v>
      </c>
      <c r="I71" s="38">
        <f>H71/G71*100</f>
        <v>0</v>
      </c>
      <c r="J71" s="113">
        <f>H71/E71*100</f>
        <v>0</v>
      </c>
      <c r="K71" s="292"/>
    </row>
    <row r="72" spans="1:11" ht="12.75" customHeight="1">
      <c r="A72" s="294"/>
      <c r="B72" s="294"/>
      <c r="C72" s="291"/>
      <c r="D72" s="291" t="s">
        <v>108</v>
      </c>
      <c r="E72" s="37">
        <f>E73+E74+E76</f>
        <v>606423.91</v>
      </c>
      <c r="F72" s="36">
        <f>F73+F74+F75</f>
        <v>788625</v>
      </c>
      <c r="G72" s="36">
        <f>G73+G74+G75+G76</f>
        <v>808102</v>
      </c>
      <c r="H72" s="37">
        <f>H73+H74+H75+H76</f>
        <v>694576.4</v>
      </c>
      <c r="I72" s="38">
        <f>H72/G72*100</f>
        <v>85.95157541993461</v>
      </c>
      <c r="J72" s="113">
        <f>H72/E72*100</f>
        <v>114.5364469550681</v>
      </c>
      <c r="K72" s="292"/>
    </row>
    <row r="73" spans="1:11" ht="12.75" customHeight="1">
      <c r="A73" s="294"/>
      <c r="B73" s="294"/>
      <c r="C73" s="291"/>
      <c r="D73" s="296" t="s">
        <v>109</v>
      </c>
      <c r="E73" s="42">
        <f>E80+E87</f>
        <v>334186.88</v>
      </c>
      <c r="F73" s="41">
        <f>F87+F80</f>
        <v>415400</v>
      </c>
      <c r="G73" s="41">
        <f>G80+G87</f>
        <v>395071</v>
      </c>
      <c r="H73" s="42">
        <f>H80+H87+H94</f>
        <v>392766.5</v>
      </c>
      <c r="I73" s="43">
        <f>H73/G73*100</f>
        <v>99.41668712712398</v>
      </c>
      <c r="J73" s="168">
        <f>H73/E73*100</f>
        <v>117.5290005400571</v>
      </c>
      <c r="K73" s="292"/>
    </row>
    <row r="74" spans="1:11" ht="12.75" customHeight="1">
      <c r="A74" s="294"/>
      <c r="B74" s="294"/>
      <c r="C74" s="291"/>
      <c r="D74" s="296" t="s">
        <v>112</v>
      </c>
      <c r="E74" s="42">
        <f>E81+E88</f>
        <v>272237.03</v>
      </c>
      <c r="F74" s="41">
        <f>F88+F95+F81</f>
        <v>373225</v>
      </c>
      <c r="G74" s="41">
        <f>G81+G88+G95</f>
        <v>413031</v>
      </c>
      <c r="H74" s="42">
        <f>H81+H88+H95</f>
        <v>301809.9</v>
      </c>
      <c r="I74" s="43">
        <f>H74/G74*100</f>
        <v>73.0719728059153</v>
      </c>
      <c r="J74" s="168">
        <f>H74/E74*100</f>
        <v>110.86291236721175</v>
      </c>
      <c r="K74" s="292"/>
    </row>
    <row r="75" spans="1:11" ht="12.75" customHeight="1">
      <c r="A75" s="294"/>
      <c r="B75" s="294"/>
      <c r="C75" s="291"/>
      <c r="D75" s="296" t="s">
        <v>110</v>
      </c>
      <c r="E75" s="42">
        <f>E89+E82</f>
        <v>0</v>
      </c>
      <c r="F75" s="41">
        <v>0</v>
      </c>
      <c r="G75" s="41">
        <v>0</v>
      </c>
      <c r="H75" s="42">
        <v>0</v>
      </c>
      <c r="I75" s="43">
        <v>0</v>
      </c>
      <c r="J75" s="168">
        <v>0</v>
      </c>
      <c r="K75" s="292"/>
    </row>
    <row r="76" spans="1:11" ht="12.75" customHeight="1">
      <c r="A76" s="294"/>
      <c r="B76" s="298"/>
      <c r="C76" s="291"/>
      <c r="D76" s="296" t="s">
        <v>204</v>
      </c>
      <c r="E76" s="42">
        <v>0</v>
      </c>
      <c r="F76" s="41">
        <v>0</v>
      </c>
      <c r="G76" s="41">
        <v>0</v>
      </c>
      <c r="H76" s="42">
        <v>0</v>
      </c>
      <c r="I76" s="43">
        <v>100</v>
      </c>
      <c r="J76" s="168">
        <v>0</v>
      </c>
      <c r="K76" s="292"/>
    </row>
    <row r="77" spans="1:11" ht="12.75" customHeight="1">
      <c r="A77" s="324"/>
      <c r="B77" s="307">
        <v>71012</v>
      </c>
      <c r="C77" s="315"/>
      <c r="D77" s="308" t="s">
        <v>149</v>
      </c>
      <c r="E77" s="45">
        <f>E79+E78</f>
        <v>260599.71</v>
      </c>
      <c r="F77" s="46">
        <f>F78+F79</f>
        <v>435500</v>
      </c>
      <c r="G77" s="46">
        <f>G78+G79</f>
        <v>435500</v>
      </c>
      <c r="H77" s="45">
        <f>H78+H79</f>
        <v>320099.4</v>
      </c>
      <c r="I77" s="230">
        <f>H77/G77*100</f>
        <v>73.5015843857635</v>
      </c>
      <c r="J77" s="232">
        <v>0</v>
      </c>
      <c r="K77" s="292"/>
    </row>
    <row r="78" spans="1:11" ht="12.75" customHeight="1">
      <c r="A78" s="286"/>
      <c r="B78" s="314"/>
      <c r="C78" s="315"/>
      <c r="D78" s="285" t="s">
        <v>111</v>
      </c>
      <c r="E78" s="45">
        <v>9175.8</v>
      </c>
      <c r="F78" s="46">
        <v>50000</v>
      </c>
      <c r="G78" s="46">
        <v>50000</v>
      </c>
      <c r="H78" s="45">
        <v>0</v>
      </c>
      <c r="I78" s="230">
        <f>H78/G78*100</f>
        <v>0</v>
      </c>
      <c r="J78" s="232">
        <v>0</v>
      </c>
      <c r="K78" s="292"/>
    </row>
    <row r="79" spans="1:11" ht="12.75" customHeight="1">
      <c r="A79" s="286"/>
      <c r="B79" s="314"/>
      <c r="C79" s="315"/>
      <c r="D79" s="285" t="s">
        <v>107</v>
      </c>
      <c r="E79" s="45">
        <f>E80+E81</f>
        <v>251423.91</v>
      </c>
      <c r="F79" s="46">
        <f>F80+F81</f>
        <v>385500</v>
      </c>
      <c r="G79" s="46">
        <f>G80+G81</f>
        <v>385500</v>
      </c>
      <c r="H79" s="45">
        <f>H80+H81</f>
        <v>320099.4</v>
      </c>
      <c r="I79" s="230">
        <f>H79/G79*100</f>
        <v>83.03486381322958</v>
      </c>
      <c r="J79" s="232">
        <v>0</v>
      </c>
      <c r="K79" s="292"/>
    </row>
    <row r="80" spans="1:11" ht="12.75" customHeight="1">
      <c r="A80" s="286"/>
      <c r="B80" s="314"/>
      <c r="C80" s="315"/>
      <c r="D80" s="315" t="s">
        <v>109</v>
      </c>
      <c r="E80" s="147">
        <v>32444</v>
      </c>
      <c r="F80" s="148">
        <v>114000</v>
      </c>
      <c r="G80" s="148">
        <v>79000</v>
      </c>
      <c r="H80" s="147">
        <v>76695.23</v>
      </c>
      <c r="I80" s="230">
        <f>H80/G80*100</f>
        <v>97.08256962025315</v>
      </c>
      <c r="J80" s="231">
        <v>0</v>
      </c>
      <c r="K80" s="292"/>
    </row>
    <row r="81" spans="1:11" ht="12.75" customHeight="1">
      <c r="A81" s="286"/>
      <c r="B81" s="314"/>
      <c r="C81" s="315"/>
      <c r="D81" s="315" t="s">
        <v>112</v>
      </c>
      <c r="E81" s="147">
        <v>218979.91</v>
      </c>
      <c r="F81" s="148">
        <v>271500</v>
      </c>
      <c r="G81" s="148">
        <v>306500</v>
      </c>
      <c r="H81" s="147">
        <v>243404.17</v>
      </c>
      <c r="I81" s="230">
        <f>H81/G81*100</f>
        <v>79.41408482871127</v>
      </c>
      <c r="J81" s="231">
        <v>0</v>
      </c>
      <c r="K81" s="292"/>
    </row>
    <row r="82" spans="1:11" ht="12.75" customHeight="1">
      <c r="A82" s="286"/>
      <c r="B82" s="314"/>
      <c r="C82" s="315"/>
      <c r="D82" s="315" t="s">
        <v>110</v>
      </c>
      <c r="E82" s="147">
        <v>0</v>
      </c>
      <c r="F82" s="148">
        <v>0</v>
      </c>
      <c r="G82" s="148">
        <v>0</v>
      </c>
      <c r="H82" s="147">
        <v>0</v>
      </c>
      <c r="I82" s="230">
        <v>0</v>
      </c>
      <c r="J82" s="231">
        <v>0</v>
      </c>
      <c r="K82" s="292"/>
    </row>
    <row r="83" spans="1:11" ht="12.75" customHeight="1">
      <c r="A83" s="286"/>
      <c r="B83" s="314"/>
      <c r="C83" s="315"/>
      <c r="D83" s="315" t="s">
        <v>134</v>
      </c>
      <c r="E83" s="147">
        <v>0</v>
      </c>
      <c r="F83" s="148">
        <v>0</v>
      </c>
      <c r="G83" s="148">
        <v>0</v>
      </c>
      <c r="H83" s="147">
        <v>0</v>
      </c>
      <c r="I83" s="230">
        <v>0</v>
      </c>
      <c r="J83" s="231">
        <v>0</v>
      </c>
      <c r="K83" s="292"/>
    </row>
    <row r="84" spans="1:11" ht="12.75" customHeight="1">
      <c r="A84" s="325"/>
      <c r="B84" s="328">
        <v>71015</v>
      </c>
      <c r="C84" s="284"/>
      <c r="D84" s="302" t="s">
        <v>18</v>
      </c>
      <c r="E84" s="23">
        <f>E86+E85</f>
        <v>355000</v>
      </c>
      <c r="F84" s="169">
        <f>F86+F85</f>
        <v>355000</v>
      </c>
      <c r="G84" s="24">
        <f>G86+G85</f>
        <v>374477</v>
      </c>
      <c r="H84" s="23">
        <f>H86+H85</f>
        <v>374477</v>
      </c>
      <c r="I84" s="58">
        <f>H84/G84*100</f>
        <v>100</v>
      </c>
      <c r="J84" s="129">
        <f>H84/E84*100</f>
        <v>105.48647887323943</v>
      </c>
      <c r="K84" s="292"/>
    </row>
    <row r="85" spans="1:11" ht="12.75" customHeight="1">
      <c r="A85" s="325"/>
      <c r="B85" s="326"/>
      <c r="C85" s="284"/>
      <c r="D85" s="285" t="s">
        <v>111</v>
      </c>
      <c r="E85" s="60"/>
      <c r="F85" s="170">
        <v>0</v>
      </c>
      <c r="G85" s="61">
        <v>0</v>
      </c>
      <c r="H85" s="60">
        <v>0</v>
      </c>
      <c r="I85" s="58">
        <v>0</v>
      </c>
      <c r="J85" s="129">
        <v>0</v>
      </c>
      <c r="K85" s="292"/>
    </row>
    <row r="86" spans="1:11" ht="12.75" customHeight="1">
      <c r="A86" s="325"/>
      <c r="B86" s="326"/>
      <c r="C86" s="284"/>
      <c r="D86" s="285" t="s">
        <v>107</v>
      </c>
      <c r="E86" s="60">
        <f>E87+E88</f>
        <v>355000</v>
      </c>
      <c r="F86" s="170">
        <f>F87+F88</f>
        <v>355000</v>
      </c>
      <c r="G86" s="61">
        <f>G87+G88</f>
        <v>374477</v>
      </c>
      <c r="H86" s="60">
        <f>H87+H88</f>
        <v>374477</v>
      </c>
      <c r="I86" s="58">
        <f>H86/G86*100</f>
        <v>100</v>
      </c>
      <c r="J86" s="129">
        <f>H86/E86*100</f>
        <v>105.48647887323943</v>
      </c>
      <c r="K86" s="292"/>
    </row>
    <row r="87" spans="1:11" ht="12.75" customHeight="1">
      <c r="A87" s="325"/>
      <c r="B87" s="326"/>
      <c r="C87" s="284"/>
      <c r="D87" s="315" t="s">
        <v>109</v>
      </c>
      <c r="E87" s="95">
        <v>301742.88</v>
      </c>
      <c r="F87" s="486">
        <v>301400</v>
      </c>
      <c r="G87" s="96">
        <v>316071</v>
      </c>
      <c r="H87" s="95">
        <v>316071.27</v>
      </c>
      <c r="I87" s="107">
        <f>H87/G87*100</f>
        <v>100.00008542384464</v>
      </c>
      <c r="J87" s="484">
        <f>H87/E87*100</f>
        <v>104.74854286536936</v>
      </c>
      <c r="K87" s="292"/>
    </row>
    <row r="88" spans="1:11" ht="12.75" customHeight="1">
      <c r="A88" s="325"/>
      <c r="B88" s="326"/>
      <c r="C88" s="284"/>
      <c r="D88" s="315" t="s">
        <v>112</v>
      </c>
      <c r="E88" s="95">
        <v>53257.12</v>
      </c>
      <c r="F88" s="486">
        <v>53600</v>
      </c>
      <c r="G88" s="96">
        <v>58406</v>
      </c>
      <c r="H88" s="95">
        <v>58405.73</v>
      </c>
      <c r="I88" s="107">
        <f>H88/G88*100</f>
        <v>99.99953771872754</v>
      </c>
      <c r="J88" s="484">
        <f>H88/E88*100</f>
        <v>109.66745854826547</v>
      </c>
      <c r="K88" s="292"/>
    </row>
    <row r="89" spans="1:11" ht="12.75" customHeight="1">
      <c r="A89" s="325"/>
      <c r="B89" s="282"/>
      <c r="C89" s="284"/>
      <c r="D89" s="315" t="s">
        <v>110</v>
      </c>
      <c r="E89" s="95">
        <v>0</v>
      </c>
      <c r="F89" s="486">
        <v>0</v>
      </c>
      <c r="G89" s="96">
        <v>0</v>
      </c>
      <c r="H89" s="95">
        <v>0</v>
      </c>
      <c r="I89" s="107">
        <v>0</v>
      </c>
      <c r="J89" s="484">
        <v>0</v>
      </c>
      <c r="K89" s="292"/>
    </row>
    <row r="90" spans="1:11" ht="12.75" customHeight="1">
      <c r="A90" s="329"/>
      <c r="B90" s="330">
        <v>71095</v>
      </c>
      <c r="C90" s="284"/>
      <c r="D90" s="302" t="s">
        <v>89</v>
      </c>
      <c r="E90" s="23">
        <f>E93+E92</f>
        <v>0</v>
      </c>
      <c r="F90" s="24">
        <f>F93</f>
        <v>48125</v>
      </c>
      <c r="G90" s="24">
        <f>G93+G92</f>
        <v>48125</v>
      </c>
      <c r="H90" s="23">
        <f>H93+H92</f>
        <v>0</v>
      </c>
      <c r="I90" s="107">
        <f>H90/G90*100</f>
        <v>0</v>
      </c>
      <c r="J90" s="129">
        <v>0</v>
      </c>
      <c r="K90" s="292"/>
    </row>
    <row r="91" spans="1:11" ht="12.75" customHeight="1">
      <c r="A91" s="329"/>
      <c r="B91" s="331"/>
      <c r="C91" s="332"/>
      <c r="D91" s="333" t="s">
        <v>85</v>
      </c>
      <c r="E91" s="103"/>
      <c r="F91" s="104"/>
      <c r="G91" s="104"/>
      <c r="H91" s="103"/>
      <c r="I91" s="107"/>
      <c r="J91" s="130"/>
      <c r="K91" s="292"/>
    </row>
    <row r="92" spans="1:11" ht="12.75" customHeight="1">
      <c r="A92" s="329"/>
      <c r="B92" s="331"/>
      <c r="C92" s="332"/>
      <c r="D92" s="285" t="s">
        <v>111</v>
      </c>
      <c r="E92" s="60">
        <v>0</v>
      </c>
      <c r="F92" s="61">
        <v>0</v>
      </c>
      <c r="G92" s="61">
        <v>0</v>
      </c>
      <c r="H92" s="60">
        <v>0</v>
      </c>
      <c r="I92" s="107">
        <v>0</v>
      </c>
      <c r="J92" s="129">
        <v>0</v>
      </c>
      <c r="K92" s="292"/>
    </row>
    <row r="93" spans="1:11" ht="12.75" customHeight="1">
      <c r="A93" s="329"/>
      <c r="B93" s="331"/>
      <c r="C93" s="332"/>
      <c r="D93" s="285" t="s">
        <v>107</v>
      </c>
      <c r="E93" s="60">
        <v>0</v>
      </c>
      <c r="F93" s="61">
        <f>F95</f>
        <v>48125</v>
      </c>
      <c r="G93" s="61">
        <f>G95</f>
        <v>48125</v>
      </c>
      <c r="H93" s="60">
        <v>0</v>
      </c>
      <c r="I93" s="107">
        <v>0</v>
      </c>
      <c r="J93" s="129">
        <v>0</v>
      </c>
      <c r="K93" s="292"/>
    </row>
    <row r="94" spans="1:11" ht="12.75" customHeight="1">
      <c r="A94" s="329"/>
      <c r="B94" s="331"/>
      <c r="C94" s="332"/>
      <c r="D94" s="315" t="s">
        <v>109</v>
      </c>
      <c r="E94" s="95">
        <v>0</v>
      </c>
      <c r="F94" s="96">
        <v>0</v>
      </c>
      <c r="G94" s="96">
        <v>0</v>
      </c>
      <c r="H94" s="95">
        <v>0</v>
      </c>
      <c r="I94" s="107">
        <v>0</v>
      </c>
      <c r="J94" s="484">
        <v>0</v>
      </c>
      <c r="K94" s="292"/>
    </row>
    <row r="95" spans="1:11" ht="12.75" customHeight="1">
      <c r="A95" s="329"/>
      <c r="B95" s="331"/>
      <c r="C95" s="332"/>
      <c r="D95" s="315" t="s">
        <v>112</v>
      </c>
      <c r="E95" s="95">
        <v>0</v>
      </c>
      <c r="F95" s="96">
        <v>48125</v>
      </c>
      <c r="G95" s="96">
        <v>48125</v>
      </c>
      <c r="H95" s="95">
        <v>0</v>
      </c>
      <c r="I95" s="107">
        <v>0</v>
      </c>
      <c r="J95" s="484">
        <v>0</v>
      </c>
      <c r="K95" s="292"/>
    </row>
    <row r="96" spans="1:11" ht="12.75" customHeight="1">
      <c r="A96" s="334"/>
      <c r="B96" s="335"/>
      <c r="C96" s="332"/>
      <c r="D96" s="315" t="s">
        <v>110</v>
      </c>
      <c r="E96" s="95">
        <v>0</v>
      </c>
      <c r="F96" s="96">
        <v>0</v>
      </c>
      <c r="G96" s="96">
        <v>0</v>
      </c>
      <c r="H96" s="95">
        <v>0</v>
      </c>
      <c r="I96" s="107">
        <v>0</v>
      </c>
      <c r="J96" s="484">
        <v>0</v>
      </c>
      <c r="K96" s="292"/>
    </row>
    <row r="97" spans="1:11" ht="12.75" customHeight="1">
      <c r="A97" s="289">
        <v>750</v>
      </c>
      <c r="B97" s="290"/>
      <c r="C97" s="291"/>
      <c r="D97" s="305" t="s">
        <v>20</v>
      </c>
      <c r="E97" s="35">
        <f>E98+E99</f>
        <v>7368443.56</v>
      </c>
      <c r="F97" s="36">
        <f>F98+F99</f>
        <v>13752457</v>
      </c>
      <c r="G97" s="36">
        <f>G98+G99</f>
        <v>12931524</v>
      </c>
      <c r="H97" s="35">
        <f>H98+H99</f>
        <v>9231975.930000002</v>
      </c>
      <c r="I97" s="38">
        <f aca="true" t="shared" si="5" ref="I97:I102">H97/G97*100</f>
        <v>71.39124460504425</v>
      </c>
      <c r="J97" s="113">
        <f aca="true" t="shared" si="6" ref="J97:J102">H97/E97*100</f>
        <v>125.29071919769177</v>
      </c>
      <c r="K97" s="292"/>
    </row>
    <row r="98" spans="1:11" ht="12.75" customHeight="1">
      <c r="A98" s="293"/>
      <c r="B98" s="294"/>
      <c r="C98" s="291"/>
      <c r="D98" s="291" t="s">
        <v>95</v>
      </c>
      <c r="E98" s="35">
        <f>E106+E112+E118+E140+E154+E125</f>
        <v>774658.55</v>
      </c>
      <c r="F98" s="36">
        <f>F154+F106+F112+F118</f>
        <v>5437981</v>
      </c>
      <c r="G98" s="36">
        <f>G118+G154</f>
        <v>4938834</v>
      </c>
      <c r="H98" s="35">
        <f>H106+H112+H118+H125+H140+H148+H154</f>
        <v>1824049.59</v>
      </c>
      <c r="I98" s="38">
        <f t="shared" si="5"/>
        <v>36.932798105787725</v>
      </c>
      <c r="J98" s="113">
        <f t="shared" si="6"/>
        <v>235.4649787315973</v>
      </c>
      <c r="K98" s="292"/>
    </row>
    <row r="99" spans="1:11" ht="12.75" customHeight="1">
      <c r="A99" s="293"/>
      <c r="B99" s="294"/>
      <c r="C99" s="291"/>
      <c r="D99" s="291" t="s">
        <v>108</v>
      </c>
      <c r="E99" s="35">
        <f>SUM(E100:E104)</f>
        <v>6593785.01</v>
      </c>
      <c r="F99" s="36">
        <f>SUM(F100:F103)+F104</f>
        <v>8314476</v>
      </c>
      <c r="G99" s="36">
        <f>SUM(G100:G104)</f>
        <v>7992690</v>
      </c>
      <c r="H99" s="35">
        <f>SUM(H100:H104)</f>
        <v>7407926.340000002</v>
      </c>
      <c r="I99" s="38">
        <f t="shared" si="5"/>
        <v>92.68376904396395</v>
      </c>
      <c r="J99" s="113">
        <f t="shared" si="6"/>
        <v>112.34710153220482</v>
      </c>
      <c r="K99" s="292"/>
    </row>
    <row r="100" spans="1:11" ht="12.75" customHeight="1">
      <c r="A100" s="293"/>
      <c r="B100" s="294"/>
      <c r="C100" s="291"/>
      <c r="D100" s="296" t="s">
        <v>109</v>
      </c>
      <c r="E100" s="40">
        <f>E108+E114+E120+E136+E142+E156</f>
        <v>4692619.82</v>
      </c>
      <c r="F100" s="41">
        <f>F108+F114+F120+F136+F142+F156</f>
        <v>5168221</v>
      </c>
      <c r="G100" s="41">
        <f>G108+G114+G120+G136+G142+G156</f>
        <v>5130293</v>
      </c>
      <c r="H100" s="40">
        <f>H108+H114+H120+H136+H142+H156</f>
        <v>4956999.080000001</v>
      </c>
      <c r="I100" s="43">
        <f t="shared" si="5"/>
        <v>96.62214380348259</v>
      </c>
      <c r="J100" s="168">
        <f t="shared" si="6"/>
        <v>105.63393733439077</v>
      </c>
      <c r="K100" s="292"/>
    </row>
    <row r="101" spans="1:11" ht="12.75" customHeight="1">
      <c r="A101" s="293"/>
      <c r="B101" s="294"/>
      <c r="C101" s="291"/>
      <c r="D101" s="296" t="s">
        <v>112</v>
      </c>
      <c r="E101" s="40">
        <f>E109+E115+E121+E137+E143+E157</f>
        <v>1352992.3099999998</v>
      </c>
      <c r="F101" s="41">
        <f>F109+F115+F121+F137+F143+F157</f>
        <v>1610867</v>
      </c>
      <c r="G101" s="41">
        <f>G109+G115+G121+G137+G143+G157+G151</f>
        <v>1575664</v>
      </c>
      <c r="H101" s="40">
        <f>H109+H115+H121+H137+H143+H157+H151</f>
        <v>1393683.27</v>
      </c>
      <c r="I101" s="43">
        <f t="shared" si="5"/>
        <v>88.45053704343057</v>
      </c>
      <c r="J101" s="168">
        <f t="shared" si="6"/>
        <v>103.00747902994365</v>
      </c>
      <c r="K101" s="292"/>
    </row>
    <row r="102" spans="1:11" ht="12.75" customHeight="1">
      <c r="A102" s="293"/>
      <c r="B102" s="294"/>
      <c r="C102" s="291"/>
      <c r="D102" s="296" t="s">
        <v>110</v>
      </c>
      <c r="E102" s="40">
        <f>E110+E116+E123+E138+E145+E158</f>
        <v>350466.72</v>
      </c>
      <c r="F102" s="41">
        <f>F110+F116+F123+F138+F145+F158</f>
        <v>306700</v>
      </c>
      <c r="G102" s="41">
        <f>G110+G116+G123+G138+G145+G158</f>
        <v>294260</v>
      </c>
      <c r="H102" s="40">
        <f>H110+H116+H123+H138+H145+H158</f>
        <v>280675.56999999995</v>
      </c>
      <c r="I102" s="43">
        <f t="shared" si="5"/>
        <v>95.38352817236456</v>
      </c>
      <c r="J102" s="168">
        <f t="shared" si="6"/>
        <v>80.08622616150257</v>
      </c>
      <c r="K102" s="292"/>
    </row>
    <row r="103" spans="1:11" ht="12.75" customHeight="1">
      <c r="A103" s="293"/>
      <c r="B103" s="294"/>
      <c r="C103" s="291"/>
      <c r="D103" s="296" t="s">
        <v>113</v>
      </c>
      <c r="E103" s="40">
        <f>E144+E122+E152</f>
        <v>19977.96</v>
      </c>
      <c r="F103" s="41">
        <f>F144</f>
        <v>0</v>
      </c>
      <c r="G103" s="41">
        <f>G144+G122+G152</f>
        <v>0</v>
      </c>
      <c r="H103" s="40">
        <f>H144+H122+H152</f>
        <v>0</v>
      </c>
      <c r="I103" s="43">
        <v>0</v>
      </c>
      <c r="J103" s="168">
        <v>0</v>
      </c>
      <c r="K103" s="292"/>
    </row>
    <row r="104" spans="1:11" ht="12.75" customHeight="1">
      <c r="A104" s="293"/>
      <c r="B104" s="298"/>
      <c r="C104" s="291"/>
      <c r="D104" s="296" t="s">
        <v>134</v>
      </c>
      <c r="E104" s="40">
        <f>E146+E159</f>
        <v>177728.2</v>
      </c>
      <c r="F104" s="41">
        <f>F159</f>
        <v>1228688</v>
      </c>
      <c r="G104" s="41">
        <f>G146+G159</f>
        <v>992473</v>
      </c>
      <c r="H104" s="40">
        <f>H146+H159</f>
        <v>776568.42</v>
      </c>
      <c r="I104" s="43">
        <v>0</v>
      </c>
      <c r="J104" s="168">
        <v>0</v>
      </c>
      <c r="K104" s="292"/>
    </row>
    <row r="105" spans="1:11" ht="12.75" customHeight="1">
      <c r="A105" s="338"/>
      <c r="B105" s="328">
        <v>75011</v>
      </c>
      <c r="C105" s="284"/>
      <c r="D105" s="302" t="s">
        <v>21</v>
      </c>
      <c r="E105" s="23">
        <f>E107</f>
        <v>42900</v>
      </c>
      <c r="F105" s="24">
        <f>F107</f>
        <v>31000</v>
      </c>
      <c r="G105" s="24">
        <f>G107</f>
        <v>31000</v>
      </c>
      <c r="H105" s="23">
        <f>H107</f>
        <v>31000</v>
      </c>
      <c r="I105" s="58">
        <f>H105/G105*100</f>
        <v>100</v>
      </c>
      <c r="J105" s="129">
        <f>H105/E105*100</f>
        <v>72.26107226107226</v>
      </c>
      <c r="K105" s="292"/>
    </row>
    <row r="106" spans="1:11" ht="12.75" customHeight="1">
      <c r="A106" s="325"/>
      <c r="B106" s="326"/>
      <c r="C106" s="284"/>
      <c r="D106" s="285" t="s">
        <v>111</v>
      </c>
      <c r="E106" s="60">
        <v>0</v>
      </c>
      <c r="F106" s="61">
        <v>0</v>
      </c>
      <c r="G106" s="61">
        <v>0</v>
      </c>
      <c r="H106" s="60">
        <v>0</v>
      </c>
      <c r="I106" s="58">
        <v>0</v>
      </c>
      <c r="J106" s="129">
        <v>0</v>
      </c>
      <c r="K106" s="292"/>
    </row>
    <row r="107" spans="1:11" ht="12.75" customHeight="1">
      <c r="A107" s="325"/>
      <c r="B107" s="326"/>
      <c r="C107" s="284"/>
      <c r="D107" s="285" t="s">
        <v>107</v>
      </c>
      <c r="E107" s="60">
        <f>E108</f>
        <v>42900</v>
      </c>
      <c r="F107" s="61">
        <f>F108</f>
        <v>31000</v>
      </c>
      <c r="G107" s="61">
        <f>G108</f>
        <v>31000</v>
      </c>
      <c r="H107" s="60">
        <f>H108</f>
        <v>31000</v>
      </c>
      <c r="I107" s="58">
        <f>H107/G107*100</f>
        <v>100</v>
      </c>
      <c r="J107" s="129">
        <v>101.2</v>
      </c>
      <c r="K107" s="292"/>
    </row>
    <row r="108" spans="1:11" ht="12.75" customHeight="1">
      <c r="A108" s="325"/>
      <c r="B108" s="326"/>
      <c r="C108" s="284"/>
      <c r="D108" s="315" t="s">
        <v>109</v>
      </c>
      <c r="E108" s="95">
        <v>42900</v>
      </c>
      <c r="F108" s="96">
        <v>31000</v>
      </c>
      <c r="G108" s="96">
        <v>31000</v>
      </c>
      <c r="H108" s="95">
        <v>31000</v>
      </c>
      <c r="I108" s="107">
        <f>H108/G108*100</f>
        <v>100</v>
      </c>
      <c r="J108" s="484">
        <v>101.2</v>
      </c>
      <c r="K108" s="292"/>
    </row>
    <row r="109" spans="1:11" ht="12.75" customHeight="1">
      <c r="A109" s="325"/>
      <c r="B109" s="326"/>
      <c r="C109" s="284"/>
      <c r="D109" s="315" t="s">
        <v>112</v>
      </c>
      <c r="E109" s="95">
        <v>0</v>
      </c>
      <c r="F109" s="96">
        <v>0</v>
      </c>
      <c r="G109" s="96">
        <v>0</v>
      </c>
      <c r="H109" s="95">
        <v>0</v>
      </c>
      <c r="I109" s="58">
        <v>0</v>
      </c>
      <c r="J109" s="484">
        <v>0</v>
      </c>
      <c r="K109" s="292"/>
    </row>
    <row r="110" spans="1:11" ht="12.75" customHeight="1">
      <c r="A110" s="325"/>
      <c r="B110" s="326"/>
      <c r="C110" s="284"/>
      <c r="D110" s="315" t="s">
        <v>110</v>
      </c>
      <c r="E110" s="95">
        <v>0</v>
      </c>
      <c r="F110" s="96">
        <v>0</v>
      </c>
      <c r="G110" s="96">
        <v>0</v>
      </c>
      <c r="H110" s="95">
        <v>0</v>
      </c>
      <c r="I110" s="58">
        <v>0</v>
      </c>
      <c r="J110" s="484">
        <v>0</v>
      </c>
      <c r="K110" s="292"/>
    </row>
    <row r="111" spans="1:11" ht="12.75" customHeight="1">
      <c r="A111" s="325"/>
      <c r="B111" s="328">
        <v>75019</v>
      </c>
      <c r="C111" s="284"/>
      <c r="D111" s="302" t="s">
        <v>22</v>
      </c>
      <c r="E111" s="23">
        <f>E112+E113</f>
        <v>314984.1</v>
      </c>
      <c r="F111" s="24">
        <f>F113</f>
        <v>324600</v>
      </c>
      <c r="G111" s="24">
        <f>G113</f>
        <v>324600</v>
      </c>
      <c r="H111" s="23">
        <f>H113</f>
        <v>297574.79</v>
      </c>
      <c r="I111" s="58">
        <f>H111/G111*100</f>
        <v>91.67430375847196</v>
      </c>
      <c r="J111" s="129">
        <f>H111/E111*100</f>
        <v>94.472955936506</v>
      </c>
      <c r="K111" s="292"/>
    </row>
    <row r="112" spans="1:11" ht="12.75" customHeight="1">
      <c r="A112" s="325"/>
      <c r="B112" s="326"/>
      <c r="C112" s="284"/>
      <c r="D112" s="285" t="s">
        <v>111</v>
      </c>
      <c r="E112" s="60">
        <v>0</v>
      </c>
      <c r="F112" s="61">
        <v>0</v>
      </c>
      <c r="G112" s="61">
        <v>0</v>
      </c>
      <c r="H112" s="60">
        <v>0</v>
      </c>
      <c r="I112" s="58">
        <v>0</v>
      </c>
      <c r="J112" s="129">
        <v>0</v>
      </c>
      <c r="K112" s="292"/>
    </row>
    <row r="113" spans="1:11" ht="12.75" customHeight="1">
      <c r="A113" s="325"/>
      <c r="B113" s="326"/>
      <c r="C113" s="284"/>
      <c r="D113" s="285" t="s">
        <v>107</v>
      </c>
      <c r="E113" s="60">
        <f>E115+E116</f>
        <v>314984.1</v>
      </c>
      <c r="F113" s="61">
        <f>F115+F116</f>
        <v>324600</v>
      </c>
      <c r="G113" s="61">
        <f>G115+G116</f>
        <v>324600</v>
      </c>
      <c r="H113" s="60">
        <f>H115+H116</f>
        <v>297574.79</v>
      </c>
      <c r="I113" s="58">
        <f>H113/G113*100</f>
        <v>91.67430375847196</v>
      </c>
      <c r="J113" s="129">
        <f>H113/E113*100</f>
        <v>94.472955936506</v>
      </c>
      <c r="K113" s="292"/>
    </row>
    <row r="114" spans="1:11" ht="12.75" customHeight="1">
      <c r="A114" s="325"/>
      <c r="B114" s="326"/>
      <c r="C114" s="284"/>
      <c r="D114" s="315" t="s">
        <v>109</v>
      </c>
      <c r="E114" s="95">
        <v>0</v>
      </c>
      <c r="F114" s="96">
        <v>0</v>
      </c>
      <c r="G114" s="96"/>
      <c r="H114" s="95"/>
      <c r="I114" s="107">
        <v>0</v>
      </c>
      <c r="J114" s="484">
        <v>0</v>
      </c>
      <c r="K114" s="292"/>
    </row>
    <row r="115" spans="1:11" ht="12.75" customHeight="1">
      <c r="A115" s="325"/>
      <c r="B115" s="326"/>
      <c r="C115" s="284"/>
      <c r="D115" s="315" t="s">
        <v>112</v>
      </c>
      <c r="E115" s="95">
        <v>27830.88</v>
      </c>
      <c r="F115" s="96">
        <v>30300</v>
      </c>
      <c r="G115" s="96">
        <v>42300</v>
      </c>
      <c r="H115" s="95">
        <v>28809.69</v>
      </c>
      <c r="I115" s="107">
        <f aca="true" t="shared" si="7" ref="I115:I121">H115/G115*100</f>
        <v>68.10801418439716</v>
      </c>
      <c r="J115" s="484">
        <f aca="true" t="shared" si="8" ref="J115:J121">H115/E115*100</f>
        <v>103.51699263551852</v>
      </c>
      <c r="K115" s="292"/>
    </row>
    <row r="116" spans="1:11" ht="12.75" customHeight="1">
      <c r="A116" s="325"/>
      <c r="B116" s="326"/>
      <c r="C116" s="284"/>
      <c r="D116" s="315" t="s">
        <v>110</v>
      </c>
      <c r="E116" s="95">
        <v>287153.22</v>
      </c>
      <c r="F116" s="96">
        <v>294300</v>
      </c>
      <c r="G116" s="96">
        <v>282300</v>
      </c>
      <c r="H116" s="95">
        <v>268765.1</v>
      </c>
      <c r="I116" s="107">
        <f t="shared" si="7"/>
        <v>95.20549061282323</v>
      </c>
      <c r="J116" s="484">
        <f t="shared" si="8"/>
        <v>93.59640821718801</v>
      </c>
      <c r="K116" s="292"/>
    </row>
    <row r="117" spans="1:11" ht="12.75" customHeight="1">
      <c r="A117" s="325"/>
      <c r="B117" s="328">
        <v>75020</v>
      </c>
      <c r="C117" s="284"/>
      <c r="D117" s="302" t="s">
        <v>23</v>
      </c>
      <c r="E117" s="60">
        <f>E118+E119</f>
        <v>5884266.64</v>
      </c>
      <c r="F117" s="24">
        <f>F119</f>
        <v>6442488</v>
      </c>
      <c r="G117" s="24">
        <f>G118+G119</f>
        <v>6422488</v>
      </c>
      <c r="H117" s="60">
        <f>H118+H119</f>
        <v>6116344.44</v>
      </c>
      <c r="I117" s="58">
        <f t="shared" si="7"/>
        <v>95.23325602165393</v>
      </c>
      <c r="J117" s="129">
        <f t="shared" si="8"/>
        <v>103.94403949036545</v>
      </c>
      <c r="K117" s="292"/>
    </row>
    <row r="118" spans="1:11" ht="12.75" customHeight="1">
      <c r="A118" s="325"/>
      <c r="B118" s="326"/>
      <c r="C118" s="284"/>
      <c r="D118" s="285" t="s">
        <v>111</v>
      </c>
      <c r="E118" s="60">
        <v>36741</v>
      </c>
      <c r="F118" s="61">
        <v>20000</v>
      </c>
      <c r="G118" s="61">
        <v>20000</v>
      </c>
      <c r="H118" s="60"/>
      <c r="I118" s="58">
        <f t="shared" si="7"/>
        <v>0</v>
      </c>
      <c r="J118" s="129">
        <f t="shared" si="8"/>
        <v>0</v>
      </c>
      <c r="K118" s="292"/>
    </row>
    <row r="119" spans="1:11" ht="12.75" customHeight="1">
      <c r="A119" s="325"/>
      <c r="B119" s="326"/>
      <c r="C119" s="284"/>
      <c r="D119" s="285" t="s">
        <v>107</v>
      </c>
      <c r="E119" s="60">
        <f>SUM(E120:E123)</f>
        <v>5847525.64</v>
      </c>
      <c r="F119" s="61">
        <f>F120+F121+F123</f>
        <v>6442488</v>
      </c>
      <c r="G119" s="61">
        <f>SUM(G120:G123)</f>
        <v>6402488</v>
      </c>
      <c r="H119" s="60">
        <f>SUM(H120:H123)</f>
        <v>6116344.44</v>
      </c>
      <c r="I119" s="58">
        <f t="shared" si="7"/>
        <v>95.5307442981541</v>
      </c>
      <c r="J119" s="129">
        <f t="shared" si="8"/>
        <v>104.59713760229019</v>
      </c>
      <c r="K119" s="292"/>
    </row>
    <row r="120" spans="1:11" ht="12.75" customHeight="1">
      <c r="A120" s="325"/>
      <c r="B120" s="326"/>
      <c r="C120" s="284"/>
      <c r="D120" s="315" t="s">
        <v>109</v>
      </c>
      <c r="E120" s="110">
        <v>4626867.92</v>
      </c>
      <c r="F120" s="96">
        <v>5111900</v>
      </c>
      <c r="G120" s="96">
        <v>5071900</v>
      </c>
      <c r="H120" s="95">
        <v>4903151.03</v>
      </c>
      <c r="I120" s="107">
        <f t="shared" si="7"/>
        <v>96.67286480411681</v>
      </c>
      <c r="J120" s="484">
        <f t="shared" si="8"/>
        <v>105.97127721769937</v>
      </c>
      <c r="K120" s="292"/>
    </row>
    <row r="121" spans="1:11" ht="12.75" customHeight="1">
      <c r="A121" s="325"/>
      <c r="B121" s="326"/>
      <c r="C121" s="284"/>
      <c r="D121" s="315" t="s">
        <v>112</v>
      </c>
      <c r="E121" s="110">
        <v>1163224.22</v>
      </c>
      <c r="F121" s="96">
        <v>1324188</v>
      </c>
      <c r="G121" s="96">
        <v>1324088</v>
      </c>
      <c r="H121" s="95">
        <v>1206742.94</v>
      </c>
      <c r="I121" s="107">
        <f t="shared" si="7"/>
        <v>91.1376690975222</v>
      </c>
      <c r="J121" s="484">
        <f t="shared" si="8"/>
        <v>103.74121508577254</v>
      </c>
      <c r="K121" s="292"/>
    </row>
    <row r="122" spans="1:11" ht="12.75" customHeight="1">
      <c r="A122" s="325"/>
      <c r="B122" s="326"/>
      <c r="C122" s="284"/>
      <c r="D122" s="315" t="s">
        <v>113</v>
      </c>
      <c r="E122" s="95">
        <v>0</v>
      </c>
      <c r="F122" s="96">
        <v>0</v>
      </c>
      <c r="G122" s="96">
        <v>0</v>
      </c>
      <c r="H122" s="95">
        <v>0</v>
      </c>
      <c r="I122" s="107">
        <v>0</v>
      </c>
      <c r="J122" s="484">
        <v>0</v>
      </c>
      <c r="K122" s="292"/>
    </row>
    <row r="123" spans="1:11" ht="12.75" customHeight="1">
      <c r="A123" s="325"/>
      <c r="B123" s="326"/>
      <c r="C123" s="284"/>
      <c r="D123" s="315" t="s">
        <v>110</v>
      </c>
      <c r="E123" s="95">
        <v>57433.5</v>
      </c>
      <c r="F123" s="96">
        <v>6400</v>
      </c>
      <c r="G123" s="96">
        <v>6500</v>
      </c>
      <c r="H123" s="95">
        <v>6450.47</v>
      </c>
      <c r="I123" s="107">
        <f>H123/G123*100</f>
        <v>99.238</v>
      </c>
      <c r="J123" s="485">
        <f>H123/E123*100</f>
        <v>11.23119782008758</v>
      </c>
      <c r="K123" s="292"/>
    </row>
    <row r="124" spans="1:11" ht="12.75" customHeight="1">
      <c r="A124" s="327"/>
      <c r="B124" s="339">
        <v>75023</v>
      </c>
      <c r="C124" s="284"/>
      <c r="D124" s="302" t="s">
        <v>106</v>
      </c>
      <c r="E124" s="23">
        <f>E125</f>
        <v>37000</v>
      </c>
      <c r="F124" s="24">
        <v>0</v>
      </c>
      <c r="G124" s="24">
        <f>G125</f>
        <v>0</v>
      </c>
      <c r="H124" s="23">
        <f>H125</f>
        <v>0</v>
      </c>
      <c r="I124" s="58">
        <v>100</v>
      </c>
      <c r="J124" s="129">
        <v>0</v>
      </c>
      <c r="K124" s="292"/>
    </row>
    <row r="125" spans="1:11" ht="12.75" customHeight="1">
      <c r="A125" s="352"/>
      <c r="B125" s="283"/>
      <c r="C125" s="284"/>
      <c r="D125" s="285" t="s">
        <v>111</v>
      </c>
      <c r="E125" s="60">
        <v>37000</v>
      </c>
      <c r="F125" s="61">
        <v>0</v>
      </c>
      <c r="G125" s="61">
        <v>0</v>
      </c>
      <c r="H125" s="60">
        <v>0</v>
      </c>
      <c r="I125" s="58">
        <v>100</v>
      </c>
      <c r="J125" s="129">
        <v>0</v>
      </c>
      <c r="K125" s="292"/>
    </row>
    <row r="126" spans="1:11" ht="12.75" customHeight="1">
      <c r="A126" s="318"/>
      <c r="B126" s="337"/>
      <c r="C126" s="337"/>
      <c r="D126" s="424"/>
      <c r="E126" s="425"/>
      <c r="F126" s="426"/>
      <c r="G126" s="426"/>
      <c r="H126" s="425"/>
      <c r="I126" s="427"/>
      <c r="J126" s="428"/>
      <c r="K126" s="292"/>
    </row>
    <row r="127" spans="1:11" ht="12.75" customHeight="1">
      <c r="A127" s="318"/>
      <c r="B127" s="337"/>
      <c r="C127" s="337"/>
      <c r="D127" s="424"/>
      <c r="E127" s="425"/>
      <c r="F127" s="426"/>
      <c r="G127" s="426"/>
      <c r="H127" s="425"/>
      <c r="I127" s="427"/>
      <c r="J127" s="428"/>
      <c r="K127" s="292"/>
    </row>
    <row r="128" spans="1:11" ht="12.75" customHeight="1">
      <c r="A128" s="318"/>
      <c r="B128" s="337"/>
      <c r="C128" s="337"/>
      <c r="D128" s="424"/>
      <c r="E128" s="195" t="s">
        <v>186</v>
      </c>
      <c r="F128" s="481"/>
      <c r="G128" s="426"/>
      <c r="H128" s="425"/>
      <c r="I128" s="427"/>
      <c r="J128" s="428"/>
      <c r="K128" s="292"/>
    </row>
    <row r="129" spans="1:11" ht="12.75" customHeight="1">
      <c r="A129" s="318"/>
      <c r="B129" s="337"/>
      <c r="C129" s="337"/>
      <c r="D129" s="424"/>
      <c r="E129" s="480"/>
      <c r="F129" s="426"/>
      <c r="G129" s="426"/>
      <c r="H129" s="425"/>
      <c r="I129" s="427"/>
      <c r="J129" s="428"/>
      <c r="K129" s="292"/>
    </row>
    <row r="130" spans="1:11" ht="12.75" customHeight="1">
      <c r="A130" s="250"/>
      <c r="B130" s="251"/>
      <c r="C130" s="250"/>
      <c r="D130" s="252"/>
      <c r="E130" s="253" t="s">
        <v>1</v>
      </c>
      <c r="F130" s="254" t="s">
        <v>56</v>
      </c>
      <c r="G130" s="255" t="s">
        <v>57</v>
      </c>
      <c r="H130" s="253" t="s">
        <v>1</v>
      </c>
      <c r="I130" s="256" t="s">
        <v>58</v>
      </c>
      <c r="J130" s="257"/>
      <c r="K130" s="292"/>
    </row>
    <row r="131" spans="1:11" ht="12.75" customHeight="1">
      <c r="A131" s="258" t="s">
        <v>53</v>
      </c>
      <c r="B131" s="259" t="s">
        <v>54</v>
      </c>
      <c r="C131" s="258" t="s">
        <v>2</v>
      </c>
      <c r="D131" s="260" t="s">
        <v>55</v>
      </c>
      <c r="E131" s="261" t="s">
        <v>153</v>
      </c>
      <c r="F131" s="262" t="s">
        <v>59</v>
      </c>
      <c r="G131" s="263" t="s">
        <v>60</v>
      </c>
      <c r="H131" s="261" t="s">
        <v>178</v>
      </c>
      <c r="I131" s="264"/>
      <c r="J131" s="265"/>
      <c r="K131" s="292"/>
    </row>
    <row r="132" spans="1:11" ht="12.75" customHeight="1">
      <c r="A132" s="266"/>
      <c r="B132" s="267"/>
      <c r="C132" s="266"/>
      <c r="D132" s="268"/>
      <c r="E132" s="269"/>
      <c r="F132" s="270" t="s">
        <v>177</v>
      </c>
      <c r="G132" s="271" t="s">
        <v>61</v>
      </c>
      <c r="H132" s="269"/>
      <c r="I132" s="272" t="s">
        <v>62</v>
      </c>
      <c r="J132" s="273" t="s">
        <v>63</v>
      </c>
      <c r="K132" s="292"/>
    </row>
    <row r="133" spans="1:11" ht="12.75" customHeight="1">
      <c r="A133" s="274">
        <v>1</v>
      </c>
      <c r="B133" s="274">
        <v>2</v>
      </c>
      <c r="C133" s="274">
        <v>3</v>
      </c>
      <c r="D133" s="275">
        <v>4</v>
      </c>
      <c r="E133" s="276">
        <v>5</v>
      </c>
      <c r="F133" s="276">
        <v>6</v>
      </c>
      <c r="G133" s="276">
        <v>7</v>
      </c>
      <c r="H133" s="277">
        <v>8</v>
      </c>
      <c r="I133" s="278">
        <v>9</v>
      </c>
      <c r="J133" s="279">
        <v>10</v>
      </c>
      <c r="K133" s="292"/>
    </row>
    <row r="134" spans="1:11" ht="12.75" customHeight="1">
      <c r="A134" s="325"/>
      <c r="B134" s="326">
        <v>75045</v>
      </c>
      <c r="C134" s="282"/>
      <c r="D134" s="283" t="s">
        <v>94</v>
      </c>
      <c r="E134" s="160">
        <f>E135</f>
        <v>23000</v>
      </c>
      <c r="F134" s="161">
        <f>F135</f>
        <v>23500</v>
      </c>
      <c r="G134" s="161">
        <f>G135</f>
        <v>23000</v>
      </c>
      <c r="H134" s="160">
        <f>H135</f>
        <v>23000</v>
      </c>
      <c r="I134" s="423">
        <f aca="true" t="shared" si="9" ref="I134:I139">H134/G134*100</f>
        <v>100</v>
      </c>
      <c r="J134" s="237">
        <f aca="true" t="shared" si="10" ref="J134:J139">H134/E134*100</f>
        <v>100</v>
      </c>
      <c r="K134" s="292"/>
    </row>
    <row r="135" spans="1:11" ht="12.75" customHeight="1">
      <c r="A135" s="325"/>
      <c r="B135" s="326"/>
      <c r="C135" s="284"/>
      <c r="D135" s="285" t="s">
        <v>107</v>
      </c>
      <c r="E135" s="60">
        <f>SUM(E136:E138)</f>
        <v>23000</v>
      </c>
      <c r="F135" s="61">
        <f>F136+F137+F138</f>
        <v>23500</v>
      </c>
      <c r="G135" s="61">
        <f>SUM(G136:G138)</f>
        <v>23000</v>
      </c>
      <c r="H135" s="60">
        <f>SUM(H136:H138)</f>
        <v>23000</v>
      </c>
      <c r="I135" s="58">
        <f t="shared" si="9"/>
        <v>100</v>
      </c>
      <c r="J135" s="59">
        <f t="shared" si="10"/>
        <v>100</v>
      </c>
      <c r="K135" s="292"/>
    </row>
    <row r="136" spans="1:11" ht="12.75" customHeight="1">
      <c r="A136" s="325"/>
      <c r="B136" s="326"/>
      <c r="C136" s="284"/>
      <c r="D136" s="315" t="s">
        <v>109</v>
      </c>
      <c r="E136" s="95">
        <v>10873</v>
      </c>
      <c r="F136" s="96">
        <v>11000</v>
      </c>
      <c r="G136" s="96">
        <v>11431</v>
      </c>
      <c r="H136" s="95">
        <v>11431.65</v>
      </c>
      <c r="I136" s="107">
        <f t="shared" si="9"/>
        <v>100.00568629166303</v>
      </c>
      <c r="J136" s="98">
        <f t="shared" si="10"/>
        <v>105.13795640577577</v>
      </c>
      <c r="K136" s="292"/>
    </row>
    <row r="137" spans="1:11" ht="12.75" customHeight="1">
      <c r="A137" s="325"/>
      <c r="B137" s="326"/>
      <c r="C137" s="284"/>
      <c r="D137" s="315" t="s">
        <v>112</v>
      </c>
      <c r="E137" s="95">
        <v>6247</v>
      </c>
      <c r="F137" s="96">
        <v>6500</v>
      </c>
      <c r="G137" s="96">
        <v>6109</v>
      </c>
      <c r="H137" s="95">
        <v>6108.35</v>
      </c>
      <c r="I137" s="107">
        <f t="shared" si="9"/>
        <v>99.98935996071371</v>
      </c>
      <c r="J137" s="98">
        <f>H137/E137*100</f>
        <v>97.78053465663518</v>
      </c>
      <c r="K137" s="292"/>
    </row>
    <row r="138" spans="1:11" ht="12.75" customHeight="1">
      <c r="A138" s="325"/>
      <c r="B138" s="326"/>
      <c r="C138" s="284"/>
      <c r="D138" s="315" t="s">
        <v>110</v>
      </c>
      <c r="E138" s="95">
        <v>5880</v>
      </c>
      <c r="F138" s="96">
        <v>6000</v>
      </c>
      <c r="G138" s="96">
        <v>5460</v>
      </c>
      <c r="H138" s="95">
        <v>5460</v>
      </c>
      <c r="I138" s="107">
        <f t="shared" si="9"/>
        <v>100</v>
      </c>
      <c r="J138" s="98">
        <f>H138/E138*100</f>
        <v>92.85714285714286</v>
      </c>
      <c r="K138" s="292"/>
    </row>
    <row r="139" spans="1:11" ht="12.75" customHeight="1">
      <c r="A139" s="327"/>
      <c r="B139" s="328">
        <v>75075</v>
      </c>
      <c r="C139" s="284"/>
      <c r="D139" s="302" t="s">
        <v>68</v>
      </c>
      <c r="E139" s="23">
        <f>E141</f>
        <v>104876.41</v>
      </c>
      <c r="F139" s="24">
        <f>F1583+F141</f>
        <v>212000</v>
      </c>
      <c r="G139" s="24">
        <f>G141</f>
        <v>202006</v>
      </c>
      <c r="H139" s="23">
        <f>H140+H141</f>
        <v>150046.88</v>
      </c>
      <c r="I139" s="58">
        <f t="shared" si="9"/>
        <v>74.27842737344436</v>
      </c>
      <c r="J139" s="59">
        <f t="shared" si="10"/>
        <v>143.07019090375042</v>
      </c>
      <c r="K139" s="292"/>
    </row>
    <row r="140" spans="1:11" ht="12.75" customHeight="1">
      <c r="A140" s="327"/>
      <c r="B140" s="326"/>
      <c r="C140" s="284"/>
      <c r="D140" s="285" t="s">
        <v>111</v>
      </c>
      <c r="E140" s="60">
        <v>0</v>
      </c>
      <c r="F140" s="61">
        <v>0</v>
      </c>
      <c r="G140" s="61">
        <v>0</v>
      </c>
      <c r="H140" s="60">
        <v>0</v>
      </c>
      <c r="I140" s="58">
        <v>0</v>
      </c>
      <c r="J140" s="59">
        <v>0</v>
      </c>
      <c r="K140" s="292"/>
    </row>
    <row r="141" spans="1:11" ht="12.75" customHeight="1">
      <c r="A141" s="327"/>
      <c r="B141" s="326"/>
      <c r="C141" s="284"/>
      <c r="D141" s="285" t="s">
        <v>107</v>
      </c>
      <c r="E141" s="60">
        <f>SUM(E142:E146)</f>
        <v>104876.41</v>
      </c>
      <c r="F141" s="61">
        <f>F142+F143</f>
        <v>212000</v>
      </c>
      <c r="G141" s="61">
        <f>SUM(G142:G146)</f>
        <v>202006</v>
      </c>
      <c r="H141" s="60">
        <f>SUM(H142:H146)</f>
        <v>150046.88</v>
      </c>
      <c r="I141" s="58">
        <f>H141/G141*100</f>
        <v>74.27842737344436</v>
      </c>
      <c r="J141" s="59">
        <f>H141/E141*100</f>
        <v>143.07019090375042</v>
      </c>
      <c r="K141" s="292"/>
    </row>
    <row r="142" spans="1:11" ht="12.75" customHeight="1">
      <c r="A142" s="327"/>
      <c r="B142" s="326"/>
      <c r="C142" s="284"/>
      <c r="D142" s="315" t="s">
        <v>109</v>
      </c>
      <c r="E142" s="95">
        <v>0</v>
      </c>
      <c r="F142" s="96">
        <v>4000</v>
      </c>
      <c r="G142" s="96">
        <v>4000</v>
      </c>
      <c r="H142" s="95">
        <v>0</v>
      </c>
      <c r="I142" s="107">
        <f>H142/G142*100</f>
        <v>0</v>
      </c>
      <c r="J142" s="98">
        <v>0</v>
      </c>
      <c r="K142" s="292"/>
    </row>
    <row r="143" spans="1:11" ht="12.75" customHeight="1">
      <c r="A143" s="327"/>
      <c r="B143" s="326"/>
      <c r="C143" s="284"/>
      <c r="D143" s="315" t="s">
        <v>112</v>
      </c>
      <c r="E143" s="95">
        <v>94898.45</v>
      </c>
      <c r="F143" s="96">
        <v>208000</v>
      </c>
      <c r="G143" s="96">
        <v>162929</v>
      </c>
      <c r="H143" s="95">
        <v>115356.62</v>
      </c>
      <c r="I143" s="107">
        <f>H143/G143*100</f>
        <v>70.80177255123397</v>
      </c>
      <c r="J143" s="98">
        <f>H143/E143*100</f>
        <v>121.5579601142063</v>
      </c>
      <c r="K143" s="292"/>
    </row>
    <row r="144" spans="1:11" ht="12.75" customHeight="1">
      <c r="A144" s="327"/>
      <c r="B144" s="326"/>
      <c r="C144" s="284"/>
      <c r="D144" s="315" t="s">
        <v>113</v>
      </c>
      <c r="E144" s="95">
        <v>9977.96</v>
      </c>
      <c r="F144" s="96">
        <v>0</v>
      </c>
      <c r="G144" s="96">
        <v>0</v>
      </c>
      <c r="H144" s="95">
        <v>0</v>
      </c>
      <c r="I144" s="107">
        <v>0</v>
      </c>
      <c r="J144" s="98">
        <v>0</v>
      </c>
      <c r="K144" s="292"/>
    </row>
    <row r="145" spans="1:11" ht="12.75" customHeight="1">
      <c r="A145" s="327"/>
      <c r="B145" s="326"/>
      <c r="C145" s="284"/>
      <c r="D145" s="315" t="s">
        <v>110</v>
      </c>
      <c r="E145" s="95">
        <v>0</v>
      </c>
      <c r="F145" s="96">
        <v>0</v>
      </c>
      <c r="G145" s="96">
        <v>0</v>
      </c>
      <c r="H145" s="95">
        <v>0</v>
      </c>
      <c r="I145" s="107">
        <v>0</v>
      </c>
      <c r="J145" s="98">
        <v>0</v>
      </c>
      <c r="K145" s="292"/>
    </row>
    <row r="146" spans="1:11" ht="12.75" customHeight="1">
      <c r="A146" s="327"/>
      <c r="B146" s="326"/>
      <c r="C146" s="284"/>
      <c r="D146" s="315" t="s">
        <v>134</v>
      </c>
      <c r="E146" s="95">
        <v>0</v>
      </c>
      <c r="F146" s="96">
        <v>0</v>
      </c>
      <c r="G146" s="96">
        <v>35077</v>
      </c>
      <c r="H146" s="95">
        <v>34690.26</v>
      </c>
      <c r="I146" s="107">
        <f>H146/G146*100</f>
        <v>98.89745417224964</v>
      </c>
      <c r="J146" s="98">
        <v>0</v>
      </c>
      <c r="K146" s="292"/>
    </row>
    <row r="147" spans="1:11" ht="12.75" customHeight="1">
      <c r="A147" s="327"/>
      <c r="B147" s="328">
        <v>75078</v>
      </c>
      <c r="C147" s="284"/>
      <c r="D147" s="302" t="s">
        <v>159</v>
      </c>
      <c r="E147" s="23">
        <f>E149</f>
        <v>10000</v>
      </c>
      <c r="F147" s="24">
        <v>0</v>
      </c>
      <c r="G147" s="24">
        <v>0</v>
      </c>
      <c r="H147" s="23">
        <v>0</v>
      </c>
      <c r="I147" s="58">
        <v>100</v>
      </c>
      <c r="J147" s="59">
        <v>0</v>
      </c>
      <c r="K147" s="292"/>
    </row>
    <row r="148" spans="1:11" ht="12.75" customHeight="1">
      <c r="A148" s="327"/>
      <c r="B148" s="326"/>
      <c r="C148" s="284"/>
      <c r="D148" s="285" t="s">
        <v>111</v>
      </c>
      <c r="E148" s="23">
        <v>0</v>
      </c>
      <c r="F148" s="24">
        <v>0</v>
      </c>
      <c r="G148" s="24">
        <v>0</v>
      </c>
      <c r="H148" s="23">
        <v>0</v>
      </c>
      <c r="I148" s="58">
        <v>0</v>
      </c>
      <c r="J148" s="59">
        <v>0</v>
      </c>
      <c r="K148" s="292"/>
    </row>
    <row r="149" spans="1:11" ht="12.75" customHeight="1">
      <c r="A149" s="327"/>
      <c r="B149" s="326"/>
      <c r="C149" s="284"/>
      <c r="D149" s="285" t="s">
        <v>107</v>
      </c>
      <c r="E149" s="23">
        <f>E152</f>
        <v>10000</v>
      </c>
      <c r="F149" s="24">
        <v>0</v>
      </c>
      <c r="G149" s="24">
        <v>0</v>
      </c>
      <c r="H149" s="23">
        <v>0</v>
      </c>
      <c r="I149" s="58">
        <v>100</v>
      </c>
      <c r="J149" s="59">
        <v>0</v>
      </c>
      <c r="K149" s="292"/>
    </row>
    <row r="150" spans="1:11" ht="12.75" customHeight="1">
      <c r="A150" s="327"/>
      <c r="B150" s="326"/>
      <c r="C150" s="284"/>
      <c r="D150" s="315" t="s">
        <v>109</v>
      </c>
      <c r="E150" s="95">
        <v>0</v>
      </c>
      <c r="F150" s="96">
        <v>0</v>
      </c>
      <c r="G150" s="96">
        <v>0</v>
      </c>
      <c r="H150" s="95">
        <v>0</v>
      </c>
      <c r="I150" s="107">
        <v>0</v>
      </c>
      <c r="J150" s="98">
        <v>0</v>
      </c>
      <c r="K150" s="292"/>
    </row>
    <row r="151" spans="1:11" ht="12.75" customHeight="1">
      <c r="A151" s="327"/>
      <c r="B151" s="326"/>
      <c r="C151" s="284"/>
      <c r="D151" s="315" t="s">
        <v>112</v>
      </c>
      <c r="E151" s="95">
        <v>0</v>
      </c>
      <c r="F151" s="96">
        <v>0</v>
      </c>
      <c r="G151" s="96">
        <v>0</v>
      </c>
      <c r="H151" s="95">
        <v>0</v>
      </c>
      <c r="I151" s="107">
        <v>0</v>
      </c>
      <c r="J151" s="98">
        <v>0</v>
      </c>
      <c r="K151" s="292"/>
    </row>
    <row r="152" spans="1:11" ht="12.75" customHeight="1">
      <c r="A152" s="327"/>
      <c r="B152" s="326"/>
      <c r="C152" s="284"/>
      <c r="D152" s="315" t="s">
        <v>113</v>
      </c>
      <c r="E152" s="95">
        <v>10000</v>
      </c>
      <c r="F152" s="96">
        <v>0</v>
      </c>
      <c r="G152" s="96">
        <v>0</v>
      </c>
      <c r="H152" s="95">
        <v>0</v>
      </c>
      <c r="I152" s="107">
        <v>100</v>
      </c>
      <c r="J152" s="98">
        <v>0</v>
      </c>
      <c r="K152" s="292"/>
    </row>
    <row r="153" spans="1:11" ht="12.75" customHeight="1">
      <c r="A153" s="325"/>
      <c r="B153" s="328">
        <v>75095</v>
      </c>
      <c r="C153" s="284"/>
      <c r="D153" s="302" t="s">
        <v>19</v>
      </c>
      <c r="E153" s="60">
        <f>E154+E155</f>
        <v>951416.41</v>
      </c>
      <c r="F153" s="24">
        <f>F154+F155</f>
        <v>6698869</v>
      </c>
      <c r="G153" s="24">
        <f>G154+G155</f>
        <v>5928430</v>
      </c>
      <c r="H153" s="23">
        <f>H154+H155</f>
        <v>2614009.8200000003</v>
      </c>
      <c r="I153" s="58">
        <f>H153/G153*100</f>
        <v>44.0927837555643</v>
      </c>
      <c r="J153" s="59">
        <f>H153/E153*100</f>
        <v>274.7492887998432</v>
      </c>
      <c r="K153" s="292"/>
    </row>
    <row r="154" spans="1:11" ht="12.75" customHeight="1">
      <c r="A154" s="325"/>
      <c r="B154" s="326"/>
      <c r="C154" s="284"/>
      <c r="D154" s="285" t="s">
        <v>111</v>
      </c>
      <c r="E154" s="60">
        <v>700917.55</v>
      </c>
      <c r="F154" s="61">
        <v>5417981</v>
      </c>
      <c r="G154" s="61">
        <v>4918834</v>
      </c>
      <c r="H154" s="60">
        <v>1824049.59</v>
      </c>
      <c r="I154" s="58">
        <f>H154/G154*100</f>
        <v>37.08296702023284</v>
      </c>
      <c r="J154" s="59">
        <f>H154/E154*100</f>
        <v>260.2373973943155</v>
      </c>
      <c r="K154" s="292"/>
    </row>
    <row r="155" spans="1:11" ht="12.75" customHeight="1">
      <c r="A155" s="325"/>
      <c r="B155" s="326"/>
      <c r="C155" s="284"/>
      <c r="D155" s="285" t="s">
        <v>107</v>
      </c>
      <c r="E155" s="60">
        <f>SUM(E156:E159)</f>
        <v>250498.86000000002</v>
      </c>
      <c r="F155" s="61">
        <f>F157+F156+F159</f>
        <v>1280888</v>
      </c>
      <c r="G155" s="61">
        <f>SUM(G156:G159)</f>
        <v>1009596</v>
      </c>
      <c r="H155" s="60">
        <f>SUM(H156:H159)</f>
        <v>789960.23</v>
      </c>
      <c r="I155" s="58">
        <f>H155/G155*100</f>
        <v>78.24518223130836</v>
      </c>
      <c r="J155" s="59">
        <f>H155/E155*100</f>
        <v>315.3548203772264</v>
      </c>
      <c r="K155" s="292"/>
    </row>
    <row r="156" spans="1:11" ht="12.75" customHeight="1">
      <c r="A156" s="325"/>
      <c r="B156" s="326"/>
      <c r="C156" s="284"/>
      <c r="D156" s="315" t="s">
        <v>109</v>
      </c>
      <c r="E156" s="95">
        <v>11978.9</v>
      </c>
      <c r="F156" s="96">
        <v>10321</v>
      </c>
      <c r="G156" s="96">
        <v>11962</v>
      </c>
      <c r="H156" s="95">
        <v>11416.4</v>
      </c>
      <c r="I156" s="107">
        <f>H156/G156*100</f>
        <v>95.43888981775622</v>
      </c>
      <c r="J156" s="98">
        <f>H156/E156*100</f>
        <v>95.30424329445943</v>
      </c>
      <c r="K156" s="292"/>
    </row>
    <row r="157" spans="1:11" ht="12.75" customHeight="1">
      <c r="A157" s="325"/>
      <c r="B157" s="326"/>
      <c r="C157" s="284"/>
      <c r="D157" s="315" t="s">
        <v>112</v>
      </c>
      <c r="E157" s="95">
        <v>60791.76</v>
      </c>
      <c r="F157" s="96">
        <v>41879</v>
      </c>
      <c r="G157" s="96">
        <v>40238</v>
      </c>
      <c r="H157" s="95">
        <v>36665.67</v>
      </c>
      <c r="I157" s="107">
        <f>H157/G157*100</f>
        <v>91.12199910532333</v>
      </c>
      <c r="J157" s="98">
        <f>H157/E157*100</f>
        <v>60.31355236301762</v>
      </c>
      <c r="K157" s="292"/>
    </row>
    <row r="158" spans="1:11" ht="12.75" customHeight="1">
      <c r="A158" s="325"/>
      <c r="B158" s="326"/>
      <c r="C158" s="284"/>
      <c r="D158" s="315" t="s">
        <v>110</v>
      </c>
      <c r="E158" s="95">
        <v>0</v>
      </c>
      <c r="F158" s="96">
        <v>0</v>
      </c>
      <c r="G158" s="96">
        <v>0</v>
      </c>
      <c r="H158" s="95">
        <v>0</v>
      </c>
      <c r="I158" s="107">
        <v>0</v>
      </c>
      <c r="J158" s="98">
        <v>0</v>
      </c>
      <c r="K158" s="292"/>
    </row>
    <row r="159" spans="1:11" ht="12.75" customHeight="1">
      <c r="A159" s="325"/>
      <c r="B159" s="326"/>
      <c r="C159" s="284"/>
      <c r="D159" s="315" t="s">
        <v>134</v>
      </c>
      <c r="E159" s="95">
        <v>177728.2</v>
      </c>
      <c r="F159" s="96">
        <v>1228688</v>
      </c>
      <c r="G159" s="96">
        <v>957396</v>
      </c>
      <c r="H159" s="95">
        <v>741878.16</v>
      </c>
      <c r="I159" s="457">
        <f>H159/G159*100</f>
        <v>77.48916435832194</v>
      </c>
      <c r="J159" s="98">
        <v>0</v>
      </c>
      <c r="K159" s="292"/>
    </row>
    <row r="160" spans="1:11" ht="12.75" customHeight="1">
      <c r="A160" s="289">
        <v>751</v>
      </c>
      <c r="B160" s="290"/>
      <c r="C160" s="319"/>
      <c r="D160" s="342" t="s">
        <v>169</v>
      </c>
      <c r="E160" s="507"/>
      <c r="F160" s="131"/>
      <c r="G160" s="131"/>
      <c r="H160" s="132"/>
      <c r="I160" s="173"/>
      <c r="J160" s="532"/>
      <c r="K160" s="292"/>
    </row>
    <row r="161" spans="1:11" ht="12.75" customHeight="1">
      <c r="A161" s="293"/>
      <c r="B161" s="294"/>
      <c r="C161" s="319"/>
      <c r="D161" s="342" t="s">
        <v>205</v>
      </c>
      <c r="E161" s="507"/>
      <c r="F161" s="131"/>
      <c r="G161" s="131"/>
      <c r="H161" s="132"/>
      <c r="I161" s="173"/>
      <c r="J161" s="532"/>
      <c r="K161" s="292"/>
    </row>
    <row r="162" spans="1:11" ht="12.75" customHeight="1">
      <c r="A162" s="293"/>
      <c r="B162" s="294"/>
      <c r="C162" s="319"/>
      <c r="D162" s="342" t="s">
        <v>170</v>
      </c>
      <c r="E162" s="507">
        <v>0</v>
      </c>
      <c r="F162" s="131">
        <v>0</v>
      </c>
      <c r="G162" s="131">
        <f>SUM(G163:G165)</f>
        <v>40367</v>
      </c>
      <c r="H162" s="132">
        <f>SUM(H163:H165)</f>
        <v>40367</v>
      </c>
      <c r="I162" s="173">
        <f>H162/G162*100</f>
        <v>100</v>
      </c>
      <c r="J162" s="532">
        <v>0</v>
      </c>
      <c r="K162" s="292"/>
    </row>
    <row r="163" spans="1:11" ht="12.75" customHeight="1">
      <c r="A163" s="293"/>
      <c r="B163" s="294"/>
      <c r="C163" s="343"/>
      <c r="D163" s="296" t="s">
        <v>109</v>
      </c>
      <c r="E163" s="507">
        <v>0</v>
      </c>
      <c r="F163" s="131">
        <v>0</v>
      </c>
      <c r="G163" s="131">
        <f aca="true" t="shared" si="11" ref="G163:H165">G170</f>
        <v>9801</v>
      </c>
      <c r="H163" s="132">
        <f t="shared" si="11"/>
        <v>9800.51</v>
      </c>
      <c r="I163" s="173">
        <f>H163/G163*100</f>
        <v>99.99500051015204</v>
      </c>
      <c r="J163" s="532">
        <v>0</v>
      </c>
      <c r="K163" s="292"/>
    </row>
    <row r="164" spans="1:11" ht="12.75" customHeight="1">
      <c r="A164" s="293"/>
      <c r="B164" s="294"/>
      <c r="C164" s="343"/>
      <c r="D164" s="296" t="s">
        <v>112</v>
      </c>
      <c r="E164" s="507">
        <v>0</v>
      </c>
      <c r="F164" s="131">
        <v>0</v>
      </c>
      <c r="G164" s="131">
        <f t="shared" si="11"/>
        <v>24916</v>
      </c>
      <c r="H164" s="132">
        <f t="shared" si="11"/>
        <v>24916.49</v>
      </c>
      <c r="I164" s="173">
        <f>H164/G164*100</f>
        <v>100.00196660780223</v>
      </c>
      <c r="J164" s="532">
        <v>0</v>
      </c>
      <c r="K164" s="292"/>
    </row>
    <row r="165" spans="1:11" ht="12.75" customHeight="1">
      <c r="A165" s="297"/>
      <c r="B165" s="298"/>
      <c r="C165" s="343"/>
      <c r="D165" s="296" t="s">
        <v>110</v>
      </c>
      <c r="E165" s="507">
        <v>0</v>
      </c>
      <c r="F165" s="131">
        <v>0</v>
      </c>
      <c r="G165" s="131">
        <f t="shared" si="11"/>
        <v>5650</v>
      </c>
      <c r="H165" s="132">
        <f t="shared" si="11"/>
        <v>5650</v>
      </c>
      <c r="I165" s="173">
        <f>H165/G165*100</f>
        <v>100</v>
      </c>
      <c r="J165" s="532">
        <v>0</v>
      </c>
      <c r="K165" s="292"/>
    </row>
    <row r="166" spans="1:11" ht="12.75" customHeight="1">
      <c r="A166" s="325"/>
      <c r="B166" s="326">
        <v>75109</v>
      </c>
      <c r="C166" s="326"/>
      <c r="D166" s="528" t="s">
        <v>171</v>
      </c>
      <c r="E166" s="184"/>
      <c r="F166" s="185"/>
      <c r="G166" s="185"/>
      <c r="H166" s="529"/>
      <c r="I166" s="530"/>
      <c r="J166" s="531">
        <v>0</v>
      </c>
      <c r="K166" s="292"/>
    </row>
    <row r="167" spans="1:11" ht="12.75" customHeight="1">
      <c r="A167" s="325"/>
      <c r="B167" s="326"/>
      <c r="C167" s="328"/>
      <c r="D167" s="528" t="s">
        <v>172</v>
      </c>
      <c r="E167" s="184"/>
      <c r="F167" s="185"/>
      <c r="G167" s="185"/>
      <c r="H167" s="529"/>
      <c r="I167" s="530"/>
      <c r="J167" s="531"/>
      <c r="K167" s="292"/>
    </row>
    <row r="168" spans="1:11" ht="12.75" customHeight="1">
      <c r="A168" s="325"/>
      <c r="B168" s="326"/>
      <c r="C168" s="328"/>
      <c r="D168" s="528" t="s">
        <v>173</v>
      </c>
      <c r="E168" s="184"/>
      <c r="F168" s="185"/>
      <c r="G168" s="185"/>
      <c r="H168" s="529"/>
      <c r="I168" s="530"/>
      <c r="J168" s="531"/>
      <c r="K168" s="292"/>
    </row>
    <row r="169" spans="1:11" ht="12.75" customHeight="1">
      <c r="A169" s="325"/>
      <c r="B169" s="326"/>
      <c r="C169" s="328"/>
      <c r="D169" s="528" t="s">
        <v>206</v>
      </c>
      <c r="E169" s="184">
        <v>0</v>
      </c>
      <c r="F169" s="185">
        <v>0</v>
      </c>
      <c r="G169" s="185">
        <f>SUM(G170:G172)</f>
        <v>40367</v>
      </c>
      <c r="H169" s="529">
        <f>SUM(H170:H172)</f>
        <v>40367</v>
      </c>
      <c r="I169" s="530">
        <f>H169/G169*100</f>
        <v>100</v>
      </c>
      <c r="J169" s="531">
        <v>0</v>
      </c>
      <c r="K169" s="292"/>
    </row>
    <row r="170" spans="1:11" ht="12.75" customHeight="1">
      <c r="A170" s="325"/>
      <c r="B170" s="326"/>
      <c r="C170" s="328"/>
      <c r="D170" s="315" t="s">
        <v>109</v>
      </c>
      <c r="E170" s="497">
        <v>0</v>
      </c>
      <c r="F170" s="498">
        <v>0</v>
      </c>
      <c r="G170" s="498">
        <v>9801</v>
      </c>
      <c r="H170" s="525">
        <v>9800.51</v>
      </c>
      <c r="I170" s="526">
        <f>H170/G170*100</f>
        <v>99.99500051015204</v>
      </c>
      <c r="J170" s="527">
        <v>0</v>
      </c>
      <c r="K170" s="292"/>
    </row>
    <row r="171" spans="1:11" ht="12.75" customHeight="1">
      <c r="A171" s="325"/>
      <c r="B171" s="326"/>
      <c r="C171" s="328"/>
      <c r="D171" s="315" t="s">
        <v>112</v>
      </c>
      <c r="E171" s="497">
        <v>0</v>
      </c>
      <c r="F171" s="498">
        <v>0</v>
      </c>
      <c r="G171" s="498">
        <v>24916</v>
      </c>
      <c r="H171" s="525">
        <v>24916.49</v>
      </c>
      <c r="I171" s="526">
        <f>H171/G171*100</f>
        <v>100.00196660780223</v>
      </c>
      <c r="J171" s="527">
        <v>0</v>
      </c>
      <c r="K171" s="292"/>
    </row>
    <row r="172" spans="1:11" ht="12.75" customHeight="1">
      <c r="A172" s="325"/>
      <c r="B172" s="326"/>
      <c r="C172" s="328"/>
      <c r="D172" s="315" t="s">
        <v>110</v>
      </c>
      <c r="E172" s="497">
        <v>0</v>
      </c>
      <c r="F172" s="498">
        <v>0</v>
      </c>
      <c r="G172" s="498">
        <v>5650</v>
      </c>
      <c r="H172" s="525">
        <v>5650</v>
      </c>
      <c r="I172" s="526">
        <f>H172/G172*100</f>
        <v>100</v>
      </c>
      <c r="J172" s="527">
        <v>0</v>
      </c>
      <c r="K172" s="292"/>
    </row>
    <row r="173" spans="1:11" ht="12.75" customHeight="1">
      <c r="A173" s="289">
        <v>752</v>
      </c>
      <c r="B173" s="290"/>
      <c r="C173" s="319"/>
      <c r="D173" s="342" t="s">
        <v>174</v>
      </c>
      <c r="E173" s="507">
        <v>0</v>
      </c>
      <c r="F173" s="131">
        <v>0</v>
      </c>
      <c r="G173" s="131">
        <f>G177</f>
        <v>28325</v>
      </c>
      <c r="H173" s="132">
        <f>H177</f>
        <v>28325</v>
      </c>
      <c r="I173" s="173">
        <f>H173/G173*100</f>
        <v>100</v>
      </c>
      <c r="J173" s="532">
        <v>0</v>
      </c>
      <c r="K173" s="292"/>
    </row>
    <row r="174" spans="1:11" ht="12.75" customHeight="1">
      <c r="A174" s="293"/>
      <c r="B174" s="294"/>
      <c r="C174" s="343"/>
      <c r="D174" s="296" t="s">
        <v>109</v>
      </c>
      <c r="E174" s="507">
        <v>0</v>
      </c>
      <c r="F174" s="131">
        <v>0</v>
      </c>
      <c r="G174" s="131">
        <v>0</v>
      </c>
      <c r="H174" s="132">
        <v>0</v>
      </c>
      <c r="I174" s="173">
        <v>0</v>
      </c>
      <c r="J174" s="532">
        <v>0</v>
      </c>
      <c r="K174" s="292"/>
    </row>
    <row r="175" spans="1:11" ht="12.75" customHeight="1">
      <c r="A175" s="293"/>
      <c r="B175" s="294"/>
      <c r="C175" s="343"/>
      <c r="D175" s="296" t="s">
        <v>112</v>
      </c>
      <c r="E175" s="507">
        <v>0</v>
      </c>
      <c r="F175" s="131">
        <v>0</v>
      </c>
      <c r="G175" s="131">
        <f>G180</f>
        <v>28325</v>
      </c>
      <c r="H175" s="132">
        <f>H180</f>
        <v>28325</v>
      </c>
      <c r="I175" s="173">
        <f>H175/G175*100</f>
        <v>100</v>
      </c>
      <c r="J175" s="532">
        <v>0</v>
      </c>
      <c r="K175" s="292"/>
    </row>
    <row r="176" spans="1:11" ht="12.75" customHeight="1">
      <c r="A176" s="297"/>
      <c r="B176" s="298"/>
      <c r="C176" s="343"/>
      <c r="D176" s="296" t="s">
        <v>110</v>
      </c>
      <c r="E176" s="507">
        <v>0</v>
      </c>
      <c r="F176" s="131">
        <v>0</v>
      </c>
      <c r="G176" s="131">
        <v>0</v>
      </c>
      <c r="H176" s="132">
        <v>0</v>
      </c>
      <c r="I176" s="173">
        <v>0</v>
      </c>
      <c r="J176" s="532">
        <v>0</v>
      </c>
      <c r="K176" s="292"/>
    </row>
    <row r="177" spans="1:11" ht="12.75" customHeight="1">
      <c r="A177" s="325"/>
      <c r="B177" s="326">
        <v>75295</v>
      </c>
      <c r="C177" s="326"/>
      <c r="D177" s="528" t="s">
        <v>19</v>
      </c>
      <c r="E177" s="184">
        <v>0</v>
      </c>
      <c r="F177" s="185">
        <v>0</v>
      </c>
      <c r="G177" s="185">
        <f>G180+G179+G181</f>
        <v>28325</v>
      </c>
      <c r="H177" s="529">
        <f>SUM(H179:H181)</f>
        <v>28325</v>
      </c>
      <c r="I177" s="173">
        <f>H177/G177*100</f>
        <v>100</v>
      </c>
      <c r="J177" s="531">
        <v>0</v>
      </c>
      <c r="K177" s="292"/>
    </row>
    <row r="178" spans="1:11" ht="12.75" customHeight="1">
      <c r="A178" s="325"/>
      <c r="B178" s="326"/>
      <c r="C178" s="328"/>
      <c r="D178" s="533" t="s">
        <v>175</v>
      </c>
      <c r="E178" s="534"/>
      <c r="F178" s="535"/>
      <c r="G178" s="535"/>
      <c r="H178" s="536"/>
      <c r="I178" s="538"/>
      <c r="J178" s="537"/>
      <c r="K178" s="292"/>
    </row>
    <row r="179" spans="1:11" ht="12.75" customHeight="1">
      <c r="A179" s="325"/>
      <c r="B179" s="326"/>
      <c r="C179" s="328"/>
      <c r="D179" s="315" t="s">
        <v>109</v>
      </c>
      <c r="E179" s="497">
        <v>0</v>
      </c>
      <c r="F179" s="498">
        <v>0</v>
      </c>
      <c r="G179" s="498">
        <v>0</v>
      </c>
      <c r="H179" s="525">
        <v>0</v>
      </c>
      <c r="I179" s="538">
        <v>0</v>
      </c>
      <c r="J179" s="527">
        <v>0</v>
      </c>
      <c r="K179" s="292"/>
    </row>
    <row r="180" spans="1:11" ht="12.75" customHeight="1">
      <c r="A180" s="325"/>
      <c r="B180" s="326"/>
      <c r="C180" s="328"/>
      <c r="D180" s="315" t="s">
        <v>112</v>
      </c>
      <c r="E180" s="497">
        <v>0</v>
      </c>
      <c r="F180" s="498">
        <v>0</v>
      </c>
      <c r="G180" s="498">
        <v>28325</v>
      </c>
      <c r="H180" s="525">
        <v>28325</v>
      </c>
      <c r="I180" s="538">
        <f>H180/G180*100</f>
        <v>100</v>
      </c>
      <c r="J180" s="527">
        <v>0</v>
      </c>
      <c r="K180" s="292"/>
    </row>
    <row r="181" spans="1:11" ht="12.75" customHeight="1">
      <c r="A181" s="340"/>
      <c r="B181" s="282"/>
      <c r="C181" s="284"/>
      <c r="D181" s="315" t="s">
        <v>110</v>
      </c>
      <c r="E181" s="95">
        <v>0</v>
      </c>
      <c r="F181" s="96">
        <v>0</v>
      </c>
      <c r="G181" s="96">
        <v>0</v>
      </c>
      <c r="H181" s="554">
        <v>0</v>
      </c>
      <c r="I181" s="43">
        <v>0</v>
      </c>
      <c r="J181" s="98">
        <v>0</v>
      </c>
      <c r="K181" s="292"/>
    </row>
    <row r="182" spans="1:11" ht="12.75" customHeight="1">
      <c r="A182" s="336"/>
      <c r="B182" s="337"/>
      <c r="C182" s="337"/>
      <c r="D182" s="227"/>
      <c r="E182" s="195"/>
      <c r="F182" s="228"/>
      <c r="G182" s="228"/>
      <c r="H182" s="195"/>
      <c r="I182" s="553"/>
      <c r="J182" s="416"/>
      <c r="K182" s="292"/>
    </row>
    <row r="183" spans="1:11" ht="12.75" customHeight="1">
      <c r="A183" s="336"/>
      <c r="B183" s="337"/>
      <c r="C183" s="337"/>
      <c r="D183" s="227"/>
      <c r="E183" s="195"/>
      <c r="F183" s="228"/>
      <c r="G183" s="228"/>
      <c r="H183" s="195"/>
      <c r="I183" s="553"/>
      <c r="J183" s="416"/>
      <c r="K183" s="292"/>
    </row>
    <row r="184" spans="1:11" ht="12.75" customHeight="1">
      <c r="A184" s="336"/>
      <c r="B184" s="337"/>
      <c r="C184" s="337"/>
      <c r="D184" s="227"/>
      <c r="E184" s="195"/>
      <c r="F184" s="228"/>
      <c r="G184" s="228"/>
      <c r="H184" s="195"/>
      <c r="I184" s="553"/>
      <c r="J184" s="416"/>
      <c r="K184" s="292"/>
    </row>
    <row r="185" spans="1:11" ht="12.75" customHeight="1">
      <c r="A185" s="336"/>
      <c r="B185" s="337"/>
      <c r="C185" s="337"/>
      <c r="D185" s="227"/>
      <c r="E185" s="195"/>
      <c r="F185" s="228"/>
      <c r="G185" s="228"/>
      <c r="H185" s="195"/>
      <c r="I185" s="553"/>
      <c r="J185" s="416"/>
      <c r="K185" s="292"/>
    </row>
    <row r="186" spans="1:11" ht="12.75" customHeight="1">
      <c r="A186" s="336"/>
      <c r="B186" s="337"/>
      <c r="C186" s="337"/>
      <c r="D186" s="227"/>
      <c r="E186" s="195"/>
      <c r="F186" s="228"/>
      <c r="G186" s="228"/>
      <c r="H186" s="195"/>
      <c r="I186" s="553"/>
      <c r="J186" s="416"/>
      <c r="K186" s="292"/>
    </row>
    <row r="187" spans="1:11" ht="12.75" customHeight="1">
      <c r="A187" s="336"/>
      <c r="B187" s="337"/>
      <c r="C187" s="337"/>
      <c r="D187" s="227"/>
      <c r="E187" s="195"/>
      <c r="F187" s="228"/>
      <c r="G187" s="228"/>
      <c r="H187" s="195"/>
      <c r="I187" s="553"/>
      <c r="J187" s="416"/>
      <c r="K187" s="292"/>
    </row>
    <row r="188" spans="1:11" ht="12.75" customHeight="1">
      <c r="A188" s="336"/>
      <c r="B188" s="337"/>
      <c r="C188" s="337"/>
      <c r="D188" s="227"/>
      <c r="E188" s="195"/>
      <c r="F188" s="228"/>
      <c r="G188" s="228"/>
      <c r="H188" s="195"/>
      <c r="I188" s="553"/>
      <c r="J188" s="416"/>
      <c r="K188" s="292"/>
    </row>
    <row r="189" spans="1:11" ht="12.75" customHeight="1">
      <c r="A189" s="336"/>
      <c r="B189" s="337"/>
      <c r="C189" s="337"/>
      <c r="D189" s="227"/>
      <c r="E189" s="195"/>
      <c r="F189" s="228"/>
      <c r="G189" s="228"/>
      <c r="H189" s="195"/>
      <c r="I189" s="553"/>
      <c r="J189" s="416"/>
      <c r="K189" s="292"/>
    </row>
    <row r="190" spans="1:11" ht="12.75" customHeight="1">
      <c r="A190" s="336"/>
      <c r="B190" s="337"/>
      <c r="C190" s="337"/>
      <c r="D190" s="227"/>
      <c r="E190" s="195"/>
      <c r="F190" s="228"/>
      <c r="G190" s="228"/>
      <c r="H190" s="195"/>
      <c r="I190" s="553"/>
      <c r="J190" s="416"/>
      <c r="K190" s="292"/>
    </row>
    <row r="191" spans="1:11" ht="12.75" customHeight="1">
      <c r="A191" s="336"/>
      <c r="B191" s="337"/>
      <c r="C191" s="337"/>
      <c r="D191" s="227"/>
      <c r="E191" s="195"/>
      <c r="F191" s="228"/>
      <c r="G191" s="228"/>
      <c r="H191" s="195"/>
      <c r="I191" s="553"/>
      <c r="J191" s="416"/>
      <c r="K191" s="292"/>
    </row>
    <row r="192" spans="1:11" ht="12.75" customHeight="1">
      <c r="A192" s="336"/>
      <c r="B192" s="337"/>
      <c r="C192" s="337"/>
      <c r="D192" s="227"/>
      <c r="E192" s="195" t="s">
        <v>187</v>
      </c>
      <c r="F192" s="228"/>
      <c r="G192" s="228"/>
      <c r="H192" s="195"/>
      <c r="I192" s="553"/>
      <c r="J192" s="416"/>
      <c r="K192" s="292"/>
    </row>
    <row r="193" spans="1:11" ht="12.75" customHeight="1">
      <c r="A193" s="336"/>
      <c r="B193" s="337"/>
      <c r="C193" s="337"/>
      <c r="D193" s="227"/>
      <c r="E193" s="195"/>
      <c r="F193" s="228"/>
      <c r="G193" s="228"/>
      <c r="H193" s="195"/>
      <c r="I193" s="553"/>
      <c r="J193" s="416"/>
      <c r="K193" s="292"/>
    </row>
    <row r="194" spans="1:11" ht="12.75" customHeight="1">
      <c r="A194" s="250"/>
      <c r="B194" s="251"/>
      <c r="C194" s="250"/>
      <c r="D194" s="252"/>
      <c r="E194" s="253" t="s">
        <v>1</v>
      </c>
      <c r="F194" s="254" t="s">
        <v>56</v>
      </c>
      <c r="G194" s="255" t="s">
        <v>57</v>
      </c>
      <c r="H194" s="253" t="s">
        <v>1</v>
      </c>
      <c r="I194" s="256" t="s">
        <v>58</v>
      </c>
      <c r="J194" s="257"/>
      <c r="K194" s="292"/>
    </row>
    <row r="195" spans="1:11" ht="12.75" customHeight="1">
      <c r="A195" s="258" t="s">
        <v>53</v>
      </c>
      <c r="B195" s="259" t="s">
        <v>54</v>
      </c>
      <c r="C195" s="258" t="s">
        <v>2</v>
      </c>
      <c r="D195" s="260" t="s">
        <v>55</v>
      </c>
      <c r="E195" s="261" t="s">
        <v>153</v>
      </c>
      <c r="F195" s="262" t="s">
        <v>59</v>
      </c>
      <c r="G195" s="263" t="s">
        <v>60</v>
      </c>
      <c r="H195" s="261" t="s">
        <v>178</v>
      </c>
      <c r="I195" s="264"/>
      <c r="J195" s="265"/>
      <c r="K195" s="292"/>
    </row>
    <row r="196" spans="1:11" ht="12.75" customHeight="1">
      <c r="A196" s="266"/>
      <c r="B196" s="267"/>
      <c r="C196" s="266"/>
      <c r="D196" s="268"/>
      <c r="E196" s="269"/>
      <c r="F196" s="270" t="s">
        <v>177</v>
      </c>
      <c r="G196" s="271" t="s">
        <v>61</v>
      </c>
      <c r="H196" s="269"/>
      <c r="I196" s="272" t="s">
        <v>62</v>
      </c>
      <c r="J196" s="273" t="s">
        <v>63</v>
      </c>
      <c r="K196" s="292"/>
    </row>
    <row r="197" spans="1:11" ht="12.75" customHeight="1">
      <c r="A197" s="274">
        <v>1</v>
      </c>
      <c r="B197" s="274">
        <v>2</v>
      </c>
      <c r="C197" s="274">
        <v>3</v>
      </c>
      <c r="D197" s="275">
        <v>4</v>
      </c>
      <c r="E197" s="276">
        <v>5</v>
      </c>
      <c r="F197" s="276">
        <v>6</v>
      </c>
      <c r="G197" s="276">
        <v>7</v>
      </c>
      <c r="H197" s="277">
        <v>8</v>
      </c>
      <c r="I197" s="278">
        <v>9</v>
      </c>
      <c r="J197" s="279">
        <v>10</v>
      </c>
      <c r="K197" s="292"/>
    </row>
    <row r="198" spans="1:11" ht="12.75" customHeight="1">
      <c r="A198" s="290">
        <v>754</v>
      </c>
      <c r="B198" s="319"/>
      <c r="C198" s="319"/>
      <c r="D198" s="342" t="s">
        <v>24</v>
      </c>
      <c r="E198" s="172"/>
      <c r="F198" s="131"/>
      <c r="G198" s="131"/>
      <c r="H198" s="132"/>
      <c r="I198" s="173"/>
      <c r="J198" s="174"/>
      <c r="K198" s="292"/>
    </row>
    <row r="199" spans="1:11" ht="12.75" customHeight="1">
      <c r="A199" s="294"/>
      <c r="B199" s="320"/>
      <c r="C199" s="343"/>
      <c r="D199" s="344" t="s">
        <v>25</v>
      </c>
      <c r="E199" s="133">
        <f>E200+E201</f>
        <v>3874550.4899999998</v>
      </c>
      <c r="F199" s="135">
        <f>F206+F212</f>
        <v>3650230</v>
      </c>
      <c r="G199" s="135">
        <f>G200+G201</f>
        <v>4208325</v>
      </c>
      <c r="H199" s="136">
        <f>H200+H201</f>
        <v>4204035.16</v>
      </c>
      <c r="I199" s="175">
        <f aca="true" t="shared" si="12" ref="I199:I204">H199/G199*100</f>
        <v>99.89806300606536</v>
      </c>
      <c r="J199" s="139">
        <f aca="true" t="shared" si="13" ref="J199:J204">H199/E199*100</f>
        <v>108.50381665822609</v>
      </c>
      <c r="K199" s="292"/>
    </row>
    <row r="200" spans="1:11" ht="12.75" customHeight="1">
      <c r="A200" s="294"/>
      <c r="B200" s="320"/>
      <c r="C200" s="343"/>
      <c r="D200" s="291" t="s">
        <v>95</v>
      </c>
      <c r="E200" s="133">
        <f>E207</f>
        <v>0</v>
      </c>
      <c r="F200" s="223">
        <v>0</v>
      </c>
      <c r="G200" s="223">
        <f>G207</f>
        <v>36000</v>
      </c>
      <c r="H200" s="224">
        <f>H207</f>
        <v>36000</v>
      </c>
      <c r="I200" s="175">
        <v>0</v>
      </c>
      <c r="J200" s="139">
        <v>0</v>
      </c>
      <c r="K200" s="292"/>
    </row>
    <row r="201" spans="1:11" ht="12.75" customHeight="1">
      <c r="A201" s="294"/>
      <c r="B201" s="320"/>
      <c r="C201" s="343"/>
      <c r="D201" s="291" t="s">
        <v>108</v>
      </c>
      <c r="E201" s="133">
        <f>SUM(E202:E205)</f>
        <v>3874550.4899999998</v>
      </c>
      <c r="F201" s="135">
        <f>SUM(F202:F205)</f>
        <v>3650230</v>
      </c>
      <c r="G201" s="135">
        <f>SUM(G202:G205)</f>
        <v>4172325</v>
      </c>
      <c r="H201" s="136">
        <f>SUM(H202:H205)</f>
        <v>4168035.16</v>
      </c>
      <c r="I201" s="175">
        <f t="shared" si="12"/>
        <v>99.89718346485473</v>
      </c>
      <c r="J201" s="139">
        <f t="shared" si="13"/>
        <v>107.57467661751907</v>
      </c>
      <c r="K201" s="292"/>
    </row>
    <row r="202" spans="1:11" ht="12.75" customHeight="1">
      <c r="A202" s="294"/>
      <c r="B202" s="320"/>
      <c r="C202" s="343"/>
      <c r="D202" s="296" t="s">
        <v>109</v>
      </c>
      <c r="E202" s="176">
        <f>E209+E215+E225</f>
        <v>3162086.67</v>
      </c>
      <c r="F202" s="143">
        <f>F209+F215</f>
        <v>3172198</v>
      </c>
      <c r="G202" s="143">
        <f>G209+G215+G225</f>
        <v>3280630</v>
      </c>
      <c r="H202" s="144">
        <f>H209+H215+H225</f>
        <v>3280629.3</v>
      </c>
      <c r="I202" s="177">
        <f t="shared" si="12"/>
        <v>99.99997866263492</v>
      </c>
      <c r="J202" s="146">
        <f t="shared" si="13"/>
        <v>103.74887352470957</v>
      </c>
      <c r="K202" s="292"/>
    </row>
    <row r="203" spans="1:11" ht="12.75" customHeight="1">
      <c r="A203" s="294"/>
      <c r="B203" s="320"/>
      <c r="C203" s="343"/>
      <c r="D203" s="296" t="s">
        <v>112</v>
      </c>
      <c r="E203" s="176">
        <f>E210+E216+E226+E221</f>
        <v>530077.23</v>
      </c>
      <c r="F203" s="143">
        <f>F210+F216</f>
        <v>297532</v>
      </c>
      <c r="G203" s="143">
        <f>G210+G216+G221+G226</f>
        <v>650047</v>
      </c>
      <c r="H203" s="144">
        <f>H210+H216+H221+H226</f>
        <v>645758.1199999999</v>
      </c>
      <c r="I203" s="177">
        <f t="shared" si="12"/>
        <v>99.34022001486045</v>
      </c>
      <c r="J203" s="146">
        <f t="shared" si="13"/>
        <v>121.82340297846785</v>
      </c>
      <c r="K203" s="292"/>
    </row>
    <row r="204" spans="1:11" ht="12.75" customHeight="1">
      <c r="A204" s="294"/>
      <c r="B204" s="320"/>
      <c r="C204" s="343"/>
      <c r="D204" s="296" t="s">
        <v>110</v>
      </c>
      <c r="E204" s="176">
        <f>E211+E217</f>
        <v>182386.59</v>
      </c>
      <c r="F204" s="143">
        <f>F211</f>
        <v>180500</v>
      </c>
      <c r="G204" s="143">
        <f>G211</f>
        <v>241648</v>
      </c>
      <c r="H204" s="144">
        <f>H211</f>
        <v>241647.74</v>
      </c>
      <c r="I204" s="177">
        <f t="shared" si="12"/>
        <v>99.99989240548234</v>
      </c>
      <c r="J204" s="146">
        <f t="shared" si="13"/>
        <v>132.49205437746272</v>
      </c>
      <c r="K204" s="292"/>
    </row>
    <row r="205" spans="1:11" ht="12.75" customHeight="1">
      <c r="A205" s="294"/>
      <c r="B205" s="343"/>
      <c r="C205" s="343"/>
      <c r="D205" s="296" t="s">
        <v>113</v>
      </c>
      <c r="E205" s="176">
        <v>0</v>
      </c>
      <c r="F205" s="143">
        <v>0</v>
      </c>
      <c r="G205" s="143">
        <v>0</v>
      </c>
      <c r="H205" s="144">
        <v>0</v>
      </c>
      <c r="I205" s="177">
        <v>0</v>
      </c>
      <c r="J205" s="146">
        <v>0</v>
      </c>
      <c r="K205" s="292"/>
    </row>
    <row r="206" spans="1:11" ht="12.75" customHeight="1">
      <c r="A206" s="338"/>
      <c r="B206" s="328">
        <v>75411</v>
      </c>
      <c r="C206" s="284"/>
      <c r="D206" s="302" t="s">
        <v>160</v>
      </c>
      <c r="E206" s="60">
        <f>E208</f>
        <v>3838725</v>
      </c>
      <c r="F206" s="24">
        <f>F208</f>
        <v>3637000</v>
      </c>
      <c r="G206" s="24">
        <f>G208+G207</f>
        <v>4170161</v>
      </c>
      <c r="H206" s="23">
        <f>H208+H207</f>
        <v>4170161</v>
      </c>
      <c r="I206" s="178">
        <f aca="true" t="shared" si="14" ref="I206:I211">H206/G206*100</f>
        <v>100</v>
      </c>
      <c r="J206" s="59">
        <f>H206/E206*100</f>
        <v>108.63401259532787</v>
      </c>
      <c r="K206" s="292"/>
    </row>
    <row r="207" spans="1:11" ht="12.75" customHeight="1">
      <c r="A207" s="325"/>
      <c r="B207" s="326"/>
      <c r="C207" s="284"/>
      <c r="D207" s="285" t="s">
        <v>111</v>
      </c>
      <c r="E207" s="60">
        <v>0</v>
      </c>
      <c r="F207" s="61">
        <v>0</v>
      </c>
      <c r="G207" s="61">
        <v>36000</v>
      </c>
      <c r="H207" s="60">
        <v>36000</v>
      </c>
      <c r="I207" s="178">
        <v>100</v>
      </c>
      <c r="J207" s="59">
        <v>0</v>
      </c>
      <c r="K207" s="292"/>
    </row>
    <row r="208" spans="1:11" ht="12.75" customHeight="1">
      <c r="A208" s="325"/>
      <c r="B208" s="326"/>
      <c r="C208" s="284"/>
      <c r="D208" s="285" t="s">
        <v>107</v>
      </c>
      <c r="E208" s="60">
        <f>E209+E210+E211</f>
        <v>3838725</v>
      </c>
      <c r="F208" s="61">
        <f>F209+F210+F211</f>
        <v>3637000</v>
      </c>
      <c r="G208" s="61">
        <f>G209+G210+G211</f>
        <v>4134161</v>
      </c>
      <c r="H208" s="60">
        <f>H209+H210+H211</f>
        <v>4134161</v>
      </c>
      <c r="I208" s="178">
        <f t="shared" si="14"/>
        <v>100</v>
      </c>
      <c r="J208" s="59">
        <f>H208/E208*100</f>
        <v>107.69620121264222</v>
      </c>
      <c r="K208" s="292"/>
    </row>
    <row r="209" spans="1:11" ht="12.75" customHeight="1">
      <c r="A209" s="325"/>
      <c r="B209" s="326"/>
      <c r="C209" s="284"/>
      <c r="D209" s="315" t="s">
        <v>109</v>
      </c>
      <c r="E209" s="110">
        <v>3160586.67</v>
      </c>
      <c r="F209" s="96">
        <v>3172198</v>
      </c>
      <c r="G209" s="96">
        <v>3280630</v>
      </c>
      <c r="H209" s="95">
        <v>3280629.3</v>
      </c>
      <c r="I209" s="457">
        <f t="shared" si="14"/>
        <v>99.99997866263492</v>
      </c>
      <c r="J209" s="98">
        <f>H209/E209*100</f>
        <v>103.7981122662901</v>
      </c>
      <c r="K209" s="292"/>
    </row>
    <row r="210" spans="1:11" ht="12.75" customHeight="1">
      <c r="A210" s="325"/>
      <c r="B210" s="326"/>
      <c r="C210" s="284"/>
      <c r="D210" s="315" t="s">
        <v>112</v>
      </c>
      <c r="E210" s="95">
        <v>495751.74</v>
      </c>
      <c r="F210" s="96">
        <v>284302</v>
      </c>
      <c r="G210" s="96">
        <v>611883</v>
      </c>
      <c r="H210" s="95">
        <v>611883.96</v>
      </c>
      <c r="I210" s="457">
        <f t="shared" si="14"/>
        <v>100.00015689273928</v>
      </c>
      <c r="J210" s="98">
        <f>H210/E210*100</f>
        <v>123.42547905126868</v>
      </c>
      <c r="K210" s="292"/>
    </row>
    <row r="211" spans="1:11" ht="12.75" customHeight="1">
      <c r="A211" s="325"/>
      <c r="B211" s="282"/>
      <c r="C211" s="284"/>
      <c r="D211" s="315" t="s">
        <v>110</v>
      </c>
      <c r="E211" s="95">
        <v>182386.59</v>
      </c>
      <c r="F211" s="96">
        <v>180500</v>
      </c>
      <c r="G211" s="96">
        <v>241648</v>
      </c>
      <c r="H211" s="95">
        <v>241647.74</v>
      </c>
      <c r="I211" s="457">
        <f t="shared" si="14"/>
        <v>99.99989240548234</v>
      </c>
      <c r="J211" s="98">
        <f>H211/E211*100</f>
        <v>132.49205437746272</v>
      </c>
      <c r="K211" s="292"/>
    </row>
    <row r="212" spans="1:11" ht="12.75" customHeight="1">
      <c r="A212" s="327"/>
      <c r="B212" s="328">
        <v>75421</v>
      </c>
      <c r="C212" s="284"/>
      <c r="D212" s="302" t="s">
        <v>87</v>
      </c>
      <c r="E212" s="23">
        <f>E214</f>
        <v>10845.49</v>
      </c>
      <c r="F212" s="24">
        <f>F213+F214</f>
        <v>13230</v>
      </c>
      <c r="G212" s="24">
        <f>G214</f>
        <v>13230</v>
      </c>
      <c r="H212" s="23">
        <f>H214</f>
        <v>9227.44</v>
      </c>
      <c r="I212" s="58">
        <f>H212/G212*100</f>
        <v>69.74633408919124</v>
      </c>
      <c r="J212" s="59">
        <f>H212/E212*100</f>
        <v>85.08089537678796</v>
      </c>
      <c r="K212" s="292"/>
    </row>
    <row r="213" spans="1:11" ht="12.75" customHeight="1">
      <c r="A213" s="327"/>
      <c r="B213" s="326"/>
      <c r="C213" s="284"/>
      <c r="D213" s="285" t="s">
        <v>111</v>
      </c>
      <c r="E213" s="60">
        <v>0</v>
      </c>
      <c r="F213" s="61">
        <v>0</v>
      </c>
      <c r="G213" s="61">
        <v>0</v>
      </c>
      <c r="H213" s="60">
        <v>0</v>
      </c>
      <c r="I213" s="58">
        <v>0</v>
      </c>
      <c r="J213" s="59">
        <v>0</v>
      </c>
      <c r="K213" s="292"/>
    </row>
    <row r="214" spans="1:11" ht="12.75" customHeight="1">
      <c r="A214" s="327"/>
      <c r="B214" s="326"/>
      <c r="C214" s="284"/>
      <c r="D214" s="285" t="s">
        <v>107</v>
      </c>
      <c r="E214" s="60">
        <f>E216</f>
        <v>10845.49</v>
      </c>
      <c r="F214" s="61">
        <f>F216</f>
        <v>13230</v>
      </c>
      <c r="G214" s="61">
        <f>G216+G215</f>
        <v>13230</v>
      </c>
      <c r="H214" s="60">
        <f>H216+H215</f>
        <v>9227.44</v>
      </c>
      <c r="I214" s="58">
        <f>H214/G214*100</f>
        <v>69.74633408919124</v>
      </c>
      <c r="J214" s="59">
        <f>H214/E214*100</f>
        <v>85.08089537678796</v>
      </c>
      <c r="K214" s="292"/>
    </row>
    <row r="215" spans="1:11" ht="12.75" customHeight="1">
      <c r="A215" s="327"/>
      <c r="B215" s="326"/>
      <c r="C215" s="284"/>
      <c r="D215" s="315" t="s">
        <v>109</v>
      </c>
      <c r="E215" s="95">
        <v>0</v>
      </c>
      <c r="F215" s="96">
        <v>0</v>
      </c>
      <c r="G215" s="96">
        <v>0</v>
      </c>
      <c r="H215" s="95">
        <v>0</v>
      </c>
      <c r="I215" s="107">
        <v>0</v>
      </c>
      <c r="J215" s="98">
        <v>0</v>
      </c>
      <c r="K215" s="292"/>
    </row>
    <row r="216" spans="1:11" ht="12.75" customHeight="1">
      <c r="A216" s="327"/>
      <c r="B216" s="326"/>
      <c r="C216" s="284"/>
      <c r="D216" s="315" t="s">
        <v>112</v>
      </c>
      <c r="E216" s="95">
        <v>10845.49</v>
      </c>
      <c r="F216" s="96">
        <v>13230</v>
      </c>
      <c r="G216" s="96">
        <v>13230</v>
      </c>
      <c r="H216" s="95">
        <v>9227.44</v>
      </c>
      <c r="I216" s="107">
        <f>H216/G216*100</f>
        <v>69.74633408919124</v>
      </c>
      <c r="J216" s="98">
        <f>H216/E216*100</f>
        <v>85.08089537678796</v>
      </c>
      <c r="K216" s="292"/>
    </row>
    <row r="217" spans="1:11" ht="12.75" customHeight="1">
      <c r="A217" s="327"/>
      <c r="B217" s="282"/>
      <c r="C217" s="284"/>
      <c r="D217" s="315" t="s">
        <v>110</v>
      </c>
      <c r="E217" s="95">
        <v>0</v>
      </c>
      <c r="F217" s="96">
        <v>0</v>
      </c>
      <c r="G217" s="96">
        <v>0</v>
      </c>
      <c r="H217" s="95">
        <v>0</v>
      </c>
      <c r="I217" s="107">
        <v>0</v>
      </c>
      <c r="J217" s="98">
        <v>0</v>
      </c>
      <c r="K217" s="292"/>
    </row>
    <row r="218" spans="1:11" ht="12.75" customHeight="1">
      <c r="A218" s="327"/>
      <c r="B218" s="455">
        <v>75478</v>
      </c>
      <c r="C218" s="302"/>
      <c r="D218" s="309" t="s">
        <v>159</v>
      </c>
      <c r="E218" s="23">
        <f>E220</f>
        <v>532</v>
      </c>
      <c r="F218" s="24">
        <v>0</v>
      </c>
      <c r="G218" s="24">
        <v>0</v>
      </c>
      <c r="H218" s="23">
        <v>0</v>
      </c>
      <c r="I218" s="178">
        <v>0</v>
      </c>
      <c r="J218" s="59">
        <v>0</v>
      </c>
      <c r="K218" s="292"/>
    </row>
    <row r="219" spans="1:11" ht="12.75" customHeight="1">
      <c r="A219" s="327"/>
      <c r="B219" s="337"/>
      <c r="C219" s="302"/>
      <c r="D219" s="459" t="s">
        <v>161</v>
      </c>
      <c r="E219" s="92"/>
      <c r="F219" s="93"/>
      <c r="G219" s="93"/>
      <c r="H219" s="92"/>
      <c r="I219" s="458"/>
      <c r="J219" s="106"/>
      <c r="K219" s="292"/>
    </row>
    <row r="220" spans="1:11" ht="12.75" customHeight="1">
      <c r="A220" s="327"/>
      <c r="B220" s="337"/>
      <c r="C220" s="302"/>
      <c r="D220" s="309" t="s">
        <v>107</v>
      </c>
      <c r="E220" s="23">
        <f>E221</f>
        <v>532</v>
      </c>
      <c r="F220" s="24">
        <v>0</v>
      </c>
      <c r="G220" s="24">
        <v>0</v>
      </c>
      <c r="H220" s="23">
        <v>0</v>
      </c>
      <c r="I220" s="178">
        <v>0</v>
      </c>
      <c r="J220" s="59">
        <v>0</v>
      </c>
      <c r="K220" s="292"/>
    </row>
    <row r="221" spans="1:11" ht="12.75" customHeight="1">
      <c r="A221" s="327"/>
      <c r="B221" s="337"/>
      <c r="C221" s="302"/>
      <c r="D221" s="488" t="s">
        <v>112</v>
      </c>
      <c r="E221" s="95">
        <v>532</v>
      </c>
      <c r="F221" s="96">
        <v>0</v>
      </c>
      <c r="G221" s="96">
        <v>0</v>
      </c>
      <c r="H221" s="95">
        <v>0</v>
      </c>
      <c r="I221" s="457">
        <v>0</v>
      </c>
      <c r="J221" s="98">
        <v>0</v>
      </c>
      <c r="K221" s="292"/>
    </row>
    <row r="222" spans="1:11" ht="12.75" customHeight="1">
      <c r="A222" s="327"/>
      <c r="B222" s="456"/>
      <c r="C222" s="302"/>
      <c r="D222" s="488" t="s">
        <v>110</v>
      </c>
      <c r="E222" s="95">
        <v>0</v>
      </c>
      <c r="F222" s="96">
        <v>0</v>
      </c>
      <c r="G222" s="96">
        <v>0</v>
      </c>
      <c r="H222" s="95">
        <v>0</v>
      </c>
      <c r="I222" s="457">
        <v>0</v>
      </c>
      <c r="J222" s="98">
        <v>0</v>
      </c>
      <c r="K222" s="292"/>
    </row>
    <row r="223" spans="1:11" ht="12.75" customHeight="1">
      <c r="A223" s="327"/>
      <c r="B223" s="328">
        <v>75495</v>
      </c>
      <c r="C223" s="302"/>
      <c r="D223" s="309" t="s">
        <v>19</v>
      </c>
      <c r="E223" s="23">
        <v>0</v>
      </c>
      <c r="F223" s="24">
        <v>0</v>
      </c>
      <c r="G223" s="24">
        <f>G224</f>
        <v>24934</v>
      </c>
      <c r="H223" s="23">
        <f>H224</f>
        <v>24646.72</v>
      </c>
      <c r="I223" s="107">
        <f>H223/G223*100</f>
        <v>98.84783829309377</v>
      </c>
      <c r="J223" s="59">
        <v>0</v>
      </c>
      <c r="K223" s="292"/>
    </row>
    <row r="224" spans="1:11" ht="12.75" customHeight="1">
      <c r="A224" s="327"/>
      <c r="B224" s="326"/>
      <c r="C224" s="302"/>
      <c r="D224" s="309" t="s">
        <v>107</v>
      </c>
      <c r="E224" s="23">
        <f>E225+E226</f>
        <v>24448</v>
      </c>
      <c r="F224" s="24">
        <v>0</v>
      </c>
      <c r="G224" s="24">
        <f>G225+G226</f>
        <v>24934</v>
      </c>
      <c r="H224" s="23">
        <f>H225+H226</f>
        <v>24646.72</v>
      </c>
      <c r="I224" s="107">
        <f>H224/G224*100</f>
        <v>98.84783829309377</v>
      </c>
      <c r="J224" s="59">
        <v>0</v>
      </c>
      <c r="K224" s="292"/>
    </row>
    <row r="225" spans="1:11" ht="12.75" customHeight="1">
      <c r="A225" s="327"/>
      <c r="B225" s="326"/>
      <c r="C225" s="302"/>
      <c r="D225" s="488" t="s">
        <v>109</v>
      </c>
      <c r="E225" s="95">
        <v>1500</v>
      </c>
      <c r="F225" s="96">
        <v>0</v>
      </c>
      <c r="G225" s="96">
        <v>0</v>
      </c>
      <c r="H225" s="95">
        <v>0</v>
      </c>
      <c r="I225" s="107">
        <v>0</v>
      </c>
      <c r="J225" s="98">
        <v>0</v>
      </c>
      <c r="K225" s="292"/>
    </row>
    <row r="226" spans="1:11" ht="12.75" customHeight="1">
      <c r="A226" s="327"/>
      <c r="B226" s="326"/>
      <c r="C226" s="302"/>
      <c r="D226" s="488" t="s">
        <v>112</v>
      </c>
      <c r="E226" s="95">
        <v>22948</v>
      </c>
      <c r="F226" s="96">
        <v>0</v>
      </c>
      <c r="G226" s="96">
        <v>24934</v>
      </c>
      <c r="H226" s="95">
        <v>24646.72</v>
      </c>
      <c r="I226" s="107">
        <f>H226/G226*100</f>
        <v>98.84783829309377</v>
      </c>
      <c r="J226" s="98">
        <v>0</v>
      </c>
      <c r="K226" s="292"/>
    </row>
    <row r="227" spans="1:11" ht="12.75" customHeight="1">
      <c r="A227" s="352"/>
      <c r="B227" s="282"/>
      <c r="C227" s="302"/>
      <c r="D227" s="488" t="s">
        <v>110</v>
      </c>
      <c r="E227" s="95">
        <v>0</v>
      </c>
      <c r="F227" s="96">
        <v>0</v>
      </c>
      <c r="G227" s="96">
        <v>0</v>
      </c>
      <c r="H227" s="95">
        <v>0</v>
      </c>
      <c r="I227" s="457">
        <v>0</v>
      </c>
      <c r="J227" s="98">
        <v>0</v>
      </c>
      <c r="K227" s="292"/>
    </row>
    <row r="228" spans="1:11" ht="12.75" customHeight="1">
      <c r="A228" s="290">
        <v>755</v>
      </c>
      <c r="B228" s="290"/>
      <c r="C228" s="305"/>
      <c r="D228" s="305" t="s">
        <v>147</v>
      </c>
      <c r="E228" s="37">
        <f>E230</f>
        <v>125207.18</v>
      </c>
      <c r="F228" s="36">
        <f>F230</f>
        <v>125208</v>
      </c>
      <c r="G228" s="36">
        <f>G230</f>
        <v>125208</v>
      </c>
      <c r="H228" s="37">
        <f>H229+H230</f>
        <v>125207.41</v>
      </c>
      <c r="I228" s="38">
        <f>H228/G228*100</f>
        <v>99.99952878410325</v>
      </c>
      <c r="J228" s="39">
        <f>H228/E228*100</f>
        <v>100.00018369553567</v>
      </c>
      <c r="K228" s="292"/>
    </row>
    <row r="229" spans="1:11" ht="12.75" customHeight="1">
      <c r="A229" s="294"/>
      <c r="B229" s="294"/>
      <c r="C229" s="291"/>
      <c r="D229" s="291" t="s">
        <v>95</v>
      </c>
      <c r="E229" s="37">
        <v>0</v>
      </c>
      <c r="F229" s="36">
        <v>0</v>
      </c>
      <c r="G229" s="36">
        <v>0</v>
      </c>
      <c r="H229" s="37">
        <v>0</v>
      </c>
      <c r="I229" s="38">
        <v>0</v>
      </c>
      <c r="J229" s="39">
        <v>0</v>
      </c>
      <c r="K229" s="292"/>
    </row>
    <row r="230" spans="1:13" ht="12.75" customHeight="1">
      <c r="A230" s="294"/>
      <c r="B230" s="294"/>
      <c r="C230" s="291"/>
      <c r="D230" s="291" t="s">
        <v>108</v>
      </c>
      <c r="E230" s="37">
        <f>E232</f>
        <v>125207.18</v>
      </c>
      <c r="F230" s="36">
        <f>F232</f>
        <v>125208</v>
      </c>
      <c r="G230" s="36">
        <f>G236</f>
        <v>125208</v>
      </c>
      <c r="H230" s="37">
        <f>H232</f>
        <v>125207.41</v>
      </c>
      <c r="I230" s="38">
        <f aca="true" t="shared" si="15" ref="I230:I238">H230/G230*100</f>
        <v>99.99952878410325</v>
      </c>
      <c r="J230" s="39">
        <f>H230/E230*100</f>
        <v>100.00018369553567</v>
      </c>
      <c r="K230" s="292"/>
      <c r="M230" s="555"/>
    </row>
    <row r="231" spans="1:13" ht="12.75" customHeight="1">
      <c r="A231" s="294"/>
      <c r="B231" s="294"/>
      <c r="C231" s="291"/>
      <c r="D231" s="296" t="s">
        <v>109</v>
      </c>
      <c r="E231" s="42">
        <v>0</v>
      </c>
      <c r="F231" s="41">
        <v>0</v>
      </c>
      <c r="G231" s="41">
        <v>0</v>
      </c>
      <c r="H231" s="42">
        <v>0</v>
      </c>
      <c r="I231" s="38">
        <v>0</v>
      </c>
      <c r="J231" s="39">
        <v>0</v>
      </c>
      <c r="K231" s="292"/>
      <c r="M231" s="555"/>
    </row>
    <row r="232" spans="1:13" ht="12.75" customHeight="1">
      <c r="A232" s="294"/>
      <c r="B232" s="294"/>
      <c r="C232" s="291"/>
      <c r="D232" s="296" t="s">
        <v>112</v>
      </c>
      <c r="E232" s="42">
        <f>E238</f>
        <v>125207.18</v>
      </c>
      <c r="F232" s="41">
        <f>F238</f>
        <v>125208</v>
      </c>
      <c r="G232" s="41">
        <f>G238</f>
        <v>125208</v>
      </c>
      <c r="H232" s="42">
        <f>H238</f>
        <v>125207.41</v>
      </c>
      <c r="I232" s="38">
        <f t="shared" si="15"/>
        <v>99.99952878410325</v>
      </c>
      <c r="J232" s="39">
        <f>H232/E232*100</f>
        <v>100.00018369553567</v>
      </c>
      <c r="K232" s="292"/>
      <c r="M232" s="408"/>
    </row>
    <row r="233" spans="1:13" ht="12.75" customHeight="1">
      <c r="A233" s="298"/>
      <c r="B233" s="298"/>
      <c r="C233" s="291"/>
      <c r="D233" s="296" t="s">
        <v>110</v>
      </c>
      <c r="E233" s="42">
        <v>0</v>
      </c>
      <c r="F233" s="41">
        <v>0</v>
      </c>
      <c r="G233" s="41">
        <v>0</v>
      </c>
      <c r="H233" s="42">
        <v>0</v>
      </c>
      <c r="I233" s="38">
        <v>0</v>
      </c>
      <c r="J233" s="39">
        <v>0</v>
      </c>
      <c r="K233" s="292"/>
      <c r="M233" s="555"/>
    </row>
    <row r="234" spans="1:13" ht="12.75" customHeight="1">
      <c r="A234" s="346"/>
      <c r="B234" s="339">
        <v>75515</v>
      </c>
      <c r="C234" s="284"/>
      <c r="D234" s="302" t="s">
        <v>148</v>
      </c>
      <c r="E234" s="23">
        <f>E236</f>
        <v>125207.18</v>
      </c>
      <c r="F234" s="24">
        <f>F236</f>
        <v>125208</v>
      </c>
      <c r="G234" s="24">
        <f>G236</f>
        <v>125208</v>
      </c>
      <c r="H234" s="23">
        <f>H236</f>
        <v>125207.41</v>
      </c>
      <c r="I234" s="47">
        <f t="shared" si="15"/>
        <v>99.99952878410325</v>
      </c>
      <c r="J234" s="59">
        <f>H234/E234*100</f>
        <v>100.00018369553567</v>
      </c>
      <c r="K234" s="292"/>
      <c r="M234" s="555"/>
    </row>
    <row r="235" spans="1:13" ht="12.75" customHeight="1">
      <c r="A235" s="347"/>
      <c r="B235" s="345"/>
      <c r="C235" s="284"/>
      <c r="D235" s="285" t="s">
        <v>111</v>
      </c>
      <c r="E235" s="60">
        <v>0</v>
      </c>
      <c r="F235" s="61">
        <v>0</v>
      </c>
      <c r="G235" s="61">
        <v>0</v>
      </c>
      <c r="H235" s="60">
        <v>0</v>
      </c>
      <c r="I235" s="47">
        <v>0</v>
      </c>
      <c r="J235" s="59">
        <v>0</v>
      </c>
      <c r="K235" s="292"/>
      <c r="M235" s="22"/>
    </row>
    <row r="236" spans="1:11" ht="12.75" customHeight="1">
      <c r="A236" s="347"/>
      <c r="B236" s="345"/>
      <c r="C236" s="284"/>
      <c r="D236" s="285" t="s">
        <v>107</v>
      </c>
      <c r="E236" s="60">
        <f>E238</f>
        <v>125207.18</v>
      </c>
      <c r="F236" s="61">
        <f>F238</f>
        <v>125208</v>
      </c>
      <c r="G236" s="61">
        <f>G238</f>
        <v>125208</v>
      </c>
      <c r="H236" s="60">
        <f>H238</f>
        <v>125207.41</v>
      </c>
      <c r="I236" s="47">
        <f t="shared" si="15"/>
        <v>99.99952878410325</v>
      </c>
      <c r="J236" s="59">
        <f>H236/E236*100</f>
        <v>100.00018369553567</v>
      </c>
      <c r="K236" s="292"/>
    </row>
    <row r="237" spans="1:11" ht="12.75" customHeight="1">
      <c r="A237" s="347"/>
      <c r="B237" s="345"/>
      <c r="C237" s="284"/>
      <c r="D237" s="315" t="s">
        <v>109</v>
      </c>
      <c r="E237" s="95">
        <v>0</v>
      </c>
      <c r="F237" s="96">
        <v>0</v>
      </c>
      <c r="G237" s="96">
        <v>0</v>
      </c>
      <c r="H237" s="95">
        <v>0</v>
      </c>
      <c r="I237" s="230">
        <v>0</v>
      </c>
      <c r="J237" s="98">
        <v>0</v>
      </c>
      <c r="K237" s="292"/>
    </row>
    <row r="238" spans="1:11" ht="12.75" customHeight="1">
      <c r="A238" s="347"/>
      <c r="B238" s="345"/>
      <c r="C238" s="284"/>
      <c r="D238" s="315" t="s">
        <v>112</v>
      </c>
      <c r="E238" s="95">
        <v>125207.18</v>
      </c>
      <c r="F238" s="96">
        <v>125208</v>
      </c>
      <c r="G238" s="96">
        <v>125208</v>
      </c>
      <c r="H238" s="95">
        <v>125207.41</v>
      </c>
      <c r="I238" s="230">
        <f t="shared" si="15"/>
        <v>99.99952878410325</v>
      </c>
      <c r="J238" s="98">
        <f>H238/E238*100</f>
        <v>100.00018369553567</v>
      </c>
      <c r="K238" s="292"/>
    </row>
    <row r="239" spans="1:11" ht="12.75" customHeight="1">
      <c r="A239" s="348"/>
      <c r="B239" s="283"/>
      <c r="C239" s="284"/>
      <c r="D239" s="315" t="s">
        <v>110</v>
      </c>
      <c r="E239" s="95">
        <v>0</v>
      </c>
      <c r="F239" s="96">
        <v>0</v>
      </c>
      <c r="G239" s="96">
        <v>0</v>
      </c>
      <c r="H239" s="95">
        <v>0</v>
      </c>
      <c r="I239" s="230">
        <v>0</v>
      </c>
      <c r="J239" s="98">
        <v>0</v>
      </c>
      <c r="K239" s="292"/>
    </row>
    <row r="240" spans="1:11" ht="12.75" customHeight="1">
      <c r="A240" s="293">
        <v>757</v>
      </c>
      <c r="B240" s="294"/>
      <c r="C240" s="343"/>
      <c r="D240" s="298" t="s">
        <v>26</v>
      </c>
      <c r="E240" s="140">
        <f>E242</f>
        <v>202686.67</v>
      </c>
      <c r="F240" s="135">
        <f>F242</f>
        <v>400000</v>
      </c>
      <c r="G240" s="135">
        <f>G242</f>
        <v>238128</v>
      </c>
      <c r="H240" s="140">
        <f>H242</f>
        <v>210468.81</v>
      </c>
      <c r="I240" s="175">
        <f>H240/G240*100</f>
        <v>88.3847384599879</v>
      </c>
      <c r="J240" s="39">
        <f aca="true" t="shared" si="16" ref="J240:J246">H240/E240*100</f>
        <v>103.8394927500659</v>
      </c>
      <c r="K240" s="292"/>
    </row>
    <row r="241" spans="1:11" ht="12.75" customHeight="1">
      <c r="A241" s="293"/>
      <c r="B241" s="294"/>
      <c r="C241" s="291"/>
      <c r="D241" s="291" t="s">
        <v>95</v>
      </c>
      <c r="E241" s="37">
        <v>0</v>
      </c>
      <c r="F241" s="36">
        <v>0</v>
      </c>
      <c r="G241" s="36">
        <v>0</v>
      </c>
      <c r="H241" s="37">
        <v>0</v>
      </c>
      <c r="I241" s="38">
        <v>0</v>
      </c>
      <c r="J241" s="39">
        <v>0</v>
      </c>
      <c r="K241" s="292"/>
    </row>
    <row r="242" spans="1:11" ht="12.75" customHeight="1">
      <c r="A242" s="293"/>
      <c r="B242" s="294"/>
      <c r="C242" s="291"/>
      <c r="D242" s="291" t="s">
        <v>108</v>
      </c>
      <c r="E242" s="37">
        <f>E243+E244</f>
        <v>202686.67</v>
      </c>
      <c r="F242" s="36">
        <f>F243+F244</f>
        <v>400000</v>
      </c>
      <c r="G242" s="36">
        <f>G243+G244</f>
        <v>238128</v>
      </c>
      <c r="H242" s="37">
        <f>H243+H244</f>
        <v>210468.81</v>
      </c>
      <c r="I242" s="38">
        <f>H242/G242*100</f>
        <v>88.3847384599879</v>
      </c>
      <c r="J242" s="39">
        <f t="shared" si="16"/>
        <v>103.8394927500659</v>
      </c>
      <c r="K242" s="292"/>
    </row>
    <row r="243" spans="1:11" ht="12.75" customHeight="1">
      <c r="A243" s="293"/>
      <c r="B243" s="294"/>
      <c r="C243" s="291"/>
      <c r="D243" s="349" t="s">
        <v>114</v>
      </c>
      <c r="E243" s="37">
        <f>E246</f>
        <v>202686.67</v>
      </c>
      <c r="F243" s="36">
        <f>F245</f>
        <v>400000</v>
      </c>
      <c r="G243" s="36">
        <f>G246</f>
        <v>238128</v>
      </c>
      <c r="H243" s="37">
        <f>H246</f>
        <v>210468.81</v>
      </c>
      <c r="I243" s="38">
        <f>H243/G243*100</f>
        <v>88.3847384599879</v>
      </c>
      <c r="J243" s="39">
        <f t="shared" si="16"/>
        <v>103.8394927500659</v>
      </c>
      <c r="K243" s="292"/>
    </row>
    <row r="244" spans="1:11" ht="12.75" customHeight="1">
      <c r="A244" s="293"/>
      <c r="B244" s="298"/>
      <c r="C244" s="291"/>
      <c r="D244" s="349" t="s">
        <v>207</v>
      </c>
      <c r="E244" s="37">
        <f>E250</f>
        <v>0</v>
      </c>
      <c r="F244" s="36">
        <f>F249</f>
        <v>0</v>
      </c>
      <c r="G244" s="36">
        <f>G250</f>
        <v>0</v>
      </c>
      <c r="H244" s="37">
        <f>H250</f>
        <v>0</v>
      </c>
      <c r="I244" s="38">
        <v>0</v>
      </c>
      <c r="J244" s="39">
        <v>0</v>
      </c>
      <c r="K244" s="292"/>
    </row>
    <row r="245" spans="1:11" ht="12.75" customHeight="1">
      <c r="A245" s="338"/>
      <c r="B245" s="328">
        <v>75702</v>
      </c>
      <c r="C245" s="284"/>
      <c r="D245" s="302" t="s">
        <v>27</v>
      </c>
      <c r="E245" s="23">
        <f>E246</f>
        <v>202686.67</v>
      </c>
      <c r="F245" s="24">
        <f>F246</f>
        <v>400000</v>
      </c>
      <c r="G245" s="24">
        <f>G246</f>
        <v>238128</v>
      </c>
      <c r="H245" s="23">
        <f>H246</f>
        <v>210468.81</v>
      </c>
      <c r="I245" s="58">
        <f>H245/G245*100</f>
        <v>88.3847384599879</v>
      </c>
      <c r="J245" s="59">
        <f t="shared" si="16"/>
        <v>103.8394927500659</v>
      </c>
      <c r="K245" s="292"/>
    </row>
    <row r="246" spans="1:11" ht="12.75" customHeight="1">
      <c r="A246" s="327"/>
      <c r="B246" s="350"/>
      <c r="C246" s="332"/>
      <c r="D246" s="351" t="s">
        <v>114</v>
      </c>
      <c r="E246" s="95">
        <v>202686.67</v>
      </c>
      <c r="F246" s="96">
        <v>400000</v>
      </c>
      <c r="G246" s="96">
        <v>238128</v>
      </c>
      <c r="H246" s="95">
        <v>210468.81</v>
      </c>
      <c r="I246" s="107">
        <f>H246/G246*100</f>
        <v>88.3847384599879</v>
      </c>
      <c r="J246" s="59">
        <f t="shared" si="16"/>
        <v>103.8394927500659</v>
      </c>
      <c r="K246" s="292"/>
    </row>
    <row r="247" spans="1:11" ht="12.75" customHeight="1">
      <c r="A247" s="327"/>
      <c r="B247" s="326">
        <v>75704</v>
      </c>
      <c r="C247" s="284"/>
      <c r="D247" s="302" t="s">
        <v>128</v>
      </c>
      <c r="E247" s="23"/>
      <c r="F247" s="24"/>
      <c r="G247" s="24"/>
      <c r="H247" s="23"/>
      <c r="I247" s="58"/>
      <c r="J247" s="59"/>
      <c r="K247" s="292"/>
    </row>
    <row r="248" spans="1:11" ht="12.75" customHeight="1">
      <c r="A248" s="327"/>
      <c r="B248" s="326"/>
      <c r="C248" s="284"/>
      <c r="D248" s="302" t="s">
        <v>208</v>
      </c>
      <c r="E248" s="23"/>
      <c r="F248" s="24"/>
      <c r="G248" s="24"/>
      <c r="H248" s="23"/>
      <c r="I248" s="58"/>
      <c r="J248" s="59"/>
      <c r="K248" s="292"/>
    </row>
    <row r="249" spans="1:11" ht="12.75" customHeight="1">
      <c r="A249" s="327"/>
      <c r="B249" s="326"/>
      <c r="C249" s="284"/>
      <c r="D249" s="302" t="s">
        <v>129</v>
      </c>
      <c r="E249" s="23">
        <v>0</v>
      </c>
      <c r="F249" s="24">
        <v>0</v>
      </c>
      <c r="G249" s="24">
        <f>G250</f>
        <v>0</v>
      </c>
      <c r="H249" s="23">
        <v>0</v>
      </c>
      <c r="I249" s="58">
        <v>0</v>
      </c>
      <c r="J249" s="59">
        <v>0</v>
      </c>
      <c r="K249" s="292"/>
    </row>
    <row r="250" spans="1:11" ht="12.75" customHeight="1">
      <c r="A250" s="352"/>
      <c r="B250" s="350"/>
      <c r="C250" s="332"/>
      <c r="D250" s="351" t="s">
        <v>207</v>
      </c>
      <c r="E250" s="95">
        <v>0</v>
      </c>
      <c r="F250" s="96">
        <v>0</v>
      </c>
      <c r="G250" s="96">
        <v>0</v>
      </c>
      <c r="H250" s="95">
        <v>0</v>
      </c>
      <c r="I250" s="107">
        <v>0</v>
      </c>
      <c r="J250" s="59">
        <v>0</v>
      </c>
      <c r="K250" s="292"/>
    </row>
    <row r="251" spans="1:11" ht="12.75" customHeight="1">
      <c r="A251" s="318"/>
      <c r="B251" s="318"/>
      <c r="C251" s="318"/>
      <c r="D251" s="318"/>
      <c r="E251" s="195"/>
      <c r="F251" s="228"/>
      <c r="G251" s="228"/>
      <c r="H251" s="195"/>
      <c r="I251" s="556"/>
      <c r="J251" s="557"/>
      <c r="K251" s="292"/>
    </row>
    <row r="252" spans="1:11" ht="12.75" customHeight="1">
      <c r="A252" s="318"/>
      <c r="B252" s="318"/>
      <c r="C252" s="318"/>
      <c r="D252" s="318"/>
      <c r="E252" s="195"/>
      <c r="F252" s="228"/>
      <c r="G252" s="228"/>
      <c r="H252" s="195"/>
      <c r="I252" s="556"/>
      <c r="J252" s="557"/>
      <c r="K252" s="292"/>
    </row>
    <row r="253" spans="1:11" ht="12.75" customHeight="1">
      <c r="A253" s="318"/>
      <c r="B253" s="318"/>
      <c r="C253" s="318"/>
      <c r="D253" s="318"/>
      <c r="E253" s="195"/>
      <c r="F253" s="228"/>
      <c r="G253" s="228"/>
      <c r="H253" s="195"/>
      <c r="I253" s="556"/>
      <c r="J253" s="557"/>
      <c r="K253" s="292"/>
    </row>
    <row r="254" spans="1:11" ht="12.75" customHeight="1">
      <c r="A254" s="318"/>
      <c r="B254" s="318"/>
      <c r="C254" s="318"/>
      <c r="D254" s="318"/>
      <c r="E254" s="195"/>
      <c r="F254" s="228"/>
      <c r="G254" s="228"/>
      <c r="H254" s="195"/>
      <c r="I254" s="556"/>
      <c r="J254" s="557"/>
      <c r="K254" s="292"/>
    </row>
    <row r="255" spans="1:11" ht="12.75" customHeight="1">
      <c r="A255" s="318"/>
      <c r="B255" s="318"/>
      <c r="C255" s="318"/>
      <c r="D255" s="318"/>
      <c r="E255" s="195"/>
      <c r="F255" s="228"/>
      <c r="G255" s="228"/>
      <c r="H255" s="195"/>
      <c r="I255" s="556"/>
      <c r="J255" s="557"/>
      <c r="K255" s="292"/>
    </row>
    <row r="256" spans="1:11" ht="12.75" customHeight="1">
      <c r="A256" s="318"/>
      <c r="B256" s="318"/>
      <c r="C256" s="318"/>
      <c r="D256" s="318"/>
      <c r="E256" s="195" t="s">
        <v>188</v>
      </c>
      <c r="F256" s="228"/>
      <c r="G256" s="228"/>
      <c r="H256" s="195"/>
      <c r="I256" s="556"/>
      <c r="J256" s="557"/>
      <c r="K256" s="292"/>
    </row>
    <row r="257" spans="1:11" ht="12.75" customHeight="1">
      <c r="A257" s="318"/>
      <c r="B257" s="318"/>
      <c r="C257" s="318"/>
      <c r="D257" s="318"/>
      <c r="E257" s="195"/>
      <c r="F257" s="228"/>
      <c r="G257" s="228"/>
      <c r="H257" s="195"/>
      <c r="I257" s="556"/>
      <c r="J257" s="557"/>
      <c r="K257" s="292"/>
    </row>
    <row r="258" spans="1:11" ht="12.75" customHeight="1">
      <c r="A258" s="250"/>
      <c r="B258" s="251"/>
      <c r="C258" s="250"/>
      <c r="D258" s="252"/>
      <c r="E258" s="253" t="s">
        <v>1</v>
      </c>
      <c r="F258" s="254" t="s">
        <v>56</v>
      </c>
      <c r="G258" s="255" t="s">
        <v>57</v>
      </c>
      <c r="H258" s="253" t="s">
        <v>1</v>
      </c>
      <c r="I258" s="256" t="s">
        <v>58</v>
      </c>
      <c r="J258" s="257"/>
      <c r="K258" s="292"/>
    </row>
    <row r="259" spans="1:11" ht="12.75" customHeight="1">
      <c r="A259" s="258" t="s">
        <v>53</v>
      </c>
      <c r="B259" s="259" t="s">
        <v>54</v>
      </c>
      <c r="C259" s="258" t="s">
        <v>2</v>
      </c>
      <c r="D259" s="260" t="s">
        <v>55</v>
      </c>
      <c r="E259" s="261" t="s">
        <v>153</v>
      </c>
      <c r="F259" s="262" t="s">
        <v>59</v>
      </c>
      <c r="G259" s="263" t="s">
        <v>60</v>
      </c>
      <c r="H259" s="261" t="s">
        <v>178</v>
      </c>
      <c r="I259" s="264"/>
      <c r="J259" s="265"/>
      <c r="K259" s="292"/>
    </row>
    <row r="260" spans="1:11" ht="12.75" customHeight="1">
      <c r="A260" s="266"/>
      <c r="B260" s="267"/>
      <c r="C260" s="266"/>
      <c r="D260" s="268"/>
      <c r="E260" s="269"/>
      <c r="F260" s="270" t="s">
        <v>177</v>
      </c>
      <c r="G260" s="271" t="s">
        <v>61</v>
      </c>
      <c r="H260" s="269"/>
      <c r="I260" s="272" t="s">
        <v>62</v>
      </c>
      <c r="J260" s="273" t="s">
        <v>63</v>
      </c>
      <c r="K260" s="292"/>
    </row>
    <row r="261" spans="1:11" ht="12.75" customHeight="1">
      <c r="A261" s="275">
        <v>1</v>
      </c>
      <c r="B261" s="274">
        <v>2</v>
      </c>
      <c r="C261" s="275">
        <v>3</v>
      </c>
      <c r="D261" s="275">
        <v>4</v>
      </c>
      <c r="E261" s="276">
        <v>5</v>
      </c>
      <c r="F261" s="276">
        <v>6</v>
      </c>
      <c r="G261" s="276">
        <v>7</v>
      </c>
      <c r="H261" s="277">
        <v>8</v>
      </c>
      <c r="I261" s="278">
        <v>9</v>
      </c>
      <c r="J261" s="279">
        <v>10</v>
      </c>
      <c r="K261" s="292"/>
    </row>
    <row r="262" spans="1:11" ht="12.75" customHeight="1">
      <c r="A262" s="294">
        <v>758</v>
      </c>
      <c r="B262" s="290"/>
      <c r="C262" s="305"/>
      <c r="D262" s="305" t="s">
        <v>28</v>
      </c>
      <c r="E262" s="37">
        <v>0</v>
      </c>
      <c r="F262" s="36">
        <f>F264</f>
        <v>472430</v>
      </c>
      <c r="G262" s="36">
        <f>G264</f>
        <v>118281</v>
      </c>
      <c r="H262" s="37">
        <v>0</v>
      </c>
      <c r="I262" s="38">
        <f>H262/G262*100</f>
        <v>0</v>
      </c>
      <c r="J262" s="39">
        <v>0</v>
      </c>
      <c r="K262" s="292"/>
    </row>
    <row r="263" spans="1:11" ht="12.75" customHeight="1">
      <c r="A263" s="293"/>
      <c r="B263" s="294"/>
      <c r="C263" s="291"/>
      <c r="D263" s="291" t="s">
        <v>95</v>
      </c>
      <c r="E263" s="37">
        <v>0</v>
      </c>
      <c r="F263" s="36">
        <v>0</v>
      </c>
      <c r="G263" s="36">
        <v>0</v>
      </c>
      <c r="H263" s="37">
        <v>0</v>
      </c>
      <c r="I263" s="38">
        <v>0</v>
      </c>
      <c r="J263" s="39">
        <v>0</v>
      </c>
      <c r="K263" s="292"/>
    </row>
    <row r="264" spans="1:11" ht="12.75" customHeight="1">
      <c r="A264" s="293"/>
      <c r="B264" s="294"/>
      <c r="C264" s="291"/>
      <c r="D264" s="291" t="s">
        <v>108</v>
      </c>
      <c r="E264" s="37">
        <v>0</v>
      </c>
      <c r="F264" s="36">
        <f>F266</f>
        <v>472430</v>
      </c>
      <c r="G264" s="36">
        <f>G270</f>
        <v>118281</v>
      </c>
      <c r="H264" s="37">
        <v>0</v>
      </c>
      <c r="I264" s="38">
        <v>0</v>
      </c>
      <c r="J264" s="39">
        <v>0</v>
      </c>
      <c r="K264" s="292"/>
    </row>
    <row r="265" spans="1:11" ht="12.75" customHeight="1">
      <c r="A265" s="293"/>
      <c r="B265" s="294"/>
      <c r="C265" s="291"/>
      <c r="D265" s="296" t="s">
        <v>109</v>
      </c>
      <c r="E265" s="42">
        <v>0</v>
      </c>
      <c r="F265" s="41">
        <v>0</v>
      </c>
      <c r="G265" s="41">
        <v>0</v>
      </c>
      <c r="H265" s="42">
        <v>0</v>
      </c>
      <c r="I265" s="43">
        <v>0</v>
      </c>
      <c r="J265" s="44">
        <v>0</v>
      </c>
      <c r="K265" s="292"/>
    </row>
    <row r="266" spans="1:11" ht="12.75" customHeight="1">
      <c r="A266" s="293"/>
      <c r="B266" s="294"/>
      <c r="C266" s="291"/>
      <c r="D266" s="296" t="s">
        <v>112</v>
      </c>
      <c r="E266" s="42">
        <v>0</v>
      </c>
      <c r="F266" s="41">
        <f>F272</f>
        <v>472430</v>
      </c>
      <c r="G266" s="41">
        <f>G272</f>
        <v>118281</v>
      </c>
      <c r="H266" s="42">
        <v>0</v>
      </c>
      <c r="I266" s="43">
        <v>0</v>
      </c>
      <c r="J266" s="44">
        <v>0</v>
      </c>
      <c r="K266" s="292"/>
    </row>
    <row r="267" spans="1:11" ht="12.75" customHeight="1">
      <c r="A267" s="293"/>
      <c r="B267" s="298"/>
      <c r="C267" s="291"/>
      <c r="D267" s="296" t="s">
        <v>110</v>
      </c>
      <c r="E267" s="42">
        <v>0</v>
      </c>
      <c r="F267" s="41">
        <v>0</v>
      </c>
      <c r="G267" s="41">
        <v>0</v>
      </c>
      <c r="H267" s="42">
        <v>0</v>
      </c>
      <c r="I267" s="43">
        <v>0</v>
      </c>
      <c r="J267" s="44">
        <v>0</v>
      </c>
      <c r="K267" s="292"/>
    </row>
    <row r="268" spans="1:11" ht="12.75" customHeight="1">
      <c r="A268" s="346"/>
      <c r="B268" s="339">
        <v>75818</v>
      </c>
      <c r="C268" s="284"/>
      <c r="D268" s="302" t="s">
        <v>90</v>
      </c>
      <c r="E268" s="23">
        <v>0</v>
      </c>
      <c r="F268" s="24">
        <f>F270</f>
        <v>472430</v>
      </c>
      <c r="G268" s="24">
        <f>G270</f>
        <v>118281</v>
      </c>
      <c r="H268" s="23">
        <v>0</v>
      </c>
      <c r="I268" s="58">
        <v>0</v>
      </c>
      <c r="J268" s="59">
        <v>0</v>
      </c>
      <c r="K268" s="292"/>
    </row>
    <row r="269" spans="1:11" ht="12.75" customHeight="1">
      <c r="A269" s="347"/>
      <c r="B269" s="345"/>
      <c r="C269" s="284"/>
      <c r="D269" s="285" t="s">
        <v>111</v>
      </c>
      <c r="E269" s="60">
        <v>0</v>
      </c>
      <c r="F269" s="61">
        <v>0</v>
      </c>
      <c r="G269" s="61">
        <v>0</v>
      </c>
      <c r="H269" s="60">
        <v>0</v>
      </c>
      <c r="I269" s="58">
        <v>0</v>
      </c>
      <c r="J269" s="59">
        <v>0</v>
      </c>
      <c r="K269" s="292"/>
    </row>
    <row r="270" spans="1:11" ht="12.75" customHeight="1">
      <c r="A270" s="347"/>
      <c r="B270" s="345"/>
      <c r="C270" s="284"/>
      <c r="D270" s="285" t="s">
        <v>107</v>
      </c>
      <c r="E270" s="60">
        <v>0</v>
      </c>
      <c r="F270" s="61">
        <f>F272</f>
        <v>472430</v>
      </c>
      <c r="G270" s="61">
        <f>G272</f>
        <v>118281</v>
      </c>
      <c r="H270" s="60">
        <v>0</v>
      </c>
      <c r="I270" s="58">
        <v>0</v>
      </c>
      <c r="J270" s="59">
        <v>0</v>
      </c>
      <c r="K270" s="292"/>
    </row>
    <row r="271" spans="1:11" ht="12.75" customHeight="1">
      <c r="A271" s="347"/>
      <c r="B271" s="345"/>
      <c r="C271" s="284"/>
      <c r="D271" s="315" t="s">
        <v>109</v>
      </c>
      <c r="E271" s="95">
        <v>0</v>
      </c>
      <c r="F271" s="96">
        <v>0</v>
      </c>
      <c r="G271" s="96">
        <v>0</v>
      </c>
      <c r="H271" s="95">
        <v>0</v>
      </c>
      <c r="I271" s="107">
        <v>0</v>
      </c>
      <c r="J271" s="98">
        <v>0</v>
      </c>
      <c r="K271" s="292"/>
    </row>
    <row r="272" spans="1:11" ht="12.75" customHeight="1">
      <c r="A272" s="347"/>
      <c r="B272" s="345"/>
      <c r="C272" s="284"/>
      <c r="D272" s="315" t="s">
        <v>112</v>
      </c>
      <c r="E272" s="95">
        <v>0</v>
      </c>
      <c r="F272" s="96">
        <v>472430</v>
      </c>
      <c r="G272" s="96">
        <v>118281</v>
      </c>
      <c r="H272" s="95">
        <v>0</v>
      </c>
      <c r="I272" s="107">
        <v>0</v>
      </c>
      <c r="J272" s="98">
        <v>0</v>
      </c>
      <c r="K272" s="292"/>
    </row>
    <row r="273" spans="1:11" ht="12.75" customHeight="1">
      <c r="A273" s="348"/>
      <c r="B273" s="283"/>
      <c r="C273" s="284"/>
      <c r="D273" s="315" t="s">
        <v>110</v>
      </c>
      <c r="E273" s="95">
        <v>0</v>
      </c>
      <c r="F273" s="96">
        <v>0</v>
      </c>
      <c r="G273" s="96">
        <v>0</v>
      </c>
      <c r="H273" s="95">
        <v>0</v>
      </c>
      <c r="I273" s="107">
        <v>0</v>
      </c>
      <c r="J273" s="98">
        <v>0</v>
      </c>
      <c r="K273" s="292"/>
    </row>
    <row r="274" spans="1:11" ht="12.75" customHeight="1">
      <c r="A274" s="290">
        <v>801</v>
      </c>
      <c r="B274" s="290"/>
      <c r="C274" s="305"/>
      <c r="D274" s="305" t="s">
        <v>29</v>
      </c>
      <c r="E274" s="191">
        <f>E275+E276</f>
        <v>16408466.71</v>
      </c>
      <c r="F274" s="36">
        <f>F275+F276</f>
        <v>14832371</v>
      </c>
      <c r="G274" s="35">
        <f>G275+G276</f>
        <v>17107244</v>
      </c>
      <c r="H274" s="35">
        <f>H275+H276</f>
        <v>17084352.520000003</v>
      </c>
      <c r="I274" s="38">
        <f aca="true" t="shared" si="17" ref="I274:I279">H274/G274*100</f>
        <v>99.86618838195096</v>
      </c>
      <c r="J274" s="39">
        <f>H274/E274*100</f>
        <v>104.11912838625005</v>
      </c>
      <c r="K274" s="292"/>
    </row>
    <row r="275" spans="1:11" ht="12.75" customHeight="1">
      <c r="A275" s="294"/>
      <c r="B275" s="320"/>
      <c r="C275" s="353"/>
      <c r="D275" s="291" t="s">
        <v>95</v>
      </c>
      <c r="E275" s="37">
        <f>E289+E307+E376+E411+E462+E587+E456+E496</f>
        <v>66800</v>
      </c>
      <c r="F275" s="36">
        <f>F289+F307+F376+F411+F462+F587</f>
        <v>0</v>
      </c>
      <c r="G275" s="35">
        <f>G289+G301+G307+G376+G411+G456+G462+G496+G587+G332+G351+G526+G538</f>
        <v>94600</v>
      </c>
      <c r="H275" s="35">
        <f>H282+H332+H351+H411+H538+H526</f>
        <v>94600</v>
      </c>
      <c r="I275" s="38">
        <f t="shared" si="17"/>
        <v>100</v>
      </c>
      <c r="J275" s="39">
        <f aca="true" t="shared" si="18" ref="J275:J280">H275/E275*100</f>
        <v>141.61676646706587</v>
      </c>
      <c r="K275" s="292"/>
    </row>
    <row r="276" spans="1:11" ht="12.75" customHeight="1">
      <c r="A276" s="294"/>
      <c r="B276" s="320"/>
      <c r="C276" s="353"/>
      <c r="D276" s="291" t="s">
        <v>108</v>
      </c>
      <c r="E276" s="191">
        <f>SUM(E277:E280)</f>
        <v>16341666.71</v>
      </c>
      <c r="F276" s="36">
        <f>SUM(F277:F280)</f>
        <v>14832371</v>
      </c>
      <c r="G276" s="35">
        <f>SUM(G277:G280)</f>
        <v>17012644</v>
      </c>
      <c r="H276" s="35">
        <f>SUM(H277:H280)</f>
        <v>16989752.520000003</v>
      </c>
      <c r="I276" s="38">
        <f t="shared" si="17"/>
        <v>99.86544431306505</v>
      </c>
      <c r="J276" s="39">
        <f t="shared" si="18"/>
        <v>103.96584890330323</v>
      </c>
      <c r="K276" s="292"/>
    </row>
    <row r="277" spans="1:11" ht="12.75" customHeight="1">
      <c r="A277" s="294"/>
      <c r="B277" s="320"/>
      <c r="C277" s="353"/>
      <c r="D277" s="296" t="s">
        <v>109</v>
      </c>
      <c r="E277" s="192">
        <f>E291+E309+E378+E413+E458+E464+E589+E441+E498+E298+E303</f>
        <v>13181841.38</v>
      </c>
      <c r="F277" s="41">
        <f>F291+F309+F378+F413+F458+F464+F589+F441+F498+F303+F334+F353+F528+F540</f>
        <v>11551921</v>
      </c>
      <c r="G277" s="40">
        <f>G309+G378+G413+G458+G464+G589+G441+G498+G303+G284+G334+G353+G528+G540+G563</f>
        <v>13529202</v>
      </c>
      <c r="H277" s="40">
        <f>H309+H378+H413+H458+H464+H589+H441+H498+H303+H284+H334+H353+H528+H540+H563</f>
        <v>13523711.070000002</v>
      </c>
      <c r="I277" s="43">
        <f>H277/G277*100</f>
        <v>99.9594142359616</v>
      </c>
      <c r="J277" s="44">
        <f t="shared" si="18"/>
        <v>102.59348963581598</v>
      </c>
      <c r="K277" s="292"/>
    </row>
    <row r="278" spans="1:11" ht="12.75" customHeight="1">
      <c r="A278" s="294"/>
      <c r="B278" s="320"/>
      <c r="C278" s="353"/>
      <c r="D278" s="296" t="s">
        <v>112</v>
      </c>
      <c r="E278" s="40">
        <f>E292+E310+E379+E414+E459+E465+E590+E442+E499+E296+E304</f>
        <v>1992673.8900000001</v>
      </c>
      <c r="F278" s="41">
        <f>F292+F310+F379+F414+F459+F465+F590+F442+F499+F304+F335+F354+F529+F541</f>
        <v>2251775</v>
      </c>
      <c r="G278" s="40">
        <f>G310+G379+G414+G459+G465+G590+G442+G499+G304+G285+G335+G354+G529+G541+G564</f>
        <v>2174837</v>
      </c>
      <c r="H278" s="40">
        <f>H310+H414+H459+H465+H590+H379+H442+H499+H304+H285+H335+H354+H529+H541+H564</f>
        <v>2157436.42</v>
      </c>
      <c r="I278" s="43">
        <f t="shared" si="17"/>
        <v>99.19991337281829</v>
      </c>
      <c r="J278" s="44">
        <f t="shared" si="18"/>
        <v>108.26841415581552</v>
      </c>
      <c r="K278" s="292"/>
    </row>
    <row r="279" spans="1:11" ht="12.75" customHeight="1">
      <c r="A279" s="294"/>
      <c r="B279" s="320"/>
      <c r="C279" s="353"/>
      <c r="D279" s="296" t="s">
        <v>110</v>
      </c>
      <c r="E279" s="40">
        <f>E293+E380+E415+E460+E591+E311+E443+E500+E305</f>
        <v>104340.44</v>
      </c>
      <c r="F279" s="41">
        <f>F293+F311+F380+F415+F460+F591+F443+F305+F500+F336+F355+F530+F542</f>
        <v>111501</v>
      </c>
      <c r="G279" s="40">
        <f>G311+G380+G415+G460+G591+G443+G500+G305+G286+G336+G355+G530+G542+G565</f>
        <v>110137</v>
      </c>
      <c r="H279" s="40">
        <f>H286+H311+H380+H415+H460+H591+H443+H500+H305+H336+H355+H530+H542+H565</f>
        <v>110137.02999999998</v>
      </c>
      <c r="I279" s="43">
        <f t="shared" si="17"/>
        <v>100.00002723880257</v>
      </c>
      <c r="J279" s="44">
        <f t="shared" si="18"/>
        <v>105.55545865054813</v>
      </c>
      <c r="K279" s="292"/>
    </row>
    <row r="280" spans="1:11" ht="12.75" customHeight="1">
      <c r="A280" s="294"/>
      <c r="B280" s="320"/>
      <c r="C280" s="353"/>
      <c r="D280" s="296" t="s">
        <v>113</v>
      </c>
      <c r="E280" s="40">
        <f>E312+E381+E416+E287</f>
        <v>1062811</v>
      </c>
      <c r="F280" s="41">
        <f>F312+F381+F416+F287+F337+F356</f>
        <v>917174</v>
      </c>
      <c r="G280" s="40">
        <f>G312+G381+G416+G287+G337+G356</f>
        <v>1198468</v>
      </c>
      <c r="H280" s="40">
        <f>H312+H381+H416+H287</f>
        <v>1198468</v>
      </c>
      <c r="I280" s="43">
        <f>H280/G280*100</f>
        <v>100</v>
      </c>
      <c r="J280" s="44">
        <f t="shared" si="18"/>
        <v>112.76398155457557</v>
      </c>
      <c r="K280" s="292"/>
    </row>
    <row r="281" spans="1:11" ht="12.75" customHeight="1">
      <c r="A281" s="346"/>
      <c r="B281" s="339">
        <v>80102</v>
      </c>
      <c r="C281" s="284"/>
      <c r="D281" s="302" t="s">
        <v>30</v>
      </c>
      <c r="E281" s="60">
        <f>E282+E283</f>
        <v>1516306.62</v>
      </c>
      <c r="F281" s="24">
        <f>F283</f>
        <v>1845694</v>
      </c>
      <c r="G281" s="24">
        <f>G288+G294+G298</f>
        <v>2224013</v>
      </c>
      <c r="H281" s="23">
        <f>H288+H294+H298</f>
        <v>2224013</v>
      </c>
      <c r="I281" s="58">
        <f aca="true" t="shared" si="19" ref="I281:I292">H281/G281*100</f>
        <v>100</v>
      </c>
      <c r="J281" s="59">
        <f aca="true" t="shared" si="20" ref="J281:J293">H281/E281*100</f>
        <v>146.67303899260162</v>
      </c>
      <c r="K281" s="292"/>
    </row>
    <row r="282" spans="1:11" ht="12.75" customHeight="1">
      <c r="A282" s="347"/>
      <c r="B282" s="345"/>
      <c r="C282" s="284"/>
      <c r="D282" s="285" t="s">
        <v>111</v>
      </c>
      <c r="E282" s="23">
        <f>E289</f>
        <v>66800</v>
      </c>
      <c r="F282" s="24">
        <f>F289</f>
        <v>0</v>
      </c>
      <c r="G282" s="24">
        <f>G289</f>
        <v>66800</v>
      </c>
      <c r="H282" s="23">
        <f>H289</f>
        <v>66800</v>
      </c>
      <c r="I282" s="107">
        <f t="shared" si="19"/>
        <v>100</v>
      </c>
      <c r="J282" s="98">
        <v>0</v>
      </c>
      <c r="K282" s="292"/>
    </row>
    <row r="283" spans="1:11" ht="12.75" customHeight="1">
      <c r="A283" s="347"/>
      <c r="B283" s="345"/>
      <c r="C283" s="284"/>
      <c r="D283" s="285" t="s">
        <v>107</v>
      </c>
      <c r="E283" s="60">
        <f>SUM(E284:E287)</f>
        <v>1449506.62</v>
      </c>
      <c r="F283" s="24">
        <f>SUM(F284:F287)</f>
        <v>1845694</v>
      </c>
      <c r="G283" s="24">
        <f>SUM(G284:G287)</f>
        <v>2157213</v>
      </c>
      <c r="H283" s="23">
        <f>SUM(H284:H287)</f>
        <v>2157213</v>
      </c>
      <c r="I283" s="107">
        <f t="shared" si="19"/>
        <v>100</v>
      </c>
      <c r="J283" s="98">
        <f t="shared" si="20"/>
        <v>148.8239494897926</v>
      </c>
      <c r="K283" s="292"/>
    </row>
    <row r="284" spans="1:11" ht="12.75" customHeight="1">
      <c r="A284" s="347"/>
      <c r="B284" s="345"/>
      <c r="C284" s="284"/>
      <c r="D284" s="315" t="s">
        <v>109</v>
      </c>
      <c r="E284" s="110">
        <f>E291+E298</f>
        <v>1154384.92</v>
      </c>
      <c r="F284" s="96">
        <f aca="true" t="shared" si="21" ref="F284:G286">F291</f>
        <v>1443556</v>
      </c>
      <c r="G284" s="96">
        <f t="shared" si="21"/>
        <v>1433376</v>
      </c>
      <c r="H284" s="95">
        <f>H291+H298</f>
        <v>1433374.85</v>
      </c>
      <c r="I284" s="107">
        <f t="shared" si="19"/>
        <v>99.99991976983011</v>
      </c>
      <c r="J284" s="98">
        <f t="shared" si="20"/>
        <v>124.16784255982833</v>
      </c>
      <c r="K284" s="292"/>
    </row>
    <row r="285" spans="1:11" ht="12.75" customHeight="1">
      <c r="A285" s="347"/>
      <c r="B285" s="345"/>
      <c r="C285" s="284"/>
      <c r="D285" s="315" t="s">
        <v>112</v>
      </c>
      <c r="E285" s="95">
        <f>E292+E296</f>
        <v>193237.35</v>
      </c>
      <c r="F285" s="96">
        <f t="shared" si="21"/>
        <v>206746</v>
      </c>
      <c r="G285" s="96">
        <f t="shared" si="21"/>
        <v>206025</v>
      </c>
      <c r="H285" s="95">
        <f>H292+H296</f>
        <v>206025.71</v>
      </c>
      <c r="I285" s="107">
        <f t="shared" si="19"/>
        <v>100.00034461837156</v>
      </c>
      <c r="J285" s="98">
        <f t="shared" si="20"/>
        <v>106.61795455174685</v>
      </c>
      <c r="K285" s="292"/>
    </row>
    <row r="286" spans="1:11" ht="12.75" customHeight="1">
      <c r="A286" s="347"/>
      <c r="B286" s="345"/>
      <c r="C286" s="284"/>
      <c r="D286" s="315" t="s">
        <v>110</v>
      </c>
      <c r="E286" s="95">
        <f>E293</f>
        <v>44972.35</v>
      </c>
      <c r="F286" s="96">
        <f t="shared" si="21"/>
        <v>51539</v>
      </c>
      <c r="G286" s="96">
        <f t="shared" si="21"/>
        <v>48549</v>
      </c>
      <c r="H286" s="95">
        <f>H293</f>
        <v>48549.44</v>
      </c>
      <c r="I286" s="107">
        <f t="shared" si="19"/>
        <v>100.0009063008507</v>
      </c>
      <c r="J286" s="98">
        <f t="shared" si="20"/>
        <v>107.95397616535493</v>
      </c>
      <c r="K286" s="292"/>
    </row>
    <row r="287" spans="1:11" ht="12.75" customHeight="1">
      <c r="A287" s="347"/>
      <c r="B287" s="345"/>
      <c r="C287" s="284"/>
      <c r="D287" s="315" t="s">
        <v>113</v>
      </c>
      <c r="E287" s="95">
        <f>E295</f>
        <v>56912</v>
      </c>
      <c r="F287" s="96">
        <f>F295</f>
        <v>143853</v>
      </c>
      <c r="G287" s="96">
        <f>G295</f>
        <v>469263</v>
      </c>
      <c r="H287" s="95">
        <f>H295</f>
        <v>469263</v>
      </c>
      <c r="I287" s="107">
        <f t="shared" si="19"/>
        <v>100</v>
      </c>
      <c r="J287" s="98">
        <v>0</v>
      </c>
      <c r="K287" s="292"/>
    </row>
    <row r="288" spans="1:15" ht="12.75" customHeight="1">
      <c r="A288" s="347"/>
      <c r="B288" s="325"/>
      <c r="C288" s="303"/>
      <c r="D288" s="518" t="s">
        <v>133</v>
      </c>
      <c r="E288" s="92">
        <f>E290</f>
        <v>1381333.99</v>
      </c>
      <c r="F288" s="93">
        <f>F290+F289</f>
        <v>1701841</v>
      </c>
      <c r="G288" s="93">
        <f>G290+G289</f>
        <v>1754750</v>
      </c>
      <c r="H288" s="92">
        <f>H290+H289</f>
        <v>1754750</v>
      </c>
      <c r="I288" s="105">
        <f t="shared" si="19"/>
        <v>100</v>
      </c>
      <c r="J288" s="106">
        <f t="shared" si="20"/>
        <v>127.03299945583761</v>
      </c>
      <c r="K288" s="292"/>
      <c r="M288" s="189"/>
      <c r="N288" s="189"/>
      <c r="O288" s="190"/>
    </row>
    <row r="289" spans="1:15" ht="12.75" customHeight="1">
      <c r="A289" s="347"/>
      <c r="B289" s="325"/>
      <c r="C289" s="303"/>
      <c r="D289" s="285" t="s">
        <v>111</v>
      </c>
      <c r="E289" s="60">
        <f>H289</f>
        <v>66800</v>
      </c>
      <c r="F289" s="61">
        <v>0</v>
      </c>
      <c r="G289" s="61">
        <v>66800</v>
      </c>
      <c r="H289" s="60">
        <v>66800</v>
      </c>
      <c r="I289" s="58">
        <f>H289/G289*100</f>
        <v>100</v>
      </c>
      <c r="J289" s="59">
        <v>0</v>
      </c>
      <c r="K289" s="292"/>
      <c r="M289" s="189"/>
      <c r="N289" s="189"/>
      <c r="O289" s="190"/>
    </row>
    <row r="290" spans="1:15" ht="12.75" customHeight="1">
      <c r="A290" s="347"/>
      <c r="B290" s="325"/>
      <c r="C290" s="303"/>
      <c r="D290" s="285" t="s">
        <v>107</v>
      </c>
      <c r="E290" s="60">
        <f>SUM(E291:E293)</f>
        <v>1381333.99</v>
      </c>
      <c r="F290" s="61">
        <f>F291+F292+F293</f>
        <v>1701841</v>
      </c>
      <c r="G290" s="61">
        <f>SUM(G291:G293)</f>
        <v>1687950</v>
      </c>
      <c r="H290" s="60">
        <f>SUM(H291:H293)</f>
        <v>1687950</v>
      </c>
      <c r="I290" s="58">
        <f t="shared" si="19"/>
        <v>100</v>
      </c>
      <c r="J290" s="59">
        <f t="shared" si="20"/>
        <v>122.19709441885232</v>
      </c>
      <c r="K290" s="292"/>
      <c r="M290" s="189"/>
      <c r="N290" s="189"/>
      <c r="O290" s="190"/>
    </row>
    <row r="291" spans="1:15" ht="12.75" customHeight="1">
      <c r="A291" s="347"/>
      <c r="B291" s="325"/>
      <c r="C291" s="303"/>
      <c r="D291" s="519" t="s">
        <v>109</v>
      </c>
      <c r="E291" s="110">
        <v>1154128.92</v>
      </c>
      <c r="F291" s="102">
        <v>1443556</v>
      </c>
      <c r="G291" s="102">
        <v>1433376</v>
      </c>
      <c r="H291" s="110">
        <v>1433374.85</v>
      </c>
      <c r="I291" s="107">
        <f t="shared" si="19"/>
        <v>99.99991976983011</v>
      </c>
      <c r="J291" s="98">
        <f t="shared" si="20"/>
        <v>124.19538451562242</v>
      </c>
      <c r="K291" s="292"/>
      <c r="M291" s="189"/>
      <c r="N291" s="189"/>
      <c r="O291" s="190"/>
    </row>
    <row r="292" spans="1:15" ht="12.75" customHeight="1">
      <c r="A292" s="347"/>
      <c r="B292" s="325"/>
      <c r="C292" s="303"/>
      <c r="D292" s="519" t="s">
        <v>112</v>
      </c>
      <c r="E292" s="110">
        <v>182232.72</v>
      </c>
      <c r="F292" s="102">
        <v>206746</v>
      </c>
      <c r="G292" s="102">
        <v>206025</v>
      </c>
      <c r="H292" s="110">
        <v>206025.71</v>
      </c>
      <c r="I292" s="107">
        <f t="shared" si="19"/>
        <v>100.00034461837156</v>
      </c>
      <c r="J292" s="98">
        <f t="shared" si="20"/>
        <v>113.05637648387183</v>
      </c>
      <c r="K292" s="292"/>
      <c r="M292" s="189"/>
      <c r="N292" s="189"/>
      <c r="O292" s="190"/>
    </row>
    <row r="293" spans="1:15" ht="12.75" customHeight="1">
      <c r="A293" s="347"/>
      <c r="B293" s="325"/>
      <c r="C293" s="303"/>
      <c r="D293" s="519" t="s">
        <v>110</v>
      </c>
      <c r="E293" s="110">
        <v>44972.35</v>
      </c>
      <c r="F293" s="102">
        <v>51539</v>
      </c>
      <c r="G293" s="102">
        <v>48549</v>
      </c>
      <c r="H293" s="110">
        <v>48549.44</v>
      </c>
      <c r="I293" s="107">
        <f>H293/G293*100</f>
        <v>100.0009063008507</v>
      </c>
      <c r="J293" s="98">
        <f t="shared" si="20"/>
        <v>107.95397616535493</v>
      </c>
      <c r="K293" s="292"/>
      <c r="M293" s="189"/>
      <c r="N293" s="189"/>
      <c r="O293" s="190"/>
    </row>
    <row r="294" spans="1:15" ht="12.75" customHeight="1">
      <c r="A294" s="347"/>
      <c r="B294" s="325"/>
      <c r="C294" s="282"/>
      <c r="D294" s="460" t="s">
        <v>119</v>
      </c>
      <c r="E294" s="520">
        <f>E295+E296</f>
        <v>67916.63</v>
      </c>
      <c r="F294" s="521">
        <f>F295</f>
        <v>143853</v>
      </c>
      <c r="G294" s="521">
        <f>G295+G296</f>
        <v>469263</v>
      </c>
      <c r="H294" s="520">
        <f>H295+H296</f>
        <v>469263</v>
      </c>
      <c r="I294" s="489">
        <v>100</v>
      </c>
      <c r="J294" s="98">
        <f aca="true" t="shared" si="22" ref="J294:J300">H294/E294*100</f>
        <v>690.9397595257598</v>
      </c>
      <c r="K294" s="292"/>
      <c r="M294" s="189"/>
      <c r="N294" s="189"/>
      <c r="O294" s="190"/>
    </row>
    <row r="295" spans="1:15" ht="12.75" customHeight="1">
      <c r="A295" s="347"/>
      <c r="B295" s="325"/>
      <c r="C295" s="284"/>
      <c r="D295" s="522" t="s">
        <v>113</v>
      </c>
      <c r="E295" s="110">
        <v>56912</v>
      </c>
      <c r="F295" s="102">
        <v>143853</v>
      </c>
      <c r="G295" s="102">
        <v>469263</v>
      </c>
      <c r="H295" s="110">
        <v>469263</v>
      </c>
      <c r="I295" s="107">
        <f>H295/G295*100</f>
        <v>100</v>
      </c>
      <c r="J295" s="98">
        <f t="shared" si="22"/>
        <v>824.5413972448694</v>
      </c>
      <c r="K295" s="292"/>
      <c r="M295" s="189"/>
      <c r="N295" s="189"/>
      <c r="O295" s="190"/>
    </row>
    <row r="296" spans="1:15" ht="12.75" customHeight="1">
      <c r="A296" s="347"/>
      <c r="B296" s="325"/>
      <c r="C296" s="284"/>
      <c r="D296" s="519" t="s">
        <v>112</v>
      </c>
      <c r="E296" s="110">
        <v>11004.63</v>
      </c>
      <c r="F296" s="102">
        <v>0</v>
      </c>
      <c r="G296" s="102">
        <v>0</v>
      </c>
      <c r="H296" s="110">
        <v>0</v>
      </c>
      <c r="I296" s="107">
        <v>0</v>
      </c>
      <c r="J296" s="98">
        <f t="shared" si="22"/>
        <v>0</v>
      </c>
      <c r="K296" s="292"/>
      <c r="M296" s="189"/>
      <c r="N296" s="189"/>
      <c r="O296" s="190"/>
    </row>
    <row r="297" spans="1:15" ht="12.75" customHeight="1">
      <c r="A297" s="347"/>
      <c r="B297" s="325"/>
      <c r="C297" s="284"/>
      <c r="D297" s="523" t="s">
        <v>85</v>
      </c>
      <c r="E297" s="92">
        <f>E298</f>
        <v>256</v>
      </c>
      <c r="F297" s="93">
        <v>0</v>
      </c>
      <c r="G297" s="93">
        <v>0</v>
      </c>
      <c r="H297" s="92">
        <v>0</v>
      </c>
      <c r="I297" s="105">
        <v>0</v>
      </c>
      <c r="J297" s="98">
        <v>0</v>
      </c>
      <c r="K297" s="292"/>
      <c r="M297" s="189"/>
      <c r="N297" s="189"/>
      <c r="O297" s="190"/>
    </row>
    <row r="298" spans="1:15" ht="12.75" customHeight="1">
      <c r="A298" s="347"/>
      <c r="B298" s="340"/>
      <c r="C298" s="284"/>
      <c r="D298" s="519" t="s">
        <v>109</v>
      </c>
      <c r="E298" s="110">
        <v>256</v>
      </c>
      <c r="F298" s="102">
        <v>0</v>
      </c>
      <c r="G298" s="102">
        <v>0</v>
      </c>
      <c r="H298" s="110">
        <v>0</v>
      </c>
      <c r="I298" s="107">
        <v>0</v>
      </c>
      <c r="J298" s="98">
        <v>0</v>
      </c>
      <c r="K298" s="292"/>
      <c r="M298" s="189"/>
      <c r="N298" s="189"/>
      <c r="O298" s="190"/>
    </row>
    <row r="299" spans="1:15" ht="12.75" customHeight="1">
      <c r="A299" s="327"/>
      <c r="B299" s="326">
        <v>80105</v>
      </c>
      <c r="C299" s="284"/>
      <c r="D299" s="302" t="s">
        <v>150</v>
      </c>
      <c r="E299" s="23">
        <v>0</v>
      </c>
      <c r="F299" s="24">
        <f>F300</f>
        <v>296487</v>
      </c>
      <c r="G299" s="24">
        <f>G301+G302</f>
        <v>351548</v>
      </c>
      <c r="H299" s="23">
        <f>H301+H302</f>
        <v>351548</v>
      </c>
      <c r="I299" s="58">
        <f aca="true" t="shared" si="23" ref="I299:I305">H299/G299*100</f>
        <v>100</v>
      </c>
      <c r="J299" s="98">
        <v>0</v>
      </c>
      <c r="K299" s="292"/>
      <c r="M299" s="189"/>
      <c r="N299" s="189"/>
      <c r="O299" s="190"/>
    </row>
    <row r="300" spans="1:15" ht="12.75" customHeight="1">
      <c r="A300" s="327"/>
      <c r="B300" s="355"/>
      <c r="C300" s="284"/>
      <c r="D300" s="333" t="s">
        <v>133</v>
      </c>
      <c r="E300" s="103">
        <f>E302</f>
        <v>193097.99999999997</v>
      </c>
      <c r="F300" s="104">
        <f>F302</f>
        <v>296487</v>
      </c>
      <c r="G300" s="104">
        <f>G302</f>
        <v>351548</v>
      </c>
      <c r="H300" s="103">
        <f>H302</f>
        <v>351548</v>
      </c>
      <c r="I300" s="105">
        <f t="shared" si="23"/>
        <v>100</v>
      </c>
      <c r="J300" s="98">
        <f t="shared" si="22"/>
        <v>182.05677945913476</v>
      </c>
      <c r="K300" s="292"/>
      <c r="M300" s="189"/>
      <c r="N300" s="189"/>
      <c r="O300" s="190"/>
    </row>
    <row r="301" spans="1:15" ht="12.75" customHeight="1">
      <c r="A301" s="327"/>
      <c r="B301" s="355"/>
      <c r="C301" s="284"/>
      <c r="D301" s="285" t="s">
        <v>111</v>
      </c>
      <c r="E301" s="23">
        <v>0</v>
      </c>
      <c r="F301" s="24">
        <v>0</v>
      </c>
      <c r="G301" s="24">
        <v>0</v>
      </c>
      <c r="H301" s="23">
        <v>0</v>
      </c>
      <c r="I301" s="107">
        <v>0</v>
      </c>
      <c r="J301" s="59">
        <v>0</v>
      </c>
      <c r="K301" s="292"/>
      <c r="M301" s="189"/>
      <c r="N301" s="189"/>
      <c r="O301" s="190"/>
    </row>
    <row r="302" spans="1:15" ht="12.75" customHeight="1">
      <c r="A302" s="327"/>
      <c r="B302" s="355"/>
      <c r="C302" s="284"/>
      <c r="D302" s="285" t="s">
        <v>107</v>
      </c>
      <c r="E302" s="23">
        <f>SUM(E303:E305)</f>
        <v>193097.99999999997</v>
      </c>
      <c r="F302" s="24">
        <f>SUM(F303:F305)</f>
        <v>296487</v>
      </c>
      <c r="G302" s="24">
        <f>G303+G304+G305</f>
        <v>351548</v>
      </c>
      <c r="H302" s="23">
        <f>H303+H304+H305</f>
        <v>351548</v>
      </c>
      <c r="I302" s="107">
        <f t="shared" si="23"/>
        <v>100</v>
      </c>
      <c r="J302" s="59">
        <v>0</v>
      </c>
      <c r="K302" s="292"/>
      <c r="M302" s="189"/>
      <c r="N302" s="189"/>
      <c r="O302" s="190"/>
    </row>
    <row r="303" spans="1:15" ht="12.75" customHeight="1">
      <c r="A303" s="327"/>
      <c r="B303" s="355"/>
      <c r="C303" s="284"/>
      <c r="D303" s="315" t="s">
        <v>109</v>
      </c>
      <c r="E303" s="95">
        <v>143565.21</v>
      </c>
      <c r="F303" s="96">
        <v>207861</v>
      </c>
      <c r="G303" s="96">
        <v>250858</v>
      </c>
      <c r="H303" s="95">
        <v>250858.13</v>
      </c>
      <c r="I303" s="107">
        <f t="shared" si="23"/>
        <v>100.00005182214639</v>
      </c>
      <c r="J303" s="98">
        <f>H303/E303*100</f>
        <v>174.73462407779715</v>
      </c>
      <c r="K303" s="292"/>
      <c r="M303" s="189"/>
      <c r="N303" s="189"/>
      <c r="O303" s="190"/>
    </row>
    <row r="304" spans="1:15" ht="12.75" customHeight="1">
      <c r="A304" s="327"/>
      <c r="B304" s="355"/>
      <c r="C304" s="284"/>
      <c r="D304" s="315" t="s">
        <v>112</v>
      </c>
      <c r="E304" s="95">
        <v>43263.52</v>
      </c>
      <c r="F304" s="96">
        <v>81513</v>
      </c>
      <c r="G304" s="96">
        <v>89531</v>
      </c>
      <c r="H304" s="95">
        <v>89530.61</v>
      </c>
      <c r="I304" s="107">
        <f t="shared" si="23"/>
        <v>99.99956439668941</v>
      </c>
      <c r="J304" s="98">
        <f>H304/E304*100</f>
        <v>206.9425002866156</v>
      </c>
      <c r="K304" s="292"/>
      <c r="M304" s="189"/>
      <c r="N304" s="189"/>
      <c r="O304" s="190"/>
    </row>
    <row r="305" spans="1:15" ht="12.75" customHeight="1">
      <c r="A305" s="327"/>
      <c r="B305" s="301"/>
      <c r="C305" s="284"/>
      <c r="D305" s="315" t="s">
        <v>110</v>
      </c>
      <c r="E305" s="95">
        <v>6269.27</v>
      </c>
      <c r="F305" s="96">
        <v>7113</v>
      </c>
      <c r="G305" s="96">
        <v>11159</v>
      </c>
      <c r="H305" s="95">
        <v>11159.26</v>
      </c>
      <c r="I305" s="107">
        <f t="shared" si="23"/>
        <v>100.00232995788154</v>
      </c>
      <c r="J305" s="98">
        <f>H305/E305*100</f>
        <v>177.9993523966905</v>
      </c>
      <c r="K305" s="292"/>
      <c r="M305" s="189"/>
      <c r="N305" s="189"/>
      <c r="O305" s="190"/>
    </row>
    <row r="306" spans="1:11" ht="12.75" customHeight="1">
      <c r="A306" s="327"/>
      <c r="B306" s="339">
        <v>80111</v>
      </c>
      <c r="C306" s="284"/>
      <c r="D306" s="302" t="s">
        <v>31</v>
      </c>
      <c r="E306" s="60">
        <f>E307+E308</f>
        <v>1501928.49</v>
      </c>
      <c r="F306" s="24">
        <f>F308</f>
        <v>1206972</v>
      </c>
      <c r="G306" s="24">
        <f>G308+G307</f>
        <v>1100591</v>
      </c>
      <c r="H306" s="23">
        <f>H308+H307</f>
        <v>1100591</v>
      </c>
      <c r="I306" s="58">
        <f>H306/G306*100</f>
        <v>100</v>
      </c>
      <c r="J306" s="59">
        <f>H306/E306*100</f>
        <v>73.27852206865056</v>
      </c>
      <c r="K306" s="292"/>
    </row>
    <row r="307" spans="1:11" ht="12.75" customHeight="1">
      <c r="A307" s="327"/>
      <c r="B307" s="345"/>
      <c r="C307" s="284"/>
      <c r="D307" s="285" t="s">
        <v>111</v>
      </c>
      <c r="E307" s="60">
        <v>0</v>
      </c>
      <c r="F307" s="61">
        <f>F314</f>
        <v>0</v>
      </c>
      <c r="G307" s="61">
        <f>G314</f>
        <v>0</v>
      </c>
      <c r="H307" s="60">
        <f>H314</f>
        <v>0</v>
      </c>
      <c r="I307" s="58">
        <v>0</v>
      </c>
      <c r="J307" s="59">
        <v>0</v>
      </c>
      <c r="K307" s="292"/>
    </row>
    <row r="308" spans="1:11" ht="12.75" customHeight="1">
      <c r="A308" s="327"/>
      <c r="B308" s="345"/>
      <c r="C308" s="284"/>
      <c r="D308" s="285" t="s">
        <v>107</v>
      </c>
      <c r="E308" s="60">
        <f>SUM(E309:E312)</f>
        <v>1501928.49</v>
      </c>
      <c r="F308" s="61">
        <f>F309+F310+F311+F312</f>
        <v>1206972</v>
      </c>
      <c r="G308" s="61">
        <f>SUM(G309:G312)</f>
        <v>1100591</v>
      </c>
      <c r="H308" s="60">
        <f>SUM(H309:H312)</f>
        <v>1100591</v>
      </c>
      <c r="I308" s="58">
        <f aca="true" t="shared" si="24" ref="I308:I313">H308/G308*100</f>
        <v>100</v>
      </c>
      <c r="J308" s="59">
        <f aca="true" t="shared" si="25" ref="J308:J313">H308/E308*100</f>
        <v>73.27852206865056</v>
      </c>
      <c r="K308" s="292"/>
    </row>
    <row r="309" spans="1:11" ht="12.75" customHeight="1">
      <c r="A309" s="327"/>
      <c r="B309" s="345"/>
      <c r="C309" s="284"/>
      <c r="D309" s="315" t="s">
        <v>109</v>
      </c>
      <c r="E309" s="95">
        <f>E316+E330</f>
        <v>673981.99</v>
      </c>
      <c r="F309" s="96">
        <f aca="true" t="shared" si="26" ref="F309:H311">F316</f>
        <v>573266</v>
      </c>
      <c r="G309" s="96">
        <f t="shared" si="26"/>
        <v>524724</v>
      </c>
      <c r="H309" s="95">
        <f t="shared" si="26"/>
        <v>524723.86</v>
      </c>
      <c r="I309" s="107">
        <f t="shared" si="24"/>
        <v>99.99997331930692</v>
      </c>
      <c r="J309" s="98">
        <f t="shared" si="25"/>
        <v>77.85428509744007</v>
      </c>
      <c r="K309" s="292"/>
    </row>
    <row r="310" spans="1:11" ht="12.75" customHeight="1">
      <c r="A310" s="327"/>
      <c r="B310" s="345"/>
      <c r="C310" s="284"/>
      <c r="D310" s="315" t="s">
        <v>112</v>
      </c>
      <c r="E310" s="95">
        <f>E317+E328</f>
        <v>45115.13</v>
      </c>
      <c r="F310" s="96">
        <f t="shared" si="26"/>
        <v>49876</v>
      </c>
      <c r="G310" s="96">
        <f t="shared" si="26"/>
        <v>46214</v>
      </c>
      <c r="H310" s="95">
        <f t="shared" si="26"/>
        <v>46214.08</v>
      </c>
      <c r="I310" s="107">
        <f t="shared" si="24"/>
        <v>100.00017310771628</v>
      </c>
      <c r="J310" s="98">
        <f t="shared" si="25"/>
        <v>102.4358790498886</v>
      </c>
      <c r="K310" s="292"/>
    </row>
    <row r="311" spans="1:11" ht="12.75" customHeight="1">
      <c r="A311" s="327"/>
      <c r="B311" s="345"/>
      <c r="C311" s="284"/>
      <c r="D311" s="315" t="s">
        <v>110</v>
      </c>
      <c r="E311" s="95">
        <f>E318</f>
        <v>23908.37</v>
      </c>
      <c r="F311" s="96">
        <f t="shared" si="26"/>
        <v>22196</v>
      </c>
      <c r="G311" s="96">
        <f t="shared" si="26"/>
        <v>21104</v>
      </c>
      <c r="H311" s="95">
        <f t="shared" si="26"/>
        <v>21104.06</v>
      </c>
      <c r="I311" s="107">
        <f t="shared" si="24"/>
        <v>100.00028430629264</v>
      </c>
      <c r="J311" s="98">
        <f t="shared" si="25"/>
        <v>88.27059310191369</v>
      </c>
      <c r="K311" s="292"/>
    </row>
    <row r="312" spans="1:11" ht="12.75" customHeight="1">
      <c r="A312" s="327"/>
      <c r="B312" s="345"/>
      <c r="C312" s="284"/>
      <c r="D312" s="315" t="s">
        <v>113</v>
      </c>
      <c r="E312" s="95">
        <v>758923</v>
      </c>
      <c r="F312" s="96">
        <f>F327</f>
        <v>561634</v>
      </c>
      <c r="G312" s="96">
        <f>G327</f>
        <v>508549</v>
      </c>
      <c r="H312" s="95">
        <f>H327</f>
        <v>508549</v>
      </c>
      <c r="I312" s="107">
        <f t="shared" si="24"/>
        <v>100</v>
      </c>
      <c r="J312" s="98">
        <f t="shared" si="25"/>
        <v>67.00930133887101</v>
      </c>
      <c r="K312" s="292"/>
    </row>
    <row r="313" spans="1:11" ht="12.75" customHeight="1">
      <c r="A313" s="327"/>
      <c r="B313" s="325"/>
      <c r="C313" s="284"/>
      <c r="D313" s="333" t="s">
        <v>133</v>
      </c>
      <c r="E313" s="51">
        <f>E314+E315</f>
        <v>730967.82</v>
      </c>
      <c r="F313" s="52">
        <f>F315</f>
        <v>645338</v>
      </c>
      <c r="G313" s="52">
        <f>G315+G314</f>
        <v>592042</v>
      </c>
      <c r="H313" s="51">
        <f>H315+H314</f>
        <v>592042</v>
      </c>
      <c r="I313" s="53">
        <f t="shared" si="24"/>
        <v>100</v>
      </c>
      <c r="J313" s="54">
        <f t="shared" si="25"/>
        <v>80.99426319478744</v>
      </c>
      <c r="K313" s="292"/>
    </row>
    <row r="314" spans="1:11" ht="12.75" customHeight="1">
      <c r="A314" s="327"/>
      <c r="B314" s="325"/>
      <c r="C314" s="284"/>
      <c r="D314" s="285" t="s">
        <v>111</v>
      </c>
      <c r="E314" s="60">
        <v>0</v>
      </c>
      <c r="F314" s="61">
        <v>0</v>
      </c>
      <c r="G314" s="61">
        <v>0</v>
      </c>
      <c r="H314" s="60">
        <v>0</v>
      </c>
      <c r="I314" s="58">
        <v>0</v>
      </c>
      <c r="J314" s="59">
        <v>0</v>
      </c>
      <c r="K314" s="292"/>
    </row>
    <row r="315" spans="1:11" ht="12.75" customHeight="1">
      <c r="A315" s="327"/>
      <c r="B315" s="325"/>
      <c r="C315" s="284"/>
      <c r="D315" s="285" t="s">
        <v>107</v>
      </c>
      <c r="E315" s="60">
        <f>SUM(E316:E318)</f>
        <v>730967.82</v>
      </c>
      <c r="F315" s="61">
        <f>F316+F317+F318</f>
        <v>645338</v>
      </c>
      <c r="G315" s="61">
        <f>SUM(G316:G318)</f>
        <v>592042</v>
      </c>
      <c r="H315" s="60">
        <f>SUM(H316:H318)</f>
        <v>592042</v>
      </c>
      <c r="I315" s="58">
        <f aca="true" t="shared" si="27" ref="I315:I327">H315/G315*100</f>
        <v>100</v>
      </c>
      <c r="J315" s="59">
        <f aca="true" t="shared" si="28" ref="J315:J327">H315/E315*100</f>
        <v>80.99426319478744</v>
      </c>
      <c r="K315" s="292"/>
    </row>
    <row r="316" spans="1:11" ht="12.75" customHeight="1">
      <c r="A316" s="327"/>
      <c r="B316" s="325"/>
      <c r="C316" s="284"/>
      <c r="D316" s="311" t="s">
        <v>109</v>
      </c>
      <c r="E316" s="31">
        <v>673834.99</v>
      </c>
      <c r="F316" s="32">
        <v>573266</v>
      </c>
      <c r="G316" s="32">
        <v>524724</v>
      </c>
      <c r="H316" s="31">
        <v>524723.86</v>
      </c>
      <c r="I316" s="99">
        <f t="shared" si="27"/>
        <v>99.99997331930692</v>
      </c>
      <c r="J316" s="100">
        <f t="shared" si="28"/>
        <v>77.87126934444292</v>
      </c>
      <c r="K316" s="292"/>
    </row>
    <row r="317" spans="1:11" ht="12.75" customHeight="1">
      <c r="A317" s="327"/>
      <c r="B317" s="325"/>
      <c r="C317" s="284"/>
      <c r="D317" s="311" t="s">
        <v>112</v>
      </c>
      <c r="E317" s="31">
        <v>33224.46</v>
      </c>
      <c r="F317" s="32">
        <v>49876</v>
      </c>
      <c r="G317" s="32">
        <v>46214</v>
      </c>
      <c r="H317" s="31">
        <v>46214.08</v>
      </c>
      <c r="I317" s="99">
        <f t="shared" si="27"/>
        <v>100.00017310771628</v>
      </c>
      <c r="J317" s="100">
        <f t="shared" si="28"/>
        <v>139.09655717504515</v>
      </c>
      <c r="K317" s="292"/>
    </row>
    <row r="318" spans="1:11" ht="12.75" customHeight="1">
      <c r="A318" s="352"/>
      <c r="B318" s="340"/>
      <c r="C318" s="284"/>
      <c r="D318" s="311" t="s">
        <v>110</v>
      </c>
      <c r="E318" s="31">
        <v>23908.37</v>
      </c>
      <c r="F318" s="32">
        <v>22196</v>
      </c>
      <c r="G318" s="32">
        <v>21104</v>
      </c>
      <c r="H318" s="31">
        <v>21104.06</v>
      </c>
      <c r="I318" s="99">
        <f t="shared" si="27"/>
        <v>100.00028430629264</v>
      </c>
      <c r="J318" s="100">
        <f t="shared" si="28"/>
        <v>88.27059310191369</v>
      </c>
      <c r="K318" s="292"/>
    </row>
    <row r="319" spans="1:11" ht="12.75" customHeight="1">
      <c r="A319" s="318"/>
      <c r="B319" s="336"/>
      <c r="C319" s="337"/>
      <c r="D319" s="370"/>
      <c r="E319" s="462"/>
      <c r="F319" s="203"/>
      <c r="G319" s="203"/>
      <c r="H319" s="462"/>
      <c r="I319" s="463"/>
      <c r="J319" s="206"/>
      <c r="K319" s="292"/>
    </row>
    <row r="320" spans="1:11" ht="12.75" customHeight="1">
      <c r="A320" s="318"/>
      <c r="B320" s="336"/>
      <c r="C320" s="337"/>
      <c r="D320" s="370"/>
      <c r="E320" s="195" t="s">
        <v>189</v>
      </c>
      <c r="F320" s="203"/>
      <c r="G320" s="203"/>
      <c r="H320" s="462"/>
      <c r="I320" s="463"/>
      <c r="J320" s="206"/>
      <c r="K320" s="292"/>
    </row>
    <row r="321" spans="1:11" ht="12.75" customHeight="1">
      <c r="A321" s="318"/>
      <c r="B321" s="336"/>
      <c r="C321" s="337"/>
      <c r="D321" s="370"/>
      <c r="E321" s="462"/>
      <c r="F321" s="203"/>
      <c r="G321" s="203"/>
      <c r="H321" s="462"/>
      <c r="I321" s="463"/>
      <c r="J321" s="206"/>
      <c r="K321" s="292"/>
    </row>
    <row r="322" spans="1:11" ht="12.75" customHeight="1">
      <c r="A322" s="250"/>
      <c r="B322" s="251"/>
      <c r="C322" s="250"/>
      <c r="D322" s="252"/>
      <c r="E322" s="253" t="s">
        <v>1</v>
      </c>
      <c r="F322" s="254" t="s">
        <v>56</v>
      </c>
      <c r="G322" s="255" t="s">
        <v>57</v>
      </c>
      <c r="H322" s="253" t="s">
        <v>1</v>
      </c>
      <c r="I322" s="256" t="s">
        <v>58</v>
      </c>
      <c r="J322" s="257"/>
      <c r="K322" s="292"/>
    </row>
    <row r="323" spans="1:11" ht="12.75" customHeight="1">
      <c r="A323" s="258" t="s">
        <v>53</v>
      </c>
      <c r="B323" s="259" t="s">
        <v>54</v>
      </c>
      <c r="C323" s="258" t="s">
        <v>2</v>
      </c>
      <c r="D323" s="260" t="s">
        <v>55</v>
      </c>
      <c r="E323" s="261" t="s">
        <v>153</v>
      </c>
      <c r="F323" s="262" t="s">
        <v>59</v>
      </c>
      <c r="G323" s="263" t="s">
        <v>60</v>
      </c>
      <c r="H323" s="261" t="s">
        <v>178</v>
      </c>
      <c r="I323" s="264"/>
      <c r="J323" s="265"/>
      <c r="K323" s="292"/>
    </row>
    <row r="324" spans="1:11" ht="12.75" customHeight="1">
      <c r="A324" s="266"/>
      <c r="B324" s="259"/>
      <c r="C324" s="266"/>
      <c r="D324" s="268"/>
      <c r="E324" s="269"/>
      <c r="F324" s="270" t="s">
        <v>177</v>
      </c>
      <c r="G324" s="271" t="s">
        <v>61</v>
      </c>
      <c r="H324" s="269"/>
      <c r="I324" s="272" t="s">
        <v>62</v>
      </c>
      <c r="J324" s="273" t="s">
        <v>63</v>
      </c>
      <c r="K324" s="292"/>
    </row>
    <row r="325" spans="1:11" ht="12.75" customHeight="1">
      <c r="A325" s="558">
        <v>1</v>
      </c>
      <c r="B325" s="275">
        <v>2</v>
      </c>
      <c r="C325" s="559">
        <v>3</v>
      </c>
      <c r="D325" s="275">
        <v>4</v>
      </c>
      <c r="E325" s="276">
        <v>5</v>
      </c>
      <c r="F325" s="276">
        <v>6</v>
      </c>
      <c r="G325" s="276">
        <v>7</v>
      </c>
      <c r="H325" s="277">
        <v>8</v>
      </c>
      <c r="I325" s="278">
        <v>9</v>
      </c>
      <c r="J325" s="279">
        <v>10</v>
      </c>
      <c r="K325" s="292"/>
    </row>
    <row r="326" spans="1:11" ht="12.75" customHeight="1">
      <c r="A326" s="354"/>
      <c r="B326" s="288"/>
      <c r="C326" s="332"/>
      <c r="D326" s="333" t="s">
        <v>119</v>
      </c>
      <c r="E326" s="51">
        <f>E327+E328</f>
        <v>770813.67</v>
      </c>
      <c r="F326" s="51">
        <f>F327</f>
        <v>561634</v>
      </c>
      <c r="G326" s="51">
        <f>G327+G328</f>
        <v>508549</v>
      </c>
      <c r="H326" s="51">
        <f>H327+H328</f>
        <v>508549</v>
      </c>
      <c r="I326" s="53">
        <f t="shared" si="27"/>
        <v>100</v>
      </c>
      <c r="J326" s="54">
        <f t="shared" si="28"/>
        <v>65.97560730857303</v>
      </c>
      <c r="K326" s="292"/>
    </row>
    <row r="327" spans="1:11" ht="12.75" customHeight="1">
      <c r="A327" s="327"/>
      <c r="B327" s="287"/>
      <c r="C327" s="332"/>
      <c r="D327" s="357" t="s">
        <v>113</v>
      </c>
      <c r="E327" s="31">
        <v>758923</v>
      </c>
      <c r="F327" s="31">
        <v>561634</v>
      </c>
      <c r="G327" s="31">
        <v>508549</v>
      </c>
      <c r="H327" s="31">
        <v>508549</v>
      </c>
      <c r="I327" s="99">
        <f t="shared" si="27"/>
        <v>100</v>
      </c>
      <c r="J327" s="100">
        <f t="shared" si="28"/>
        <v>67.00930133887101</v>
      </c>
      <c r="K327" s="292"/>
    </row>
    <row r="328" spans="1:11" ht="12.75" customHeight="1">
      <c r="A328" s="327"/>
      <c r="B328" s="287"/>
      <c r="C328" s="332"/>
      <c r="D328" s="311" t="s">
        <v>112</v>
      </c>
      <c r="E328" s="31">
        <v>11890.67</v>
      </c>
      <c r="F328" s="31">
        <v>0</v>
      </c>
      <c r="G328" s="31">
        <v>0</v>
      </c>
      <c r="H328" s="31">
        <v>0</v>
      </c>
      <c r="I328" s="99">
        <v>0</v>
      </c>
      <c r="J328" s="100">
        <v>0</v>
      </c>
      <c r="K328" s="292"/>
    </row>
    <row r="329" spans="1:11" ht="12.75" customHeight="1">
      <c r="A329" s="327"/>
      <c r="B329" s="287"/>
      <c r="C329" s="332"/>
      <c r="D329" s="461" t="s">
        <v>85</v>
      </c>
      <c r="E329" s="51">
        <f>E330</f>
        <v>147</v>
      </c>
      <c r="F329" s="51">
        <v>0</v>
      </c>
      <c r="G329" s="51">
        <v>0</v>
      </c>
      <c r="H329" s="51">
        <v>0</v>
      </c>
      <c r="I329" s="53">
        <v>0</v>
      </c>
      <c r="J329" s="54">
        <v>0</v>
      </c>
      <c r="K329" s="292"/>
    </row>
    <row r="330" spans="1:11" ht="12.75" customHeight="1">
      <c r="A330" s="327"/>
      <c r="B330" s="350"/>
      <c r="C330" s="332"/>
      <c r="D330" s="315" t="s">
        <v>109</v>
      </c>
      <c r="E330" s="31">
        <v>147</v>
      </c>
      <c r="F330" s="31">
        <v>0</v>
      </c>
      <c r="G330" s="31">
        <v>0</v>
      </c>
      <c r="H330" s="31">
        <v>0</v>
      </c>
      <c r="I330" s="99">
        <v>0</v>
      </c>
      <c r="J330" s="100">
        <v>0</v>
      </c>
      <c r="K330" s="292"/>
    </row>
    <row r="331" spans="1:11" ht="12.75" customHeight="1">
      <c r="A331" s="327"/>
      <c r="B331" s="328">
        <v>80115</v>
      </c>
      <c r="C331" s="284"/>
      <c r="D331" s="302" t="s">
        <v>165</v>
      </c>
      <c r="E331" s="60">
        <v>0</v>
      </c>
      <c r="F331" s="24">
        <f>F333</f>
        <v>5749014</v>
      </c>
      <c r="G331" s="57">
        <f>G332+G333</f>
        <v>6228681</v>
      </c>
      <c r="H331" s="23">
        <f>H332+H333</f>
        <v>6220988</v>
      </c>
      <c r="I331" s="58">
        <f>H331/G331*100</f>
        <v>99.87649070485388</v>
      </c>
      <c r="J331" s="59">
        <v>0</v>
      </c>
      <c r="K331" s="292"/>
    </row>
    <row r="332" spans="1:11" ht="12.75" customHeight="1">
      <c r="A332" s="327"/>
      <c r="B332" s="326"/>
      <c r="C332" s="284"/>
      <c r="D332" s="285" t="s">
        <v>111</v>
      </c>
      <c r="E332" s="60">
        <v>0</v>
      </c>
      <c r="F332" s="61">
        <v>0</v>
      </c>
      <c r="G332" s="62">
        <f>G345</f>
        <v>22300</v>
      </c>
      <c r="H332" s="60">
        <f>H345</f>
        <v>22300</v>
      </c>
      <c r="I332" s="58">
        <v>0</v>
      </c>
      <c r="J332" s="59">
        <v>0</v>
      </c>
      <c r="K332" s="292"/>
    </row>
    <row r="333" spans="1:11" ht="12.75" customHeight="1">
      <c r="A333" s="327"/>
      <c r="B333" s="326"/>
      <c r="C333" s="284"/>
      <c r="D333" s="285" t="s">
        <v>107</v>
      </c>
      <c r="E333" s="60">
        <v>0</v>
      </c>
      <c r="F333" s="61">
        <f>F334+F335+F336+F337</f>
        <v>5749014</v>
      </c>
      <c r="G333" s="62">
        <f>SUM(G334:G337)</f>
        <v>6206381</v>
      </c>
      <c r="H333" s="60">
        <f>SUM(H334:H337)</f>
        <v>6198688</v>
      </c>
      <c r="I333" s="58">
        <f aca="true" t="shared" si="29" ref="I333:I338">H333/G333*100</f>
        <v>99.87604692654222</v>
      </c>
      <c r="J333" s="59">
        <v>0</v>
      </c>
      <c r="K333" s="292"/>
    </row>
    <row r="334" spans="1:11" ht="12.75" customHeight="1">
      <c r="A334" s="327"/>
      <c r="B334" s="326"/>
      <c r="C334" s="284"/>
      <c r="D334" s="315" t="s">
        <v>109</v>
      </c>
      <c r="E334" s="110">
        <v>0</v>
      </c>
      <c r="F334" s="96">
        <f>F347+F341</f>
        <v>5165709</v>
      </c>
      <c r="G334" s="108">
        <f aca="true" t="shared" si="30" ref="G334:H336">G341+G347</f>
        <v>5511512</v>
      </c>
      <c r="H334" s="95">
        <f t="shared" si="30"/>
        <v>5506839.12</v>
      </c>
      <c r="I334" s="107">
        <f t="shared" si="29"/>
        <v>99.91521600606148</v>
      </c>
      <c r="J334" s="98">
        <v>0</v>
      </c>
      <c r="K334" s="292"/>
    </row>
    <row r="335" spans="1:11" ht="12.75" customHeight="1">
      <c r="A335" s="327"/>
      <c r="B335" s="326"/>
      <c r="C335" s="284"/>
      <c r="D335" s="315" t="s">
        <v>112</v>
      </c>
      <c r="E335" s="95">
        <v>0</v>
      </c>
      <c r="F335" s="96">
        <f>F342+F348</f>
        <v>574405</v>
      </c>
      <c r="G335" s="108">
        <f t="shared" si="30"/>
        <v>686186</v>
      </c>
      <c r="H335" s="95">
        <f t="shared" si="30"/>
        <v>683165.51</v>
      </c>
      <c r="I335" s="107">
        <f t="shared" si="29"/>
        <v>99.55981468581405</v>
      </c>
      <c r="J335" s="98">
        <v>0</v>
      </c>
      <c r="K335" s="292"/>
    </row>
    <row r="336" spans="1:11" ht="12.75" customHeight="1">
      <c r="A336" s="327"/>
      <c r="B336" s="326"/>
      <c r="C336" s="284"/>
      <c r="D336" s="315" t="s">
        <v>110</v>
      </c>
      <c r="E336" s="95">
        <v>0</v>
      </c>
      <c r="F336" s="96">
        <f>F343+F349</f>
        <v>8900</v>
      </c>
      <c r="G336" s="108">
        <f t="shared" si="30"/>
        <v>8683</v>
      </c>
      <c r="H336" s="95">
        <f t="shared" si="30"/>
        <v>8683.369999999999</v>
      </c>
      <c r="I336" s="107">
        <f t="shared" si="29"/>
        <v>100.00426120004606</v>
      </c>
      <c r="J336" s="98">
        <v>0</v>
      </c>
      <c r="K336" s="292"/>
    </row>
    <row r="337" spans="1:11" ht="12.75" customHeight="1">
      <c r="A337" s="327"/>
      <c r="B337" s="326"/>
      <c r="C337" s="284"/>
      <c r="D337" s="315" t="s">
        <v>113</v>
      </c>
      <c r="E337" s="95">
        <v>0</v>
      </c>
      <c r="F337" s="96">
        <v>0</v>
      </c>
      <c r="G337" s="108">
        <v>0</v>
      </c>
      <c r="H337" s="95">
        <v>0</v>
      </c>
      <c r="I337" s="107">
        <v>0</v>
      </c>
      <c r="J337" s="98">
        <v>0</v>
      </c>
      <c r="K337" s="292"/>
    </row>
    <row r="338" spans="1:11" ht="12.75" customHeight="1">
      <c r="A338" s="327"/>
      <c r="B338" s="287"/>
      <c r="C338" s="388"/>
      <c r="D338" s="356" t="s">
        <v>102</v>
      </c>
      <c r="E338" s="51">
        <f>E339+E340</f>
        <v>0</v>
      </c>
      <c r="F338" s="52">
        <f>F340</f>
        <v>482790</v>
      </c>
      <c r="G338" s="52">
        <f>G340</f>
        <v>718413</v>
      </c>
      <c r="H338" s="51">
        <f>H340</f>
        <v>718413</v>
      </c>
      <c r="I338" s="53">
        <f t="shared" si="29"/>
        <v>100</v>
      </c>
      <c r="J338" s="54">
        <v>0</v>
      </c>
      <c r="K338" s="292"/>
    </row>
    <row r="339" spans="1:11" ht="12.75" customHeight="1">
      <c r="A339" s="327"/>
      <c r="B339" s="287"/>
      <c r="C339" s="388"/>
      <c r="D339" s="285" t="s">
        <v>111</v>
      </c>
      <c r="E339" s="23">
        <v>0</v>
      </c>
      <c r="F339" s="24">
        <v>0</v>
      </c>
      <c r="G339" s="24">
        <v>0</v>
      </c>
      <c r="H339" s="23">
        <v>0</v>
      </c>
      <c r="I339" s="109">
        <v>0</v>
      </c>
      <c r="J339" s="101">
        <v>0</v>
      </c>
      <c r="K339" s="292"/>
    </row>
    <row r="340" spans="1:11" ht="12.75" customHeight="1">
      <c r="A340" s="327"/>
      <c r="B340" s="287"/>
      <c r="C340" s="388"/>
      <c r="D340" s="285" t="s">
        <v>107</v>
      </c>
      <c r="E340" s="27">
        <f>SUM(E341:E343)</f>
        <v>0</v>
      </c>
      <c r="F340" s="28">
        <f>F341+F342+F343</f>
        <v>482790</v>
      </c>
      <c r="G340" s="28">
        <f>SUM(G341:G343)</f>
        <v>718413</v>
      </c>
      <c r="H340" s="27">
        <f>SUM(H341:H343)</f>
        <v>718413</v>
      </c>
      <c r="I340" s="55">
        <f>H340/G340*100</f>
        <v>100</v>
      </c>
      <c r="J340" s="56">
        <v>0</v>
      </c>
      <c r="K340" s="292"/>
    </row>
    <row r="341" spans="1:11" ht="12.75" customHeight="1">
      <c r="A341" s="327"/>
      <c r="B341" s="287"/>
      <c r="C341" s="388"/>
      <c r="D341" s="311" t="s">
        <v>109</v>
      </c>
      <c r="E341" s="31">
        <v>0</v>
      </c>
      <c r="F341" s="32">
        <v>392290</v>
      </c>
      <c r="G341" s="32">
        <v>630445</v>
      </c>
      <c r="H341" s="31">
        <v>630445</v>
      </c>
      <c r="I341" s="99">
        <f>H341/G341*100</f>
        <v>100</v>
      </c>
      <c r="J341" s="100">
        <v>0</v>
      </c>
      <c r="K341" s="292"/>
    </row>
    <row r="342" spans="1:11" ht="12.75" customHeight="1">
      <c r="A342" s="327"/>
      <c r="B342" s="287"/>
      <c r="C342" s="388"/>
      <c r="D342" s="311" t="s">
        <v>112</v>
      </c>
      <c r="E342" s="31">
        <v>0</v>
      </c>
      <c r="F342" s="32">
        <v>88100</v>
      </c>
      <c r="G342" s="32">
        <v>85568</v>
      </c>
      <c r="H342" s="31">
        <v>85568</v>
      </c>
      <c r="I342" s="99">
        <f>H342/G342*100</f>
        <v>100</v>
      </c>
      <c r="J342" s="100">
        <v>0</v>
      </c>
      <c r="K342" s="292"/>
    </row>
    <row r="343" spans="1:11" ht="12.75" customHeight="1">
      <c r="A343" s="327"/>
      <c r="B343" s="287"/>
      <c r="C343" s="388"/>
      <c r="D343" s="311" t="s">
        <v>110</v>
      </c>
      <c r="E343" s="31">
        <v>0</v>
      </c>
      <c r="F343" s="32">
        <v>2400</v>
      </c>
      <c r="G343" s="32">
        <v>2400</v>
      </c>
      <c r="H343" s="31">
        <v>2400</v>
      </c>
      <c r="I343" s="99">
        <f>H343/G343*100</f>
        <v>100</v>
      </c>
      <c r="J343" s="483">
        <v>0</v>
      </c>
      <c r="K343" s="292"/>
    </row>
    <row r="344" spans="1:11" ht="12.75" customHeight="1">
      <c r="A344" s="327"/>
      <c r="B344" s="363"/>
      <c r="C344" s="490"/>
      <c r="D344" s="364" t="s">
        <v>135</v>
      </c>
      <c r="E344" s="180">
        <v>0</v>
      </c>
      <c r="F344" s="180">
        <f>F346</f>
        <v>5266224</v>
      </c>
      <c r="G344" s="181">
        <f>G346+G345</f>
        <v>5510268</v>
      </c>
      <c r="H344" s="180">
        <f>H346+H345</f>
        <v>5502575</v>
      </c>
      <c r="I344" s="193">
        <f>H344/G344*100</f>
        <v>99.86038791579648</v>
      </c>
      <c r="J344" s="183">
        <v>0</v>
      </c>
      <c r="K344" s="292"/>
    </row>
    <row r="345" spans="1:11" ht="12.75" customHeight="1">
      <c r="A345" s="327"/>
      <c r="B345" s="363"/>
      <c r="C345" s="388"/>
      <c r="D345" s="285" t="s">
        <v>111</v>
      </c>
      <c r="E345" s="27">
        <v>0</v>
      </c>
      <c r="F345" s="27">
        <v>0</v>
      </c>
      <c r="G345" s="28">
        <v>22300</v>
      </c>
      <c r="H345" s="27">
        <v>22300</v>
      </c>
      <c r="I345" s="55">
        <v>100</v>
      </c>
      <c r="J345" s="56">
        <v>0</v>
      </c>
      <c r="K345" s="292"/>
    </row>
    <row r="346" spans="1:11" ht="12.75" customHeight="1">
      <c r="A346" s="327"/>
      <c r="B346" s="363"/>
      <c r="C346" s="388"/>
      <c r="D346" s="285" t="s">
        <v>107</v>
      </c>
      <c r="E346" s="23">
        <v>0</v>
      </c>
      <c r="F346" s="27">
        <f>F347+F348+F349</f>
        <v>5266224</v>
      </c>
      <c r="G346" s="24">
        <f>G347+G348+G349</f>
        <v>5487968</v>
      </c>
      <c r="H346" s="23">
        <f>H347+H348+H349</f>
        <v>5480275</v>
      </c>
      <c r="I346" s="55">
        <f>H346/G346*100</f>
        <v>99.8598206111989</v>
      </c>
      <c r="J346" s="56">
        <v>0</v>
      </c>
      <c r="K346" s="292"/>
    </row>
    <row r="347" spans="1:11" ht="12.75" customHeight="1">
      <c r="A347" s="327"/>
      <c r="B347" s="363"/>
      <c r="C347" s="388"/>
      <c r="D347" s="311" t="s">
        <v>109</v>
      </c>
      <c r="E347" s="31">
        <v>0</v>
      </c>
      <c r="F347" s="31">
        <v>4773419</v>
      </c>
      <c r="G347" s="32">
        <v>4881067</v>
      </c>
      <c r="H347" s="31">
        <v>4876394.12</v>
      </c>
      <c r="I347" s="99">
        <f>H347/G347*100</f>
        <v>99.90426519447489</v>
      </c>
      <c r="J347" s="100">
        <v>0</v>
      </c>
      <c r="K347" s="292"/>
    </row>
    <row r="348" spans="1:11" ht="12.75" customHeight="1">
      <c r="A348" s="327"/>
      <c r="B348" s="363"/>
      <c r="C348" s="388"/>
      <c r="D348" s="311" t="s">
        <v>112</v>
      </c>
      <c r="E348" s="31">
        <v>0</v>
      </c>
      <c r="F348" s="31">
        <v>486305</v>
      </c>
      <c r="G348" s="32">
        <v>600618</v>
      </c>
      <c r="H348" s="31">
        <v>597597.51</v>
      </c>
      <c r="I348" s="99">
        <f>H348/G348*100</f>
        <v>99.49710298392655</v>
      </c>
      <c r="J348" s="100">
        <v>0</v>
      </c>
      <c r="K348" s="292"/>
    </row>
    <row r="349" spans="1:11" ht="12.75" customHeight="1">
      <c r="A349" s="327"/>
      <c r="B349" s="363"/>
      <c r="C349" s="388"/>
      <c r="D349" s="311" t="s">
        <v>110</v>
      </c>
      <c r="E349" s="31">
        <v>0</v>
      </c>
      <c r="F349" s="31">
        <v>6500</v>
      </c>
      <c r="G349" s="32">
        <v>6283</v>
      </c>
      <c r="H349" s="31">
        <v>6283.37</v>
      </c>
      <c r="I349" s="99">
        <v>0</v>
      </c>
      <c r="J349" s="100">
        <v>0</v>
      </c>
      <c r="K349" s="292"/>
    </row>
    <row r="350" spans="1:11" ht="12.75" customHeight="1">
      <c r="A350" s="327"/>
      <c r="B350" s="328">
        <v>80117</v>
      </c>
      <c r="C350" s="284"/>
      <c r="D350" s="302" t="s">
        <v>166</v>
      </c>
      <c r="E350" s="60">
        <f>E351+E352</f>
        <v>0</v>
      </c>
      <c r="F350" s="24">
        <f>F352</f>
        <v>583653</v>
      </c>
      <c r="G350" s="57">
        <f>G351+G352</f>
        <v>776350</v>
      </c>
      <c r="H350" s="23">
        <f>H351+H352</f>
        <v>776350.0000000001</v>
      </c>
      <c r="I350" s="58">
        <f>H350/G350*100</f>
        <v>100.00000000000003</v>
      </c>
      <c r="J350" s="59">
        <v>0</v>
      </c>
      <c r="K350" s="292"/>
    </row>
    <row r="351" spans="1:11" ht="12.75" customHeight="1">
      <c r="A351" s="327"/>
      <c r="B351" s="326"/>
      <c r="C351" s="284"/>
      <c r="D351" s="285" t="s">
        <v>111</v>
      </c>
      <c r="E351" s="60">
        <v>0</v>
      </c>
      <c r="F351" s="61">
        <v>0</v>
      </c>
      <c r="G351" s="62">
        <f>G364+G370</f>
        <v>1400</v>
      </c>
      <c r="H351" s="60">
        <f>H370</f>
        <v>1400</v>
      </c>
      <c r="I351" s="58">
        <v>0</v>
      </c>
      <c r="J351" s="59">
        <v>0</v>
      </c>
      <c r="K351" s="292"/>
    </row>
    <row r="352" spans="1:11" ht="12.75" customHeight="1">
      <c r="A352" s="327"/>
      <c r="B352" s="326"/>
      <c r="C352" s="284"/>
      <c r="D352" s="285" t="s">
        <v>107</v>
      </c>
      <c r="E352" s="60">
        <v>0</v>
      </c>
      <c r="F352" s="61">
        <f>F353+F354+F355+F356</f>
        <v>583653</v>
      </c>
      <c r="G352" s="62">
        <f>SUM(G353:G356)</f>
        <v>774950</v>
      </c>
      <c r="H352" s="60">
        <f>SUM(H353:H356)</f>
        <v>774950.0000000001</v>
      </c>
      <c r="I352" s="58">
        <f aca="true" t="shared" si="31" ref="I352:I357">H352/G352*100</f>
        <v>100.00000000000003</v>
      </c>
      <c r="J352" s="59">
        <v>0</v>
      </c>
      <c r="K352" s="292"/>
    </row>
    <row r="353" spans="1:11" ht="12.75" customHeight="1">
      <c r="A353" s="327"/>
      <c r="B353" s="326"/>
      <c r="C353" s="284"/>
      <c r="D353" s="315" t="s">
        <v>109</v>
      </c>
      <c r="E353" s="110">
        <v>0</v>
      </c>
      <c r="F353" s="96">
        <f>F366+F372+F360</f>
        <v>478562</v>
      </c>
      <c r="G353" s="108">
        <f aca="true" t="shared" si="32" ref="G353:H355">G360+G366+G372</f>
        <v>675919</v>
      </c>
      <c r="H353" s="95">
        <f t="shared" si="32"/>
        <v>675918.39</v>
      </c>
      <c r="I353" s="107">
        <f t="shared" si="31"/>
        <v>99.99990975249993</v>
      </c>
      <c r="J353" s="98">
        <v>0</v>
      </c>
      <c r="K353" s="292"/>
    </row>
    <row r="354" spans="1:11" ht="12.75" customHeight="1">
      <c r="A354" s="327"/>
      <c r="B354" s="326"/>
      <c r="C354" s="284"/>
      <c r="D354" s="315" t="s">
        <v>112</v>
      </c>
      <c r="E354" s="95">
        <v>0</v>
      </c>
      <c r="F354" s="96">
        <f>F361+F367+F373</f>
        <v>103891</v>
      </c>
      <c r="G354" s="108">
        <f t="shared" si="32"/>
        <v>97935</v>
      </c>
      <c r="H354" s="95">
        <f t="shared" si="32"/>
        <v>97936.05</v>
      </c>
      <c r="I354" s="107">
        <f t="shared" si="31"/>
        <v>100.00107213968448</v>
      </c>
      <c r="J354" s="98">
        <v>0</v>
      </c>
      <c r="K354" s="292"/>
    </row>
    <row r="355" spans="1:11" ht="12.75" customHeight="1">
      <c r="A355" s="327"/>
      <c r="B355" s="326"/>
      <c r="C355" s="284"/>
      <c r="D355" s="315" t="s">
        <v>110</v>
      </c>
      <c r="E355" s="95">
        <v>0</v>
      </c>
      <c r="F355" s="96">
        <f>F362+F368+F374</f>
        <v>1200</v>
      </c>
      <c r="G355" s="108">
        <f t="shared" si="32"/>
        <v>1096</v>
      </c>
      <c r="H355" s="95">
        <f>H362+H368+H374</f>
        <v>1095.56</v>
      </c>
      <c r="I355" s="107">
        <f t="shared" si="31"/>
        <v>99.95985401459853</v>
      </c>
      <c r="J355" s="98">
        <v>0</v>
      </c>
      <c r="K355" s="292"/>
    </row>
    <row r="356" spans="1:11" ht="12.75" customHeight="1">
      <c r="A356" s="327"/>
      <c r="B356" s="326"/>
      <c r="C356" s="284"/>
      <c r="D356" s="315" t="s">
        <v>113</v>
      </c>
      <c r="E356" s="95">
        <v>0</v>
      </c>
      <c r="F356" s="96">
        <v>0</v>
      </c>
      <c r="G356" s="108">
        <v>0</v>
      </c>
      <c r="H356" s="95">
        <v>0</v>
      </c>
      <c r="I356" s="107">
        <v>0</v>
      </c>
      <c r="J356" s="98">
        <v>0</v>
      </c>
      <c r="K356" s="292"/>
    </row>
    <row r="357" spans="1:11" ht="12.75" customHeight="1">
      <c r="A357" s="327"/>
      <c r="B357" s="287"/>
      <c r="C357" s="388"/>
      <c r="D357" s="356" t="s">
        <v>102</v>
      </c>
      <c r="E357" s="51">
        <v>0</v>
      </c>
      <c r="F357" s="52">
        <f>F359</f>
        <v>122986</v>
      </c>
      <c r="G357" s="52">
        <f>G359</f>
        <v>212603</v>
      </c>
      <c r="H357" s="51">
        <f>H359</f>
        <v>212603</v>
      </c>
      <c r="I357" s="53">
        <f t="shared" si="31"/>
        <v>100</v>
      </c>
      <c r="J357" s="54">
        <v>0</v>
      </c>
      <c r="K357" s="292"/>
    </row>
    <row r="358" spans="1:11" ht="12.75" customHeight="1">
      <c r="A358" s="327"/>
      <c r="B358" s="287"/>
      <c r="C358" s="388"/>
      <c r="D358" s="285" t="s">
        <v>111</v>
      </c>
      <c r="E358" s="23">
        <v>0</v>
      </c>
      <c r="F358" s="24">
        <v>0</v>
      </c>
      <c r="G358" s="24">
        <v>0</v>
      </c>
      <c r="H358" s="23">
        <v>0</v>
      </c>
      <c r="I358" s="109">
        <v>0</v>
      </c>
      <c r="J358" s="101">
        <v>0</v>
      </c>
      <c r="K358" s="292"/>
    </row>
    <row r="359" spans="1:11" ht="12.75" customHeight="1">
      <c r="A359" s="327"/>
      <c r="B359" s="287"/>
      <c r="C359" s="388"/>
      <c r="D359" s="285" t="s">
        <v>107</v>
      </c>
      <c r="E359" s="27">
        <v>0</v>
      </c>
      <c r="F359" s="28">
        <f>F360+F361+F362</f>
        <v>122986</v>
      </c>
      <c r="G359" s="28">
        <f>SUM(G360:G362)</f>
        <v>212603</v>
      </c>
      <c r="H359" s="27">
        <f>SUM(H360:H362)</f>
        <v>212603</v>
      </c>
      <c r="I359" s="55">
        <f>H359/G359*100</f>
        <v>100</v>
      </c>
      <c r="J359" s="56">
        <v>0</v>
      </c>
      <c r="K359" s="292"/>
    </row>
    <row r="360" spans="1:11" ht="12.75" customHeight="1">
      <c r="A360" s="327"/>
      <c r="B360" s="287"/>
      <c r="C360" s="388"/>
      <c r="D360" s="311" t="s">
        <v>109</v>
      </c>
      <c r="E360" s="31">
        <v>0</v>
      </c>
      <c r="F360" s="32">
        <v>88366</v>
      </c>
      <c r="G360" s="32">
        <v>185091</v>
      </c>
      <c r="H360" s="31">
        <v>185091</v>
      </c>
      <c r="I360" s="99">
        <f>H360/G360*100</f>
        <v>100</v>
      </c>
      <c r="J360" s="100">
        <v>0</v>
      </c>
      <c r="K360" s="292"/>
    </row>
    <row r="361" spans="1:11" ht="12.75" customHeight="1">
      <c r="A361" s="327"/>
      <c r="B361" s="287"/>
      <c r="C361" s="388"/>
      <c r="D361" s="311" t="s">
        <v>112</v>
      </c>
      <c r="E361" s="31">
        <v>0</v>
      </c>
      <c r="F361" s="32">
        <v>33820</v>
      </c>
      <c r="G361" s="32">
        <v>26816</v>
      </c>
      <c r="H361" s="31">
        <v>26816.44</v>
      </c>
      <c r="I361" s="99">
        <f>H361/G361*100</f>
        <v>100.00164081145584</v>
      </c>
      <c r="J361" s="100">
        <v>0</v>
      </c>
      <c r="K361" s="292"/>
    </row>
    <row r="362" spans="1:11" ht="12.75" customHeight="1">
      <c r="A362" s="327"/>
      <c r="B362" s="287"/>
      <c r="C362" s="388"/>
      <c r="D362" s="311" t="s">
        <v>110</v>
      </c>
      <c r="E362" s="31">
        <v>0</v>
      </c>
      <c r="F362" s="32">
        <v>800</v>
      </c>
      <c r="G362" s="32">
        <v>696</v>
      </c>
      <c r="H362" s="31">
        <v>695.56</v>
      </c>
      <c r="I362" s="99">
        <f>H362/G362*100</f>
        <v>99.93678160919539</v>
      </c>
      <c r="J362" s="483">
        <v>0</v>
      </c>
      <c r="K362" s="292"/>
    </row>
    <row r="363" spans="1:11" ht="12.75" customHeight="1">
      <c r="A363" s="327"/>
      <c r="B363" s="363"/>
      <c r="C363" s="490"/>
      <c r="D363" s="356" t="s">
        <v>72</v>
      </c>
      <c r="E363" s="51">
        <v>0</v>
      </c>
      <c r="F363" s="52">
        <f>F365</f>
        <v>115499</v>
      </c>
      <c r="G363" s="52">
        <f>G365+G364</f>
        <v>125232</v>
      </c>
      <c r="H363" s="51">
        <f>H365+H364</f>
        <v>125232</v>
      </c>
      <c r="I363" s="53">
        <f>H363/G363*100</f>
        <v>100</v>
      </c>
      <c r="J363" s="54">
        <v>0</v>
      </c>
      <c r="K363" s="292"/>
    </row>
    <row r="364" spans="1:11" ht="12.75" customHeight="1">
      <c r="A364" s="327"/>
      <c r="B364" s="363"/>
      <c r="C364" s="388"/>
      <c r="D364" s="285" t="s">
        <v>111</v>
      </c>
      <c r="E364" s="23">
        <v>0</v>
      </c>
      <c r="F364" s="24">
        <v>0</v>
      </c>
      <c r="G364" s="24">
        <v>0</v>
      </c>
      <c r="H364" s="23">
        <v>0</v>
      </c>
      <c r="I364" s="109">
        <v>0</v>
      </c>
      <c r="J364" s="101">
        <v>0</v>
      </c>
      <c r="K364" s="292"/>
    </row>
    <row r="365" spans="1:11" ht="12.75" customHeight="1">
      <c r="A365" s="327"/>
      <c r="B365" s="363"/>
      <c r="C365" s="388"/>
      <c r="D365" s="285" t="s">
        <v>107</v>
      </c>
      <c r="E365" s="27">
        <v>0</v>
      </c>
      <c r="F365" s="28">
        <f>F366+F367+F368</f>
        <v>115499</v>
      </c>
      <c r="G365" s="28">
        <f>SUM(G366:G368)</f>
        <v>125232</v>
      </c>
      <c r="H365" s="27">
        <f>SUM(H366:H368)</f>
        <v>125232</v>
      </c>
      <c r="I365" s="55">
        <f>H365/G365*100</f>
        <v>100</v>
      </c>
      <c r="J365" s="56">
        <v>0</v>
      </c>
      <c r="K365" s="292"/>
    </row>
    <row r="366" spans="1:11" ht="12.75" customHeight="1">
      <c r="A366" s="327"/>
      <c r="B366" s="363"/>
      <c r="C366" s="388"/>
      <c r="D366" s="311" t="s">
        <v>109</v>
      </c>
      <c r="E366" s="31">
        <v>0</v>
      </c>
      <c r="F366" s="32">
        <v>98173</v>
      </c>
      <c r="G366" s="32">
        <v>101726</v>
      </c>
      <c r="H366" s="31">
        <v>101725.36</v>
      </c>
      <c r="I366" s="99">
        <f>H366/G366*100</f>
        <v>99.99937085897412</v>
      </c>
      <c r="J366" s="100">
        <v>0</v>
      </c>
      <c r="K366" s="292"/>
    </row>
    <row r="367" spans="1:11" ht="12.75" customHeight="1">
      <c r="A367" s="327"/>
      <c r="B367" s="363"/>
      <c r="C367" s="388"/>
      <c r="D367" s="311" t="s">
        <v>112</v>
      </c>
      <c r="E367" s="31">
        <v>0</v>
      </c>
      <c r="F367" s="32">
        <v>17326</v>
      </c>
      <c r="G367" s="32">
        <v>23506</v>
      </c>
      <c r="H367" s="31">
        <v>23506.64</v>
      </c>
      <c r="I367" s="99">
        <f>H367/G367*100</f>
        <v>100.00272270909554</v>
      </c>
      <c r="J367" s="100">
        <v>0</v>
      </c>
      <c r="K367" s="292"/>
    </row>
    <row r="368" spans="1:11" ht="12.75" customHeight="1">
      <c r="A368" s="327"/>
      <c r="B368" s="363"/>
      <c r="C368" s="388"/>
      <c r="D368" s="311" t="s">
        <v>110</v>
      </c>
      <c r="E368" s="31">
        <v>0</v>
      </c>
      <c r="F368" s="32">
        <v>0</v>
      </c>
      <c r="G368" s="32">
        <v>0</v>
      </c>
      <c r="H368" s="31">
        <v>0</v>
      </c>
      <c r="I368" s="99">
        <v>0</v>
      </c>
      <c r="J368" s="100">
        <v>0</v>
      </c>
      <c r="K368" s="292"/>
    </row>
    <row r="369" spans="1:11" ht="12.75" customHeight="1">
      <c r="A369" s="327"/>
      <c r="B369" s="363"/>
      <c r="C369" s="490"/>
      <c r="D369" s="364" t="s">
        <v>135</v>
      </c>
      <c r="E369" s="180">
        <v>0</v>
      </c>
      <c r="F369" s="180">
        <f>F371</f>
        <v>344768</v>
      </c>
      <c r="G369" s="181">
        <f>G371+G370</f>
        <v>438515</v>
      </c>
      <c r="H369" s="180">
        <f>H371+H370</f>
        <v>438515</v>
      </c>
      <c r="I369" s="193">
        <f>H369/G369*100</f>
        <v>100</v>
      </c>
      <c r="J369" s="183">
        <v>0</v>
      </c>
      <c r="K369" s="292"/>
    </row>
    <row r="370" spans="1:11" ht="12.75" customHeight="1">
      <c r="A370" s="327"/>
      <c r="B370" s="363"/>
      <c r="C370" s="388"/>
      <c r="D370" s="285" t="s">
        <v>111</v>
      </c>
      <c r="E370" s="27">
        <v>0</v>
      </c>
      <c r="F370" s="27">
        <v>0</v>
      </c>
      <c r="G370" s="28">
        <v>1400</v>
      </c>
      <c r="H370" s="27">
        <v>1400</v>
      </c>
      <c r="I370" s="55">
        <v>100</v>
      </c>
      <c r="J370" s="56">
        <v>0</v>
      </c>
      <c r="K370" s="292"/>
    </row>
    <row r="371" spans="1:11" ht="12.75" customHeight="1">
      <c r="A371" s="327"/>
      <c r="B371" s="363"/>
      <c r="C371" s="388"/>
      <c r="D371" s="285" t="s">
        <v>107</v>
      </c>
      <c r="E371" s="23">
        <v>0</v>
      </c>
      <c r="F371" s="23">
        <f>F372+F373</f>
        <v>344768</v>
      </c>
      <c r="G371" s="24">
        <f>G372+G373+G374</f>
        <v>437115</v>
      </c>
      <c r="H371" s="23">
        <f>H372+H373+H374</f>
        <v>437115</v>
      </c>
      <c r="I371" s="55">
        <f>H371/G371*100</f>
        <v>100</v>
      </c>
      <c r="J371" s="56">
        <v>0</v>
      </c>
      <c r="K371" s="292"/>
    </row>
    <row r="372" spans="1:11" ht="12.75" customHeight="1">
      <c r="A372" s="327"/>
      <c r="B372" s="363"/>
      <c r="C372" s="388"/>
      <c r="D372" s="311" t="s">
        <v>109</v>
      </c>
      <c r="E372" s="31">
        <v>0</v>
      </c>
      <c r="F372" s="31">
        <v>292023</v>
      </c>
      <c r="G372" s="32">
        <v>389102</v>
      </c>
      <c r="H372" s="31">
        <v>389102.03</v>
      </c>
      <c r="I372" s="99">
        <f>H372/G372*100</f>
        <v>100.00000771006061</v>
      </c>
      <c r="J372" s="100">
        <v>0</v>
      </c>
      <c r="K372" s="292"/>
    </row>
    <row r="373" spans="1:11" ht="12.75" customHeight="1">
      <c r="A373" s="327"/>
      <c r="B373" s="363"/>
      <c r="C373" s="388"/>
      <c r="D373" s="311" t="s">
        <v>112</v>
      </c>
      <c r="E373" s="31">
        <v>0</v>
      </c>
      <c r="F373" s="31">
        <v>52745</v>
      </c>
      <c r="G373" s="32">
        <v>47613</v>
      </c>
      <c r="H373" s="31">
        <v>47612.97</v>
      </c>
      <c r="I373" s="99">
        <f>H373/G373*100</f>
        <v>99.99993699199798</v>
      </c>
      <c r="J373" s="100">
        <v>0</v>
      </c>
      <c r="K373" s="292"/>
    </row>
    <row r="374" spans="1:11" ht="12.75" customHeight="1">
      <c r="A374" s="327"/>
      <c r="B374" s="363"/>
      <c r="C374" s="388"/>
      <c r="D374" s="311" t="s">
        <v>110</v>
      </c>
      <c r="E374" s="31">
        <v>0</v>
      </c>
      <c r="F374" s="31">
        <v>400</v>
      </c>
      <c r="G374" s="32">
        <v>400</v>
      </c>
      <c r="H374" s="31">
        <v>400</v>
      </c>
      <c r="I374" s="99">
        <v>100</v>
      </c>
      <c r="J374" s="100">
        <v>0</v>
      </c>
      <c r="K374" s="292"/>
    </row>
    <row r="375" spans="1:11" ht="12.75" customHeight="1">
      <c r="A375" s="325"/>
      <c r="B375" s="328">
        <v>80120</v>
      </c>
      <c r="C375" s="284"/>
      <c r="D375" s="302" t="s">
        <v>32</v>
      </c>
      <c r="E375" s="60">
        <f>E376+E377</f>
        <v>3767080.99</v>
      </c>
      <c r="F375" s="24">
        <f>F377</f>
        <v>2624071</v>
      </c>
      <c r="G375" s="57">
        <f>G376+G377</f>
        <v>3919434</v>
      </c>
      <c r="H375" s="23">
        <f>H376+H377</f>
        <v>3918132.4800000004</v>
      </c>
      <c r="I375" s="58">
        <f>H375/G375*100</f>
        <v>99.96679316452327</v>
      </c>
      <c r="J375" s="59">
        <f aca="true" t="shared" si="33" ref="J375:J381">H375/E375*100</f>
        <v>104.00977548401475</v>
      </c>
      <c r="K375" s="292"/>
    </row>
    <row r="376" spans="1:11" ht="12.75" customHeight="1">
      <c r="A376" s="325"/>
      <c r="B376" s="326"/>
      <c r="C376" s="284"/>
      <c r="D376" s="285" t="s">
        <v>111</v>
      </c>
      <c r="E376" s="60">
        <f>E391+E397</f>
        <v>0</v>
      </c>
      <c r="F376" s="61">
        <v>0</v>
      </c>
      <c r="G376" s="62">
        <f>G397</f>
        <v>0</v>
      </c>
      <c r="H376" s="60">
        <v>0</v>
      </c>
      <c r="I376" s="58">
        <v>0</v>
      </c>
      <c r="J376" s="59">
        <v>0</v>
      </c>
      <c r="K376" s="292"/>
    </row>
    <row r="377" spans="1:11" ht="12.75" customHeight="1">
      <c r="A377" s="325"/>
      <c r="B377" s="326"/>
      <c r="C377" s="284"/>
      <c r="D377" s="285" t="s">
        <v>107</v>
      </c>
      <c r="E377" s="60">
        <f>SUM(E378:E381)</f>
        <v>3767080.99</v>
      </c>
      <c r="F377" s="61">
        <f>F378+F379+F380+F381</f>
        <v>2624071</v>
      </c>
      <c r="G377" s="62">
        <f>SUM(G378:G381)</f>
        <v>3919434</v>
      </c>
      <c r="H377" s="60">
        <f>SUM(H378:H381)</f>
        <v>3918132.4800000004</v>
      </c>
      <c r="I377" s="58">
        <f>H377/G377*100</f>
        <v>99.96679316452327</v>
      </c>
      <c r="J377" s="59">
        <f t="shared" si="33"/>
        <v>104.00977548401475</v>
      </c>
      <c r="K377" s="292"/>
    </row>
    <row r="378" spans="1:11" ht="12.75" customHeight="1">
      <c r="A378" s="325"/>
      <c r="B378" s="326"/>
      <c r="C378" s="284"/>
      <c r="D378" s="315" t="s">
        <v>109</v>
      </c>
      <c r="E378" s="110">
        <f>E393+E399+E405</f>
        <v>3174179.31</v>
      </c>
      <c r="F378" s="96">
        <f>F399+F405+F393</f>
        <v>2109593</v>
      </c>
      <c r="G378" s="108">
        <f aca="true" t="shared" si="34" ref="G378:H380">G393+G399+G405</f>
        <v>3251774</v>
      </c>
      <c r="H378" s="95">
        <f t="shared" si="34"/>
        <v>3250957.5300000003</v>
      </c>
      <c r="I378" s="107">
        <f>H378/G378*100</f>
        <v>99.9748915515039</v>
      </c>
      <c r="J378" s="98">
        <f t="shared" si="33"/>
        <v>102.4188368866912</v>
      </c>
      <c r="K378" s="292"/>
    </row>
    <row r="379" spans="1:11" ht="12.75" customHeight="1">
      <c r="A379" s="325"/>
      <c r="B379" s="326"/>
      <c r="C379" s="284"/>
      <c r="D379" s="315" t="s">
        <v>112</v>
      </c>
      <c r="E379" s="95">
        <f>E394+E400+E406</f>
        <v>473392.68</v>
      </c>
      <c r="F379" s="96">
        <f>F394+F400+F406</f>
        <v>429169</v>
      </c>
      <c r="G379" s="108">
        <f t="shared" si="34"/>
        <v>575156</v>
      </c>
      <c r="H379" s="95">
        <f t="shared" si="34"/>
        <v>574671.71</v>
      </c>
      <c r="I379" s="107">
        <f>H379/G379*100</f>
        <v>99.91579849640793</v>
      </c>
      <c r="J379" s="98">
        <f t="shared" si="33"/>
        <v>121.39429574618686</v>
      </c>
      <c r="K379" s="292"/>
    </row>
    <row r="380" spans="1:11" ht="12.75" customHeight="1">
      <c r="A380" s="325"/>
      <c r="B380" s="326"/>
      <c r="C380" s="284"/>
      <c r="D380" s="315" t="s">
        <v>110</v>
      </c>
      <c r="E380" s="95">
        <f>E395+E401+E407</f>
        <v>5697</v>
      </c>
      <c r="F380" s="96">
        <f>F395+F401+F407</f>
        <v>7434</v>
      </c>
      <c r="G380" s="108">
        <f t="shared" si="34"/>
        <v>6630</v>
      </c>
      <c r="H380" s="95">
        <f t="shared" si="34"/>
        <v>6629.24</v>
      </c>
      <c r="I380" s="107">
        <f>H380/G380*100</f>
        <v>99.98853695324283</v>
      </c>
      <c r="J380" s="98">
        <f t="shared" si="33"/>
        <v>116.36370019308409</v>
      </c>
      <c r="K380" s="292"/>
    </row>
    <row r="381" spans="1:11" ht="12.75" customHeight="1">
      <c r="A381" s="340"/>
      <c r="B381" s="282"/>
      <c r="C381" s="284"/>
      <c r="D381" s="315" t="s">
        <v>113</v>
      </c>
      <c r="E381" s="95">
        <f>E409</f>
        <v>113812</v>
      </c>
      <c r="F381" s="96">
        <f>F409</f>
        <v>77875</v>
      </c>
      <c r="G381" s="108">
        <f>G409</f>
        <v>85874</v>
      </c>
      <c r="H381" s="95">
        <f>H409</f>
        <v>85874</v>
      </c>
      <c r="I381" s="107">
        <f>H381/G381*100</f>
        <v>100</v>
      </c>
      <c r="J381" s="98">
        <f t="shared" si="33"/>
        <v>75.45250061504937</v>
      </c>
      <c r="K381" s="292"/>
    </row>
    <row r="382" spans="1:11" ht="12.75" customHeight="1">
      <c r="A382" s="336"/>
      <c r="B382" s="337"/>
      <c r="C382" s="337"/>
      <c r="D382" s="227"/>
      <c r="E382" s="195"/>
      <c r="F382" s="228"/>
      <c r="G382" s="414"/>
      <c r="H382" s="195"/>
      <c r="I382" s="556"/>
      <c r="J382" s="416"/>
      <c r="K382" s="292"/>
    </row>
    <row r="383" spans="1:11" ht="12.75" customHeight="1">
      <c r="A383" s="336"/>
      <c r="B383" s="337"/>
      <c r="C383" s="337"/>
      <c r="D383" s="227"/>
      <c r="E383" s="195"/>
      <c r="F383" s="228"/>
      <c r="G383" s="414"/>
      <c r="H383" s="195"/>
      <c r="I383" s="556"/>
      <c r="J383" s="416"/>
      <c r="K383" s="292"/>
    </row>
    <row r="384" spans="1:11" ht="12.75" customHeight="1">
      <c r="A384" s="336"/>
      <c r="B384" s="337"/>
      <c r="C384" s="337"/>
      <c r="D384" s="227"/>
      <c r="E384" s="195" t="s">
        <v>190</v>
      </c>
      <c r="F384" s="228"/>
      <c r="G384" s="414"/>
      <c r="H384" s="195"/>
      <c r="I384" s="556"/>
      <c r="J384" s="416"/>
      <c r="K384" s="292"/>
    </row>
    <row r="385" spans="1:11" ht="12.75" customHeight="1">
      <c r="A385" s="336"/>
      <c r="B385" s="337"/>
      <c r="C385" s="337"/>
      <c r="D385" s="227"/>
      <c r="E385" s="195"/>
      <c r="F385" s="228"/>
      <c r="G385" s="414"/>
      <c r="H385" s="195"/>
      <c r="I385" s="556"/>
      <c r="J385" s="416"/>
      <c r="K385" s="292"/>
    </row>
    <row r="386" spans="1:11" ht="12.75" customHeight="1">
      <c r="A386" s="250"/>
      <c r="B386" s="251"/>
      <c r="C386" s="250"/>
      <c r="D386" s="252"/>
      <c r="E386" s="253" t="s">
        <v>1</v>
      </c>
      <c r="F386" s="254" t="s">
        <v>56</v>
      </c>
      <c r="G386" s="255" t="s">
        <v>57</v>
      </c>
      <c r="H386" s="253" t="s">
        <v>1</v>
      </c>
      <c r="I386" s="256" t="s">
        <v>58</v>
      </c>
      <c r="J386" s="257"/>
      <c r="K386" s="292"/>
    </row>
    <row r="387" spans="1:11" ht="12.75" customHeight="1">
      <c r="A387" s="258" t="s">
        <v>53</v>
      </c>
      <c r="B387" s="259" t="s">
        <v>54</v>
      </c>
      <c r="C387" s="258" t="s">
        <v>2</v>
      </c>
      <c r="D387" s="260" t="s">
        <v>55</v>
      </c>
      <c r="E387" s="261" t="s">
        <v>153</v>
      </c>
      <c r="F387" s="262" t="s">
        <v>59</v>
      </c>
      <c r="G387" s="263" t="s">
        <v>60</v>
      </c>
      <c r="H387" s="261" t="s">
        <v>178</v>
      </c>
      <c r="I387" s="264"/>
      <c r="J387" s="265"/>
      <c r="K387" s="292"/>
    </row>
    <row r="388" spans="1:11" ht="12.75" customHeight="1">
      <c r="A388" s="266"/>
      <c r="B388" s="267"/>
      <c r="C388" s="266"/>
      <c r="D388" s="268"/>
      <c r="E388" s="269"/>
      <c r="F388" s="270" t="s">
        <v>177</v>
      </c>
      <c r="G388" s="271" t="s">
        <v>61</v>
      </c>
      <c r="H388" s="269"/>
      <c r="I388" s="272" t="s">
        <v>62</v>
      </c>
      <c r="J388" s="273" t="s">
        <v>63</v>
      </c>
      <c r="K388" s="292"/>
    </row>
    <row r="389" spans="1:11" ht="12.75" customHeight="1">
      <c r="A389" s="274">
        <v>1</v>
      </c>
      <c r="B389" s="275">
        <v>2</v>
      </c>
      <c r="C389" s="275">
        <v>3</v>
      </c>
      <c r="D389" s="275">
        <v>4</v>
      </c>
      <c r="E389" s="276">
        <v>5</v>
      </c>
      <c r="F389" s="276">
        <v>6</v>
      </c>
      <c r="G389" s="276">
        <v>7</v>
      </c>
      <c r="H389" s="277">
        <v>8</v>
      </c>
      <c r="I389" s="278">
        <v>9</v>
      </c>
      <c r="J389" s="279">
        <v>10</v>
      </c>
      <c r="K389" s="292"/>
    </row>
    <row r="390" spans="1:11" ht="12.75" customHeight="1">
      <c r="A390" s="354"/>
      <c r="B390" s="287"/>
      <c r="C390" s="388"/>
      <c r="D390" s="356" t="s">
        <v>102</v>
      </c>
      <c r="E390" s="51">
        <f>E391+E392</f>
        <v>1169365.79</v>
      </c>
      <c r="F390" s="52">
        <f>F392</f>
        <v>786818</v>
      </c>
      <c r="G390" s="52">
        <f>G392</f>
        <v>1465748</v>
      </c>
      <c r="H390" s="51">
        <f>H392</f>
        <v>1465376</v>
      </c>
      <c r="I390" s="53">
        <f>H390/G390*100</f>
        <v>99.97462046681967</v>
      </c>
      <c r="J390" s="54">
        <f>H390/E390*100</f>
        <v>125.31373951002962</v>
      </c>
      <c r="K390" s="292"/>
    </row>
    <row r="391" spans="1:11" ht="12.75" customHeight="1">
      <c r="A391" s="327"/>
      <c r="B391" s="287"/>
      <c r="C391" s="388"/>
      <c r="D391" s="285" t="s">
        <v>111</v>
      </c>
      <c r="E391" s="23">
        <v>0</v>
      </c>
      <c r="F391" s="24">
        <v>0</v>
      </c>
      <c r="G391" s="24">
        <v>0</v>
      </c>
      <c r="H391" s="23">
        <v>0</v>
      </c>
      <c r="I391" s="109">
        <v>0</v>
      </c>
      <c r="J391" s="101">
        <v>0</v>
      </c>
      <c r="K391" s="292"/>
    </row>
    <row r="392" spans="1:11" ht="12.75" customHeight="1">
      <c r="A392" s="327"/>
      <c r="B392" s="287"/>
      <c r="C392" s="388"/>
      <c r="D392" s="285" t="s">
        <v>107</v>
      </c>
      <c r="E392" s="27">
        <f>SUM(E393:E395)</f>
        <v>1169365.79</v>
      </c>
      <c r="F392" s="28">
        <f>F393+F394+F395</f>
        <v>786818</v>
      </c>
      <c r="G392" s="28">
        <f>SUM(G393:G395)</f>
        <v>1465748</v>
      </c>
      <c r="H392" s="27">
        <f>SUM(H393:H395)</f>
        <v>1465376</v>
      </c>
      <c r="I392" s="55">
        <f>H392/G392*100</f>
        <v>99.97462046681967</v>
      </c>
      <c r="J392" s="56">
        <f>H392/E392*100</f>
        <v>125.31373951002962</v>
      </c>
      <c r="K392" s="292"/>
    </row>
    <row r="393" spans="1:11" ht="12.75" customHeight="1">
      <c r="A393" s="327"/>
      <c r="B393" s="287"/>
      <c r="C393" s="388"/>
      <c r="D393" s="311" t="s">
        <v>109</v>
      </c>
      <c r="E393" s="31">
        <v>1040171.48</v>
      </c>
      <c r="F393" s="32">
        <v>608598</v>
      </c>
      <c r="G393" s="32">
        <v>1238842</v>
      </c>
      <c r="H393" s="31">
        <v>1238842.29</v>
      </c>
      <c r="I393" s="99">
        <f>H393/G393*100</f>
        <v>100.00002340895773</v>
      </c>
      <c r="J393" s="100">
        <f>H393/E393*100</f>
        <v>119.09981323464089</v>
      </c>
      <c r="K393" s="292"/>
    </row>
    <row r="394" spans="1:11" ht="12.75" customHeight="1">
      <c r="A394" s="327"/>
      <c r="B394" s="287"/>
      <c r="C394" s="388"/>
      <c r="D394" s="311" t="s">
        <v>112</v>
      </c>
      <c r="E394" s="31">
        <v>127691.74</v>
      </c>
      <c r="F394" s="32">
        <v>173220</v>
      </c>
      <c r="G394" s="32">
        <v>223906</v>
      </c>
      <c r="H394" s="31">
        <v>223533.71</v>
      </c>
      <c r="I394" s="99">
        <f>H394/G394*100</f>
        <v>99.83372933284504</v>
      </c>
      <c r="J394" s="100">
        <f>H394/E394*100</f>
        <v>175.05729814630138</v>
      </c>
      <c r="K394" s="292"/>
    </row>
    <row r="395" spans="1:11" ht="12.75" customHeight="1">
      <c r="A395" s="327"/>
      <c r="B395" s="287"/>
      <c r="C395" s="388"/>
      <c r="D395" s="311" t="s">
        <v>110</v>
      </c>
      <c r="E395" s="31">
        <v>1502.57</v>
      </c>
      <c r="F395" s="32">
        <v>5000</v>
      </c>
      <c r="G395" s="32">
        <v>3000</v>
      </c>
      <c r="H395" s="31">
        <v>3000</v>
      </c>
      <c r="I395" s="99">
        <f>H395/G395*100</f>
        <v>100</v>
      </c>
      <c r="J395" s="483">
        <f>H395/E395*100</f>
        <v>199.65791943137424</v>
      </c>
      <c r="K395" s="292"/>
    </row>
    <row r="396" spans="1:11" ht="12.75" customHeight="1">
      <c r="A396" s="359"/>
      <c r="B396" s="363"/>
      <c r="C396" s="490"/>
      <c r="D396" s="356" t="s">
        <v>72</v>
      </c>
      <c r="E396" s="51">
        <f>E398+E397</f>
        <v>2370690.2</v>
      </c>
      <c r="F396" s="52">
        <f>F398</f>
        <v>1643184</v>
      </c>
      <c r="G396" s="52">
        <f>G398+G397</f>
        <v>2251618</v>
      </c>
      <c r="H396" s="51">
        <f>H398+H397</f>
        <v>2250688.4800000004</v>
      </c>
      <c r="I396" s="53">
        <f>H396/G396*100</f>
        <v>99.9587176865703</v>
      </c>
      <c r="J396" s="54">
        <f>H396/E396*100</f>
        <v>94.93811042876882</v>
      </c>
      <c r="K396" s="292"/>
    </row>
    <row r="397" spans="1:11" ht="12.75" customHeight="1">
      <c r="A397" s="359"/>
      <c r="B397" s="363"/>
      <c r="C397" s="388"/>
      <c r="D397" s="285" t="s">
        <v>111</v>
      </c>
      <c r="E397" s="23">
        <v>0</v>
      </c>
      <c r="F397" s="24">
        <v>0</v>
      </c>
      <c r="G397" s="24">
        <v>0</v>
      </c>
      <c r="H397" s="23">
        <v>0</v>
      </c>
      <c r="I397" s="109">
        <v>0</v>
      </c>
      <c r="J397" s="101">
        <v>0</v>
      </c>
      <c r="K397" s="292"/>
    </row>
    <row r="398" spans="1:11" ht="12.75" customHeight="1">
      <c r="A398" s="359"/>
      <c r="B398" s="363"/>
      <c r="C398" s="388"/>
      <c r="D398" s="285" t="s">
        <v>107</v>
      </c>
      <c r="E398" s="27">
        <f>SUM(E399:E401)</f>
        <v>2370690.2</v>
      </c>
      <c r="F398" s="28">
        <f>F399+F400+F401</f>
        <v>1643184</v>
      </c>
      <c r="G398" s="28">
        <f>SUM(G399:G401)</f>
        <v>2251618</v>
      </c>
      <c r="H398" s="27">
        <f>SUM(H399:H401)</f>
        <v>2250688.4800000004</v>
      </c>
      <c r="I398" s="55">
        <f>H398/G398*100</f>
        <v>99.9587176865703</v>
      </c>
      <c r="J398" s="56">
        <f>H398/E398*100</f>
        <v>94.93811042876882</v>
      </c>
      <c r="K398" s="292"/>
    </row>
    <row r="399" spans="1:11" ht="12.75" customHeight="1">
      <c r="A399" s="359"/>
      <c r="B399" s="363"/>
      <c r="C399" s="388"/>
      <c r="D399" s="311" t="s">
        <v>109</v>
      </c>
      <c r="E399" s="31">
        <v>2028294.83</v>
      </c>
      <c r="F399" s="32">
        <v>1396601</v>
      </c>
      <c r="G399" s="32">
        <v>1908538</v>
      </c>
      <c r="H399" s="31">
        <v>1907721.24</v>
      </c>
      <c r="I399" s="99">
        <f>H399/G399*100</f>
        <v>99.95720493906855</v>
      </c>
      <c r="J399" s="100">
        <f>H399/E399*100</f>
        <v>94.05542092714401</v>
      </c>
      <c r="K399" s="292"/>
    </row>
    <row r="400" spans="1:11" ht="12.75" customHeight="1">
      <c r="A400" s="359"/>
      <c r="B400" s="363"/>
      <c r="C400" s="388"/>
      <c r="D400" s="311" t="s">
        <v>112</v>
      </c>
      <c r="E400" s="31">
        <v>338200.94</v>
      </c>
      <c r="F400" s="32">
        <v>244149</v>
      </c>
      <c r="G400" s="32">
        <v>339450</v>
      </c>
      <c r="H400" s="31">
        <v>339338</v>
      </c>
      <c r="I400" s="99">
        <f>H400/G400*100</f>
        <v>99.96700544999263</v>
      </c>
      <c r="J400" s="100">
        <f>H400/E400*100</f>
        <v>100.33620840911914</v>
      </c>
      <c r="K400" s="292"/>
    </row>
    <row r="401" spans="1:11" ht="12.75" customHeight="1">
      <c r="A401" s="359"/>
      <c r="B401" s="363"/>
      <c r="C401" s="388"/>
      <c r="D401" s="311" t="s">
        <v>110</v>
      </c>
      <c r="E401" s="31">
        <v>4194.43</v>
      </c>
      <c r="F401" s="32">
        <v>2434</v>
      </c>
      <c r="G401" s="32">
        <v>3630</v>
      </c>
      <c r="H401" s="31">
        <v>3629.24</v>
      </c>
      <c r="I401" s="99">
        <f>H401/G401*100</f>
        <v>99.97906336088154</v>
      </c>
      <c r="J401" s="100">
        <f>H401/E401*100</f>
        <v>86.52522511998053</v>
      </c>
      <c r="K401" s="292"/>
    </row>
    <row r="402" spans="1:11" ht="12.75" customHeight="1">
      <c r="A402" s="359"/>
      <c r="B402" s="363"/>
      <c r="C402" s="490"/>
      <c r="D402" s="364" t="s">
        <v>135</v>
      </c>
      <c r="E402" s="180">
        <f>E404</f>
        <v>113213</v>
      </c>
      <c r="F402" s="180">
        <f>F404</f>
        <v>116194</v>
      </c>
      <c r="G402" s="181">
        <f>G404</f>
        <v>116194</v>
      </c>
      <c r="H402" s="180">
        <f>H404</f>
        <v>116194</v>
      </c>
      <c r="I402" s="193">
        <f>H402/G402*100</f>
        <v>100</v>
      </c>
      <c r="J402" s="183">
        <f>H402/E402*100</f>
        <v>102.63308983950606</v>
      </c>
      <c r="K402" s="292"/>
    </row>
    <row r="403" spans="1:11" ht="12.75" customHeight="1">
      <c r="A403" s="359"/>
      <c r="B403" s="363"/>
      <c r="C403" s="388"/>
      <c r="D403" s="285" t="s">
        <v>111</v>
      </c>
      <c r="E403" s="27">
        <v>0</v>
      </c>
      <c r="F403" s="27">
        <v>0</v>
      </c>
      <c r="G403" s="28">
        <v>0</v>
      </c>
      <c r="H403" s="27">
        <v>0</v>
      </c>
      <c r="I403" s="55">
        <v>0</v>
      </c>
      <c r="J403" s="56">
        <v>0</v>
      </c>
      <c r="K403" s="292"/>
    </row>
    <row r="404" spans="1:11" ht="12.75" customHeight="1">
      <c r="A404" s="359"/>
      <c r="B404" s="363"/>
      <c r="C404" s="388"/>
      <c r="D404" s="285" t="s">
        <v>107</v>
      </c>
      <c r="E404" s="23">
        <f>E405+E406</f>
        <v>113213</v>
      </c>
      <c r="F404" s="23">
        <f>F405+F406</f>
        <v>116194</v>
      </c>
      <c r="G404" s="24">
        <f>G405+G406</f>
        <v>116194</v>
      </c>
      <c r="H404" s="23">
        <f>H405+H406</f>
        <v>116194</v>
      </c>
      <c r="I404" s="55">
        <f>H404/G404*100</f>
        <v>100</v>
      </c>
      <c r="J404" s="56">
        <f>H404/E404*100</f>
        <v>102.63308983950606</v>
      </c>
      <c r="K404" s="292"/>
    </row>
    <row r="405" spans="1:11" ht="12.75" customHeight="1">
      <c r="A405" s="359"/>
      <c r="B405" s="363"/>
      <c r="C405" s="388"/>
      <c r="D405" s="311" t="s">
        <v>109</v>
      </c>
      <c r="E405" s="31">
        <v>105713</v>
      </c>
      <c r="F405" s="31">
        <v>104394</v>
      </c>
      <c r="G405" s="32">
        <v>104394</v>
      </c>
      <c r="H405" s="31">
        <v>104394</v>
      </c>
      <c r="I405" s="99">
        <f>H405/G405*100</f>
        <v>100</v>
      </c>
      <c r="J405" s="100">
        <f>H405/E405*100</f>
        <v>98.75228212235014</v>
      </c>
      <c r="K405" s="292"/>
    </row>
    <row r="406" spans="1:11" ht="12.75" customHeight="1">
      <c r="A406" s="359"/>
      <c r="B406" s="363"/>
      <c r="C406" s="388"/>
      <c r="D406" s="311" t="s">
        <v>112</v>
      </c>
      <c r="E406" s="31">
        <v>7500</v>
      </c>
      <c r="F406" s="31">
        <v>11800</v>
      </c>
      <c r="G406" s="32">
        <v>11800</v>
      </c>
      <c r="H406" s="31">
        <v>11800</v>
      </c>
      <c r="I406" s="99">
        <f>H406/G406*100</f>
        <v>100</v>
      </c>
      <c r="J406" s="100">
        <f>H406/E406*100</f>
        <v>157.33333333333331</v>
      </c>
      <c r="K406" s="292"/>
    </row>
    <row r="407" spans="1:11" ht="12.75" customHeight="1">
      <c r="A407" s="359"/>
      <c r="B407" s="363"/>
      <c r="C407" s="388"/>
      <c r="D407" s="311" t="s">
        <v>110</v>
      </c>
      <c r="E407" s="31">
        <v>0</v>
      </c>
      <c r="F407" s="31">
        <v>0</v>
      </c>
      <c r="G407" s="32">
        <v>0</v>
      </c>
      <c r="H407" s="31">
        <v>0</v>
      </c>
      <c r="I407" s="99">
        <v>0</v>
      </c>
      <c r="J407" s="100">
        <v>0</v>
      </c>
      <c r="K407" s="292"/>
    </row>
    <row r="408" spans="1:11" ht="12.75" customHeight="1">
      <c r="A408" s="359"/>
      <c r="B408" s="363"/>
      <c r="C408" s="388"/>
      <c r="D408" s="356" t="s">
        <v>103</v>
      </c>
      <c r="E408" s="51">
        <f>E409</f>
        <v>113812</v>
      </c>
      <c r="F408" s="52">
        <f>F409</f>
        <v>77875</v>
      </c>
      <c r="G408" s="52">
        <f>G409</f>
        <v>85874</v>
      </c>
      <c r="H408" s="51">
        <f>H409</f>
        <v>85874</v>
      </c>
      <c r="I408" s="53">
        <f aca="true" t="shared" si="35" ref="I408:I422">H408/G408*100</f>
        <v>100</v>
      </c>
      <c r="J408" s="54">
        <f>H408/E408*100</f>
        <v>75.45250061504937</v>
      </c>
      <c r="K408" s="292"/>
    </row>
    <row r="409" spans="1:11" ht="12.75" customHeight="1">
      <c r="A409" s="327"/>
      <c r="B409" s="350"/>
      <c r="C409" s="332"/>
      <c r="D409" s="357" t="s">
        <v>113</v>
      </c>
      <c r="E409" s="31">
        <v>113812</v>
      </c>
      <c r="F409" s="32">
        <v>77875</v>
      </c>
      <c r="G409" s="32">
        <v>85874</v>
      </c>
      <c r="H409" s="31">
        <v>85874</v>
      </c>
      <c r="I409" s="99">
        <f t="shared" si="35"/>
        <v>100</v>
      </c>
      <c r="J409" s="100">
        <f>H409/E409*100</f>
        <v>75.45250061504937</v>
      </c>
      <c r="K409" s="292"/>
    </row>
    <row r="410" spans="1:11" ht="12.75" customHeight="1">
      <c r="A410" s="325"/>
      <c r="B410" s="326">
        <v>80130</v>
      </c>
      <c r="C410" s="282"/>
      <c r="D410" s="283" t="s">
        <v>33</v>
      </c>
      <c r="E410" s="204">
        <f>E411+E412</f>
        <v>8537337.81</v>
      </c>
      <c r="F410" s="161">
        <f>F412</f>
        <v>1143254</v>
      </c>
      <c r="G410" s="161">
        <f>G411+G412</f>
        <v>1420732</v>
      </c>
      <c r="H410" s="160">
        <f>H411+H412</f>
        <v>1420732</v>
      </c>
      <c r="I410" s="423">
        <f t="shared" si="35"/>
        <v>100</v>
      </c>
      <c r="J410" s="237">
        <f aca="true" t="shared" si="36" ref="J410:J416">H410/E410*100</f>
        <v>16.64139374145252</v>
      </c>
      <c r="K410" s="292"/>
    </row>
    <row r="411" spans="1:11" ht="12.75" customHeight="1">
      <c r="A411" s="325"/>
      <c r="B411" s="326"/>
      <c r="C411" s="284"/>
      <c r="D411" s="285" t="s">
        <v>111</v>
      </c>
      <c r="E411" s="60">
        <f>E429+E418</f>
        <v>0</v>
      </c>
      <c r="F411" s="61">
        <v>0</v>
      </c>
      <c r="G411" s="61">
        <f>G429+G418</f>
        <v>2500</v>
      </c>
      <c r="H411" s="60">
        <f>H429+H418</f>
        <v>2500</v>
      </c>
      <c r="I411" s="58">
        <v>100</v>
      </c>
      <c r="J411" s="59">
        <v>0</v>
      </c>
      <c r="K411" s="292"/>
    </row>
    <row r="412" spans="1:11" ht="12.75" customHeight="1">
      <c r="A412" s="325"/>
      <c r="B412" s="326"/>
      <c r="C412" s="284"/>
      <c r="D412" s="285" t="s">
        <v>107</v>
      </c>
      <c r="E412" s="60">
        <f>SUM(E413:E416)</f>
        <v>8537337.81</v>
      </c>
      <c r="F412" s="61">
        <f>F413+F414+F415+F416</f>
        <v>1143254</v>
      </c>
      <c r="G412" s="61">
        <f>SUM(G413:G416)</f>
        <v>1418232</v>
      </c>
      <c r="H412" s="60">
        <f>SUM(H413:H416)</f>
        <v>1418232</v>
      </c>
      <c r="I412" s="58">
        <f t="shared" si="35"/>
        <v>100</v>
      </c>
      <c r="J412" s="59">
        <f t="shared" si="36"/>
        <v>16.612110608283402</v>
      </c>
      <c r="K412" s="292"/>
    </row>
    <row r="413" spans="1:11" ht="12.75" customHeight="1">
      <c r="A413" s="325"/>
      <c r="B413" s="326"/>
      <c r="C413" s="284"/>
      <c r="D413" s="315" t="s">
        <v>109</v>
      </c>
      <c r="E413" s="110">
        <f aca="true" t="shared" si="37" ref="E413:F415">E420+E425+E431</f>
        <v>7416030</v>
      </c>
      <c r="F413" s="96">
        <f t="shared" si="37"/>
        <v>848557</v>
      </c>
      <c r="G413" s="96">
        <f aca="true" t="shared" si="38" ref="G413:H415">G420+G425+G431</f>
        <v>1108452</v>
      </c>
      <c r="H413" s="95">
        <f t="shared" si="38"/>
        <v>1108451.43</v>
      </c>
      <c r="I413" s="107">
        <f t="shared" si="35"/>
        <v>99.99994857693432</v>
      </c>
      <c r="J413" s="98">
        <f t="shared" si="36"/>
        <v>14.946695603982182</v>
      </c>
      <c r="K413" s="292"/>
    </row>
    <row r="414" spans="1:11" ht="12.75" customHeight="1">
      <c r="A414" s="325"/>
      <c r="B414" s="326"/>
      <c r="C414" s="284"/>
      <c r="D414" s="315" t="s">
        <v>112</v>
      </c>
      <c r="E414" s="110">
        <f t="shared" si="37"/>
        <v>979973.4600000001</v>
      </c>
      <c r="F414" s="96">
        <f t="shared" si="37"/>
        <v>158180</v>
      </c>
      <c r="G414" s="96">
        <f t="shared" si="38"/>
        <v>172250</v>
      </c>
      <c r="H414" s="95">
        <f t="shared" si="38"/>
        <v>172249.98</v>
      </c>
      <c r="I414" s="107">
        <f t="shared" si="35"/>
        <v>99.99998838896953</v>
      </c>
      <c r="J414" s="98">
        <f t="shared" si="36"/>
        <v>17.577004585409895</v>
      </c>
      <c r="K414" s="292"/>
    </row>
    <row r="415" spans="1:11" ht="12.75" customHeight="1">
      <c r="A415" s="325"/>
      <c r="B415" s="326"/>
      <c r="C415" s="284"/>
      <c r="D415" s="315" t="s">
        <v>110</v>
      </c>
      <c r="E415" s="95">
        <f t="shared" si="37"/>
        <v>8170.35</v>
      </c>
      <c r="F415" s="96">
        <f>F422+F427+F433</f>
        <v>2705</v>
      </c>
      <c r="G415" s="96">
        <f t="shared" si="38"/>
        <v>2748</v>
      </c>
      <c r="H415" s="95">
        <f t="shared" si="38"/>
        <v>2748.59</v>
      </c>
      <c r="I415" s="107">
        <f t="shared" si="35"/>
        <v>100.02147016011645</v>
      </c>
      <c r="J415" s="98">
        <f t="shared" si="36"/>
        <v>33.64103128996922</v>
      </c>
      <c r="K415" s="292"/>
    </row>
    <row r="416" spans="1:11" ht="12.75" customHeight="1">
      <c r="A416" s="325"/>
      <c r="B416" s="326"/>
      <c r="C416" s="284"/>
      <c r="D416" s="315" t="s">
        <v>113</v>
      </c>
      <c r="E416" s="95">
        <f>E435+E437</f>
        <v>133164</v>
      </c>
      <c r="F416" s="96">
        <f>F435+F437</f>
        <v>133812</v>
      </c>
      <c r="G416" s="96">
        <f>G435+G437</f>
        <v>134782</v>
      </c>
      <c r="H416" s="95">
        <f>H435+H437</f>
        <v>134782</v>
      </c>
      <c r="I416" s="107">
        <f>H416/G416:G417*100</f>
        <v>100</v>
      </c>
      <c r="J416" s="98">
        <f t="shared" si="36"/>
        <v>101.21504310474303</v>
      </c>
      <c r="K416" s="292"/>
    </row>
    <row r="417" spans="1:11" ht="12.75" customHeight="1">
      <c r="A417" s="325"/>
      <c r="B417" s="326"/>
      <c r="C417" s="358"/>
      <c r="D417" s="356" t="s">
        <v>104</v>
      </c>
      <c r="E417" s="51">
        <f>E419</f>
        <v>1194526.81</v>
      </c>
      <c r="F417" s="52">
        <f>F419</f>
        <v>225855</v>
      </c>
      <c r="G417" s="52">
        <f>G419+G418</f>
        <v>373375</v>
      </c>
      <c r="H417" s="51">
        <f>H419+H418</f>
        <v>373375</v>
      </c>
      <c r="I417" s="53">
        <f t="shared" si="35"/>
        <v>100</v>
      </c>
      <c r="J417" s="54">
        <f aca="true" t="shared" si="39" ref="J417:J433">H417/E417*100</f>
        <v>31.257146919959037</v>
      </c>
      <c r="K417" s="292"/>
    </row>
    <row r="418" spans="1:11" ht="12.75" customHeight="1">
      <c r="A418" s="325"/>
      <c r="B418" s="326"/>
      <c r="C418" s="358"/>
      <c r="D418" s="313" t="s">
        <v>111</v>
      </c>
      <c r="E418" s="27">
        <v>0</v>
      </c>
      <c r="F418" s="28">
        <v>0</v>
      </c>
      <c r="G418" s="28">
        <v>0</v>
      </c>
      <c r="H418" s="27">
        <v>0</v>
      </c>
      <c r="I418" s="55">
        <v>0</v>
      </c>
      <c r="J418" s="56">
        <v>0</v>
      </c>
      <c r="K418" s="292"/>
    </row>
    <row r="419" spans="1:11" ht="12.75" customHeight="1">
      <c r="A419" s="325"/>
      <c r="B419" s="326"/>
      <c r="C419" s="358"/>
      <c r="D419" s="313" t="s">
        <v>107</v>
      </c>
      <c r="E419" s="27">
        <f>SUM(E420:E422)</f>
        <v>1194526.81</v>
      </c>
      <c r="F419" s="28">
        <f>F420+F421+F422</f>
        <v>225855</v>
      </c>
      <c r="G419" s="28">
        <f>SUM(G420:G422)</f>
        <v>373375</v>
      </c>
      <c r="H419" s="27">
        <f>SUM(H420:H422)</f>
        <v>373375</v>
      </c>
      <c r="I419" s="55">
        <f t="shared" si="35"/>
        <v>100</v>
      </c>
      <c r="J419" s="56">
        <f t="shared" si="39"/>
        <v>31.257146919959037</v>
      </c>
      <c r="K419" s="292"/>
    </row>
    <row r="420" spans="1:11" ht="12.75" customHeight="1">
      <c r="A420" s="325"/>
      <c r="B420" s="326"/>
      <c r="C420" s="358"/>
      <c r="D420" s="311" t="s">
        <v>109</v>
      </c>
      <c r="E420" s="31">
        <v>1018155</v>
      </c>
      <c r="F420" s="32">
        <v>155955</v>
      </c>
      <c r="G420" s="32">
        <v>307584</v>
      </c>
      <c r="H420" s="31">
        <v>307584</v>
      </c>
      <c r="I420" s="99">
        <f t="shared" si="35"/>
        <v>100</v>
      </c>
      <c r="J420" s="100">
        <f t="shared" si="39"/>
        <v>30.20993856534614</v>
      </c>
      <c r="K420" s="292"/>
    </row>
    <row r="421" spans="1:11" ht="12.75" customHeight="1">
      <c r="A421" s="325"/>
      <c r="B421" s="326"/>
      <c r="C421" s="358"/>
      <c r="D421" s="311" t="s">
        <v>112</v>
      </c>
      <c r="E421" s="31">
        <v>175747.81</v>
      </c>
      <c r="F421" s="32">
        <v>68500</v>
      </c>
      <c r="G421" s="32">
        <v>64391</v>
      </c>
      <c r="H421" s="31">
        <v>64391</v>
      </c>
      <c r="I421" s="99">
        <f t="shared" si="35"/>
        <v>100</v>
      </c>
      <c r="J421" s="100">
        <f t="shared" si="39"/>
        <v>36.63829438329843</v>
      </c>
      <c r="K421" s="292"/>
    </row>
    <row r="422" spans="1:11" ht="12.75" customHeight="1">
      <c r="A422" s="325"/>
      <c r="B422" s="326"/>
      <c r="C422" s="358"/>
      <c r="D422" s="311" t="s">
        <v>110</v>
      </c>
      <c r="E422" s="31">
        <v>624</v>
      </c>
      <c r="F422" s="32">
        <v>1400</v>
      </c>
      <c r="G422" s="32">
        <v>1400</v>
      </c>
      <c r="H422" s="31">
        <v>1400</v>
      </c>
      <c r="I422" s="99">
        <f t="shared" si="35"/>
        <v>100</v>
      </c>
      <c r="J422" s="483">
        <f t="shared" si="39"/>
        <v>224.35897435897436</v>
      </c>
      <c r="K422" s="292"/>
    </row>
    <row r="423" spans="1:11" ht="12.75" customHeight="1">
      <c r="A423" s="359"/>
      <c r="B423" s="363"/>
      <c r="C423" s="358"/>
      <c r="D423" s="356" t="s">
        <v>72</v>
      </c>
      <c r="E423" s="51">
        <f>E424</f>
        <v>354622</v>
      </c>
      <c r="F423" s="52">
        <f>F424</f>
        <v>198915</v>
      </c>
      <c r="G423" s="52">
        <f>G424</f>
        <v>263311</v>
      </c>
      <c r="H423" s="51">
        <f>H424</f>
        <v>263311</v>
      </c>
      <c r="I423" s="53">
        <f>H423/G423*100</f>
        <v>100</v>
      </c>
      <c r="J423" s="54">
        <f t="shared" si="39"/>
        <v>74.25117449002036</v>
      </c>
      <c r="K423" s="292"/>
    </row>
    <row r="424" spans="1:11" ht="12.75" customHeight="1">
      <c r="A424" s="359"/>
      <c r="B424" s="363"/>
      <c r="C424" s="358"/>
      <c r="D424" s="313" t="s">
        <v>107</v>
      </c>
      <c r="E424" s="27">
        <f>SUM(E425:E427)</f>
        <v>354622</v>
      </c>
      <c r="F424" s="28">
        <f>F425+F426+F427</f>
        <v>198915</v>
      </c>
      <c r="G424" s="28">
        <f>SUM(G425:G427)</f>
        <v>263311</v>
      </c>
      <c r="H424" s="27">
        <f>SUM(H425:H427)</f>
        <v>263311</v>
      </c>
      <c r="I424" s="55">
        <f aca="true" t="shared" si="40" ref="I424:I433">H424/G424*100</f>
        <v>100</v>
      </c>
      <c r="J424" s="56">
        <f t="shared" si="39"/>
        <v>74.25117449002036</v>
      </c>
      <c r="K424" s="292"/>
    </row>
    <row r="425" spans="1:11" ht="12.75" customHeight="1">
      <c r="A425" s="359"/>
      <c r="B425" s="363"/>
      <c r="C425" s="358"/>
      <c r="D425" s="311" t="s">
        <v>109</v>
      </c>
      <c r="E425" s="31">
        <v>303939.77</v>
      </c>
      <c r="F425" s="32">
        <v>169927</v>
      </c>
      <c r="G425" s="32">
        <v>214855</v>
      </c>
      <c r="H425" s="31">
        <v>214854.18</v>
      </c>
      <c r="I425" s="99">
        <f t="shared" si="40"/>
        <v>99.99961834725745</v>
      </c>
      <c r="J425" s="100">
        <f t="shared" si="39"/>
        <v>70.68972250653476</v>
      </c>
      <c r="K425" s="292"/>
    </row>
    <row r="426" spans="1:11" ht="12.75" customHeight="1">
      <c r="A426" s="359"/>
      <c r="B426" s="363"/>
      <c r="C426" s="358"/>
      <c r="D426" s="311" t="s">
        <v>112</v>
      </c>
      <c r="E426" s="31">
        <v>50135.23</v>
      </c>
      <c r="F426" s="32">
        <v>28430</v>
      </c>
      <c r="G426" s="32">
        <v>47794</v>
      </c>
      <c r="H426" s="31">
        <v>47794</v>
      </c>
      <c r="I426" s="99">
        <f t="shared" si="40"/>
        <v>100</v>
      </c>
      <c r="J426" s="100">
        <f t="shared" si="39"/>
        <v>95.33017002215807</v>
      </c>
      <c r="K426" s="292"/>
    </row>
    <row r="427" spans="1:11" ht="12.75" customHeight="1">
      <c r="A427" s="359"/>
      <c r="B427" s="363"/>
      <c r="C427" s="358"/>
      <c r="D427" s="311" t="s">
        <v>110</v>
      </c>
      <c r="E427" s="31">
        <v>547</v>
      </c>
      <c r="F427" s="32">
        <v>558</v>
      </c>
      <c r="G427" s="32">
        <v>662</v>
      </c>
      <c r="H427" s="31">
        <v>662.82</v>
      </c>
      <c r="I427" s="99">
        <f t="shared" si="40"/>
        <v>100.12386706948642</v>
      </c>
      <c r="J427" s="100">
        <f t="shared" si="39"/>
        <v>121.17367458866546</v>
      </c>
      <c r="K427" s="292"/>
    </row>
    <row r="428" spans="1:11" ht="12.75" customHeight="1">
      <c r="A428" s="359"/>
      <c r="B428" s="363"/>
      <c r="C428" s="358"/>
      <c r="D428" s="356" t="s">
        <v>120</v>
      </c>
      <c r="E428" s="51">
        <f>E429+E430</f>
        <v>6855025</v>
      </c>
      <c r="F428" s="52">
        <f>F430</f>
        <v>584672</v>
      </c>
      <c r="G428" s="52">
        <f>G429+G430</f>
        <v>649264</v>
      </c>
      <c r="H428" s="51">
        <f>H429+H430</f>
        <v>649264</v>
      </c>
      <c r="I428" s="53">
        <f t="shared" si="40"/>
        <v>100</v>
      </c>
      <c r="J428" s="54">
        <f t="shared" si="39"/>
        <v>9.471358601901525</v>
      </c>
      <c r="K428" s="292"/>
    </row>
    <row r="429" spans="1:11" ht="12.75" customHeight="1">
      <c r="A429" s="359"/>
      <c r="B429" s="363"/>
      <c r="C429" s="358"/>
      <c r="D429" s="313" t="s">
        <v>111</v>
      </c>
      <c r="E429" s="27">
        <v>0</v>
      </c>
      <c r="F429" s="28">
        <v>0</v>
      </c>
      <c r="G429" s="28">
        <v>2500</v>
      </c>
      <c r="H429" s="27">
        <v>2500</v>
      </c>
      <c r="I429" s="55">
        <v>100</v>
      </c>
      <c r="J429" s="56">
        <v>0</v>
      </c>
      <c r="K429" s="292"/>
    </row>
    <row r="430" spans="1:11" ht="12.75" customHeight="1">
      <c r="A430" s="359"/>
      <c r="B430" s="363"/>
      <c r="C430" s="358"/>
      <c r="D430" s="313" t="s">
        <v>107</v>
      </c>
      <c r="E430" s="27">
        <f>SUM(E431:E433)</f>
        <v>6855025</v>
      </c>
      <c r="F430" s="28">
        <f>F431+F432+F433</f>
        <v>584672</v>
      </c>
      <c r="G430" s="28">
        <f>SUM(G431:G433)</f>
        <v>646764</v>
      </c>
      <c r="H430" s="27">
        <f>SUM(H431:H433)</f>
        <v>646764</v>
      </c>
      <c r="I430" s="55">
        <f t="shared" si="40"/>
        <v>100</v>
      </c>
      <c r="J430" s="56">
        <f t="shared" si="39"/>
        <v>9.434889004781164</v>
      </c>
      <c r="K430" s="292"/>
    </row>
    <row r="431" spans="1:11" ht="12.75" customHeight="1">
      <c r="A431" s="359"/>
      <c r="B431" s="363"/>
      <c r="C431" s="358"/>
      <c r="D431" s="311" t="s">
        <v>109</v>
      </c>
      <c r="E431" s="31">
        <v>6093935.23</v>
      </c>
      <c r="F431" s="32">
        <v>522675</v>
      </c>
      <c r="G431" s="32">
        <v>586013</v>
      </c>
      <c r="H431" s="31">
        <v>586013.25</v>
      </c>
      <c r="I431" s="99">
        <f t="shared" si="40"/>
        <v>100.00004266116964</v>
      </c>
      <c r="J431" s="100">
        <f t="shared" si="39"/>
        <v>9.616335387273224</v>
      </c>
      <c r="K431" s="292"/>
    </row>
    <row r="432" spans="1:11" ht="12.75" customHeight="1">
      <c r="A432" s="359"/>
      <c r="B432" s="363"/>
      <c r="C432" s="358"/>
      <c r="D432" s="311" t="s">
        <v>112</v>
      </c>
      <c r="E432" s="31">
        <v>754090.42</v>
      </c>
      <c r="F432" s="32">
        <v>61250</v>
      </c>
      <c r="G432" s="32">
        <v>60065</v>
      </c>
      <c r="H432" s="31">
        <v>60064.98</v>
      </c>
      <c r="I432" s="99">
        <f>H432/G432*100</f>
        <v>99.9999667027387</v>
      </c>
      <c r="J432" s="100">
        <f>H432/E432*100</f>
        <v>7.9652225259671114</v>
      </c>
      <c r="K432" s="292"/>
    </row>
    <row r="433" spans="1:11" ht="12.75" customHeight="1">
      <c r="A433" s="359"/>
      <c r="B433" s="363"/>
      <c r="C433" s="358"/>
      <c r="D433" s="311" t="s">
        <v>110</v>
      </c>
      <c r="E433" s="31">
        <v>6999.35</v>
      </c>
      <c r="F433" s="32">
        <v>747</v>
      </c>
      <c r="G433" s="32">
        <v>686</v>
      </c>
      <c r="H433" s="31">
        <v>685.77</v>
      </c>
      <c r="I433" s="99">
        <f t="shared" si="40"/>
        <v>99.966472303207</v>
      </c>
      <c r="J433" s="100">
        <f t="shared" si="39"/>
        <v>9.797624065091757</v>
      </c>
      <c r="K433" s="292"/>
    </row>
    <row r="434" spans="1:11" ht="12.75" customHeight="1">
      <c r="A434" s="359"/>
      <c r="B434" s="363"/>
      <c r="C434" s="358"/>
      <c r="D434" s="356" t="s">
        <v>121</v>
      </c>
      <c r="E434" s="51">
        <f>E435</f>
        <v>57240</v>
      </c>
      <c r="F434" s="52">
        <f>F435</f>
        <v>60102</v>
      </c>
      <c r="G434" s="52">
        <f>G435</f>
        <v>55027</v>
      </c>
      <c r="H434" s="51">
        <f>H435</f>
        <v>55027</v>
      </c>
      <c r="I434" s="53">
        <f>H434/G434*100</f>
        <v>100</v>
      </c>
      <c r="J434" s="54">
        <f aca="true" t="shared" si="41" ref="J434:J443">H434/E434*100</f>
        <v>96.13382250174703</v>
      </c>
      <c r="K434" s="292"/>
    </row>
    <row r="435" spans="1:11" ht="12.75" customHeight="1">
      <c r="A435" s="359"/>
      <c r="B435" s="363"/>
      <c r="C435" s="332"/>
      <c r="D435" s="357" t="s">
        <v>113</v>
      </c>
      <c r="E435" s="31">
        <v>57240</v>
      </c>
      <c r="F435" s="32">
        <v>60102</v>
      </c>
      <c r="G435" s="32">
        <v>55027</v>
      </c>
      <c r="H435" s="31">
        <v>55027</v>
      </c>
      <c r="I435" s="99">
        <f>H435/G435*100</f>
        <v>100</v>
      </c>
      <c r="J435" s="100">
        <f t="shared" si="41"/>
        <v>96.13382250174703</v>
      </c>
      <c r="K435" s="292"/>
    </row>
    <row r="436" spans="1:11" ht="12.75" customHeight="1">
      <c r="A436" s="359"/>
      <c r="B436" s="363"/>
      <c r="C436" s="358"/>
      <c r="D436" s="356" t="s">
        <v>162</v>
      </c>
      <c r="E436" s="51">
        <f>E437</f>
        <v>75924</v>
      </c>
      <c r="F436" s="52">
        <f>F437</f>
        <v>73710</v>
      </c>
      <c r="G436" s="52">
        <f>G437</f>
        <v>79755</v>
      </c>
      <c r="H436" s="51">
        <f>H437</f>
        <v>79755</v>
      </c>
      <c r="I436" s="53">
        <f>H436/G436*100</f>
        <v>100</v>
      </c>
      <c r="J436" s="54">
        <f t="shared" si="41"/>
        <v>105.0458353089932</v>
      </c>
      <c r="K436" s="292"/>
    </row>
    <row r="437" spans="1:11" ht="12.75" customHeight="1">
      <c r="A437" s="359"/>
      <c r="B437" s="360"/>
      <c r="C437" s="332"/>
      <c r="D437" s="357" t="s">
        <v>113</v>
      </c>
      <c r="E437" s="31">
        <v>75924</v>
      </c>
      <c r="F437" s="32">
        <v>73710</v>
      </c>
      <c r="G437" s="32">
        <v>79755</v>
      </c>
      <c r="H437" s="31">
        <v>79755</v>
      </c>
      <c r="I437" s="99">
        <f>H437/G437*100</f>
        <v>100</v>
      </c>
      <c r="J437" s="100">
        <f t="shared" si="41"/>
        <v>105.0458353089932</v>
      </c>
      <c r="K437" s="292"/>
    </row>
    <row r="438" spans="1:11" ht="12.75" customHeight="1">
      <c r="A438" s="359"/>
      <c r="B438" s="339">
        <v>80134</v>
      </c>
      <c r="C438" s="284"/>
      <c r="D438" s="302" t="s">
        <v>130</v>
      </c>
      <c r="E438" s="23">
        <f>E440</f>
        <v>176328</v>
      </c>
      <c r="F438" s="24">
        <f aca="true" t="shared" si="42" ref="F438:H439">F439</f>
        <v>88198</v>
      </c>
      <c r="G438" s="24">
        <f t="shared" si="42"/>
        <v>88433</v>
      </c>
      <c r="H438" s="23">
        <f t="shared" si="42"/>
        <v>88433</v>
      </c>
      <c r="I438" s="55">
        <f aca="true" t="shared" si="43" ref="I438:I443">H438/G438*100</f>
        <v>100</v>
      </c>
      <c r="J438" s="101">
        <f t="shared" si="41"/>
        <v>50.15255659906538</v>
      </c>
      <c r="K438" s="292"/>
    </row>
    <row r="439" spans="1:11" ht="12.75" customHeight="1">
      <c r="A439" s="359"/>
      <c r="B439" s="359"/>
      <c r="C439" s="332"/>
      <c r="D439" s="333" t="s">
        <v>133</v>
      </c>
      <c r="E439" s="51">
        <f>E440</f>
        <v>176328</v>
      </c>
      <c r="F439" s="52">
        <f t="shared" si="42"/>
        <v>88198</v>
      </c>
      <c r="G439" s="52">
        <f t="shared" si="42"/>
        <v>88433</v>
      </c>
      <c r="H439" s="51">
        <f t="shared" si="42"/>
        <v>88433</v>
      </c>
      <c r="I439" s="53">
        <f t="shared" si="43"/>
        <v>100</v>
      </c>
      <c r="J439" s="54">
        <f t="shared" si="41"/>
        <v>50.15255659906538</v>
      </c>
      <c r="K439" s="292"/>
    </row>
    <row r="440" spans="1:11" ht="12.75" customHeight="1">
      <c r="A440" s="359"/>
      <c r="B440" s="359"/>
      <c r="C440" s="332"/>
      <c r="D440" s="285" t="s">
        <v>107</v>
      </c>
      <c r="E440" s="27">
        <f>E441+E442+E443</f>
        <v>176328</v>
      </c>
      <c r="F440" s="28">
        <f>SUM(F441:F443)</f>
        <v>88198</v>
      </c>
      <c r="G440" s="28">
        <f>SUM(G441:G443)</f>
        <v>88433</v>
      </c>
      <c r="H440" s="27">
        <f>H441+H442+H443</f>
        <v>88433</v>
      </c>
      <c r="I440" s="55">
        <f t="shared" si="43"/>
        <v>100</v>
      </c>
      <c r="J440" s="56">
        <f t="shared" si="41"/>
        <v>50.15255659906538</v>
      </c>
      <c r="K440" s="292"/>
    </row>
    <row r="441" spans="1:11" ht="12.75" customHeight="1">
      <c r="A441" s="359"/>
      <c r="B441" s="359"/>
      <c r="C441" s="332"/>
      <c r="D441" s="315" t="s">
        <v>109</v>
      </c>
      <c r="E441" s="31">
        <v>162069.23</v>
      </c>
      <c r="F441" s="102">
        <v>81113</v>
      </c>
      <c r="G441" s="32">
        <v>81536</v>
      </c>
      <c r="H441" s="31">
        <v>81535.51</v>
      </c>
      <c r="I441" s="99">
        <f t="shared" si="43"/>
        <v>99.99939903846153</v>
      </c>
      <c r="J441" s="100">
        <f t="shared" si="41"/>
        <v>50.30906236797694</v>
      </c>
      <c r="K441" s="292"/>
    </row>
    <row r="442" spans="1:11" ht="12.75" customHeight="1">
      <c r="A442" s="359"/>
      <c r="B442" s="359"/>
      <c r="C442" s="332"/>
      <c r="D442" s="315" t="s">
        <v>112</v>
      </c>
      <c r="E442" s="31">
        <v>7113</v>
      </c>
      <c r="F442" s="102">
        <v>3369</v>
      </c>
      <c r="G442" s="32">
        <v>3369</v>
      </c>
      <c r="H442" s="31">
        <v>3369</v>
      </c>
      <c r="I442" s="99">
        <f t="shared" si="43"/>
        <v>100</v>
      </c>
      <c r="J442" s="100">
        <f t="shared" si="41"/>
        <v>47.363981442429356</v>
      </c>
      <c r="K442" s="292"/>
    </row>
    <row r="443" spans="1:11" ht="12.75" customHeight="1">
      <c r="A443" s="361"/>
      <c r="B443" s="361"/>
      <c r="C443" s="332"/>
      <c r="D443" s="315" t="s">
        <v>110</v>
      </c>
      <c r="E443" s="31">
        <v>7145.77</v>
      </c>
      <c r="F443" s="102">
        <v>3716</v>
      </c>
      <c r="G443" s="32">
        <v>3528</v>
      </c>
      <c r="H443" s="31">
        <v>3528.49</v>
      </c>
      <c r="I443" s="99">
        <f t="shared" si="43"/>
        <v>100.01388888888889</v>
      </c>
      <c r="J443" s="100">
        <f t="shared" si="41"/>
        <v>49.37872335661517</v>
      </c>
      <c r="K443" s="292"/>
    </row>
    <row r="444" spans="1:11" ht="12.75" customHeight="1">
      <c r="A444" s="362"/>
      <c r="B444" s="362"/>
      <c r="C444" s="318"/>
      <c r="D444" s="227"/>
      <c r="E444" s="462"/>
      <c r="F444" s="481"/>
      <c r="G444" s="203"/>
      <c r="H444" s="462"/>
      <c r="I444" s="463"/>
      <c r="J444" s="206"/>
      <c r="K444" s="292"/>
    </row>
    <row r="445" spans="1:11" ht="12.75" customHeight="1">
      <c r="A445" s="362"/>
      <c r="B445" s="362"/>
      <c r="C445" s="318"/>
      <c r="D445" s="227"/>
      <c r="E445" s="462"/>
      <c r="F445" s="481"/>
      <c r="G445" s="203"/>
      <c r="H445" s="462"/>
      <c r="I445" s="463"/>
      <c r="J445" s="206"/>
      <c r="K445" s="292"/>
    </row>
    <row r="446" spans="1:11" ht="12.75" customHeight="1">
      <c r="A446" s="362"/>
      <c r="B446" s="362"/>
      <c r="C446" s="318"/>
      <c r="D446" s="227"/>
      <c r="E446" s="462"/>
      <c r="F446" s="481"/>
      <c r="G446" s="203"/>
      <c r="H446" s="462"/>
      <c r="I446" s="463"/>
      <c r="J446" s="206"/>
      <c r="K446" s="292"/>
    </row>
    <row r="447" spans="1:11" ht="12.75" customHeight="1">
      <c r="A447" s="362"/>
      <c r="B447" s="362"/>
      <c r="C447" s="318"/>
      <c r="D447" s="227"/>
      <c r="E447" s="462"/>
      <c r="F447" s="481"/>
      <c r="G447" s="203"/>
      <c r="H447" s="462"/>
      <c r="I447" s="463"/>
      <c r="J447" s="206"/>
      <c r="K447" s="292"/>
    </row>
    <row r="448" spans="1:11" ht="12.75" customHeight="1">
      <c r="A448" s="362"/>
      <c r="B448" s="362"/>
      <c r="C448" s="318"/>
      <c r="D448" s="227"/>
      <c r="E448" s="195" t="s">
        <v>191</v>
      </c>
      <c r="F448" s="481"/>
      <c r="G448" s="203"/>
      <c r="H448" s="462"/>
      <c r="I448" s="463"/>
      <c r="J448" s="206"/>
      <c r="K448" s="292"/>
    </row>
    <row r="449" spans="1:11" ht="12.75" customHeight="1">
      <c r="A449" s="362"/>
      <c r="B449" s="362"/>
      <c r="C449" s="318"/>
      <c r="D449" s="227"/>
      <c r="E449" s="462"/>
      <c r="F449" s="481"/>
      <c r="G449" s="203"/>
      <c r="H449" s="462"/>
      <c r="I449" s="463"/>
      <c r="J449" s="206"/>
      <c r="K449" s="292"/>
    </row>
    <row r="450" spans="1:11" ht="12.75" customHeight="1">
      <c r="A450" s="250"/>
      <c r="B450" s="251"/>
      <c r="C450" s="250"/>
      <c r="D450" s="252"/>
      <c r="E450" s="253" t="s">
        <v>1</v>
      </c>
      <c r="F450" s="254" t="s">
        <v>56</v>
      </c>
      <c r="G450" s="255" t="s">
        <v>57</v>
      </c>
      <c r="H450" s="253" t="s">
        <v>1</v>
      </c>
      <c r="I450" s="256" t="s">
        <v>58</v>
      </c>
      <c r="J450" s="257"/>
      <c r="K450" s="292"/>
    </row>
    <row r="451" spans="1:11" ht="12.75" customHeight="1">
      <c r="A451" s="258" t="s">
        <v>53</v>
      </c>
      <c r="B451" s="259" t="s">
        <v>54</v>
      </c>
      <c r="C451" s="258" t="s">
        <v>2</v>
      </c>
      <c r="D451" s="260" t="s">
        <v>55</v>
      </c>
      <c r="E451" s="261" t="s">
        <v>153</v>
      </c>
      <c r="F451" s="262" t="s">
        <v>59</v>
      </c>
      <c r="G451" s="263" t="s">
        <v>60</v>
      </c>
      <c r="H451" s="261" t="s">
        <v>178</v>
      </c>
      <c r="I451" s="264"/>
      <c r="J451" s="265"/>
      <c r="K451" s="292"/>
    </row>
    <row r="452" spans="1:11" ht="12.75" customHeight="1">
      <c r="A452" s="266"/>
      <c r="B452" s="267"/>
      <c r="C452" s="266"/>
      <c r="D452" s="268"/>
      <c r="E452" s="269"/>
      <c r="F452" s="270" t="s">
        <v>177</v>
      </c>
      <c r="G452" s="271" t="s">
        <v>61</v>
      </c>
      <c r="H452" s="269"/>
      <c r="I452" s="272" t="s">
        <v>62</v>
      </c>
      <c r="J452" s="273" t="s">
        <v>63</v>
      </c>
      <c r="K452" s="292"/>
    </row>
    <row r="453" spans="1:11" ht="12.75" customHeight="1">
      <c r="A453" s="274">
        <v>1</v>
      </c>
      <c r="B453" s="275">
        <v>2</v>
      </c>
      <c r="C453" s="275">
        <v>3</v>
      </c>
      <c r="D453" s="275">
        <v>4</v>
      </c>
      <c r="E453" s="276">
        <v>5</v>
      </c>
      <c r="F453" s="276">
        <v>6</v>
      </c>
      <c r="G453" s="276">
        <v>7</v>
      </c>
      <c r="H453" s="277">
        <v>8</v>
      </c>
      <c r="I453" s="278">
        <v>9</v>
      </c>
      <c r="J453" s="279">
        <v>10</v>
      </c>
      <c r="K453" s="292"/>
    </row>
    <row r="454" spans="1:11" ht="12.75" customHeight="1">
      <c r="A454" s="354"/>
      <c r="B454" s="328">
        <v>80144</v>
      </c>
      <c r="C454" s="284"/>
      <c r="D454" s="302" t="s">
        <v>88</v>
      </c>
      <c r="E454" s="60">
        <f>E455</f>
        <v>325293.99999999994</v>
      </c>
      <c r="F454" s="61">
        <f>F455</f>
        <v>202435</v>
      </c>
      <c r="G454" s="24">
        <f>G455</f>
        <v>206526</v>
      </c>
      <c r="H454" s="23">
        <f>H455</f>
        <v>206526</v>
      </c>
      <c r="I454" s="58">
        <f>H454/G454*100</f>
        <v>100</v>
      </c>
      <c r="J454" s="59">
        <f aca="true" t="shared" si="44" ref="J454:J461">H454/E454*100</f>
        <v>63.48902838662872</v>
      </c>
      <c r="K454" s="292"/>
    </row>
    <row r="455" spans="1:11" ht="12.75" customHeight="1">
      <c r="A455" s="327"/>
      <c r="B455" s="287"/>
      <c r="C455" s="332"/>
      <c r="D455" s="333" t="s">
        <v>133</v>
      </c>
      <c r="E455" s="103">
        <f>E457+E456</f>
        <v>325293.99999999994</v>
      </c>
      <c r="F455" s="104">
        <f>F457</f>
        <v>202435</v>
      </c>
      <c r="G455" s="104">
        <f>G457+G456</f>
        <v>206526</v>
      </c>
      <c r="H455" s="103">
        <f>H457+H456</f>
        <v>206526</v>
      </c>
      <c r="I455" s="105">
        <f>H455/G455*100</f>
        <v>100</v>
      </c>
      <c r="J455" s="106">
        <f t="shared" si="44"/>
        <v>63.48902838662872</v>
      </c>
      <c r="K455" s="292"/>
    </row>
    <row r="456" spans="1:11" ht="12.75" customHeight="1">
      <c r="A456" s="327"/>
      <c r="B456" s="287"/>
      <c r="C456" s="332"/>
      <c r="D456" s="285" t="s">
        <v>111</v>
      </c>
      <c r="E456" s="60"/>
      <c r="F456" s="61">
        <v>0</v>
      </c>
      <c r="G456" s="61">
        <v>0</v>
      </c>
      <c r="H456" s="60">
        <v>0</v>
      </c>
      <c r="I456" s="58">
        <v>0</v>
      </c>
      <c r="J456" s="59">
        <v>0</v>
      </c>
      <c r="K456" s="292"/>
    </row>
    <row r="457" spans="1:11" ht="12.75" customHeight="1">
      <c r="A457" s="327"/>
      <c r="B457" s="287"/>
      <c r="C457" s="332"/>
      <c r="D457" s="285" t="s">
        <v>107</v>
      </c>
      <c r="E457" s="60">
        <f>SUM(E458:E460)</f>
        <v>325293.99999999994</v>
      </c>
      <c r="F457" s="61">
        <f>F458+F459+F460</f>
        <v>202435</v>
      </c>
      <c r="G457" s="61">
        <f>SUM(G458:G460)</f>
        <v>206526</v>
      </c>
      <c r="H457" s="60">
        <f>SUM(H458:H460)</f>
        <v>206526</v>
      </c>
      <c r="I457" s="58">
        <f>H457/G457*100</f>
        <v>100</v>
      </c>
      <c r="J457" s="59">
        <f t="shared" si="44"/>
        <v>63.48902838662872</v>
      </c>
      <c r="K457" s="292"/>
    </row>
    <row r="458" spans="1:11" ht="12.75" customHeight="1">
      <c r="A458" s="327"/>
      <c r="B458" s="287"/>
      <c r="C458" s="332"/>
      <c r="D458" s="315" t="s">
        <v>109</v>
      </c>
      <c r="E458" s="95">
        <v>273850.62</v>
      </c>
      <c r="F458" s="96">
        <v>189492</v>
      </c>
      <c r="G458" s="96">
        <v>194495</v>
      </c>
      <c r="H458" s="95">
        <v>194496.22</v>
      </c>
      <c r="I458" s="107">
        <f>H458/G458*100</f>
        <v>100.0006272654824</v>
      </c>
      <c r="J458" s="98">
        <f>H458/E458*100</f>
        <v>71.02274225269237</v>
      </c>
      <c r="K458" s="292"/>
    </row>
    <row r="459" spans="1:11" ht="12.75" customHeight="1">
      <c r="A459" s="327"/>
      <c r="B459" s="287"/>
      <c r="C459" s="332"/>
      <c r="D459" s="315" t="s">
        <v>112</v>
      </c>
      <c r="E459" s="95">
        <v>43379.22</v>
      </c>
      <c r="F459" s="96">
        <v>6752</v>
      </c>
      <c r="G459" s="96">
        <v>5855</v>
      </c>
      <c r="H459" s="95">
        <v>5855</v>
      </c>
      <c r="I459" s="107">
        <f>H459/G459*100</f>
        <v>100</v>
      </c>
      <c r="J459" s="98">
        <f>H459/E459*100</f>
        <v>13.497245916362719</v>
      </c>
      <c r="K459" s="292"/>
    </row>
    <row r="460" spans="1:11" ht="12.75" customHeight="1">
      <c r="A460" s="327"/>
      <c r="B460" s="287"/>
      <c r="C460" s="332"/>
      <c r="D460" s="315" t="s">
        <v>110</v>
      </c>
      <c r="E460" s="95">
        <v>8064.16</v>
      </c>
      <c r="F460" s="96">
        <v>6191</v>
      </c>
      <c r="G460" s="96">
        <v>6176</v>
      </c>
      <c r="H460" s="95">
        <v>6174.78</v>
      </c>
      <c r="I460" s="107">
        <f>H460/G460*100</f>
        <v>99.98024611398964</v>
      </c>
      <c r="J460" s="98">
        <f>H460/E460*100</f>
        <v>76.57065336005238</v>
      </c>
      <c r="K460" s="292"/>
    </row>
    <row r="461" spans="1:11" ht="12.75" customHeight="1">
      <c r="A461" s="299"/>
      <c r="B461" s="339">
        <v>80146</v>
      </c>
      <c r="C461" s="284"/>
      <c r="D461" s="302" t="s">
        <v>79</v>
      </c>
      <c r="E461" s="23">
        <f>E462+E463</f>
        <v>51159.8</v>
      </c>
      <c r="F461" s="24">
        <f>F463</f>
        <v>71147</v>
      </c>
      <c r="G461" s="24">
        <f>G463</f>
        <v>73407</v>
      </c>
      <c r="H461" s="23">
        <f>H463</f>
        <v>72034.52</v>
      </c>
      <c r="I461" s="58">
        <f>H461/G461*100</f>
        <v>98.13031454765894</v>
      </c>
      <c r="J461" s="59">
        <f t="shared" si="44"/>
        <v>140.80297421021976</v>
      </c>
      <c r="K461" s="292"/>
    </row>
    <row r="462" spans="1:11" ht="12.75" customHeight="1">
      <c r="A462" s="299"/>
      <c r="B462" s="345"/>
      <c r="C462" s="284"/>
      <c r="D462" s="285" t="s">
        <v>111</v>
      </c>
      <c r="E462" s="60">
        <v>0</v>
      </c>
      <c r="F462" s="61">
        <v>0</v>
      </c>
      <c r="G462" s="61">
        <v>0</v>
      </c>
      <c r="H462" s="60">
        <v>0</v>
      </c>
      <c r="I462" s="58">
        <v>0</v>
      </c>
      <c r="J462" s="59">
        <v>0</v>
      </c>
      <c r="K462" s="292"/>
    </row>
    <row r="463" spans="1:11" ht="12.75" customHeight="1">
      <c r="A463" s="299"/>
      <c r="B463" s="345"/>
      <c r="C463" s="284"/>
      <c r="D463" s="285" t="s">
        <v>107</v>
      </c>
      <c r="E463" s="60">
        <f>E464+E465</f>
        <v>51159.8</v>
      </c>
      <c r="F463" s="61">
        <f>F465</f>
        <v>71147</v>
      </c>
      <c r="G463" s="61">
        <f>G465+G464</f>
        <v>73407</v>
      </c>
      <c r="H463" s="60">
        <f>H464+H465</f>
        <v>72034.52</v>
      </c>
      <c r="I463" s="58">
        <f>H463/G463*100</f>
        <v>98.13031454765894</v>
      </c>
      <c r="J463" s="59">
        <f>H463/E463*100</f>
        <v>140.80297421021976</v>
      </c>
      <c r="K463" s="292"/>
    </row>
    <row r="464" spans="1:11" ht="12.75" customHeight="1">
      <c r="A464" s="299"/>
      <c r="B464" s="345"/>
      <c r="C464" s="284"/>
      <c r="D464" s="315" t="s">
        <v>109</v>
      </c>
      <c r="E464" s="95">
        <v>0</v>
      </c>
      <c r="F464" s="96">
        <v>0</v>
      </c>
      <c r="G464" s="96">
        <f>G476</f>
        <v>300</v>
      </c>
      <c r="H464" s="95">
        <f>H476</f>
        <v>300</v>
      </c>
      <c r="I464" s="107">
        <v>100</v>
      </c>
      <c r="J464" s="98">
        <v>0</v>
      </c>
      <c r="K464" s="292"/>
    </row>
    <row r="465" spans="1:11" ht="12.75" customHeight="1">
      <c r="A465" s="299"/>
      <c r="B465" s="345"/>
      <c r="C465" s="284"/>
      <c r="D465" s="315" t="s">
        <v>112</v>
      </c>
      <c r="E465" s="95">
        <f>E469+E473+E477+E481+E488</f>
        <v>51159.8</v>
      </c>
      <c r="F465" s="96">
        <f>F469+F473+F477+F481+F488</f>
        <v>71147</v>
      </c>
      <c r="G465" s="96">
        <f>G469+G473+G477+G488+G481+G484</f>
        <v>73107</v>
      </c>
      <c r="H465" s="95">
        <f>H469+H473+H477+H481+H488+H484</f>
        <v>71734.52</v>
      </c>
      <c r="I465" s="107">
        <f>H465/G465*100</f>
        <v>98.12264215465004</v>
      </c>
      <c r="J465" s="98">
        <f>H465/E465*100</f>
        <v>140.21657629623257</v>
      </c>
      <c r="K465" s="292"/>
    </row>
    <row r="466" spans="1:11" ht="12.75" customHeight="1">
      <c r="A466" s="470"/>
      <c r="B466" s="359"/>
      <c r="C466" s="358"/>
      <c r="D466" s="333" t="s">
        <v>133</v>
      </c>
      <c r="E466" s="51">
        <f>E467</f>
        <v>20156</v>
      </c>
      <c r="F466" s="52">
        <f>F467</f>
        <v>19922</v>
      </c>
      <c r="G466" s="52">
        <f>G467</f>
        <v>19922</v>
      </c>
      <c r="H466" s="51">
        <f>H467</f>
        <v>19922</v>
      </c>
      <c r="I466" s="53">
        <f>H466/G466*100</f>
        <v>100</v>
      </c>
      <c r="J466" s="54">
        <f>H466/E466*100</f>
        <v>98.8390553681286</v>
      </c>
      <c r="K466" s="292"/>
    </row>
    <row r="467" spans="1:11" ht="12.75" customHeight="1">
      <c r="A467" s="470"/>
      <c r="B467" s="359"/>
      <c r="C467" s="358"/>
      <c r="D467" s="313" t="s">
        <v>107</v>
      </c>
      <c r="E467" s="27">
        <f>E469</f>
        <v>20156</v>
      </c>
      <c r="F467" s="28">
        <f>F469</f>
        <v>19922</v>
      </c>
      <c r="G467" s="28">
        <f>G469</f>
        <v>19922</v>
      </c>
      <c r="H467" s="27">
        <f>H469</f>
        <v>19922</v>
      </c>
      <c r="I467" s="55">
        <f>H467/G467*100</f>
        <v>100</v>
      </c>
      <c r="J467" s="56">
        <f>H467/E467*100</f>
        <v>98.8390553681286</v>
      </c>
      <c r="K467" s="292"/>
    </row>
    <row r="468" spans="1:11" ht="12.75" customHeight="1">
      <c r="A468" s="470"/>
      <c r="B468" s="359"/>
      <c r="C468" s="358"/>
      <c r="D468" s="311" t="s">
        <v>109</v>
      </c>
      <c r="E468" s="31">
        <v>0</v>
      </c>
      <c r="F468" s="32">
        <v>0</v>
      </c>
      <c r="G468" s="32">
        <v>0</v>
      </c>
      <c r="H468" s="31">
        <v>0</v>
      </c>
      <c r="I468" s="55">
        <v>0</v>
      </c>
      <c r="J468" s="56">
        <v>0</v>
      </c>
      <c r="K468" s="292"/>
    </row>
    <row r="469" spans="1:11" ht="12.75" customHeight="1">
      <c r="A469" s="470"/>
      <c r="B469" s="359"/>
      <c r="C469" s="358"/>
      <c r="D469" s="311" t="s">
        <v>112</v>
      </c>
      <c r="E469" s="31">
        <v>20156</v>
      </c>
      <c r="F469" s="32">
        <v>19922</v>
      </c>
      <c r="G469" s="32">
        <v>19922</v>
      </c>
      <c r="H469" s="31">
        <v>19922</v>
      </c>
      <c r="I469" s="99">
        <f>H469/G469*100</f>
        <v>100</v>
      </c>
      <c r="J469" s="100">
        <f>H469/E469*100</f>
        <v>98.8390553681286</v>
      </c>
      <c r="K469" s="292"/>
    </row>
    <row r="470" spans="1:11" ht="12.75" customHeight="1">
      <c r="A470" s="539"/>
      <c r="B470" s="367"/>
      <c r="C470" s="366"/>
      <c r="D470" s="364" t="s">
        <v>104</v>
      </c>
      <c r="E470" s="180">
        <f>E471</f>
        <v>6721</v>
      </c>
      <c r="F470" s="181">
        <f>F471</f>
        <v>10115</v>
      </c>
      <c r="G470" s="181">
        <f>G471</f>
        <v>6839</v>
      </c>
      <c r="H470" s="180">
        <f>H471</f>
        <v>6839</v>
      </c>
      <c r="I470" s="193">
        <f>H470/G470*100</f>
        <v>100</v>
      </c>
      <c r="J470" s="183">
        <f>H470/E470*100</f>
        <v>101.75569111739324</v>
      </c>
      <c r="K470" s="292"/>
    </row>
    <row r="471" spans="1:11" ht="12.75" customHeight="1">
      <c r="A471" s="539"/>
      <c r="B471" s="367"/>
      <c r="C471" s="365"/>
      <c r="D471" s="313" t="s">
        <v>107</v>
      </c>
      <c r="E471" s="27">
        <f>E473</f>
        <v>6721</v>
      </c>
      <c r="F471" s="28">
        <f>F473</f>
        <v>10115</v>
      </c>
      <c r="G471" s="28">
        <f>G473</f>
        <v>6839</v>
      </c>
      <c r="H471" s="27">
        <f>H473</f>
        <v>6839</v>
      </c>
      <c r="I471" s="55">
        <f>H471/G471*100</f>
        <v>100</v>
      </c>
      <c r="J471" s="56">
        <f>H471/E471*100</f>
        <v>101.75569111739324</v>
      </c>
      <c r="K471" s="292"/>
    </row>
    <row r="472" spans="1:11" ht="12.75" customHeight="1">
      <c r="A472" s="539"/>
      <c r="B472" s="367"/>
      <c r="C472" s="365"/>
      <c r="D472" s="311" t="s">
        <v>109</v>
      </c>
      <c r="E472" s="31">
        <v>0</v>
      </c>
      <c r="F472" s="32">
        <v>0</v>
      </c>
      <c r="G472" s="32">
        <v>0</v>
      </c>
      <c r="H472" s="31">
        <v>0</v>
      </c>
      <c r="I472" s="99">
        <v>0</v>
      </c>
      <c r="J472" s="100">
        <v>0</v>
      </c>
      <c r="K472" s="292"/>
    </row>
    <row r="473" spans="1:11" ht="12.75" customHeight="1">
      <c r="A473" s="539"/>
      <c r="B473" s="367"/>
      <c r="C473" s="559"/>
      <c r="D473" s="311" t="s">
        <v>112</v>
      </c>
      <c r="E473" s="31">
        <v>6721</v>
      </c>
      <c r="F473" s="32">
        <v>10115</v>
      </c>
      <c r="G473" s="32">
        <v>6839</v>
      </c>
      <c r="H473" s="31">
        <v>6839</v>
      </c>
      <c r="I473" s="99">
        <f>H473/G473*100</f>
        <v>100</v>
      </c>
      <c r="J473" s="100">
        <f>H473/E473*100</f>
        <v>101.75569111739324</v>
      </c>
      <c r="K473" s="292"/>
    </row>
    <row r="474" spans="1:11" ht="12.75" customHeight="1">
      <c r="A474" s="470"/>
      <c r="B474" s="359"/>
      <c r="C474" s="360"/>
      <c r="D474" s="364" t="s">
        <v>72</v>
      </c>
      <c r="E474" s="180">
        <f>E475</f>
        <v>8750.8</v>
      </c>
      <c r="F474" s="181">
        <f>F475</f>
        <v>11738</v>
      </c>
      <c r="G474" s="181">
        <f>G475</f>
        <v>9548</v>
      </c>
      <c r="H474" s="180">
        <f>H475</f>
        <v>9547.52</v>
      </c>
      <c r="I474" s="193">
        <f>H474/G474*100</f>
        <v>99.99497276916632</v>
      </c>
      <c r="J474" s="183">
        <f>H474/E474*100</f>
        <v>109.1045390135759</v>
      </c>
      <c r="K474" s="292"/>
    </row>
    <row r="475" spans="1:11" ht="12.75" customHeight="1">
      <c r="A475" s="470"/>
      <c r="B475" s="359"/>
      <c r="C475" s="358"/>
      <c r="D475" s="313" t="s">
        <v>107</v>
      </c>
      <c r="E475" s="27">
        <f>SUM(E476:E477)</f>
        <v>8750.8</v>
      </c>
      <c r="F475" s="28">
        <f>F477</f>
        <v>11738</v>
      </c>
      <c r="G475" s="28">
        <f>G477+G476</f>
        <v>9548</v>
      </c>
      <c r="H475" s="27">
        <f>H477+H476</f>
        <v>9547.52</v>
      </c>
      <c r="I475" s="55">
        <f>H475/G475*100</f>
        <v>99.99497276916632</v>
      </c>
      <c r="J475" s="56">
        <f>H475/E475*100</f>
        <v>109.1045390135759</v>
      </c>
      <c r="K475" s="292"/>
    </row>
    <row r="476" spans="1:11" ht="12.75" customHeight="1">
      <c r="A476" s="470"/>
      <c r="B476" s="359"/>
      <c r="C476" s="358"/>
      <c r="D476" s="311" t="s">
        <v>109</v>
      </c>
      <c r="E476" s="31">
        <v>0</v>
      </c>
      <c r="F476" s="32">
        <v>0</v>
      </c>
      <c r="G476" s="32">
        <v>300</v>
      </c>
      <c r="H476" s="31">
        <v>300</v>
      </c>
      <c r="I476" s="99">
        <v>100</v>
      </c>
      <c r="J476" s="100">
        <v>0</v>
      </c>
      <c r="K476" s="292"/>
    </row>
    <row r="477" spans="1:11" ht="12.75" customHeight="1">
      <c r="A477" s="470"/>
      <c r="B477" s="359"/>
      <c r="C477" s="358"/>
      <c r="D477" s="311" t="s">
        <v>112</v>
      </c>
      <c r="E477" s="31">
        <v>8750.8</v>
      </c>
      <c r="F477" s="32">
        <v>11738</v>
      </c>
      <c r="G477" s="32">
        <v>9248</v>
      </c>
      <c r="H477" s="31">
        <v>9247.52</v>
      </c>
      <c r="I477" s="99">
        <f>H477/G477*100</f>
        <v>99.99480968858133</v>
      </c>
      <c r="J477" s="100">
        <f>H477/E477*100</f>
        <v>105.67628102573481</v>
      </c>
      <c r="K477" s="292"/>
    </row>
    <row r="478" spans="1:11" ht="12.75" customHeight="1">
      <c r="A478" s="470"/>
      <c r="B478" s="359"/>
      <c r="C478" s="358"/>
      <c r="D478" s="356" t="s">
        <v>120</v>
      </c>
      <c r="E478" s="51">
        <f>E479</f>
        <v>15532</v>
      </c>
      <c r="F478" s="52">
        <f>F479</f>
        <v>18700</v>
      </c>
      <c r="G478" s="52">
        <f>G479</f>
        <v>26426</v>
      </c>
      <c r="H478" s="51">
        <f>H479</f>
        <v>26426</v>
      </c>
      <c r="I478" s="53">
        <f>H478/G478*100</f>
        <v>100</v>
      </c>
      <c r="J478" s="54">
        <f>H478/E478*100</f>
        <v>170.13906773113573</v>
      </c>
      <c r="K478" s="292"/>
    </row>
    <row r="479" spans="1:11" ht="12.75" customHeight="1">
      <c r="A479" s="470"/>
      <c r="B479" s="359"/>
      <c r="C479" s="358"/>
      <c r="D479" s="313" t="s">
        <v>107</v>
      </c>
      <c r="E479" s="27">
        <f>E481</f>
        <v>15532</v>
      </c>
      <c r="F479" s="28">
        <f>F481</f>
        <v>18700</v>
      </c>
      <c r="G479" s="28">
        <f>G481</f>
        <v>26426</v>
      </c>
      <c r="H479" s="27">
        <f>H481</f>
        <v>26426</v>
      </c>
      <c r="I479" s="55">
        <f>H479/G479*100</f>
        <v>100</v>
      </c>
      <c r="J479" s="56">
        <f>H479/E479*100</f>
        <v>170.13906773113573</v>
      </c>
      <c r="K479" s="292"/>
    </row>
    <row r="480" spans="1:11" ht="12.75" customHeight="1">
      <c r="A480" s="470"/>
      <c r="B480" s="359"/>
      <c r="C480" s="358"/>
      <c r="D480" s="311" t="s">
        <v>109</v>
      </c>
      <c r="E480" s="31">
        <v>0</v>
      </c>
      <c r="F480" s="32">
        <v>0</v>
      </c>
      <c r="G480" s="32">
        <v>0</v>
      </c>
      <c r="H480" s="31">
        <v>0</v>
      </c>
      <c r="I480" s="99">
        <v>0</v>
      </c>
      <c r="J480" s="100">
        <v>0</v>
      </c>
      <c r="K480" s="292"/>
    </row>
    <row r="481" spans="1:11" ht="12.75" customHeight="1">
      <c r="A481" s="470"/>
      <c r="B481" s="359"/>
      <c r="C481" s="358"/>
      <c r="D481" s="311" t="s">
        <v>112</v>
      </c>
      <c r="E481" s="31">
        <v>15532</v>
      </c>
      <c r="F481" s="32">
        <v>18700</v>
      </c>
      <c r="G481" s="32">
        <v>26426</v>
      </c>
      <c r="H481" s="31">
        <v>26426</v>
      </c>
      <c r="I481" s="99">
        <f>H481/G481*100</f>
        <v>100</v>
      </c>
      <c r="J481" s="100">
        <f>H481/E481*100</f>
        <v>170.13906773113573</v>
      </c>
      <c r="K481" s="292"/>
    </row>
    <row r="482" spans="1:11" ht="12.75" customHeight="1">
      <c r="A482" s="470"/>
      <c r="B482" s="359"/>
      <c r="C482" s="358"/>
      <c r="D482" s="552" t="s">
        <v>140</v>
      </c>
      <c r="E482" s="51">
        <v>0</v>
      </c>
      <c r="F482" s="52">
        <v>0</v>
      </c>
      <c r="G482" s="52">
        <v>9000</v>
      </c>
      <c r="H482" s="51">
        <v>9000</v>
      </c>
      <c r="I482" s="53">
        <f>H482/G482*100</f>
        <v>100</v>
      </c>
      <c r="J482" s="54">
        <v>0</v>
      </c>
      <c r="K482" s="292"/>
    </row>
    <row r="483" spans="1:11" ht="12.75" customHeight="1">
      <c r="A483" s="470"/>
      <c r="B483" s="359"/>
      <c r="C483" s="358"/>
      <c r="D483" s="311" t="s">
        <v>109</v>
      </c>
      <c r="E483" s="31">
        <v>0</v>
      </c>
      <c r="F483" s="32">
        <v>0</v>
      </c>
      <c r="G483" s="32">
        <v>0</v>
      </c>
      <c r="H483" s="31">
        <v>0</v>
      </c>
      <c r="I483" s="99">
        <v>0</v>
      </c>
      <c r="J483" s="100">
        <v>0</v>
      </c>
      <c r="K483" s="292"/>
    </row>
    <row r="484" spans="1:11" ht="12.75" customHeight="1">
      <c r="A484" s="470"/>
      <c r="B484" s="359"/>
      <c r="C484" s="358"/>
      <c r="D484" s="311" t="s">
        <v>112</v>
      </c>
      <c r="E484" s="31">
        <v>0</v>
      </c>
      <c r="F484" s="32">
        <v>0</v>
      </c>
      <c r="G484" s="32">
        <v>9000</v>
      </c>
      <c r="H484" s="31">
        <v>9000</v>
      </c>
      <c r="I484" s="99">
        <v>100</v>
      </c>
      <c r="J484" s="100">
        <v>0</v>
      </c>
      <c r="K484" s="292"/>
    </row>
    <row r="485" spans="1:11" ht="12.75" customHeight="1">
      <c r="A485" s="347"/>
      <c r="B485" s="327"/>
      <c r="C485" s="332"/>
      <c r="D485" s="356" t="s">
        <v>71</v>
      </c>
      <c r="E485" s="51">
        <v>0</v>
      </c>
      <c r="F485" s="52">
        <f>F486</f>
        <v>10672</v>
      </c>
      <c r="G485" s="52">
        <f>G486</f>
        <v>1672</v>
      </c>
      <c r="H485" s="51">
        <f>H488</f>
        <v>300</v>
      </c>
      <c r="I485" s="99">
        <v>100</v>
      </c>
      <c r="J485" s="54">
        <v>0</v>
      </c>
      <c r="K485" s="292"/>
    </row>
    <row r="486" spans="1:11" ht="12.75" customHeight="1">
      <c r="A486" s="347"/>
      <c r="B486" s="327"/>
      <c r="C486" s="332"/>
      <c r="D486" s="313" t="s">
        <v>107</v>
      </c>
      <c r="E486" s="27">
        <v>0</v>
      </c>
      <c r="F486" s="28">
        <f>F488</f>
        <v>10672</v>
      </c>
      <c r="G486" s="28">
        <f>G488</f>
        <v>1672</v>
      </c>
      <c r="H486" s="27">
        <f>H488</f>
        <v>300</v>
      </c>
      <c r="I486" s="99">
        <v>100</v>
      </c>
      <c r="J486" s="56">
        <v>0</v>
      </c>
      <c r="K486" s="292"/>
    </row>
    <row r="487" spans="1:11" ht="12.75" customHeight="1">
      <c r="A487" s="347"/>
      <c r="B487" s="327"/>
      <c r="C487" s="332"/>
      <c r="D487" s="311" t="s">
        <v>109</v>
      </c>
      <c r="E487" s="31">
        <v>0</v>
      </c>
      <c r="F487" s="32">
        <v>0</v>
      </c>
      <c r="G487" s="32">
        <v>0</v>
      </c>
      <c r="H487" s="31">
        <v>0</v>
      </c>
      <c r="I487" s="99">
        <v>0</v>
      </c>
      <c r="J487" s="100">
        <v>0</v>
      </c>
      <c r="K487" s="292"/>
    </row>
    <row r="488" spans="1:11" ht="12.75" customHeight="1">
      <c r="A488" s="347"/>
      <c r="B488" s="352"/>
      <c r="C488" s="332"/>
      <c r="D488" s="311" t="s">
        <v>112</v>
      </c>
      <c r="E488" s="31">
        <v>0</v>
      </c>
      <c r="F488" s="32">
        <v>10672</v>
      </c>
      <c r="G488" s="32">
        <v>1672</v>
      </c>
      <c r="H488" s="31">
        <v>300</v>
      </c>
      <c r="I488" s="99">
        <v>100</v>
      </c>
      <c r="J488" s="100">
        <v>0</v>
      </c>
      <c r="K488" s="292"/>
    </row>
    <row r="489" spans="1:11" ht="12.75" customHeight="1">
      <c r="A489" s="327"/>
      <c r="B489" s="345">
        <v>80150</v>
      </c>
      <c r="C489" s="284"/>
      <c r="D489" s="308" t="s">
        <v>141</v>
      </c>
      <c r="E489" s="23"/>
      <c r="F489" s="24"/>
      <c r="G489" s="24"/>
      <c r="H489" s="23"/>
      <c r="I489" s="109"/>
      <c r="J489" s="101"/>
      <c r="K489" s="292"/>
    </row>
    <row r="490" spans="1:11" ht="12.75" customHeight="1">
      <c r="A490" s="327"/>
      <c r="B490" s="345"/>
      <c r="C490" s="284"/>
      <c r="D490" s="308" t="s">
        <v>142</v>
      </c>
      <c r="E490" s="23"/>
      <c r="F490" s="24"/>
      <c r="G490" s="24"/>
      <c r="H490" s="23"/>
      <c r="I490" s="109"/>
      <c r="J490" s="101"/>
      <c r="K490" s="292"/>
    </row>
    <row r="491" spans="1:11" ht="12.75" customHeight="1">
      <c r="A491" s="327"/>
      <c r="B491" s="345"/>
      <c r="C491" s="284"/>
      <c r="D491" s="308" t="s">
        <v>143</v>
      </c>
      <c r="E491" s="23"/>
      <c r="F491" s="24"/>
      <c r="G491" s="24"/>
      <c r="H491" s="23"/>
      <c r="I491" s="109"/>
      <c r="J491" s="101"/>
      <c r="K491" s="292"/>
    </row>
    <row r="492" spans="1:11" ht="12.75" customHeight="1">
      <c r="A492" s="327"/>
      <c r="B492" s="345"/>
      <c r="C492" s="284"/>
      <c r="D492" s="308" t="s">
        <v>209</v>
      </c>
      <c r="E492" s="23"/>
      <c r="F492" s="24"/>
      <c r="G492" s="24"/>
      <c r="H492" s="23"/>
      <c r="I492" s="109"/>
      <c r="J492" s="101"/>
      <c r="K492" s="292"/>
    </row>
    <row r="493" spans="1:11" ht="12.75" customHeight="1">
      <c r="A493" s="327"/>
      <c r="B493" s="345"/>
      <c r="C493" s="284"/>
      <c r="D493" s="308" t="s">
        <v>144</v>
      </c>
      <c r="E493" s="23"/>
      <c r="F493" s="24"/>
      <c r="G493" s="24"/>
      <c r="H493" s="23"/>
      <c r="I493" s="109"/>
      <c r="J493" s="101"/>
      <c r="K493" s="292"/>
    </row>
    <row r="494" spans="1:11" ht="12.75" customHeight="1">
      <c r="A494" s="327"/>
      <c r="B494" s="345"/>
      <c r="C494" s="284"/>
      <c r="D494" s="308" t="s">
        <v>145</v>
      </c>
      <c r="E494" s="23"/>
      <c r="F494" s="24"/>
      <c r="G494" s="24"/>
      <c r="H494" s="23"/>
      <c r="I494" s="109"/>
      <c r="J494" s="101"/>
      <c r="K494" s="292"/>
    </row>
    <row r="495" spans="1:11" ht="12.75" customHeight="1">
      <c r="A495" s="327"/>
      <c r="B495" s="345"/>
      <c r="C495" s="284"/>
      <c r="D495" s="308" t="s">
        <v>146</v>
      </c>
      <c r="E495" s="23">
        <f>E496+E497</f>
        <v>210326</v>
      </c>
      <c r="F495" s="24">
        <f>F497</f>
        <v>0</v>
      </c>
      <c r="G495" s="24">
        <f>G496+G497</f>
        <v>0</v>
      </c>
      <c r="H495" s="23">
        <f>H496+H497</f>
        <v>0</v>
      </c>
      <c r="I495" s="109">
        <v>0</v>
      </c>
      <c r="J495" s="59">
        <f aca="true" t="shared" si="45" ref="J495:J500">H495/E495*100</f>
        <v>0</v>
      </c>
      <c r="K495" s="292"/>
    </row>
    <row r="496" spans="1:11" ht="12.75" customHeight="1">
      <c r="A496" s="327"/>
      <c r="B496" s="327"/>
      <c r="C496" s="332"/>
      <c r="D496" s="285" t="s">
        <v>111</v>
      </c>
      <c r="E496" s="60">
        <f>E519</f>
        <v>0</v>
      </c>
      <c r="F496" s="61">
        <v>0</v>
      </c>
      <c r="G496" s="61">
        <f>G519</f>
        <v>0</v>
      </c>
      <c r="H496" s="60">
        <f>H519</f>
        <v>0</v>
      </c>
      <c r="I496" s="58">
        <v>0</v>
      </c>
      <c r="J496" s="59">
        <v>0</v>
      </c>
      <c r="K496" s="292"/>
    </row>
    <row r="497" spans="1:11" ht="12.75" customHeight="1">
      <c r="A497" s="327"/>
      <c r="B497" s="327"/>
      <c r="C497" s="332"/>
      <c r="D497" s="285" t="s">
        <v>107</v>
      </c>
      <c r="E497" s="60">
        <f>SUM(E498:E501)</f>
        <v>210326</v>
      </c>
      <c r="F497" s="61">
        <f>SUM(F498:F501)</f>
        <v>0</v>
      </c>
      <c r="G497" s="61">
        <f>SUM(G498:G501)</f>
        <v>0</v>
      </c>
      <c r="H497" s="60">
        <f>SUM(H498:H501)</f>
        <v>0</v>
      </c>
      <c r="I497" s="58">
        <v>0</v>
      </c>
      <c r="J497" s="59">
        <f t="shared" si="45"/>
        <v>0</v>
      </c>
      <c r="K497" s="292"/>
    </row>
    <row r="498" spans="1:11" ht="12.75" customHeight="1">
      <c r="A498" s="327"/>
      <c r="B498" s="327"/>
      <c r="C498" s="332"/>
      <c r="D498" s="315" t="s">
        <v>109</v>
      </c>
      <c r="E498" s="95">
        <f>E504+E508+E521</f>
        <v>177677.3</v>
      </c>
      <c r="F498" s="96">
        <f>F504+F508+F521</f>
        <v>0</v>
      </c>
      <c r="G498" s="96">
        <f>G504+G508+G521</f>
        <v>0</v>
      </c>
      <c r="H498" s="95">
        <f>H504+H508+H521</f>
        <v>0</v>
      </c>
      <c r="I498" s="492">
        <v>0</v>
      </c>
      <c r="J498" s="98">
        <f t="shared" si="45"/>
        <v>0</v>
      </c>
      <c r="K498" s="292"/>
    </row>
    <row r="499" spans="1:11" ht="12.75" customHeight="1">
      <c r="A499" s="327"/>
      <c r="B499" s="327"/>
      <c r="C499" s="332"/>
      <c r="D499" s="315" t="s">
        <v>112</v>
      </c>
      <c r="E499" s="95">
        <f>E509+E522+E505</f>
        <v>32535.53</v>
      </c>
      <c r="F499" s="96">
        <f>F509+F522+F505</f>
        <v>0</v>
      </c>
      <c r="G499" s="96">
        <f>G509+G522+G505</f>
        <v>0</v>
      </c>
      <c r="H499" s="95">
        <f>H509+H522+H505</f>
        <v>0</v>
      </c>
      <c r="I499" s="492">
        <v>0</v>
      </c>
      <c r="J499" s="98">
        <f t="shared" si="45"/>
        <v>0</v>
      </c>
      <c r="K499" s="292"/>
    </row>
    <row r="500" spans="1:11" ht="12.75" customHeight="1">
      <c r="A500" s="327"/>
      <c r="B500" s="327"/>
      <c r="C500" s="332"/>
      <c r="D500" s="315" t="s">
        <v>110</v>
      </c>
      <c r="E500" s="95">
        <f>E510+E523</f>
        <v>113.17</v>
      </c>
      <c r="F500" s="96">
        <f>F510+F523</f>
        <v>0</v>
      </c>
      <c r="G500" s="96">
        <f>G510+G523</f>
        <v>0</v>
      </c>
      <c r="H500" s="95">
        <f>H510+H523</f>
        <v>0</v>
      </c>
      <c r="I500" s="492">
        <v>0</v>
      </c>
      <c r="J500" s="98">
        <f t="shared" si="45"/>
        <v>0</v>
      </c>
      <c r="K500" s="292"/>
    </row>
    <row r="501" spans="1:11" ht="12.75" customHeight="1">
      <c r="A501" s="327"/>
      <c r="B501" s="327"/>
      <c r="C501" s="332"/>
      <c r="D501" s="315" t="s">
        <v>113</v>
      </c>
      <c r="E501" s="95">
        <v>0</v>
      </c>
      <c r="F501" s="96">
        <v>0</v>
      </c>
      <c r="G501" s="96">
        <v>0</v>
      </c>
      <c r="H501" s="95">
        <v>0</v>
      </c>
      <c r="I501" s="492">
        <v>0</v>
      </c>
      <c r="J501" s="98">
        <v>0</v>
      </c>
      <c r="K501" s="292"/>
    </row>
    <row r="502" spans="1:11" ht="12.75" customHeight="1">
      <c r="A502" s="327"/>
      <c r="B502" s="327"/>
      <c r="C502" s="332"/>
      <c r="D502" s="356" t="s">
        <v>104</v>
      </c>
      <c r="E502" s="51">
        <f aca="true" t="shared" si="46" ref="E502:H503">E503</f>
        <v>15999</v>
      </c>
      <c r="F502" s="52">
        <f t="shared" si="46"/>
        <v>0</v>
      </c>
      <c r="G502" s="52">
        <f t="shared" si="46"/>
        <v>0</v>
      </c>
      <c r="H502" s="51">
        <f t="shared" si="46"/>
        <v>0</v>
      </c>
      <c r="I502" s="53">
        <v>0</v>
      </c>
      <c r="J502" s="106">
        <f>H502/E502*100</f>
        <v>0</v>
      </c>
      <c r="K502" s="292"/>
    </row>
    <row r="503" spans="1:11" ht="12.75" customHeight="1">
      <c r="A503" s="327"/>
      <c r="B503" s="327"/>
      <c r="C503" s="332"/>
      <c r="D503" s="313" t="s">
        <v>107</v>
      </c>
      <c r="E503" s="27">
        <f t="shared" si="46"/>
        <v>15999</v>
      </c>
      <c r="F503" s="28">
        <f t="shared" si="46"/>
        <v>0</v>
      </c>
      <c r="G503" s="28">
        <f>G504+G505</f>
        <v>0</v>
      </c>
      <c r="H503" s="27">
        <f>H504+H505</f>
        <v>0</v>
      </c>
      <c r="I503" s="55">
        <v>0</v>
      </c>
      <c r="J503" s="98">
        <f>H503/E503*100</f>
        <v>0</v>
      </c>
      <c r="K503" s="292"/>
    </row>
    <row r="504" spans="1:11" ht="12.75" customHeight="1">
      <c r="A504" s="327"/>
      <c r="B504" s="327"/>
      <c r="C504" s="332"/>
      <c r="D504" s="311" t="s">
        <v>109</v>
      </c>
      <c r="E504" s="31">
        <v>15999</v>
      </c>
      <c r="F504" s="32">
        <v>0</v>
      </c>
      <c r="G504" s="32">
        <v>0</v>
      </c>
      <c r="H504" s="31">
        <v>0</v>
      </c>
      <c r="I504" s="99">
        <v>0</v>
      </c>
      <c r="J504" s="98">
        <f>H504/E504*100</f>
        <v>0</v>
      </c>
      <c r="K504" s="292"/>
    </row>
    <row r="505" spans="1:11" ht="12.75" customHeight="1">
      <c r="A505" s="327"/>
      <c r="B505" s="327"/>
      <c r="C505" s="332"/>
      <c r="D505" s="311" t="s">
        <v>112</v>
      </c>
      <c r="E505" s="31">
        <v>9000</v>
      </c>
      <c r="F505" s="32">
        <v>0</v>
      </c>
      <c r="G505" s="32">
        <v>0</v>
      </c>
      <c r="H505" s="31">
        <v>0</v>
      </c>
      <c r="I505" s="99">
        <v>0</v>
      </c>
      <c r="J505" s="98">
        <v>0</v>
      </c>
      <c r="K505" s="292"/>
    </row>
    <row r="506" spans="1:14" ht="12.75" customHeight="1">
      <c r="A506" s="327"/>
      <c r="B506" s="327"/>
      <c r="C506" s="332"/>
      <c r="D506" s="356" t="s">
        <v>72</v>
      </c>
      <c r="E506" s="51">
        <v>0</v>
      </c>
      <c r="F506" s="52">
        <v>0</v>
      </c>
      <c r="G506" s="52">
        <v>0</v>
      </c>
      <c r="H506" s="51">
        <f>H507</f>
        <v>0</v>
      </c>
      <c r="I506" s="53">
        <v>0</v>
      </c>
      <c r="J506" s="54">
        <v>0</v>
      </c>
      <c r="K506" s="292"/>
      <c r="N506" s="1" t="s">
        <v>152</v>
      </c>
    </row>
    <row r="507" spans="1:11" ht="12.75" customHeight="1">
      <c r="A507" s="327"/>
      <c r="B507" s="327"/>
      <c r="C507" s="332"/>
      <c r="D507" s="313" t="s">
        <v>107</v>
      </c>
      <c r="E507" s="27">
        <f>SUM(E508:E510)</f>
        <v>62410</v>
      </c>
      <c r="F507" s="28">
        <v>0</v>
      </c>
      <c r="G507" s="28">
        <v>0</v>
      </c>
      <c r="H507" s="27">
        <f>H508+H509+H510</f>
        <v>0</v>
      </c>
      <c r="I507" s="55">
        <v>0</v>
      </c>
      <c r="J507" s="59">
        <f>H507/E507*100</f>
        <v>0</v>
      </c>
      <c r="K507" s="292"/>
    </row>
    <row r="508" spans="1:11" ht="12.75" customHeight="1">
      <c r="A508" s="327"/>
      <c r="B508" s="327"/>
      <c r="C508" s="332"/>
      <c r="D508" s="311" t="s">
        <v>109</v>
      </c>
      <c r="E508" s="31">
        <v>55074</v>
      </c>
      <c r="F508" s="32">
        <v>0</v>
      </c>
      <c r="G508" s="32">
        <v>0</v>
      </c>
      <c r="H508" s="31">
        <v>0</v>
      </c>
      <c r="I508" s="99">
        <v>0</v>
      </c>
      <c r="J508" s="98">
        <f>H508/E508*100</f>
        <v>0</v>
      </c>
      <c r="K508" s="292"/>
    </row>
    <row r="509" spans="1:11" ht="12.75" customHeight="1">
      <c r="A509" s="327"/>
      <c r="B509" s="327"/>
      <c r="C509" s="332"/>
      <c r="D509" s="311" t="s">
        <v>112</v>
      </c>
      <c r="E509" s="31">
        <v>7336</v>
      </c>
      <c r="F509" s="32">
        <v>0</v>
      </c>
      <c r="G509" s="32">
        <v>0</v>
      </c>
      <c r="H509" s="31">
        <v>0</v>
      </c>
      <c r="I509" s="99">
        <v>0</v>
      </c>
      <c r="J509" s="98">
        <f>H509/E509*100</f>
        <v>0</v>
      </c>
      <c r="K509" s="292"/>
    </row>
    <row r="510" spans="1:11" ht="12.75" customHeight="1">
      <c r="A510" s="352"/>
      <c r="B510" s="352"/>
      <c r="C510" s="332"/>
      <c r="D510" s="311" t="s">
        <v>110</v>
      </c>
      <c r="E510" s="31">
        <v>0</v>
      </c>
      <c r="F510" s="32">
        <v>0</v>
      </c>
      <c r="G510" s="32">
        <v>0</v>
      </c>
      <c r="H510" s="31">
        <v>0</v>
      </c>
      <c r="I510" s="99">
        <v>0</v>
      </c>
      <c r="J510" s="98">
        <v>0</v>
      </c>
      <c r="K510" s="292"/>
    </row>
    <row r="511" spans="1:11" ht="12.75" customHeight="1">
      <c r="A511" s="318"/>
      <c r="B511" s="318"/>
      <c r="C511" s="318"/>
      <c r="D511" s="370"/>
      <c r="E511" s="462"/>
      <c r="F511" s="203"/>
      <c r="G511" s="203"/>
      <c r="H511" s="462"/>
      <c r="I511" s="463"/>
      <c r="J511" s="416"/>
      <c r="K511" s="292"/>
    </row>
    <row r="512" spans="1:11" ht="12.75" customHeight="1">
      <c r="A512" s="318"/>
      <c r="B512" s="318"/>
      <c r="C512" s="318"/>
      <c r="D512" s="370"/>
      <c r="E512" s="195" t="s">
        <v>192</v>
      </c>
      <c r="F512" s="203"/>
      <c r="G512" s="203"/>
      <c r="H512" s="462"/>
      <c r="I512" s="463"/>
      <c r="J512" s="416"/>
      <c r="K512" s="292"/>
    </row>
    <row r="513" spans="1:11" ht="12.75" customHeight="1">
      <c r="A513" s="318"/>
      <c r="B513" s="318"/>
      <c r="C513" s="318"/>
      <c r="D513" s="370"/>
      <c r="E513" s="462"/>
      <c r="F513" s="203"/>
      <c r="G513" s="203"/>
      <c r="H513" s="462"/>
      <c r="I513" s="463"/>
      <c r="J513" s="416"/>
      <c r="K513" s="292"/>
    </row>
    <row r="514" spans="1:11" ht="12.75" customHeight="1">
      <c r="A514" s="250"/>
      <c r="B514" s="251"/>
      <c r="C514" s="250"/>
      <c r="D514" s="252"/>
      <c r="E514" s="253" t="s">
        <v>1</v>
      </c>
      <c r="F514" s="254" t="s">
        <v>56</v>
      </c>
      <c r="G514" s="255" t="s">
        <v>57</v>
      </c>
      <c r="H514" s="253" t="s">
        <v>1</v>
      </c>
      <c r="I514" s="256" t="s">
        <v>58</v>
      </c>
      <c r="J514" s="257"/>
      <c r="K514" s="292"/>
    </row>
    <row r="515" spans="1:11" ht="12.75" customHeight="1">
      <c r="A515" s="258" t="s">
        <v>53</v>
      </c>
      <c r="B515" s="259" t="s">
        <v>54</v>
      </c>
      <c r="C515" s="258" t="s">
        <v>2</v>
      </c>
      <c r="D515" s="260" t="s">
        <v>55</v>
      </c>
      <c r="E515" s="261" t="s">
        <v>153</v>
      </c>
      <c r="F515" s="262" t="s">
        <v>59</v>
      </c>
      <c r="G515" s="263" t="s">
        <v>60</v>
      </c>
      <c r="H515" s="261" t="s">
        <v>178</v>
      </c>
      <c r="I515" s="264"/>
      <c r="J515" s="265"/>
      <c r="K515" s="292"/>
    </row>
    <row r="516" spans="1:11" ht="12.75" customHeight="1">
      <c r="A516" s="266"/>
      <c r="B516" s="267"/>
      <c r="C516" s="266"/>
      <c r="D516" s="268"/>
      <c r="E516" s="269"/>
      <c r="F516" s="270" t="s">
        <v>177</v>
      </c>
      <c r="G516" s="271" t="s">
        <v>61</v>
      </c>
      <c r="H516" s="269"/>
      <c r="I516" s="272" t="s">
        <v>62</v>
      </c>
      <c r="J516" s="273" t="s">
        <v>63</v>
      </c>
      <c r="K516" s="292"/>
    </row>
    <row r="517" spans="1:11" ht="12.75" customHeight="1">
      <c r="A517" s="275">
        <v>1</v>
      </c>
      <c r="B517" s="275">
        <v>2</v>
      </c>
      <c r="C517" s="275">
        <v>3</v>
      </c>
      <c r="D517" s="275">
        <v>4</v>
      </c>
      <c r="E517" s="276">
        <v>5</v>
      </c>
      <c r="F517" s="276">
        <v>6</v>
      </c>
      <c r="G517" s="276">
        <v>7</v>
      </c>
      <c r="H517" s="277">
        <v>8</v>
      </c>
      <c r="I517" s="278">
        <v>9</v>
      </c>
      <c r="J517" s="279">
        <v>10</v>
      </c>
      <c r="K517" s="292"/>
    </row>
    <row r="518" spans="1:11" ht="12.75" customHeight="1">
      <c r="A518" s="354"/>
      <c r="B518" s="288"/>
      <c r="C518" s="332"/>
      <c r="D518" s="356" t="s">
        <v>120</v>
      </c>
      <c r="E518" s="51">
        <f>E519+E520</f>
        <v>122917</v>
      </c>
      <c r="F518" s="52">
        <v>0</v>
      </c>
      <c r="G518" s="52">
        <v>0</v>
      </c>
      <c r="H518" s="51">
        <f>H520+H519</f>
        <v>0</v>
      </c>
      <c r="I518" s="53">
        <v>0</v>
      </c>
      <c r="J518" s="106">
        <v>0</v>
      </c>
      <c r="K518" s="292"/>
    </row>
    <row r="519" spans="1:11" ht="12.75" customHeight="1">
      <c r="A519" s="327"/>
      <c r="B519" s="287"/>
      <c r="C519" s="332"/>
      <c r="D519" s="313" t="s">
        <v>111</v>
      </c>
      <c r="E519" s="27"/>
      <c r="F519" s="28">
        <v>0</v>
      </c>
      <c r="G519" s="28">
        <v>0</v>
      </c>
      <c r="H519" s="27">
        <v>0</v>
      </c>
      <c r="I519" s="55">
        <v>0</v>
      </c>
      <c r="J519" s="59">
        <v>0</v>
      </c>
      <c r="K519" s="292"/>
    </row>
    <row r="520" spans="1:11" ht="12.75" customHeight="1">
      <c r="A520" s="327"/>
      <c r="B520" s="287"/>
      <c r="C520" s="332"/>
      <c r="D520" s="313" t="s">
        <v>107</v>
      </c>
      <c r="E520" s="27">
        <f>E521+E522+E523</f>
        <v>122917</v>
      </c>
      <c r="F520" s="28">
        <v>0</v>
      </c>
      <c r="G520" s="28">
        <v>0</v>
      </c>
      <c r="H520" s="27">
        <f>H521+H522+H523</f>
        <v>0</v>
      </c>
      <c r="I520" s="55">
        <v>0</v>
      </c>
      <c r="J520" s="59">
        <v>0</v>
      </c>
      <c r="K520" s="292"/>
    </row>
    <row r="521" spans="1:11" ht="12.75" customHeight="1">
      <c r="A521" s="327"/>
      <c r="B521" s="287"/>
      <c r="C521" s="332"/>
      <c r="D521" s="311" t="s">
        <v>109</v>
      </c>
      <c r="E521" s="31">
        <v>106604.3</v>
      </c>
      <c r="F521" s="32">
        <v>0</v>
      </c>
      <c r="G521" s="32">
        <v>0</v>
      </c>
      <c r="H521" s="31">
        <v>0</v>
      </c>
      <c r="I521" s="99">
        <v>0</v>
      </c>
      <c r="J521" s="98">
        <v>0</v>
      </c>
      <c r="K521" s="292"/>
    </row>
    <row r="522" spans="1:11" ht="12.75" customHeight="1">
      <c r="A522" s="327"/>
      <c r="B522" s="287"/>
      <c r="C522" s="332"/>
      <c r="D522" s="311" t="s">
        <v>112</v>
      </c>
      <c r="E522" s="31">
        <v>16199.53</v>
      </c>
      <c r="F522" s="32">
        <v>0</v>
      </c>
      <c r="G522" s="32">
        <v>0</v>
      </c>
      <c r="H522" s="31">
        <v>0</v>
      </c>
      <c r="I522" s="99">
        <v>0</v>
      </c>
      <c r="J522" s="98">
        <v>0</v>
      </c>
      <c r="K522" s="292"/>
    </row>
    <row r="523" spans="1:11" ht="12.75" customHeight="1">
      <c r="A523" s="327"/>
      <c r="B523" s="287"/>
      <c r="C523" s="332"/>
      <c r="D523" s="311" t="s">
        <v>110</v>
      </c>
      <c r="E523" s="31">
        <v>113.17</v>
      </c>
      <c r="F523" s="32">
        <v>0</v>
      </c>
      <c r="G523" s="32">
        <v>0</v>
      </c>
      <c r="H523" s="31">
        <v>0</v>
      </c>
      <c r="I523" s="99">
        <v>0</v>
      </c>
      <c r="J523" s="98">
        <v>0</v>
      </c>
      <c r="K523" s="292"/>
    </row>
    <row r="524" spans="1:11" ht="12.75" customHeight="1">
      <c r="A524" s="327"/>
      <c r="B524" s="339">
        <v>80151</v>
      </c>
      <c r="C524" s="284"/>
      <c r="D524" s="302" t="s">
        <v>167</v>
      </c>
      <c r="E524" s="27">
        <v>0</v>
      </c>
      <c r="F524" s="28">
        <f>F525</f>
        <v>222710</v>
      </c>
      <c r="G524" s="28">
        <f>G525</f>
        <v>255468</v>
      </c>
      <c r="H524" s="27">
        <f>H525</f>
        <v>255468</v>
      </c>
      <c r="I524" s="492">
        <f aca="true" t="shared" si="47" ref="I524:I530">H524/G524*100</f>
        <v>100</v>
      </c>
      <c r="J524" s="59">
        <v>0</v>
      </c>
      <c r="K524" s="292"/>
    </row>
    <row r="525" spans="1:11" ht="12.75" customHeight="1">
      <c r="A525" s="327"/>
      <c r="B525" s="327"/>
      <c r="C525" s="332"/>
      <c r="D525" s="518" t="s">
        <v>135</v>
      </c>
      <c r="E525" s="51">
        <v>0</v>
      </c>
      <c r="F525" s="52">
        <f>F527</f>
        <v>222710</v>
      </c>
      <c r="G525" s="52">
        <f>G526+G527</f>
        <v>255468</v>
      </c>
      <c r="H525" s="51">
        <f>H526+H527</f>
        <v>255468</v>
      </c>
      <c r="I525" s="492">
        <f t="shared" si="47"/>
        <v>100</v>
      </c>
      <c r="J525" s="106">
        <v>0</v>
      </c>
      <c r="K525" s="292"/>
    </row>
    <row r="526" spans="1:11" ht="12.75" customHeight="1">
      <c r="A526" s="327"/>
      <c r="B526" s="327"/>
      <c r="C526" s="332"/>
      <c r="D526" s="285" t="s">
        <v>111</v>
      </c>
      <c r="E526" s="27">
        <v>0</v>
      </c>
      <c r="F526" s="28">
        <v>0</v>
      </c>
      <c r="G526" s="28">
        <v>1100</v>
      </c>
      <c r="H526" s="27">
        <v>1100</v>
      </c>
      <c r="I526" s="492">
        <f t="shared" si="47"/>
        <v>100</v>
      </c>
      <c r="J526" s="59">
        <v>0</v>
      </c>
      <c r="K526" s="292"/>
    </row>
    <row r="527" spans="1:11" ht="12.75" customHeight="1">
      <c r="A527" s="327"/>
      <c r="B527" s="327"/>
      <c r="C527" s="332"/>
      <c r="D527" s="285" t="s">
        <v>107</v>
      </c>
      <c r="E527" s="27">
        <v>0</v>
      </c>
      <c r="F527" s="28">
        <f>SUM(F528:F530)</f>
        <v>222710</v>
      </c>
      <c r="G527" s="28">
        <f>SUM(G528:G530)</f>
        <v>254368</v>
      </c>
      <c r="H527" s="27">
        <f>H528+H529+H530</f>
        <v>254368</v>
      </c>
      <c r="I527" s="492">
        <f t="shared" si="47"/>
        <v>100</v>
      </c>
      <c r="J527" s="59">
        <v>0</v>
      </c>
      <c r="K527" s="292"/>
    </row>
    <row r="528" spans="1:11" ht="12.75" customHeight="1">
      <c r="A528" s="327"/>
      <c r="B528" s="327"/>
      <c r="C528" s="332"/>
      <c r="D528" s="315" t="s">
        <v>109</v>
      </c>
      <c r="E528" s="31">
        <v>0</v>
      </c>
      <c r="F528" s="32">
        <v>183309</v>
      </c>
      <c r="G528" s="32">
        <v>228592</v>
      </c>
      <c r="H528" s="31">
        <v>228592.31</v>
      </c>
      <c r="I528" s="492">
        <f t="shared" si="47"/>
        <v>100.00013561279484</v>
      </c>
      <c r="J528" s="98">
        <v>0</v>
      </c>
      <c r="K528" s="292"/>
    </row>
    <row r="529" spans="1:11" ht="12.75" customHeight="1">
      <c r="A529" s="327"/>
      <c r="B529" s="327"/>
      <c r="C529" s="332"/>
      <c r="D529" s="315" t="s">
        <v>112</v>
      </c>
      <c r="E529" s="31">
        <v>0</v>
      </c>
      <c r="F529" s="32">
        <v>39101</v>
      </c>
      <c r="G529" s="32">
        <v>25516</v>
      </c>
      <c r="H529" s="31">
        <v>25515.85</v>
      </c>
      <c r="I529" s="492">
        <f t="shared" si="47"/>
        <v>99.99941213356325</v>
      </c>
      <c r="J529" s="98">
        <v>0</v>
      </c>
      <c r="K529" s="292"/>
    </row>
    <row r="530" spans="1:11" ht="12.75" customHeight="1">
      <c r="A530" s="327"/>
      <c r="B530" s="352"/>
      <c r="C530" s="332"/>
      <c r="D530" s="315" t="s">
        <v>110</v>
      </c>
      <c r="E530" s="31">
        <v>0</v>
      </c>
      <c r="F530" s="32">
        <v>300</v>
      </c>
      <c r="G530" s="32">
        <v>260</v>
      </c>
      <c r="H530" s="31">
        <v>259.84</v>
      </c>
      <c r="I530" s="492">
        <f t="shared" si="47"/>
        <v>99.93846153846152</v>
      </c>
      <c r="J530" s="98">
        <v>0</v>
      </c>
      <c r="K530" s="292"/>
    </row>
    <row r="531" spans="1:11" ht="12.75" customHeight="1">
      <c r="A531" s="327"/>
      <c r="B531" s="326">
        <v>80152</v>
      </c>
      <c r="C531" s="284"/>
      <c r="D531" s="308" t="s">
        <v>141</v>
      </c>
      <c r="E531" s="23"/>
      <c r="F531" s="24"/>
      <c r="G531" s="24"/>
      <c r="H531" s="23"/>
      <c r="I531" s="492"/>
      <c r="J531" s="101"/>
      <c r="K531" s="292"/>
    </row>
    <row r="532" spans="1:11" ht="12.75" customHeight="1">
      <c r="A532" s="327"/>
      <c r="B532" s="326"/>
      <c r="C532" s="284"/>
      <c r="D532" s="308" t="s">
        <v>142</v>
      </c>
      <c r="E532" s="23"/>
      <c r="F532" s="24"/>
      <c r="G532" s="24"/>
      <c r="H532" s="23"/>
      <c r="I532" s="109"/>
      <c r="J532" s="101"/>
      <c r="K532" s="292"/>
    </row>
    <row r="533" spans="1:11" ht="12.75" customHeight="1">
      <c r="A533" s="327"/>
      <c r="B533" s="326"/>
      <c r="C533" s="284"/>
      <c r="D533" s="308" t="s">
        <v>143</v>
      </c>
      <c r="E533" s="23"/>
      <c r="F533" s="24"/>
      <c r="G533" s="24"/>
      <c r="H533" s="23"/>
      <c r="I533" s="109"/>
      <c r="J533" s="101"/>
      <c r="K533" s="292"/>
    </row>
    <row r="534" spans="1:11" ht="12.75" customHeight="1">
      <c r="A534" s="327"/>
      <c r="B534" s="326"/>
      <c r="C534" s="284"/>
      <c r="D534" s="308" t="s">
        <v>209</v>
      </c>
      <c r="E534" s="23"/>
      <c r="F534" s="24"/>
      <c r="G534" s="24"/>
      <c r="H534" s="23"/>
      <c r="I534" s="109"/>
      <c r="J534" s="101"/>
      <c r="K534" s="292"/>
    </row>
    <row r="535" spans="1:11" ht="12.75" customHeight="1">
      <c r="A535" s="327"/>
      <c r="B535" s="326"/>
      <c r="C535" s="284"/>
      <c r="D535" s="308" t="s">
        <v>144</v>
      </c>
      <c r="E535" s="23"/>
      <c r="F535" s="24"/>
      <c r="G535" s="24"/>
      <c r="H535" s="23"/>
      <c r="I535" s="109"/>
      <c r="J535" s="101"/>
      <c r="K535" s="292"/>
    </row>
    <row r="536" spans="1:11" ht="12.75" customHeight="1">
      <c r="A536" s="327"/>
      <c r="B536" s="326"/>
      <c r="C536" s="284"/>
      <c r="D536" s="308" t="s">
        <v>145</v>
      </c>
      <c r="E536" s="23"/>
      <c r="F536" s="24"/>
      <c r="G536" s="24"/>
      <c r="H536" s="23"/>
      <c r="I536" s="109"/>
      <c r="J536" s="101"/>
      <c r="K536" s="292"/>
    </row>
    <row r="537" spans="1:11" ht="12.75" customHeight="1">
      <c r="A537" s="327"/>
      <c r="B537" s="326"/>
      <c r="C537" s="284"/>
      <c r="D537" s="308" t="s">
        <v>146</v>
      </c>
      <c r="E537" s="23">
        <f>E538+E539</f>
        <v>0</v>
      </c>
      <c r="F537" s="24">
        <f>F539</f>
        <v>341116</v>
      </c>
      <c r="G537" s="24">
        <f>G538+G539</f>
        <v>270012</v>
      </c>
      <c r="H537" s="23">
        <f>H538+H539</f>
        <v>270012</v>
      </c>
      <c r="I537" s="109">
        <f>H537/G537*100</f>
        <v>100</v>
      </c>
      <c r="J537" s="59">
        <v>0</v>
      </c>
      <c r="K537" s="292"/>
    </row>
    <row r="538" spans="1:11" ht="12.75" customHeight="1">
      <c r="A538" s="327"/>
      <c r="B538" s="287"/>
      <c r="C538" s="332"/>
      <c r="D538" s="285" t="s">
        <v>111</v>
      </c>
      <c r="E538" s="60">
        <f>E555</f>
        <v>0</v>
      </c>
      <c r="F538" s="61">
        <v>0</v>
      </c>
      <c r="G538" s="61">
        <f>G555</f>
        <v>500</v>
      </c>
      <c r="H538" s="60">
        <f>H555</f>
        <v>500</v>
      </c>
      <c r="I538" s="58">
        <v>100</v>
      </c>
      <c r="J538" s="491">
        <v>0</v>
      </c>
      <c r="K538" s="292"/>
    </row>
    <row r="539" spans="1:11" ht="12.75" customHeight="1">
      <c r="A539" s="327"/>
      <c r="B539" s="287"/>
      <c r="C539" s="332"/>
      <c r="D539" s="285" t="s">
        <v>107</v>
      </c>
      <c r="E539" s="60">
        <f>SUM(E540:E543)</f>
        <v>0</v>
      </c>
      <c r="F539" s="61">
        <f>SUM(F540:F543)</f>
        <v>341116</v>
      </c>
      <c r="G539" s="61">
        <f>SUM(G540:G543)</f>
        <v>269512</v>
      </c>
      <c r="H539" s="60">
        <f>SUM(H540:H543)</f>
        <v>269512</v>
      </c>
      <c r="I539" s="58">
        <f>H539/G539*100</f>
        <v>100</v>
      </c>
      <c r="J539" s="59">
        <v>0</v>
      </c>
      <c r="K539" s="292"/>
    </row>
    <row r="540" spans="1:11" ht="12.75" customHeight="1">
      <c r="A540" s="327"/>
      <c r="B540" s="287"/>
      <c r="C540" s="332"/>
      <c r="D540" s="315" t="s">
        <v>109</v>
      </c>
      <c r="E540" s="95">
        <f>E546+E551+E557</f>
        <v>0</v>
      </c>
      <c r="F540" s="96">
        <f>F546+F551+F557</f>
        <v>270903</v>
      </c>
      <c r="G540" s="96">
        <f>G546+G551+G557</f>
        <v>238215</v>
      </c>
      <c r="H540" s="95">
        <f>H546+H551+H557</f>
        <v>238214.32</v>
      </c>
      <c r="I540" s="492">
        <f>H540/G540*100</f>
        <v>99.99971454358459</v>
      </c>
      <c r="J540" s="98">
        <v>0</v>
      </c>
      <c r="K540" s="292"/>
    </row>
    <row r="541" spans="1:11" ht="12.75" customHeight="1">
      <c r="A541" s="327"/>
      <c r="B541" s="287"/>
      <c r="C541" s="332"/>
      <c r="D541" s="315" t="s">
        <v>112</v>
      </c>
      <c r="E541" s="95">
        <f>E552+E558+E547</f>
        <v>0</v>
      </c>
      <c r="F541" s="96">
        <f>F552+F558+F547</f>
        <v>70006</v>
      </c>
      <c r="G541" s="96">
        <f>G552+G558+G547</f>
        <v>31093</v>
      </c>
      <c r="H541" s="95">
        <f>H552+H558+H547</f>
        <v>31093.28</v>
      </c>
      <c r="I541" s="492">
        <f>H541/G541*100</f>
        <v>100.00090052423374</v>
      </c>
      <c r="J541" s="98">
        <v>0</v>
      </c>
      <c r="K541" s="292"/>
    </row>
    <row r="542" spans="1:11" ht="12.75" customHeight="1">
      <c r="A542" s="327"/>
      <c r="B542" s="287"/>
      <c r="C542" s="332"/>
      <c r="D542" s="315" t="s">
        <v>110</v>
      </c>
      <c r="E542" s="95">
        <f>E553+E559</f>
        <v>0</v>
      </c>
      <c r="F542" s="96">
        <f>F553+F559+F548</f>
        <v>207</v>
      </c>
      <c r="G542" s="96">
        <f>G553+G559+G548</f>
        <v>204</v>
      </c>
      <c r="H542" s="95">
        <f>H553+H559+H548</f>
        <v>204.4</v>
      </c>
      <c r="I542" s="492">
        <f>H542/G542*100</f>
        <v>100.19607843137254</v>
      </c>
      <c r="J542" s="98">
        <v>0</v>
      </c>
      <c r="K542" s="292"/>
    </row>
    <row r="543" spans="1:11" ht="12.75" customHeight="1">
      <c r="A543" s="327"/>
      <c r="B543" s="287"/>
      <c r="C543" s="332"/>
      <c r="D543" s="315" t="s">
        <v>113</v>
      </c>
      <c r="E543" s="95">
        <v>0</v>
      </c>
      <c r="F543" s="96">
        <v>0</v>
      </c>
      <c r="G543" s="96">
        <v>0</v>
      </c>
      <c r="H543" s="95">
        <v>0</v>
      </c>
      <c r="I543" s="492">
        <v>0</v>
      </c>
      <c r="J543" s="98">
        <v>0</v>
      </c>
      <c r="K543" s="292"/>
    </row>
    <row r="544" spans="1:11" ht="12.75" customHeight="1">
      <c r="A544" s="327"/>
      <c r="B544" s="287"/>
      <c r="C544" s="332"/>
      <c r="D544" s="356" t="s">
        <v>104</v>
      </c>
      <c r="E544" s="51">
        <f aca="true" t="shared" si="48" ref="E544:H545">E545</f>
        <v>0</v>
      </c>
      <c r="F544" s="52">
        <f t="shared" si="48"/>
        <v>80620</v>
      </c>
      <c r="G544" s="52">
        <f t="shared" si="48"/>
        <v>38256</v>
      </c>
      <c r="H544" s="51">
        <f t="shared" si="48"/>
        <v>38256</v>
      </c>
      <c r="I544" s="53">
        <f>H544/G544*100</f>
        <v>100</v>
      </c>
      <c r="J544" s="106">
        <v>0</v>
      </c>
      <c r="K544" s="292"/>
    </row>
    <row r="545" spans="1:11" ht="12.75" customHeight="1">
      <c r="A545" s="327"/>
      <c r="B545" s="287"/>
      <c r="C545" s="332"/>
      <c r="D545" s="313" t="s">
        <v>107</v>
      </c>
      <c r="E545" s="27">
        <f t="shared" si="48"/>
        <v>0</v>
      </c>
      <c r="F545" s="28">
        <f>F546+F547+F548</f>
        <v>80620</v>
      </c>
      <c r="G545" s="28">
        <f>G546+G547</f>
        <v>38256</v>
      </c>
      <c r="H545" s="27">
        <f>H546+H547</f>
        <v>38256</v>
      </c>
      <c r="I545" s="55">
        <f>H545/G545*100</f>
        <v>100</v>
      </c>
      <c r="J545" s="98">
        <v>0</v>
      </c>
      <c r="K545" s="292"/>
    </row>
    <row r="546" spans="1:11" ht="12.75" customHeight="1">
      <c r="A546" s="327"/>
      <c r="B546" s="287"/>
      <c r="C546" s="332"/>
      <c r="D546" s="311" t="s">
        <v>109</v>
      </c>
      <c r="E546" s="31">
        <v>0</v>
      </c>
      <c r="F546" s="32">
        <v>76760</v>
      </c>
      <c r="G546" s="32">
        <v>34596</v>
      </c>
      <c r="H546" s="31">
        <v>34596</v>
      </c>
      <c r="I546" s="99">
        <f>H546/G546*100</f>
        <v>100</v>
      </c>
      <c r="J546" s="98">
        <v>0</v>
      </c>
      <c r="K546" s="292"/>
    </row>
    <row r="547" spans="1:11" ht="12.75" customHeight="1">
      <c r="A547" s="327"/>
      <c r="B547" s="287"/>
      <c r="C547" s="332"/>
      <c r="D547" s="311" t="s">
        <v>112</v>
      </c>
      <c r="E547" s="31">
        <v>0</v>
      </c>
      <c r="F547" s="32">
        <v>3760</v>
      </c>
      <c r="G547" s="32">
        <v>3660</v>
      </c>
      <c r="H547" s="31">
        <v>3660</v>
      </c>
      <c r="I547" s="99">
        <v>100</v>
      </c>
      <c r="J547" s="98">
        <v>0</v>
      </c>
      <c r="K547" s="292"/>
    </row>
    <row r="548" spans="1:11" ht="12.75" customHeight="1">
      <c r="A548" s="327"/>
      <c r="B548" s="287"/>
      <c r="C548" s="332"/>
      <c r="D548" s="311" t="s">
        <v>110</v>
      </c>
      <c r="E548" s="31">
        <v>0</v>
      </c>
      <c r="F548" s="32">
        <v>100</v>
      </c>
      <c r="G548" s="32">
        <v>100</v>
      </c>
      <c r="H548" s="31">
        <v>100</v>
      </c>
      <c r="I548" s="99">
        <v>100</v>
      </c>
      <c r="J548" s="98">
        <v>0</v>
      </c>
      <c r="K548" s="292"/>
    </row>
    <row r="549" spans="1:11" ht="12.75" customHeight="1">
      <c r="A549" s="327"/>
      <c r="B549" s="287"/>
      <c r="C549" s="332"/>
      <c r="D549" s="356" t="s">
        <v>72</v>
      </c>
      <c r="E549" s="51">
        <v>0</v>
      </c>
      <c r="F549" s="52">
        <f>F550</f>
        <v>98995</v>
      </c>
      <c r="G549" s="52">
        <f>G550</f>
        <v>101117</v>
      </c>
      <c r="H549" s="51">
        <f>H550</f>
        <v>101117</v>
      </c>
      <c r="I549" s="53">
        <f>H549/G549*100</f>
        <v>100</v>
      </c>
      <c r="J549" s="54">
        <v>0</v>
      </c>
      <c r="K549" s="292"/>
    </row>
    <row r="550" spans="1:11" ht="12.75" customHeight="1">
      <c r="A550" s="327"/>
      <c r="B550" s="287"/>
      <c r="C550" s="332"/>
      <c r="D550" s="313" t="s">
        <v>107</v>
      </c>
      <c r="E550" s="27">
        <f>SUM(E551:E553)</f>
        <v>0</v>
      </c>
      <c r="F550" s="28">
        <f>SUM(F551:F553)</f>
        <v>98995</v>
      </c>
      <c r="G550" s="28">
        <f>G551+G552+G553</f>
        <v>101117</v>
      </c>
      <c r="H550" s="27">
        <f>H551+H552+H553</f>
        <v>101117</v>
      </c>
      <c r="I550" s="55">
        <f>H550/G550*100</f>
        <v>100</v>
      </c>
      <c r="J550" s="59">
        <v>0</v>
      </c>
      <c r="K550" s="292"/>
    </row>
    <row r="551" spans="1:11" ht="12.75" customHeight="1">
      <c r="A551" s="327"/>
      <c r="B551" s="287"/>
      <c r="C551" s="332"/>
      <c r="D551" s="311" t="s">
        <v>109</v>
      </c>
      <c r="E551" s="31">
        <v>0</v>
      </c>
      <c r="F551" s="32">
        <v>88143</v>
      </c>
      <c r="G551" s="32">
        <v>88143</v>
      </c>
      <c r="H551" s="31">
        <v>88142.43</v>
      </c>
      <c r="I551" s="99">
        <f>H551/G551*100</f>
        <v>99.99935332357646</v>
      </c>
      <c r="J551" s="98">
        <v>0</v>
      </c>
      <c r="K551" s="292"/>
    </row>
    <row r="552" spans="1:11" ht="12.75" customHeight="1">
      <c r="A552" s="327"/>
      <c r="B552" s="287"/>
      <c r="C552" s="332"/>
      <c r="D552" s="311" t="s">
        <v>112</v>
      </c>
      <c r="E552" s="31">
        <v>0</v>
      </c>
      <c r="F552" s="32">
        <v>10852</v>
      </c>
      <c r="G552" s="32">
        <v>12974</v>
      </c>
      <c r="H552" s="31">
        <v>12974.57</v>
      </c>
      <c r="I552" s="99">
        <f>H552/G552*100</f>
        <v>100.00439340218898</v>
      </c>
      <c r="J552" s="98">
        <v>0</v>
      </c>
      <c r="K552" s="292"/>
    </row>
    <row r="553" spans="1:11" ht="12.75" customHeight="1">
      <c r="A553" s="327"/>
      <c r="B553" s="287"/>
      <c r="C553" s="332"/>
      <c r="D553" s="311" t="s">
        <v>110</v>
      </c>
      <c r="E553" s="31">
        <v>0</v>
      </c>
      <c r="F553" s="32">
        <v>0</v>
      </c>
      <c r="G553" s="32">
        <v>0</v>
      </c>
      <c r="H553" s="31">
        <v>0</v>
      </c>
      <c r="I553" s="99">
        <v>0</v>
      </c>
      <c r="J553" s="98">
        <v>0</v>
      </c>
      <c r="K553" s="292"/>
    </row>
    <row r="554" spans="1:11" ht="12.75" customHeight="1">
      <c r="A554" s="327"/>
      <c r="B554" s="287"/>
      <c r="C554" s="332"/>
      <c r="D554" s="356" t="s">
        <v>120</v>
      </c>
      <c r="E554" s="51">
        <f>E555+E556</f>
        <v>0</v>
      </c>
      <c r="F554" s="52">
        <f>F556</f>
        <v>161501</v>
      </c>
      <c r="G554" s="52">
        <f>G555+G556</f>
        <v>130539</v>
      </c>
      <c r="H554" s="51">
        <f>H556+H555</f>
        <v>130539</v>
      </c>
      <c r="I554" s="53">
        <f>H554/G554*100</f>
        <v>100</v>
      </c>
      <c r="J554" s="106">
        <v>0</v>
      </c>
      <c r="K554" s="292"/>
    </row>
    <row r="555" spans="1:11" ht="12.75" customHeight="1">
      <c r="A555" s="327"/>
      <c r="B555" s="287"/>
      <c r="C555" s="332"/>
      <c r="D555" s="313" t="s">
        <v>111</v>
      </c>
      <c r="E555" s="27">
        <v>0</v>
      </c>
      <c r="F555" s="28">
        <v>0</v>
      </c>
      <c r="G555" s="28">
        <v>500</v>
      </c>
      <c r="H555" s="27">
        <v>500</v>
      </c>
      <c r="I555" s="55">
        <v>100</v>
      </c>
      <c r="J555" s="59">
        <v>0</v>
      </c>
      <c r="K555" s="292"/>
    </row>
    <row r="556" spans="1:11" ht="12.75" customHeight="1">
      <c r="A556" s="327"/>
      <c r="B556" s="287"/>
      <c r="C556" s="332"/>
      <c r="D556" s="313" t="s">
        <v>107</v>
      </c>
      <c r="E556" s="27">
        <v>0</v>
      </c>
      <c r="F556" s="28">
        <f>SUM(F557:F559)</f>
        <v>161501</v>
      </c>
      <c r="G556" s="28">
        <f>G557+G558+G559</f>
        <v>130039</v>
      </c>
      <c r="H556" s="27">
        <f>H557+H558+H559</f>
        <v>130039</v>
      </c>
      <c r="I556" s="55">
        <f>H556/G556*100</f>
        <v>100</v>
      </c>
      <c r="J556" s="59">
        <v>0</v>
      </c>
      <c r="K556" s="292"/>
    </row>
    <row r="557" spans="1:11" ht="12.75" customHeight="1">
      <c r="A557" s="327"/>
      <c r="B557" s="287"/>
      <c r="C557" s="332"/>
      <c r="D557" s="311" t="s">
        <v>109</v>
      </c>
      <c r="E557" s="31">
        <v>0</v>
      </c>
      <c r="F557" s="32">
        <v>106000</v>
      </c>
      <c r="G557" s="32">
        <v>115476</v>
      </c>
      <c r="H557" s="31">
        <v>115475.89</v>
      </c>
      <c r="I557" s="99">
        <f>H557/G557*100</f>
        <v>99.99990474211091</v>
      </c>
      <c r="J557" s="98">
        <v>0</v>
      </c>
      <c r="K557" s="292"/>
    </row>
    <row r="558" spans="1:11" ht="12.75" customHeight="1">
      <c r="A558" s="327"/>
      <c r="B558" s="287"/>
      <c r="C558" s="332"/>
      <c r="D558" s="311" t="s">
        <v>112</v>
      </c>
      <c r="E558" s="31">
        <v>0</v>
      </c>
      <c r="F558" s="32">
        <v>55394</v>
      </c>
      <c r="G558" s="32">
        <v>14459</v>
      </c>
      <c r="H558" s="31">
        <v>14458.71</v>
      </c>
      <c r="I558" s="99">
        <f>H558/G558*100</f>
        <v>99.99799432879175</v>
      </c>
      <c r="J558" s="98">
        <v>0</v>
      </c>
      <c r="K558" s="292"/>
    </row>
    <row r="559" spans="1:11" ht="12.75" customHeight="1">
      <c r="A559" s="327"/>
      <c r="B559" s="287"/>
      <c r="C559" s="332"/>
      <c r="D559" s="311" t="s">
        <v>110</v>
      </c>
      <c r="E559" s="31">
        <v>0</v>
      </c>
      <c r="F559" s="32">
        <v>107</v>
      </c>
      <c r="G559" s="32">
        <v>104</v>
      </c>
      <c r="H559" s="31">
        <v>104.4</v>
      </c>
      <c r="I559" s="99">
        <f>H559/G559*100</f>
        <v>100.38461538461539</v>
      </c>
      <c r="J559" s="98">
        <v>0</v>
      </c>
      <c r="K559" s="292"/>
    </row>
    <row r="560" spans="1:11" ht="12.75" customHeight="1">
      <c r="A560" s="539"/>
      <c r="B560" s="540">
        <v>80153</v>
      </c>
      <c r="C560" s="541"/>
      <c r="D560" s="542" t="s">
        <v>179</v>
      </c>
      <c r="E560" s="23"/>
      <c r="F560" s="24"/>
      <c r="G560" s="24"/>
      <c r="H560" s="23"/>
      <c r="I560" s="109"/>
      <c r="J560" s="101"/>
      <c r="K560" s="292"/>
    </row>
    <row r="561" spans="1:11" ht="12.75" customHeight="1">
      <c r="A561" s="539"/>
      <c r="B561" s="543"/>
      <c r="C561" s="541"/>
      <c r="D561" s="542" t="s">
        <v>210</v>
      </c>
      <c r="E561" s="23"/>
      <c r="F561" s="24"/>
      <c r="G561" s="24"/>
      <c r="H561" s="23"/>
      <c r="I561" s="109"/>
      <c r="J561" s="101"/>
      <c r="K561" s="292"/>
    </row>
    <row r="562" spans="1:11" ht="12.75" customHeight="1">
      <c r="A562" s="539"/>
      <c r="B562" s="543"/>
      <c r="C562" s="541"/>
      <c r="D562" s="542" t="s">
        <v>180</v>
      </c>
      <c r="E562" s="23">
        <v>0</v>
      </c>
      <c r="F562" s="24">
        <v>0</v>
      </c>
      <c r="G562" s="24">
        <f>G563+G564</f>
        <v>35244</v>
      </c>
      <c r="H562" s="23">
        <f>H563+H564</f>
        <v>35243.52</v>
      </c>
      <c r="I562" s="109">
        <f>H562/G562*100</f>
        <v>99.99863806605379</v>
      </c>
      <c r="J562" s="101">
        <v>0</v>
      </c>
      <c r="K562" s="292"/>
    </row>
    <row r="563" spans="1:11" ht="12.75" customHeight="1">
      <c r="A563" s="539"/>
      <c r="B563" s="543"/>
      <c r="C563" s="541"/>
      <c r="D563" s="315" t="s">
        <v>109</v>
      </c>
      <c r="E563" s="95">
        <v>0</v>
      </c>
      <c r="F563" s="96"/>
      <c r="G563" s="96">
        <f>G583</f>
        <v>348</v>
      </c>
      <c r="H563" s="95">
        <f>H583</f>
        <v>348.79</v>
      </c>
      <c r="I563" s="492">
        <f>H563/G563*100</f>
        <v>100.22701149425288</v>
      </c>
      <c r="J563" s="496">
        <v>0</v>
      </c>
      <c r="K563" s="292"/>
    </row>
    <row r="564" spans="1:11" ht="12.75" customHeight="1">
      <c r="A564" s="539"/>
      <c r="B564" s="543"/>
      <c r="C564" s="541"/>
      <c r="D564" s="315" t="s">
        <v>112</v>
      </c>
      <c r="E564" s="95">
        <v>0</v>
      </c>
      <c r="F564" s="96">
        <v>0</v>
      </c>
      <c r="G564" s="96">
        <f>G570+G573</f>
        <v>34896</v>
      </c>
      <c r="H564" s="95">
        <f>H570+H573</f>
        <v>34894.729999999996</v>
      </c>
      <c r="I564" s="492">
        <f>H564/G564*100</f>
        <v>99.99636061439705</v>
      </c>
      <c r="J564" s="496">
        <v>0</v>
      </c>
      <c r="K564" s="292"/>
    </row>
    <row r="565" spans="1:11" ht="12.75" customHeight="1">
      <c r="A565" s="539"/>
      <c r="B565" s="543"/>
      <c r="C565" s="541"/>
      <c r="D565" s="315" t="s">
        <v>110</v>
      </c>
      <c r="E565" s="95">
        <v>0</v>
      </c>
      <c r="F565" s="96">
        <v>0</v>
      </c>
      <c r="G565" s="96">
        <v>0</v>
      </c>
      <c r="H565" s="95">
        <v>0</v>
      </c>
      <c r="I565" s="492">
        <v>0</v>
      </c>
      <c r="J565" s="496">
        <v>0</v>
      </c>
      <c r="K565" s="292"/>
    </row>
    <row r="566" spans="1:11" ht="12.75" customHeight="1">
      <c r="A566" s="327"/>
      <c r="B566" s="326"/>
      <c r="C566" s="284"/>
      <c r="D566" s="285" t="s">
        <v>111</v>
      </c>
      <c r="E566" s="60">
        <v>0</v>
      </c>
      <c r="F566" s="61">
        <v>0</v>
      </c>
      <c r="G566" s="61">
        <v>0</v>
      </c>
      <c r="H566" s="60">
        <v>0</v>
      </c>
      <c r="I566" s="492">
        <v>0</v>
      </c>
      <c r="J566" s="98">
        <v>0</v>
      </c>
      <c r="K566" s="292"/>
    </row>
    <row r="567" spans="1:11" ht="12.75" customHeight="1">
      <c r="A567" s="327"/>
      <c r="B567" s="326"/>
      <c r="C567" s="284"/>
      <c r="D567" s="285" t="s">
        <v>107</v>
      </c>
      <c r="E567" s="60">
        <v>0</v>
      </c>
      <c r="F567" s="61">
        <v>0</v>
      </c>
      <c r="G567" s="61">
        <f>G570+G573+G583</f>
        <v>35244</v>
      </c>
      <c r="H567" s="60">
        <f>H570+H573+H583</f>
        <v>35243.52</v>
      </c>
      <c r="I567" s="492">
        <f>H567/G567*100</f>
        <v>99.99863806605379</v>
      </c>
      <c r="J567" s="98">
        <v>0</v>
      </c>
      <c r="K567" s="292"/>
    </row>
    <row r="568" spans="1:11" ht="12.75" customHeight="1">
      <c r="A568" s="327"/>
      <c r="B568" s="326"/>
      <c r="C568" s="284"/>
      <c r="D568" s="333" t="s">
        <v>133</v>
      </c>
      <c r="E568" s="60"/>
      <c r="F568" s="61">
        <v>0</v>
      </c>
      <c r="G568" s="61"/>
      <c r="H568" s="60"/>
      <c r="I568" s="492"/>
      <c r="J568" s="98"/>
      <c r="K568" s="292"/>
    </row>
    <row r="569" spans="1:11" ht="12.75" customHeight="1">
      <c r="A569" s="327"/>
      <c r="B569" s="326"/>
      <c r="C569" s="284"/>
      <c r="D569" s="315" t="s">
        <v>109</v>
      </c>
      <c r="E569" s="31">
        <v>0</v>
      </c>
      <c r="F569" s="32">
        <v>0</v>
      </c>
      <c r="G569" s="32">
        <v>0</v>
      </c>
      <c r="H569" s="31">
        <v>0</v>
      </c>
      <c r="I569" s="492">
        <v>0</v>
      </c>
      <c r="J569" s="98">
        <v>0</v>
      </c>
      <c r="K569" s="292"/>
    </row>
    <row r="570" spans="1:11" ht="12.75" customHeight="1">
      <c r="A570" s="327"/>
      <c r="B570" s="326"/>
      <c r="C570" s="284"/>
      <c r="D570" s="315" t="s">
        <v>112</v>
      </c>
      <c r="E570" s="31">
        <v>0</v>
      </c>
      <c r="F570" s="32">
        <v>0</v>
      </c>
      <c r="G570" s="32">
        <v>24946</v>
      </c>
      <c r="H570" s="31">
        <v>24945.23</v>
      </c>
      <c r="I570" s="492">
        <f>H570/G570*100</f>
        <v>99.99691333279884</v>
      </c>
      <c r="J570" s="98">
        <v>0</v>
      </c>
      <c r="K570" s="292"/>
    </row>
    <row r="571" spans="1:11" ht="12.75" customHeight="1">
      <c r="A571" s="327"/>
      <c r="B571" s="326"/>
      <c r="C571" s="284"/>
      <c r="D571" s="315" t="s">
        <v>110</v>
      </c>
      <c r="E571" s="31">
        <v>0</v>
      </c>
      <c r="F571" s="32">
        <v>0</v>
      </c>
      <c r="G571" s="32">
        <v>0</v>
      </c>
      <c r="H571" s="31">
        <v>0</v>
      </c>
      <c r="I571" s="492">
        <v>0</v>
      </c>
      <c r="J571" s="98">
        <v>0</v>
      </c>
      <c r="K571" s="292"/>
    </row>
    <row r="572" spans="1:11" ht="12.75" customHeight="1">
      <c r="A572" s="327"/>
      <c r="B572" s="326"/>
      <c r="C572" s="547"/>
      <c r="D572" s="548" t="s">
        <v>93</v>
      </c>
      <c r="E572" s="549"/>
      <c r="F572" s="549"/>
      <c r="G572" s="549"/>
      <c r="H572" s="550"/>
      <c r="I572" s="492"/>
      <c r="J572" s="551"/>
      <c r="K572" s="292"/>
    </row>
    <row r="573" spans="1:11" ht="12.75" customHeight="1">
      <c r="A573" s="352"/>
      <c r="B573" s="282"/>
      <c r="C573" s="335">
        <v>4240</v>
      </c>
      <c r="D573" s="315" t="s">
        <v>112</v>
      </c>
      <c r="E573" s="544">
        <v>0</v>
      </c>
      <c r="F573" s="544">
        <v>0</v>
      </c>
      <c r="G573" s="544">
        <v>9950</v>
      </c>
      <c r="H573" s="545">
        <v>9949.5</v>
      </c>
      <c r="I573" s="492">
        <f>H573/G573*100</f>
        <v>99.99497487437185</v>
      </c>
      <c r="J573" s="546">
        <v>0</v>
      </c>
      <c r="K573" s="292"/>
    </row>
    <row r="574" spans="1:11" ht="12.75" customHeight="1">
      <c r="A574" s="318"/>
      <c r="B574" s="337"/>
      <c r="C574" s="560"/>
      <c r="D574" s="227"/>
      <c r="E574" s="561"/>
      <c r="F574" s="561"/>
      <c r="G574" s="561"/>
      <c r="H574" s="562"/>
      <c r="I574" s="563"/>
      <c r="J574" s="562"/>
      <c r="K574" s="292"/>
    </row>
    <row r="575" spans="1:11" ht="12.75" customHeight="1">
      <c r="A575" s="318"/>
      <c r="B575" s="337"/>
      <c r="C575" s="560"/>
      <c r="D575" s="227"/>
      <c r="E575" s="561"/>
      <c r="F575" s="561"/>
      <c r="G575" s="561"/>
      <c r="H575" s="562"/>
      <c r="I575" s="563"/>
      <c r="J575" s="562"/>
      <c r="K575" s="292"/>
    </row>
    <row r="576" spans="1:11" ht="12.75" customHeight="1">
      <c r="A576" s="318"/>
      <c r="B576" s="337"/>
      <c r="C576" s="560"/>
      <c r="D576" s="227"/>
      <c r="E576" s="561" t="s">
        <v>193</v>
      </c>
      <c r="F576" s="561"/>
      <c r="G576" s="561"/>
      <c r="H576" s="562"/>
      <c r="I576" s="563"/>
      <c r="J576" s="562"/>
      <c r="K576" s="292"/>
    </row>
    <row r="577" spans="1:11" ht="12.75" customHeight="1">
      <c r="A577" s="318"/>
      <c r="B577" s="337"/>
      <c r="C577" s="560"/>
      <c r="D577" s="227"/>
      <c r="E577" s="561"/>
      <c r="F577" s="561"/>
      <c r="G577" s="561"/>
      <c r="H577" s="562"/>
      <c r="I577" s="563"/>
      <c r="J577" s="562"/>
      <c r="K577" s="292"/>
    </row>
    <row r="578" spans="1:11" ht="12.75" customHeight="1">
      <c r="A578" s="250"/>
      <c r="B578" s="251"/>
      <c r="C578" s="250"/>
      <c r="D578" s="252"/>
      <c r="E578" s="253" t="s">
        <v>1</v>
      </c>
      <c r="F578" s="254" t="s">
        <v>56</v>
      </c>
      <c r="G578" s="255" t="s">
        <v>57</v>
      </c>
      <c r="H578" s="253" t="s">
        <v>1</v>
      </c>
      <c r="I578" s="256" t="s">
        <v>58</v>
      </c>
      <c r="J578" s="257"/>
      <c r="K578" s="292"/>
    </row>
    <row r="579" spans="1:11" ht="12.75" customHeight="1">
      <c r="A579" s="258" t="s">
        <v>53</v>
      </c>
      <c r="B579" s="259" t="s">
        <v>54</v>
      </c>
      <c r="C579" s="258" t="s">
        <v>2</v>
      </c>
      <c r="D579" s="260" t="s">
        <v>55</v>
      </c>
      <c r="E579" s="261" t="s">
        <v>153</v>
      </c>
      <c r="F579" s="262" t="s">
        <v>59</v>
      </c>
      <c r="G579" s="263" t="s">
        <v>60</v>
      </c>
      <c r="H579" s="261" t="s">
        <v>178</v>
      </c>
      <c r="I579" s="264"/>
      <c r="J579" s="265"/>
      <c r="K579" s="292"/>
    </row>
    <row r="580" spans="1:11" ht="12.75" customHeight="1">
      <c r="A580" s="266"/>
      <c r="B580" s="267"/>
      <c r="C580" s="266"/>
      <c r="D580" s="268"/>
      <c r="E580" s="269"/>
      <c r="F580" s="270" t="s">
        <v>177</v>
      </c>
      <c r="G580" s="271" t="s">
        <v>61</v>
      </c>
      <c r="H580" s="269"/>
      <c r="I580" s="272" t="s">
        <v>62</v>
      </c>
      <c r="J580" s="273" t="s">
        <v>63</v>
      </c>
      <c r="K580" s="292"/>
    </row>
    <row r="581" spans="1:11" ht="12.75" customHeight="1">
      <c r="A581" s="274">
        <v>1</v>
      </c>
      <c r="B581" s="275">
        <v>2</v>
      </c>
      <c r="C581" s="275">
        <v>3</v>
      </c>
      <c r="D581" s="275">
        <v>4</v>
      </c>
      <c r="E581" s="276">
        <v>5</v>
      </c>
      <c r="F581" s="276">
        <v>6</v>
      </c>
      <c r="G581" s="276">
        <v>7</v>
      </c>
      <c r="H581" s="277">
        <v>8</v>
      </c>
      <c r="I581" s="278">
        <v>9</v>
      </c>
      <c r="J581" s="279">
        <v>10</v>
      </c>
      <c r="K581" s="292"/>
    </row>
    <row r="582" spans="1:11" ht="12.75" customHeight="1">
      <c r="A582" s="354"/>
      <c r="B582" s="326"/>
      <c r="C582" s="547"/>
      <c r="D582" s="548" t="s">
        <v>85</v>
      </c>
      <c r="E582" s="549"/>
      <c r="F582" s="549"/>
      <c r="G582" s="549"/>
      <c r="H582" s="550"/>
      <c r="I582" s="492"/>
      <c r="J582" s="551"/>
      <c r="K582" s="292"/>
    </row>
    <row r="583" spans="1:11" ht="12.75" customHeight="1">
      <c r="A583" s="327"/>
      <c r="B583" s="326"/>
      <c r="C583" s="547"/>
      <c r="D583" s="315" t="s">
        <v>109</v>
      </c>
      <c r="E583" s="544">
        <v>0</v>
      </c>
      <c r="F583" s="544">
        <v>0</v>
      </c>
      <c r="G583" s="544">
        <v>348</v>
      </c>
      <c r="H583" s="545">
        <v>348.79</v>
      </c>
      <c r="I583" s="492">
        <f>H583/G583*100</f>
        <v>100.22701149425288</v>
      </c>
      <c r="J583" s="546">
        <v>0</v>
      </c>
      <c r="K583" s="292"/>
    </row>
    <row r="584" spans="1:11" ht="12.75" customHeight="1">
      <c r="A584" s="327"/>
      <c r="B584" s="326"/>
      <c r="C584" s="547"/>
      <c r="D584" s="315" t="s">
        <v>112</v>
      </c>
      <c r="E584" s="544">
        <v>0</v>
      </c>
      <c r="F584" s="544">
        <v>0</v>
      </c>
      <c r="G584" s="544">
        <v>0</v>
      </c>
      <c r="H584" s="545">
        <v>0</v>
      </c>
      <c r="I584" s="492">
        <v>0</v>
      </c>
      <c r="J584" s="546">
        <v>0</v>
      </c>
      <c r="K584" s="292"/>
    </row>
    <row r="585" spans="1:11" ht="12.75" customHeight="1">
      <c r="A585" s="327"/>
      <c r="B585" s="326"/>
      <c r="C585" s="547"/>
      <c r="D585" s="315" t="s">
        <v>110</v>
      </c>
      <c r="E585" s="544">
        <v>0</v>
      </c>
      <c r="F585" s="544">
        <v>0</v>
      </c>
      <c r="G585" s="544">
        <v>0</v>
      </c>
      <c r="H585" s="545">
        <v>0</v>
      </c>
      <c r="I585" s="492">
        <v>0</v>
      </c>
      <c r="J585" s="546">
        <v>0</v>
      </c>
      <c r="K585" s="292"/>
    </row>
    <row r="586" spans="1:11" ht="12.75" customHeight="1">
      <c r="A586" s="325"/>
      <c r="B586" s="328">
        <v>80195</v>
      </c>
      <c r="C586" s="284"/>
      <c r="D586" s="302" t="s">
        <v>19</v>
      </c>
      <c r="E586" s="23">
        <f>E587+E588</f>
        <v>129607</v>
      </c>
      <c r="F586" s="24">
        <f>F588</f>
        <v>457620</v>
      </c>
      <c r="G586" s="57">
        <f>G587+G588</f>
        <v>156805</v>
      </c>
      <c r="H586" s="23">
        <f>H587+H588</f>
        <v>144281</v>
      </c>
      <c r="I586" s="58">
        <f>H586/G586*100</f>
        <v>92.01300978922866</v>
      </c>
      <c r="J586" s="98">
        <f>H586/E586*100</f>
        <v>111.32191934077636</v>
      </c>
      <c r="K586" s="292"/>
    </row>
    <row r="587" spans="1:11" ht="12.75" customHeight="1">
      <c r="A587" s="325"/>
      <c r="B587" s="326"/>
      <c r="C587" s="284"/>
      <c r="D587" s="285" t="s">
        <v>111</v>
      </c>
      <c r="E587" s="60">
        <v>0</v>
      </c>
      <c r="F587" s="61">
        <v>0</v>
      </c>
      <c r="G587" s="62">
        <v>0</v>
      </c>
      <c r="H587" s="60">
        <v>0</v>
      </c>
      <c r="I587" s="58">
        <v>0</v>
      </c>
      <c r="J587" s="98">
        <v>0</v>
      </c>
      <c r="K587" s="292"/>
    </row>
    <row r="588" spans="1:11" ht="12.75" customHeight="1">
      <c r="A588" s="325"/>
      <c r="B588" s="326"/>
      <c r="C588" s="284"/>
      <c r="D588" s="285" t="s">
        <v>107</v>
      </c>
      <c r="E588" s="60">
        <f>SUM(E589:E591)</f>
        <v>129607</v>
      </c>
      <c r="F588" s="61">
        <f>F590</f>
        <v>457620</v>
      </c>
      <c r="G588" s="62">
        <f>G589+G590+G591</f>
        <v>156805</v>
      </c>
      <c r="H588" s="60">
        <f>H589+H590+H591</f>
        <v>144281</v>
      </c>
      <c r="I588" s="58">
        <f>H588/G588*100</f>
        <v>92.01300978922866</v>
      </c>
      <c r="J588" s="59">
        <f>H588/E588*100</f>
        <v>111.32191934077636</v>
      </c>
      <c r="K588" s="292"/>
    </row>
    <row r="589" spans="1:11" ht="12.75" customHeight="1">
      <c r="A589" s="325"/>
      <c r="B589" s="326"/>
      <c r="C589" s="284"/>
      <c r="D589" s="315" t="s">
        <v>109</v>
      </c>
      <c r="E589" s="95">
        <f>E615+E594+E599+E620</f>
        <v>6102.8</v>
      </c>
      <c r="F589" s="96">
        <v>0</v>
      </c>
      <c r="G589" s="108">
        <f>G615+G620</f>
        <v>29101</v>
      </c>
      <c r="H589" s="95">
        <f>H615+H620</f>
        <v>29100.61</v>
      </c>
      <c r="I589" s="107">
        <v>100</v>
      </c>
      <c r="J589" s="98">
        <f>H589/E589*100</f>
        <v>476.840302811824</v>
      </c>
      <c r="K589" s="292"/>
    </row>
    <row r="590" spans="1:11" ht="12.75" customHeight="1">
      <c r="A590" s="325"/>
      <c r="B590" s="326"/>
      <c r="C590" s="284"/>
      <c r="D590" s="315" t="s">
        <v>112</v>
      </c>
      <c r="E590" s="95">
        <f>E595+E600+E605+E611+E616+E621</f>
        <v>123504.2</v>
      </c>
      <c r="F590" s="96">
        <f>F595+F600+F605+F611+F616</f>
        <v>457620</v>
      </c>
      <c r="G590" s="108">
        <f>G595+G600+G605+G611+G616+G621</f>
        <v>127704</v>
      </c>
      <c r="H590" s="95">
        <f>H595+H600+H605+H611+H616+H621</f>
        <v>115180.39</v>
      </c>
      <c r="I590" s="107">
        <f>H590/G590*100</f>
        <v>90.19325158178287</v>
      </c>
      <c r="J590" s="98">
        <f>H590/E590*100</f>
        <v>93.2603020787957</v>
      </c>
      <c r="K590" s="292"/>
    </row>
    <row r="591" spans="1:11" ht="12.75" customHeight="1">
      <c r="A591" s="325"/>
      <c r="B591" s="326"/>
      <c r="C591" s="284"/>
      <c r="D591" s="315" t="s">
        <v>110</v>
      </c>
      <c r="E591" s="95">
        <v>0</v>
      </c>
      <c r="F591" s="96">
        <v>0</v>
      </c>
      <c r="G591" s="108">
        <v>0</v>
      </c>
      <c r="H591" s="95">
        <v>0</v>
      </c>
      <c r="I591" s="107">
        <v>0</v>
      </c>
      <c r="J591" s="98">
        <v>0</v>
      </c>
      <c r="K591" s="292"/>
    </row>
    <row r="592" spans="1:11" ht="12.75" customHeight="1">
      <c r="A592" s="359"/>
      <c r="B592" s="363"/>
      <c r="C592" s="358"/>
      <c r="D592" s="333" t="s">
        <v>133</v>
      </c>
      <c r="E592" s="51">
        <f>E593</f>
        <v>2666</v>
      </c>
      <c r="F592" s="52">
        <f>F593</f>
        <v>2669</v>
      </c>
      <c r="G592" s="52">
        <f>G593</f>
        <v>2735</v>
      </c>
      <c r="H592" s="51">
        <f>H593</f>
        <v>2735</v>
      </c>
      <c r="I592" s="53">
        <f>H592/G592*100</f>
        <v>100</v>
      </c>
      <c r="J592" s="54">
        <f>H592/E592*100</f>
        <v>102.58814703675918</v>
      </c>
      <c r="K592" s="292"/>
    </row>
    <row r="593" spans="1:11" ht="12.75" customHeight="1">
      <c r="A593" s="359"/>
      <c r="B593" s="363"/>
      <c r="C593" s="358"/>
      <c r="D593" s="313" t="s">
        <v>107</v>
      </c>
      <c r="E593" s="27">
        <f>E595</f>
        <v>2666</v>
      </c>
      <c r="F593" s="28">
        <f>F595</f>
        <v>2669</v>
      </c>
      <c r="G593" s="28">
        <f>G595</f>
        <v>2735</v>
      </c>
      <c r="H593" s="27">
        <f>H595</f>
        <v>2735</v>
      </c>
      <c r="I593" s="55">
        <f>H593/G593*100</f>
        <v>100</v>
      </c>
      <c r="J593" s="56">
        <f>H593/E593*100</f>
        <v>102.58814703675918</v>
      </c>
      <c r="K593" s="292"/>
    </row>
    <row r="594" spans="1:11" ht="12.75" customHeight="1">
      <c r="A594" s="359"/>
      <c r="B594" s="363"/>
      <c r="C594" s="358"/>
      <c r="D594" s="311" t="s">
        <v>109</v>
      </c>
      <c r="E594" s="31">
        <v>0</v>
      </c>
      <c r="F594" s="32">
        <v>0</v>
      </c>
      <c r="G594" s="32">
        <v>0</v>
      </c>
      <c r="H594" s="31">
        <v>0</v>
      </c>
      <c r="I594" s="99">
        <v>0</v>
      </c>
      <c r="J594" s="100">
        <v>0</v>
      </c>
      <c r="K594" s="292"/>
    </row>
    <row r="595" spans="1:11" ht="12.75" customHeight="1">
      <c r="A595" s="359"/>
      <c r="B595" s="363"/>
      <c r="C595" s="358"/>
      <c r="D595" s="311" t="s">
        <v>112</v>
      </c>
      <c r="E595" s="31">
        <v>2666</v>
      </c>
      <c r="F595" s="32">
        <v>2669</v>
      </c>
      <c r="G595" s="32">
        <v>2735</v>
      </c>
      <c r="H595" s="31">
        <v>2735</v>
      </c>
      <c r="I595" s="99">
        <f>H595/G595*100</f>
        <v>100</v>
      </c>
      <c r="J595" s="100">
        <f>H595/E595*100</f>
        <v>102.58814703675918</v>
      </c>
      <c r="K595" s="292"/>
    </row>
    <row r="596" spans="1:11" ht="12.75" customHeight="1">
      <c r="A596" s="359"/>
      <c r="B596" s="363"/>
      <c r="C596" s="358"/>
      <c r="D596" s="311" t="s">
        <v>110</v>
      </c>
      <c r="E596" s="31">
        <v>0</v>
      </c>
      <c r="F596" s="32">
        <v>0</v>
      </c>
      <c r="G596" s="32">
        <v>0</v>
      </c>
      <c r="H596" s="31">
        <v>0</v>
      </c>
      <c r="I596" s="99">
        <v>0</v>
      </c>
      <c r="J596" s="100">
        <v>0</v>
      </c>
      <c r="K596" s="292"/>
    </row>
    <row r="597" spans="1:11" ht="12.75" customHeight="1">
      <c r="A597" s="327"/>
      <c r="B597" s="287"/>
      <c r="C597" s="287"/>
      <c r="D597" s="364" t="s">
        <v>104</v>
      </c>
      <c r="E597" s="234">
        <f>E598</f>
        <v>31296</v>
      </c>
      <c r="F597" s="235">
        <f>F598</f>
        <v>31300</v>
      </c>
      <c r="G597" s="235">
        <f>G598</f>
        <v>32110</v>
      </c>
      <c r="H597" s="234">
        <f>H598</f>
        <v>32110</v>
      </c>
      <c r="I597" s="193">
        <f>H597/G597*100</f>
        <v>100</v>
      </c>
      <c r="J597" s="183">
        <f>H597/E597*100</f>
        <v>102.60097137014314</v>
      </c>
      <c r="K597" s="292"/>
    </row>
    <row r="598" spans="1:11" ht="12.75" customHeight="1">
      <c r="A598" s="327"/>
      <c r="B598" s="287"/>
      <c r="C598" s="288"/>
      <c r="D598" s="313" t="s">
        <v>107</v>
      </c>
      <c r="E598" s="63">
        <f>E600</f>
        <v>31296</v>
      </c>
      <c r="F598" s="64">
        <f>F600</f>
        <v>31300</v>
      </c>
      <c r="G598" s="64">
        <f>G600</f>
        <v>32110</v>
      </c>
      <c r="H598" s="63">
        <f>H600</f>
        <v>32110</v>
      </c>
      <c r="I598" s="55">
        <f>H598/G598*100</f>
        <v>100</v>
      </c>
      <c r="J598" s="56">
        <f>H598/E598*100</f>
        <v>102.60097137014314</v>
      </c>
      <c r="K598" s="292"/>
    </row>
    <row r="599" spans="1:11" ht="12.75" customHeight="1">
      <c r="A599" s="327"/>
      <c r="B599" s="287"/>
      <c r="C599" s="288"/>
      <c r="D599" s="311" t="s">
        <v>109</v>
      </c>
      <c r="E599" s="493">
        <v>0</v>
      </c>
      <c r="F599" s="494">
        <v>0</v>
      </c>
      <c r="G599" s="494">
        <v>0</v>
      </c>
      <c r="H599" s="493">
        <v>0</v>
      </c>
      <c r="I599" s="99">
        <v>0</v>
      </c>
      <c r="J599" s="100">
        <v>0</v>
      </c>
      <c r="K599" s="292"/>
    </row>
    <row r="600" spans="1:11" ht="12.75" customHeight="1">
      <c r="A600" s="327"/>
      <c r="B600" s="287"/>
      <c r="C600" s="288"/>
      <c r="D600" s="311" t="s">
        <v>112</v>
      </c>
      <c r="E600" s="493">
        <v>31296</v>
      </c>
      <c r="F600" s="494">
        <v>31300</v>
      </c>
      <c r="G600" s="494">
        <v>32110</v>
      </c>
      <c r="H600" s="493">
        <v>32110</v>
      </c>
      <c r="I600" s="99">
        <f>H600/G600*100</f>
        <v>100</v>
      </c>
      <c r="J600" s="100">
        <f>H600/E600*100</f>
        <v>102.60097137014314</v>
      </c>
      <c r="K600" s="292"/>
    </row>
    <row r="601" spans="1:11" ht="12.75" customHeight="1">
      <c r="A601" s="327"/>
      <c r="B601" s="287"/>
      <c r="C601" s="332"/>
      <c r="D601" s="311" t="s">
        <v>110</v>
      </c>
      <c r="E601" s="31">
        <v>0</v>
      </c>
      <c r="F601" s="32">
        <v>0</v>
      </c>
      <c r="G601" s="32">
        <v>0</v>
      </c>
      <c r="H601" s="31">
        <v>0</v>
      </c>
      <c r="I601" s="99">
        <v>0</v>
      </c>
      <c r="J601" s="100">
        <v>0</v>
      </c>
      <c r="K601" s="292"/>
    </row>
    <row r="602" spans="1:11" ht="12.75" customHeight="1">
      <c r="A602" s="359"/>
      <c r="B602" s="363"/>
      <c r="C602" s="360"/>
      <c r="D602" s="364" t="s">
        <v>76</v>
      </c>
      <c r="E602" s="180">
        <f>E603</f>
        <v>28025</v>
      </c>
      <c r="F602" s="181">
        <f>F603</f>
        <v>28426</v>
      </c>
      <c r="G602" s="181">
        <f>G603</f>
        <v>28426</v>
      </c>
      <c r="H602" s="180">
        <f>H603</f>
        <v>28426</v>
      </c>
      <c r="I602" s="193">
        <f>H602/G602*100</f>
        <v>100</v>
      </c>
      <c r="J602" s="183">
        <f>H602/E602*100</f>
        <v>101.43086529884032</v>
      </c>
      <c r="K602" s="292"/>
    </row>
    <row r="603" spans="1:11" ht="12.75" customHeight="1">
      <c r="A603" s="359"/>
      <c r="B603" s="363"/>
      <c r="C603" s="358"/>
      <c r="D603" s="313" t="s">
        <v>107</v>
      </c>
      <c r="E603" s="27">
        <f>E605</f>
        <v>28025</v>
      </c>
      <c r="F603" s="28">
        <f>F605</f>
        <v>28426</v>
      </c>
      <c r="G603" s="28">
        <f>G605</f>
        <v>28426</v>
      </c>
      <c r="H603" s="27">
        <f>H605</f>
        <v>28426</v>
      </c>
      <c r="I603" s="55">
        <f>H603/G603*100</f>
        <v>100</v>
      </c>
      <c r="J603" s="56">
        <f>H603/E603*100</f>
        <v>101.43086529884032</v>
      </c>
      <c r="K603" s="292"/>
    </row>
    <row r="604" spans="1:11" ht="12.75" customHeight="1">
      <c r="A604" s="359"/>
      <c r="B604" s="363"/>
      <c r="C604" s="358"/>
      <c r="D604" s="311" t="s">
        <v>109</v>
      </c>
      <c r="E604" s="31">
        <v>0</v>
      </c>
      <c r="F604" s="32">
        <v>0</v>
      </c>
      <c r="G604" s="32">
        <v>0</v>
      </c>
      <c r="H604" s="31">
        <v>0</v>
      </c>
      <c r="I604" s="99">
        <v>0</v>
      </c>
      <c r="J604" s="100">
        <v>0</v>
      </c>
      <c r="K604" s="292"/>
    </row>
    <row r="605" spans="1:11" ht="12.75" customHeight="1">
      <c r="A605" s="359"/>
      <c r="B605" s="363"/>
      <c r="C605" s="358"/>
      <c r="D605" s="311" t="s">
        <v>112</v>
      </c>
      <c r="E605" s="31">
        <v>28025</v>
      </c>
      <c r="F605" s="32">
        <v>28426</v>
      </c>
      <c r="G605" s="32">
        <v>28426</v>
      </c>
      <c r="H605" s="31">
        <v>28426</v>
      </c>
      <c r="I605" s="99">
        <f>H605/G605*100</f>
        <v>100</v>
      </c>
      <c r="J605" s="100">
        <f>H605/E605*100</f>
        <v>101.43086529884032</v>
      </c>
      <c r="K605" s="292"/>
    </row>
    <row r="606" spans="1:11" ht="12.75" customHeight="1">
      <c r="A606" s="359"/>
      <c r="B606" s="363"/>
      <c r="C606" s="358"/>
      <c r="D606" s="311" t="s">
        <v>110</v>
      </c>
      <c r="E606" s="31">
        <v>0</v>
      </c>
      <c r="F606" s="32">
        <v>0</v>
      </c>
      <c r="G606" s="32">
        <v>0</v>
      </c>
      <c r="H606" s="31">
        <v>0</v>
      </c>
      <c r="I606" s="99">
        <v>0</v>
      </c>
      <c r="J606" s="100">
        <v>0</v>
      </c>
      <c r="K606" s="292"/>
    </row>
    <row r="607" spans="1:11" ht="12.75" customHeight="1">
      <c r="A607" s="359"/>
      <c r="B607" s="363"/>
      <c r="C607" s="360"/>
      <c r="D607" s="364" t="s">
        <v>120</v>
      </c>
      <c r="E607" s="180">
        <f>E609</f>
        <v>44678</v>
      </c>
      <c r="F607" s="181">
        <f>F609</f>
        <v>44678</v>
      </c>
      <c r="G607" s="181">
        <f>G609</f>
        <v>47120</v>
      </c>
      <c r="H607" s="180">
        <f>H609</f>
        <v>47120</v>
      </c>
      <c r="I607" s="193">
        <f>H607/G607*100</f>
        <v>100</v>
      </c>
      <c r="J607" s="183">
        <f>H607/E607*100</f>
        <v>105.46577734007789</v>
      </c>
      <c r="K607" s="292"/>
    </row>
    <row r="608" spans="1:11" ht="12.75" customHeight="1">
      <c r="A608" s="359"/>
      <c r="B608" s="363"/>
      <c r="C608" s="358"/>
      <c r="D608" s="313" t="s">
        <v>111</v>
      </c>
      <c r="E608" s="27">
        <v>0</v>
      </c>
      <c r="F608" s="28">
        <v>0</v>
      </c>
      <c r="G608" s="28">
        <v>0</v>
      </c>
      <c r="H608" s="27">
        <v>0</v>
      </c>
      <c r="I608" s="55">
        <v>0</v>
      </c>
      <c r="J608" s="56">
        <v>0</v>
      </c>
      <c r="K608" s="292"/>
    </row>
    <row r="609" spans="1:11" ht="12.75" customHeight="1">
      <c r="A609" s="359"/>
      <c r="B609" s="363"/>
      <c r="C609" s="358"/>
      <c r="D609" s="313" t="s">
        <v>107</v>
      </c>
      <c r="E609" s="27">
        <f>E611</f>
        <v>44678</v>
      </c>
      <c r="F609" s="28">
        <f>F611</f>
        <v>44678</v>
      </c>
      <c r="G609" s="28">
        <f>G611</f>
        <v>47120</v>
      </c>
      <c r="H609" s="27">
        <f>H611</f>
        <v>47120</v>
      </c>
      <c r="I609" s="55">
        <f>H609/G609*100</f>
        <v>100</v>
      </c>
      <c r="J609" s="56">
        <f>H609/E609*100</f>
        <v>105.46577734007789</v>
      </c>
      <c r="K609" s="292"/>
    </row>
    <row r="610" spans="1:11" ht="12.75" customHeight="1">
      <c r="A610" s="359"/>
      <c r="B610" s="363"/>
      <c r="C610" s="358"/>
      <c r="D610" s="311" t="s">
        <v>109</v>
      </c>
      <c r="E610" s="31">
        <v>0</v>
      </c>
      <c r="F610" s="32">
        <v>0</v>
      </c>
      <c r="G610" s="32">
        <v>0</v>
      </c>
      <c r="H610" s="31">
        <v>0</v>
      </c>
      <c r="I610" s="99">
        <v>0</v>
      </c>
      <c r="J610" s="100">
        <v>0</v>
      </c>
      <c r="K610" s="292"/>
    </row>
    <row r="611" spans="1:11" ht="12.75" customHeight="1">
      <c r="A611" s="359"/>
      <c r="B611" s="363"/>
      <c r="C611" s="358"/>
      <c r="D611" s="311" t="s">
        <v>112</v>
      </c>
      <c r="E611" s="31">
        <v>44678</v>
      </c>
      <c r="F611" s="32">
        <v>44678</v>
      </c>
      <c r="G611" s="32">
        <v>47120</v>
      </c>
      <c r="H611" s="31">
        <v>47120</v>
      </c>
      <c r="I611" s="99">
        <f>H611/G611*100</f>
        <v>100</v>
      </c>
      <c r="J611" s="100">
        <f>H611/E611*100</f>
        <v>105.46577734007789</v>
      </c>
      <c r="K611" s="292"/>
    </row>
    <row r="612" spans="1:11" ht="12.75" customHeight="1">
      <c r="A612" s="359"/>
      <c r="B612" s="363"/>
      <c r="C612" s="358"/>
      <c r="D612" s="311" t="s">
        <v>110</v>
      </c>
      <c r="E612" s="31">
        <v>0</v>
      </c>
      <c r="F612" s="32">
        <v>0</v>
      </c>
      <c r="G612" s="32">
        <v>0</v>
      </c>
      <c r="H612" s="31">
        <v>0</v>
      </c>
      <c r="I612" s="99">
        <v>0</v>
      </c>
      <c r="J612" s="100">
        <v>0</v>
      </c>
      <c r="K612" s="292"/>
    </row>
    <row r="613" spans="1:11" ht="12.75" customHeight="1">
      <c r="A613" s="327"/>
      <c r="B613" s="287"/>
      <c r="C613" s="358"/>
      <c r="D613" s="356" t="s">
        <v>71</v>
      </c>
      <c r="E613" s="51">
        <f>E614</f>
        <v>2182</v>
      </c>
      <c r="F613" s="52">
        <f>F614</f>
        <v>350547</v>
      </c>
      <c r="G613" s="52">
        <f>G614</f>
        <v>15214</v>
      </c>
      <c r="H613" s="51">
        <f>H614</f>
        <v>2690</v>
      </c>
      <c r="I613" s="53">
        <f>H613/G613*100</f>
        <v>17.681083212830288</v>
      </c>
      <c r="J613" s="54">
        <f>H613/E613*100</f>
        <v>123.28139321723191</v>
      </c>
      <c r="K613" s="292"/>
    </row>
    <row r="614" spans="1:11" ht="12.75" customHeight="1">
      <c r="A614" s="327"/>
      <c r="B614" s="287"/>
      <c r="C614" s="358"/>
      <c r="D614" s="313" t="s">
        <v>107</v>
      </c>
      <c r="E614" s="27">
        <f>SUM(E615:E617)</f>
        <v>2182</v>
      </c>
      <c r="F614" s="28">
        <f>F616</f>
        <v>350547</v>
      </c>
      <c r="G614" s="28">
        <f>G615+G616</f>
        <v>15214</v>
      </c>
      <c r="H614" s="27">
        <f>H615+H616</f>
        <v>2690</v>
      </c>
      <c r="I614" s="55">
        <f>H614/G614*100</f>
        <v>17.681083212830288</v>
      </c>
      <c r="J614" s="56">
        <f>H614/E614*100</f>
        <v>123.28139321723191</v>
      </c>
      <c r="K614" s="292"/>
    </row>
    <row r="615" spans="1:11" ht="12.75" customHeight="1">
      <c r="A615" s="327"/>
      <c r="B615" s="287"/>
      <c r="C615" s="358"/>
      <c r="D615" s="311" t="s">
        <v>109</v>
      </c>
      <c r="E615" s="31">
        <v>800</v>
      </c>
      <c r="F615" s="32">
        <v>0</v>
      </c>
      <c r="G615" s="32">
        <v>1200</v>
      </c>
      <c r="H615" s="31">
        <v>1200</v>
      </c>
      <c r="I615" s="99">
        <v>0</v>
      </c>
      <c r="J615" s="100">
        <v>0</v>
      </c>
      <c r="K615" s="292"/>
    </row>
    <row r="616" spans="1:11" ht="12.75" customHeight="1">
      <c r="A616" s="327"/>
      <c r="B616" s="287"/>
      <c r="C616" s="358"/>
      <c r="D616" s="311" t="s">
        <v>112</v>
      </c>
      <c r="E616" s="31">
        <v>1382</v>
      </c>
      <c r="F616" s="32">
        <v>350547</v>
      </c>
      <c r="G616" s="32">
        <v>14014</v>
      </c>
      <c r="H616" s="31">
        <v>1490</v>
      </c>
      <c r="I616" s="99">
        <f>H616/G616*100</f>
        <v>10.632224917939205</v>
      </c>
      <c r="J616" s="100">
        <f>H616/E616*100</f>
        <v>107.81476121562952</v>
      </c>
      <c r="K616" s="292"/>
    </row>
    <row r="617" spans="1:11" ht="12.75" customHeight="1">
      <c r="A617" s="327"/>
      <c r="B617" s="287"/>
      <c r="C617" s="358"/>
      <c r="D617" s="311" t="s">
        <v>110</v>
      </c>
      <c r="E617" s="31">
        <v>0</v>
      </c>
      <c r="F617" s="32">
        <v>0</v>
      </c>
      <c r="G617" s="32">
        <v>0</v>
      </c>
      <c r="H617" s="31">
        <v>0</v>
      </c>
      <c r="I617" s="99">
        <v>0</v>
      </c>
      <c r="J617" s="100">
        <v>0</v>
      </c>
      <c r="K617" s="292"/>
    </row>
    <row r="618" spans="1:11" ht="12.75" customHeight="1">
      <c r="A618" s="327"/>
      <c r="B618" s="287"/>
      <c r="C618" s="358"/>
      <c r="D618" s="356" t="s">
        <v>181</v>
      </c>
      <c r="E618" s="51"/>
      <c r="F618" s="52"/>
      <c r="G618" s="52"/>
      <c r="H618" s="51"/>
      <c r="I618" s="99"/>
      <c r="J618" s="54"/>
      <c r="K618" s="292"/>
    </row>
    <row r="619" spans="1:11" ht="12.75" customHeight="1">
      <c r="A619" s="327"/>
      <c r="B619" s="287"/>
      <c r="C619" s="358"/>
      <c r="D619" s="313" t="s">
        <v>182</v>
      </c>
      <c r="E619" s="27">
        <f>E620+E621+E622</f>
        <v>20760</v>
      </c>
      <c r="F619" s="28">
        <v>0</v>
      </c>
      <c r="G619" s="28">
        <f>G620+G621</f>
        <v>31200</v>
      </c>
      <c r="H619" s="27">
        <f>H620+H621</f>
        <v>31200</v>
      </c>
      <c r="I619" s="99">
        <f>H619/G619*100</f>
        <v>100</v>
      </c>
      <c r="J619" s="56">
        <v>0</v>
      </c>
      <c r="K619" s="292"/>
    </row>
    <row r="620" spans="1:11" ht="12.75" customHeight="1">
      <c r="A620" s="327"/>
      <c r="B620" s="287"/>
      <c r="C620" s="358"/>
      <c r="D620" s="311" t="s">
        <v>109</v>
      </c>
      <c r="E620" s="31">
        <v>5302.8</v>
      </c>
      <c r="F620" s="32">
        <v>0</v>
      </c>
      <c r="G620" s="32">
        <v>27901</v>
      </c>
      <c r="H620" s="31">
        <v>27900.61</v>
      </c>
      <c r="I620" s="99">
        <f>H620/G620*100</f>
        <v>99.99860220063798</v>
      </c>
      <c r="J620" s="100">
        <v>0</v>
      </c>
      <c r="K620" s="292"/>
    </row>
    <row r="621" spans="1:11" ht="12.75" customHeight="1">
      <c r="A621" s="327"/>
      <c r="B621" s="287"/>
      <c r="C621" s="358"/>
      <c r="D621" s="311" t="s">
        <v>112</v>
      </c>
      <c r="E621" s="31">
        <v>15457.2</v>
      </c>
      <c r="F621" s="32">
        <v>0</v>
      </c>
      <c r="G621" s="32">
        <v>3299</v>
      </c>
      <c r="H621" s="31">
        <v>3299.39</v>
      </c>
      <c r="I621" s="99">
        <f>H621/G621*100</f>
        <v>100.01182176417096</v>
      </c>
      <c r="J621" s="100">
        <v>0</v>
      </c>
      <c r="K621" s="292"/>
    </row>
    <row r="622" spans="1:11" ht="12.75" customHeight="1">
      <c r="A622" s="352"/>
      <c r="B622" s="350"/>
      <c r="C622" s="464"/>
      <c r="D622" s="311" t="s">
        <v>110</v>
      </c>
      <c r="E622" s="31">
        <v>0</v>
      </c>
      <c r="F622" s="32">
        <v>0</v>
      </c>
      <c r="G622" s="32"/>
      <c r="H622" s="31"/>
      <c r="I622" s="99">
        <v>0</v>
      </c>
      <c r="J622" s="100">
        <v>0</v>
      </c>
      <c r="K622" s="292"/>
    </row>
    <row r="623" spans="1:11" ht="12.75" customHeight="1">
      <c r="A623" s="293">
        <v>851</v>
      </c>
      <c r="B623" s="294"/>
      <c r="C623" s="291"/>
      <c r="D623" s="305" t="s">
        <v>34</v>
      </c>
      <c r="E623" s="35">
        <f>E624+E625</f>
        <v>4031316.8</v>
      </c>
      <c r="F623" s="36">
        <f>F624+F625</f>
        <v>1611000</v>
      </c>
      <c r="G623" s="36">
        <f>G624+G625</f>
        <v>1772200</v>
      </c>
      <c r="H623" s="37">
        <f>H624+H625</f>
        <v>1747450</v>
      </c>
      <c r="I623" s="38">
        <f>H623/G623*100</f>
        <v>98.60343076402212</v>
      </c>
      <c r="J623" s="39">
        <f>H623/E623*100</f>
        <v>43.346878617924546</v>
      </c>
      <c r="K623" s="292"/>
    </row>
    <row r="624" spans="1:11" ht="12.75" customHeight="1">
      <c r="A624" s="293"/>
      <c r="B624" s="294"/>
      <c r="C624" s="291"/>
      <c r="D624" s="291" t="s">
        <v>95</v>
      </c>
      <c r="E624" s="35">
        <f>E633</f>
        <v>2400000</v>
      </c>
      <c r="F624" s="36">
        <f>F633</f>
        <v>0</v>
      </c>
      <c r="G624" s="36">
        <f>G633+G732</f>
        <v>362500</v>
      </c>
      <c r="H624" s="37">
        <f>H633+H647+H654+H683+H713+H732</f>
        <v>362350</v>
      </c>
      <c r="I624" s="38">
        <f>H624/G624*100</f>
        <v>99.95862068965518</v>
      </c>
      <c r="J624" s="39">
        <f>H624/E624*100</f>
        <v>15.097916666666666</v>
      </c>
      <c r="K624" s="292"/>
    </row>
    <row r="625" spans="1:11" ht="12.75" customHeight="1">
      <c r="A625" s="293"/>
      <c r="B625" s="294"/>
      <c r="C625" s="291"/>
      <c r="D625" s="291" t="s">
        <v>108</v>
      </c>
      <c r="E625" s="35">
        <f>SUM(E626:E630)+E631</f>
        <v>1631316.8</v>
      </c>
      <c r="F625" s="36">
        <f>SUM(F626:F630)+F631</f>
        <v>1611000</v>
      </c>
      <c r="G625" s="36">
        <f>SUM(G626:G630)+G631</f>
        <v>1409700</v>
      </c>
      <c r="H625" s="37">
        <f>SUM(H626:H630)+H631</f>
        <v>1385100</v>
      </c>
      <c r="I625" s="38">
        <f>H625/G625*100</f>
        <v>98.25494786124708</v>
      </c>
      <c r="J625" s="39">
        <f>H625/E625*100</f>
        <v>84.90686787508103</v>
      </c>
      <c r="K625" s="292"/>
    </row>
    <row r="626" spans="1:11" ht="12.75" customHeight="1">
      <c r="A626" s="293"/>
      <c r="B626" s="294"/>
      <c r="C626" s="291"/>
      <c r="D626" s="296" t="s">
        <v>109</v>
      </c>
      <c r="E626" s="40">
        <f>E635+E656+E685+E715</f>
        <v>960</v>
      </c>
      <c r="F626" s="41">
        <f>0</f>
        <v>0</v>
      </c>
      <c r="G626" s="41">
        <f>G635+G656+G685+G715</f>
        <v>960</v>
      </c>
      <c r="H626" s="42">
        <f>H635+H656+H685</f>
        <v>960</v>
      </c>
      <c r="I626" s="43">
        <f>H626/G626*100</f>
        <v>100</v>
      </c>
      <c r="J626" s="44">
        <f>H626/E626*100</f>
        <v>100</v>
      </c>
      <c r="K626" s="292"/>
    </row>
    <row r="627" spans="1:11" ht="12.75" customHeight="1">
      <c r="A627" s="293"/>
      <c r="B627" s="294"/>
      <c r="C627" s="291"/>
      <c r="D627" s="296" t="s">
        <v>112</v>
      </c>
      <c r="E627" s="40">
        <f>E636+E657+E686+E716+E734</f>
        <v>1630356.8</v>
      </c>
      <c r="F627" s="41">
        <f>F636+F657+F686+F716+F650</f>
        <v>1611000</v>
      </c>
      <c r="G627" s="41">
        <f>G636+G657+G686+G716+G650+G734</f>
        <v>1408740</v>
      </c>
      <c r="H627" s="42">
        <f>H636+H657+H686+H716+H734</f>
        <v>1384140</v>
      </c>
      <c r="I627" s="43">
        <f>H627/G627*100</f>
        <v>98.25375867796755</v>
      </c>
      <c r="J627" s="44">
        <f>H627/E627*100</f>
        <v>84.8979806138141</v>
      </c>
      <c r="K627" s="292"/>
    </row>
    <row r="628" spans="1:11" ht="12.75" customHeight="1">
      <c r="A628" s="293"/>
      <c r="B628" s="294"/>
      <c r="C628" s="291"/>
      <c r="D628" s="296" t="s">
        <v>110</v>
      </c>
      <c r="E628" s="40">
        <v>0</v>
      </c>
      <c r="F628" s="41">
        <f>F637+F658+F687+F717</f>
        <v>0</v>
      </c>
      <c r="G628" s="41">
        <v>0</v>
      </c>
      <c r="H628" s="42">
        <v>0</v>
      </c>
      <c r="I628" s="43">
        <v>0</v>
      </c>
      <c r="J628" s="44">
        <v>0</v>
      </c>
      <c r="K628" s="292"/>
    </row>
    <row r="629" spans="1:11" ht="12.75" customHeight="1">
      <c r="A629" s="293"/>
      <c r="B629" s="294"/>
      <c r="C629" s="291"/>
      <c r="D629" s="296" t="s">
        <v>113</v>
      </c>
      <c r="E629" s="40">
        <v>0</v>
      </c>
      <c r="F629" s="41">
        <v>0</v>
      </c>
      <c r="G629" s="41">
        <v>0</v>
      </c>
      <c r="H629" s="42">
        <v>0</v>
      </c>
      <c r="I629" s="43">
        <v>0</v>
      </c>
      <c r="J629" s="44">
        <v>0</v>
      </c>
      <c r="K629" s="292"/>
    </row>
    <row r="630" spans="1:11" ht="12.75" customHeight="1">
      <c r="A630" s="293"/>
      <c r="B630" s="294"/>
      <c r="C630" s="291"/>
      <c r="D630" s="296" t="s">
        <v>211</v>
      </c>
      <c r="E630" s="40">
        <f>E638</f>
        <v>0</v>
      </c>
      <c r="F630" s="41">
        <f>F638</f>
        <v>0</v>
      </c>
      <c r="G630" s="41">
        <f>G638</f>
        <v>0</v>
      </c>
      <c r="H630" s="42">
        <f>H638</f>
        <v>0</v>
      </c>
      <c r="I630" s="43">
        <v>0</v>
      </c>
      <c r="J630" s="44">
        <v>0</v>
      </c>
      <c r="K630" s="292"/>
    </row>
    <row r="631" spans="1:11" ht="12.75" customHeight="1">
      <c r="A631" s="297"/>
      <c r="B631" s="298"/>
      <c r="C631" s="291"/>
      <c r="D631" s="296" t="s">
        <v>115</v>
      </c>
      <c r="E631" s="40">
        <f>E735</f>
        <v>0</v>
      </c>
      <c r="F631" s="41">
        <f>F735</f>
        <v>0</v>
      </c>
      <c r="G631" s="41">
        <f>G735</f>
        <v>0</v>
      </c>
      <c r="H631" s="42">
        <f>H735</f>
        <v>0</v>
      </c>
      <c r="I631" s="43">
        <v>0</v>
      </c>
      <c r="J631" s="44">
        <v>0</v>
      </c>
      <c r="K631" s="292"/>
    </row>
    <row r="632" spans="1:11" ht="12.75" customHeight="1">
      <c r="A632" s="321"/>
      <c r="B632" s="307">
        <v>85111</v>
      </c>
      <c r="C632" s="308"/>
      <c r="D632" s="309" t="s">
        <v>70</v>
      </c>
      <c r="E632" s="49">
        <f>E634+E633</f>
        <v>2400000</v>
      </c>
      <c r="F632" s="46">
        <f>F634+F633</f>
        <v>0</v>
      </c>
      <c r="G632" s="46">
        <f>G634+G633</f>
        <v>348000</v>
      </c>
      <c r="H632" s="45">
        <f>H634+H633</f>
        <v>348000</v>
      </c>
      <c r="I632" s="47">
        <f>H632/G632*100</f>
        <v>100</v>
      </c>
      <c r="J632" s="48">
        <f>H632/E632*100</f>
        <v>14.499999999999998</v>
      </c>
      <c r="K632" s="292"/>
    </row>
    <row r="633" spans="1:11" ht="12.75" customHeight="1">
      <c r="A633" s="322"/>
      <c r="B633" s="310"/>
      <c r="C633" s="308"/>
      <c r="D633" s="285" t="s">
        <v>111</v>
      </c>
      <c r="E633" s="49">
        <v>2400000</v>
      </c>
      <c r="F633" s="50">
        <v>0</v>
      </c>
      <c r="G633" s="50">
        <v>348000</v>
      </c>
      <c r="H633" s="49">
        <v>348000</v>
      </c>
      <c r="I633" s="47">
        <f>H633/G633*100</f>
        <v>100</v>
      </c>
      <c r="J633" s="48">
        <f>H633/E633*100</f>
        <v>14.499999999999998</v>
      </c>
      <c r="K633" s="292"/>
    </row>
    <row r="634" spans="1:11" ht="12.75" customHeight="1">
      <c r="A634" s="322"/>
      <c r="B634" s="310"/>
      <c r="C634" s="308"/>
      <c r="D634" s="285" t="s">
        <v>107</v>
      </c>
      <c r="E634" s="49">
        <v>0</v>
      </c>
      <c r="F634" s="50">
        <v>0</v>
      </c>
      <c r="G634" s="50">
        <f>G636</f>
        <v>0</v>
      </c>
      <c r="H634" s="49">
        <f>H636</f>
        <v>0</v>
      </c>
      <c r="I634" s="47">
        <v>0</v>
      </c>
      <c r="J634" s="48">
        <v>0</v>
      </c>
      <c r="K634" s="292"/>
    </row>
    <row r="635" spans="1:11" ht="12.75" customHeight="1">
      <c r="A635" s="322"/>
      <c r="B635" s="310"/>
      <c r="C635" s="308"/>
      <c r="D635" s="315" t="s">
        <v>109</v>
      </c>
      <c r="E635" s="147">
        <v>0</v>
      </c>
      <c r="F635" s="148">
        <v>0</v>
      </c>
      <c r="G635" s="148">
        <v>0</v>
      </c>
      <c r="H635" s="147">
        <v>0</v>
      </c>
      <c r="I635" s="230">
        <v>0</v>
      </c>
      <c r="J635" s="495">
        <v>0</v>
      </c>
      <c r="K635" s="292"/>
    </row>
    <row r="636" spans="1:11" ht="12.75" customHeight="1">
      <c r="A636" s="322"/>
      <c r="B636" s="310"/>
      <c r="C636" s="308"/>
      <c r="D636" s="315" t="s">
        <v>112</v>
      </c>
      <c r="E636" s="147">
        <v>0</v>
      </c>
      <c r="F636" s="148">
        <v>0</v>
      </c>
      <c r="G636" s="148">
        <v>0</v>
      </c>
      <c r="H636" s="147">
        <v>0</v>
      </c>
      <c r="I636" s="230">
        <v>0</v>
      </c>
      <c r="J636" s="495">
        <v>0</v>
      </c>
      <c r="K636" s="292"/>
    </row>
    <row r="637" spans="1:11" ht="12.75" customHeight="1">
      <c r="A637" s="322"/>
      <c r="B637" s="310"/>
      <c r="C637" s="308"/>
      <c r="D637" s="315" t="s">
        <v>110</v>
      </c>
      <c r="E637" s="147">
        <v>0</v>
      </c>
      <c r="F637" s="148">
        <v>0</v>
      </c>
      <c r="G637" s="148">
        <v>0</v>
      </c>
      <c r="H637" s="147">
        <v>0</v>
      </c>
      <c r="I637" s="230">
        <v>0</v>
      </c>
      <c r="J637" s="89">
        <v>0</v>
      </c>
      <c r="K637" s="292"/>
    </row>
    <row r="638" spans="1:11" ht="12.75" customHeight="1">
      <c r="A638" s="323"/>
      <c r="B638" s="368"/>
      <c r="C638" s="308"/>
      <c r="D638" s="315" t="s">
        <v>117</v>
      </c>
      <c r="E638" s="147">
        <v>0</v>
      </c>
      <c r="F638" s="148">
        <v>0</v>
      </c>
      <c r="G638" s="148">
        <v>0</v>
      </c>
      <c r="H638" s="147">
        <v>0</v>
      </c>
      <c r="I638" s="230">
        <v>0</v>
      </c>
      <c r="J638" s="89">
        <v>0</v>
      </c>
      <c r="K638" s="292"/>
    </row>
    <row r="639" spans="1:11" ht="12.75" customHeight="1">
      <c r="A639" s="317"/>
      <c r="B639" s="317"/>
      <c r="C639" s="317"/>
      <c r="D639" s="227"/>
      <c r="E639" s="221"/>
      <c r="F639" s="226"/>
      <c r="G639" s="226">
        <v>0</v>
      </c>
      <c r="H639" s="221"/>
      <c r="I639" s="553"/>
      <c r="J639" s="476"/>
      <c r="K639" s="292"/>
    </row>
    <row r="640" spans="1:11" ht="12.75" customHeight="1">
      <c r="A640" s="317"/>
      <c r="B640" s="317"/>
      <c r="C640" s="317"/>
      <c r="D640" s="227"/>
      <c r="E640" s="221" t="s">
        <v>194</v>
      </c>
      <c r="F640" s="226"/>
      <c r="G640" s="226"/>
      <c r="H640" s="221"/>
      <c r="I640" s="553"/>
      <c r="J640" s="476"/>
      <c r="K640" s="292"/>
    </row>
    <row r="641" spans="1:11" ht="12.75" customHeight="1">
      <c r="A641" s="317"/>
      <c r="B641" s="317"/>
      <c r="C641" s="317"/>
      <c r="D641" s="227"/>
      <c r="E641" s="221"/>
      <c r="F641" s="226"/>
      <c r="G641" s="226"/>
      <c r="H641" s="221"/>
      <c r="I641" s="553"/>
      <c r="J641" s="476"/>
      <c r="K641" s="292"/>
    </row>
    <row r="642" spans="1:11" ht="12.75" customHeight="1">
      <c r="A642" s="250"/>
      <c r="B642" s="251"/>
      <c r="C642" s="250"/>
      <c r="D642" s="252"/>
      <c r="E642" s="253" t="s">
        <v>1</v>
      </c>
      <c r="F642" s="254" t="s">
        <v>56</v>
      </c>
      <c r="G642" s="255" t="s">
        <v>57</v>
      </c>
      <c r="H642" s="253" t="s">
        <v>1</v>
      </c>
      <c r="I642" s="256" t="s">
        <v>58</v>
      </c>
      <c r="J642" s="257"/>
      <c r="K642" s="292"/>
    </row>
    <row r="643" spans="1:11" ht="12.75" customHeight="1">
      <c r="A643" s="258" t="s">
        <v>53</v>
      </c>
      <c r="B643" s="259" t="s">
        <v>54</v>
      </c>
      <c r="C643" s="258" t="s">
        <v>2</v>
      </c>
      <c r="D643" s="260" t="s">
        <v>55</v>
      </c>
      <c r="E643" s="261" t="s">
        <v>153</v>
      </c>
      <c r="F643" s="262" t="s">
        <v>59</v>
      </c>
      <c r="G643" s="263" t="s">
        <v>60</v>
      </c>
      <c r="H643" s="261" t="s">
        <v>178</v>
      </c>
      <c r="I643" s="264"/>
      <c r="J643" s="265"/>
      <c r="K643" s="292"/>
    </row>
    <row r="644" spans="1:11" ht="12.75" customHeight="1">
      <c r="A644" s="266"/>
      <c r="B644" s="267"/>
      <c r="C644" s="266"/>
      <c r="D644" s="268"/>
      <c r="E644" s="269"/>
      <c r="F644" s="270" t="s">
        <v>177</v>
      </c>
      <c r="G644" s="271" t="s">
        <v>61</v>
      </c>
      <c r="H644" s="269"/>
      <c r="I644" s="272" t="s">
        <v>62</v>
      </c>
      <c r="J644" s="273" t="s">
        <v>63</v>
      </c>
      <c r="K644" s="292"/>
    </row>
    <row r="645" spans="1:11" ht="12.75" customHeight="1">
      <c r="A645" s="274">
        <v>1</v>
      </c>
      <c r="B645" s="274">
        <v>2</v>
      </c>
      <c r="C645" s="274">
        <v>3</v>
      </c>
      <c r="D645" s="275">
        <v>4</v>
      </c>
      <c r="E645" s="276">
        <v>5</v>
      </c>
      <c r="F645" s="276">
        <v>6</v>
      </c>
      <c r="G645" s="276">
        <v>7</v>
      </c>
      <c r="H645" s="277">
        <v>8</v>
      </c>
      <c r="I645" s="278">
        <v>9</v>
      </c>
      <c r="J645" s="279">
        <v>10</v>
      </c>
      <c r="K645" s="292"/>
    </row>
    <row r="646" spans="1:11" ht="12.75" customHeight="1">
      <c r="A646" s="274"/>
      <c r="B646" s="330">
        <v>85117</v>
      </c>
      <c r="C646" s="330"/>
      <c r="D646" s="369" t="s">
        <v>138</v>
      </c>
      <c r="E646" s="171">
        <v>0</v>
      </c>
      <c r="F646" s="65">
        <f>F648</f>
        <v>10000</v>
      </c>
      <c r="G646" s="65">
        <f>G648</f>
        <v>0</v>
      </c>
      <c r="H646" s="216">
        <v>0</v>
      </c>
      <c r="I646" s="210">
        <v>0</v>
      </c>
      <c r="J646" s="211">
        <v>0</v>
      </c>
      <c r="K646" s="292"/>
    </row>
    <row r="647" spans="1:11" ht="12.75" customHeight="1">
      <c r="A647" s="367"/>
      <c r="B647" s="366"/>
      <c r="C647" s="365"/>
      <c r="D647" s="285" t="s">
        <v>111</v>
      </c>
      <c r="E647" s="219">
        <v>0</v>
      </c>
      <c r="F647" s="66">
        <v>0</v>
      </c>
      <c r="G647" s="66">
        <v>0</v>
      </c>
      <c r="H647" s="217">
        <v>0</v>
      </c>
      <c r="I647" s="212">
        <v>0</v>
      </c>
      <c r="J647" s="213">
        <v>0</v>
      </c>
      <c r="K647" s="292"/>
    </row>
    <row r="648" spans="1:11" ht="12.75" customHeight="1">
      <c r="A648" s="367"/>
      <c r="B648" s="366"/>
      <c r="C648" s="365"/>
      <c r="D648" s="285" t="s">
        <v>107</v>
      </c>
      <c r="E648" s="219">
        <v>0</v>
      </c>
      <c r="F648" s="66">
        <f>F650</f>
        <v>10000</v>
      </c>
      <c r="G648" s="66">
        <f>G650</f>
        <v>0</v>
      </c>
      <c r="H648" s="217">
        <v>0</v>
      </c>
      <c r="I648" s="212">
        <v>0</v>
      </c>
      <c r="J648" s="213">
        <v>0</v>
      </c>
      <c r="K648" s="292"/>
    </row>
    <row r="649" spans="1:11" ht="12.75" customHeight="1">
      <c r="A649" s="367"/>
      <c r="B649" s="366"/>
      <c r="C649" s="365"/>
      <c r="D649" s="315" t="s">
        <v>109</v>
      </c>
      <c r="E649" s="220">
        <v>0</v>
      </c>
      <c r="F649" s="69">
        <v>0</v>
      </c>
      <c r="G649" s="69">
        <v>0</v>
      </c>
      <c r="H649" s="218">
        <v>0</v>
      </c>
      <c r="I649" s="214">
        <v>0</v>
      </c>
      <c r="J649" s="215">
        <v>0</v>
      </c>
      <c r="K649" s="292"/>
    </row>
    <row r="650" spans="1:11" ht="12.75" customHeight="1">
      <c r="A650" s="367"/>
      <c r="B650" s="366"/>
      <c r="C650" s="365"/>
      <c r="D650" s="315" t="s">
        <v>112</v>
      </c>
      <c r="E650" s="220">
        <v>0</v>
      </c>
      <c r="F650" s="69">
        <v>10000</v>
      </c>
      <c r="G650" s="69">
        <v>0</v>
      </c>
      <c r="H650" s="218">
        <v>0</v>
      </c>
      <c r="I650" s="214">
        <v>0</v>
      </c>
      <c r="J650" s="215">
        <v>0</v>
      </c>
      <c r="K650" s="292"/>
    </row>
    <row r="651" spans="1:11" ht="12.75" customHeight="1">
      <c r="A651" s="367"/>
      <c r="B651" s="366"/>
      <c r="C651" s="365"/>
      <c r="D651" s="315" t="s">
        <v>110</v>
      </c>
      <c r="E651" s="220">
        <v>0</v>
      </c>
      <c r="F651" s="69">
        <v>0</v>
      </c>
      <c r="G651" s="69">
        <v>0</v>
      </c>
      <c r="H651" s="218">
        <v>0</v>
      </c>
      <c r="I651" s="214">
        <v>0</v>
      </c>
      <c r="J651" s="215">
        <v>0</v>
      </c>
      <c r="K651" s="292"/>
    </row>
    <row r="652" spans="1:11" ht="12.75" customHeight="1">
      <c r="A652" s="367"/>
      <c r="B652" s="366"/>
      <c r="C652" s="365"/>
      <c r="D652" s="315" t="s">
        <v>117</v>
      </c>
      <c r="E652" s="220">
        <v>0</v>
      </c>
      <c r="F652" s="69">
        <v>0</v>
      </c>
      <c r="G652" s="69">
        <v>0</v>
      </c>
      <c r="H652" s="218">
        <v>0</v>
      </c>
      <c r="I652" s="214">
        <v>0</v>
      </c>
      <c r="J652" s="215">
        <v>0</v>
      </c>
      <c r="K652" s="292"/>
    </row>
    <row r="653" spans="1:11" ht="12.75" customHeight="1">
      <c r="A653" s="453"/>
      <c r="B653" s="321">
        <v>85153</v>
      </c>
      <c r="C653" s="308"/>
      <c r="D653" s="309" t="s">
        <v>80</v>
      </c>
      <c r="E653" s="45">
        <f>E654+E655</f>
        <v>3000</v>
      </c>
      <c r="F653" s="46">
        <v>0</v>
      </c>
      <c r="G653" s="46">
        <f>G655</f>
        <v>2800</v>
      </c>
      <c r="H653" s="45">
        <f>H655</f>
        <v>2800</v>
      </c>
      <c r="I653" s="47">
        <f>H653/G653*100</f>
        <v>100</v>
      </c>
      <c r="J653" s="48">
        <f>H653/E653*100</f>
        <v>93.33333333333333</v>
      </c>
      <c r="K653" s="292"/>
    </row>
    <row r="654" spans="1:11" ht="12.75" customHeight="1">
      <c r="A654" s="453"/>
      <c r="B654" s="322"/>
      <c r="C654" s="308"/>
      <c r="D654" s="285" t="s">
        <v>111</v>
      </c>
      <c r="E654" s="49">
        <v>0</v>
      </c>
      <c r="F654" s="50">
        <v>0</v>
      </c>
      <c r="G654" s="50">
        <v>0</v>
      </c>
      <c r="H654" s="49">
        <v>0</v>
      </c>
      <c r="I654" s="47">
        <v>0</v>
      </c>
      <c r="J654" s="48">
        <v>0</v>
      </c>
      <c r="K654" s="292"/>
    </row>
    <row r="655" spans="1:11" ht="12.75" customHeight="1">
      <c r="A655" s="453"/>
      <c r="B655" s="322"/>
      <c r="C655" s="308"/>
      <c r="D655" s="285" t="s">
        <v>107</v>
      </c>
      <c r="E655" s="49">
        <f>SUM(E656:E658)</f>
        <v>3000</v>
      </c>
      <c r="F655" s="50">
        <v>0</v>
      </c>
      <c r="G655" s="50">
        <f>G656+G657</f>
        <v>2800</v>
      </c>
      <c r="H655" s="49">
        <f>H656+H657</f>
        <v>2800</v>
      </c>
      <c r="I655" s="47">
        <f>H655/G655*100</f>
        <v>100</v>
      </c>
      <c r="J655" s="48">
        <f>H655/E655*100</f>
        <v>93.33333333333333</v>
      </c>
      <c r="K655" s="292"/>
    </row>
    <row r="656" spans="1:11" ht="12.75" customHeight="1">
      <c r="A656" s="453"/>
      <c r="B656" s="322"/>
      <c r="C656" s="308"/>
      <c r="D656" s="315" t="s">
        <v>109</v>
      </c>
      <c r="E656" s="147">
        <f>E662</f>
        <v>960</v>
      </c>
      <c r="F656" s="148">
        <v>0</v>
      </c>
      <c r="G656" s="148">
        <f>G662</f>
        <v>960</v>
      </c>
      <c r="H656" s="147">
        <f>H662</f>
        <v>960</v>
      </c>
      <c r="I656" s="230">
        <v>0</v>
      </c>
      <c r="J656" s="89">
        <v>0</v>
      </c>
      <c r="K656" s="292"/>
    </row>
    <row r="657" spans="1:11" ht="12.75" customHeight="1">
      <c r="A657" s="453"/>
      <c r="B657" s="322"/>
      <c r="C657" s="308"/>
      <c r="D657" s="315" t="s">
        <v>112</v>
      </c>
      <c r="E657" s="147">
        <f>E669+E675+E681</f>
        <v>2040</v>
      </c>
      <c r="F657" s="148">
        <v>0</v>
      </c>
      <c r="G657" s="148">
        <f>+G669+G681+G675</f>
        <v>1840</v>
      </c>
      <c r="H657" s="147">
        <f>H669+H675+H681</f>
        <v>1840</v>
      </c>
      <c r="I657" s="230">
        <f>H657/G657*100</f>
        <v>100</v>
      </c>
      <c r="J657" s="89">
        <f>H657/E657*100</f>
        <v>90.19607843137256</v>
      </c>
      <c r="K657" s="292"/>
    </row>
    <row r="658" spans="1:11" ht="12.75" customHeight="1">
      <c r="A658" s="453"/>
      <c r="B658" s="322"/>
      <c r="C658" s="308"/>
      <c r="D658" s="315" t="s">
        <v>110</v>
      </c>
      <c r="E658" s="147">
        <v>0</v>
      </c>
      <c r="F658" s="148">
        <v>0</v>
      </c>
      <c r="G658" s="148"/>
      <c r="H658" s="147">
        <v>0</v>
      </c>
      <c r="I658" s="230">
        <v>0</v>
      </c>
      <c r="J658" s="89">
        <v>0</v>
      </c>
      <c r="K658" s="292"/>
    </row>
    <row r="659" spans="1:11" ht="12.75" customHeight="1">
      <c r="A659" s="453"/>
      <c r="B659" s="286"/>
      <c r="C659" s="315"/>
      <c r="D659" s="312" t="s">
        <v>81</v>
      </c>
      <c r="E659" s="72">
        <f>E661</f>
        <v>960</v>
      </c>
      <c r="F659" s="73">
        <v>0</v>
      </c>
      <c r="G659" s="73">
        <f>G661</f>
        <v>960</v>
      </c>
      <c r="H659" s="72">
        <f>H661</f>
        <v>960</v>
      </c>
      <c r="I659" s="74">
        <f>H659/G659*100</f>
        <v>100</v>
      </c>
      <c r="J659" s="75">
        <f>H659/E659*100</f>
        <v>100</v>
      </c>
      <c r="K659" s="292"/>
    </row>
    <row r="660" spans="1:11" ht="12.75" customHeight="1">
      <c r="A660" s="453"/>
      <c r="B660" s="286"/>
      <c r="C660" s="315"/>
      <c r="D660" s="313" t="s">
        <v>111</v>
      </c>
      <c r="E660" s="76">
        <v>0</v>
      </c>
      <c r="F660" s="77">
        <v>0</v>
      </c>
      <c r="G660" s="77">
        <v>0</v>
      </c>
      <c r="H660" s="76">
        <v>0</v>
      </c>
      <c r="I660" s="78">
        <v>0</v>
      </c>
      <c r="J660" s="30">
        <v>0</v>
      </c>
      <c r="K660" s="292"/>
    </row>
    <row r="661" spans="1:11" ht="12.75" customHeight="1">
      <c r="A661" s="453"/>
      <c r="B661" s="286"/>
      <c r="C661" s="315"/>
      <c r="D661" s="313" t="s">
        <v>107</v>
      </c>
      <c r="E661" s="76">
        <f>E662+E663</f>
        <v>960</v>
      </c>
      <c r="F661" s="77">
        <v>0</v>
      </c>
      <c r="G661" s="77">
        <f>G662+G663+G664</f>
        <v>960</v>
      </c>
      <c r="H661" s="76">
        <f>H662+H663</f>
        <v>960</v>
      </c>
      <c r="I661" s="78">
        <v>100</v>
      </c>
      <c r="J661" s="30">
        <f>H661/E661*100</f>
        <v>100</v>
      </c>
      <c r="K661" s="292"/>
    </row>
    <row r="662" spans="1:11" ht="12.75" customHeight="1">
      <c r="A662" s="453"/>
      <c r="B662" s="286"/>
      <c r="C662" s="315"/>
      <c r="D662" s="311" t="s">
        <v>109</v>
      </c>
      <c r="E662" s="79">
        <v>960</v>
      </c>
      <c r="F662" s="80">
        <v>0</v>
      </c>
      <c r="G662" s="80">
        <v>960</v>
      </c>
      <c r="H662" s="79">
        <v>960</v>
      </c>
      <c r="I662" s="81">
        <v>100</v>
      </c>
      <c r="J662" s="34">
        <v>0</v>
      </c>
      <c r="K662" s="292"/>
    </row>
    <row r="663" spans="1:11" ht="12.75" customHeight="1">
      <c r="A663" s="453"/>
      <c r="B663" s="286"/>
      <c r="C663" s="315"/>
      <c r="D663" s="311" t="s">
        <v>112</v>
      </c>
      <c r="E663" s="79">
        <v>0</v>
      </c>
      <c r="F663" s="80">
        <v>0</v>
      </c>
      <c r="G663" s="80">
        <v>0</v>
      </c>
      <c r="H663" s="79">
        <v>0</v>
      </c>
      <c r="I663" s="81">
        <v>0</v>
      </c>
      <c r="J663" s="34">
        <v>0</v>
      </c>
      <c r="K663" s="292"/>
    </row>
    <row r="664" spans="1:11" ht="12.75" customHeight="1">
      <c r="A664" s="453"/>
      <c r="B664" s="286"/>
      <c r="C664" s="315"/>
      <c r="D664" s="311" t="s">
        <v>110</v>
      </c>
      <c r="E664" s="79">
        <v>0</v>
      </c>
      <c r="F664" s="80">
        <v>0</v>
      </c>
      <c r="G664" s="80">
        <v>0</v>
      </c>
      <c r="H664" s="79">
        <v>0</v>
      </c>
      <c r="I664" s="81">
        <v>0</v>
      </c>
      <c r="J664" s="34">
        <v>0</v>
      </c>
      <c r="K664" s="292"/>
    </row>
    <row r="665" spans="1:11" ht="12.75" customHeight="1">
      <c r="A665" s="453"/>
      <c r="B665" s="286"/>
      <c r="C665" s="315"/>
      <c r="D665" s="312" t="s">
        <v>82</v>
      </c>
      <c r="E665" s="72">
        <f>E667</f>
        <v>1090</v>
      </c>
      <c r="F665" s="73">
        <v>0</v>
      </c>
      <c r="G665" s="73">
        <f>G667</f>
        <v>890</v>
      </c>
      <c r="H665" s="72">
        <f>H667</f>
        <v>890</v>
      </c>
      <c r="I665" s="74">
        <f>H665/G665*100</f>
        <v>100</v>
      </c>
      <c r="J665" s="75">
        <f>H665/E665*100</f>
        <v>81.65137614678899</v>
      </c>
      <c r="K665" s="292"/>
    </row>
    <row r="666" spans="1:11" ht="12.75" customHeight="1">
      <c r="A666" s="453"/>
      <c r="B666" s="286"/>
      <c r="C666" s="315"/>
      <c r="D666" s="313" t="s">
        <v>111</v>
      </c>
      <c r="E666" s="76">
        <v>0</v>
      </c>
      <c r="F666" s="77">
        <v>0</v>
      </c>
      <c r="G666" s="77">
        <v>0</v>
      </c>
      <c r="H666" s="76">
        <v>0</v>
      </c>
      <c r="I666" s="78">
        <v>0</v>
      </c>
      <c r="J666" s="30">
        <v>0</v>
      </c>
      <c r="K666" s="292"/>
    </row>
    <row r="667" spans="1:11" ht="12.75" customHeight="1">
      <c r="A667" s="453"/>
      <c r="B667" s="286"/>
      <c r="C667" s="315"/>
      <c r="D667" s="313" t="s">
        <v>107</v>
      </c>
      <c r="E667" s="76">
        <f>E669</f>
        <v>1090</v>
      </c>
      <c r="F667" s="77">
        <v>0</v>
      </c>
      <c r="G667" s="77">
        <f>G669</f>
        <v>890</v>
      </c>
      <c r="H667" s="76">
        <f>H669</f>
        <v>890</v>
      </c>
      <c r="I667" s="78">
        <v>100</v>
      </c>
      <c r="J667" s="30">
        <v>100</v>
      </c>
      <c r="K667" s="292"/>
    </row>
    <row r="668" spans="1:11" ht="12.75" customHeight="1">
      <c r="A668" s="453"/>
      <c r="B668" s="286"/>
      <c r="C668" s="315"/>
      <c r="D668" s="311" t="s">
        <v>109</v>
      </c>
      <c r="E668" s="79">
        <v>0</v>
      </c>
      <c r="F668" s="80">
        <v>0</v>
      </c>
      <c r="G668" s="80">
        <v>0</v>
      </c>
      <c r="H668" s="79">
        <v>0</v>
      </c>
      <c r="I668" s="81">
        <v>0</v>
      </c>
      <c r="J668" s="34">
        <v>0</v>
      </c>
      <c r="K668" s="292"/>
    </row>
    <row r="669" spans="1:11" ht="12.75" customHeight="1">
      <c r="A669" s="453"/>
      <c r="B669" s="286"/>
      <c r="C669" s="315"/>
      <c r="D669" s="311" t="s">
        <v>112</v>
      </c>
      <c r="E669" s="79">
        <v>1090</v>
      </c>
      <c r="F669" s="80">
        <v>0</v>
      </c>
      <c r="G669" s="80">
        <v>890</v>
      </c>
      <c r="H669" s="79">
        <v>890</v>
      </c>
      <c r="I669" s="81">
        <v>100</v>
      </c>
      <c r="J669" s="34">
        <f>H669/E669*100</f>
        <v>81.65137614678899</v>
      </c>
      <c r="K669" s="292"/>
    </row>
    <row r="670" spans="1:11" ht="12.75" customHeight="1">
      <c r="A670" s="453"/>
      <c r="B670" s="286"/>
      <c r="C670" s="315"/>
      <c r="D670" s="311" t="s">
        <v>110</v>
      </c>
      <c r="E670" s="79">
        <v>0</v>
      </c>
      <c r="F670" s="80">
        <v>0</v>
      </c>
      <c r="G670" s="80">
        <v>0</v>
      </c>
      <c r="H670" s="79">
        <v>0</v>
      </c>
      <c r="I670" s="81">
        <v>0</v>
      </c>
      <c r="J670" s="34">
        <v>0</v>
      </c>
      <c r="K670" s="292"/>
    </row>
    <row r="671" spans="1:11" ht="12.75" customHeight="1">
      <c r="A671" s="454"/>
      <c r="B671" s="258"/>
      <c r="C671" s="371"/>
      <c r="D671" s="372" t="s">
        <v>83</v>
      </c>
      <c r="E671" s="82">
        <f>E673</f>
        <v>250</v>
      </c>
      <c r="F671" s="196">
        <v>0</v>
      </c>
      <c r="G671" s="196">
        <f>G673</f>
        <v>250</v>
      </c>
      <c r="H671" s="82">
        <f>H673</f>
        <v>250</v>
      </c>
      <c r="I671" s="82">
        <f>H671/G671*100</f>
        <v>100</v>
      </c>
      <c r="J671" s="197">
        <f>H671/E671*100</f>
        <v>100</v>
      </c>
      <c r="K671" s="292"/>
    </row>
    <row r="672" spans="1:11" ht="12.75" customHeight="1">
      <c r="A672" s="454"/>
      <c r="B672" s="258"/>
      <c r="C672" s="373"/>
      <c r="D672" s="313" t="s">
        <v>111</v>
      </c>
      <c r="E672" s="67">
        <v>0</v>
      </c>
      <c r="F672" s="66">
        <v>0</v>
      </c>
      <c r="G672" s="66">
        <v>0</v>
      </c>
      <c r="H672" s="67">
        <v>0</v>
      </c>
      <c r="I672" s="68">
        <v>0</v>
      </c>
      <c r="J672" s="84">
        <v>0</v>
      </c>
      <c r="K672" s="292"/>
    </row>
    <row r="673" spans="1:11" ht="12.75" customHeight="1">
      <c r="A673" s="454"/>
      <c r="B673" s="258"/>
      <c r="C673" s="373"/>
      <c r="D673" s="313" t="s">
        <v>107</v>
      </c>
      <c r="E673" s="67">
        <f>E675</f>
        <v>250</v>
      </c>
      <c r="F673" s="66">
        <v>0</v>
      </c>
      <c r="G673" s="66">
        <f>G675</f>
        <v>250</v>
      </c>
      <c r="H673" s="67">
        <f>H675</f>
        <v>250</v>
      </c>
      <c r="I673" s="68">
        <v>100</v>
      </c>
      <c r="J673" s="84">
        <f>H673/E673*100</f>
        <v>100</v>
      </c>
      <c r="K673" s="292"/>
    </row>
    <row r="674" spans="1:11" ht="12.75" customHeight="1">
      <c r="A674" s="454"/>
      <c r="B674" s="258"/>
      <c r="C674" s="373"/>
      <c r="D674" s="311" t="s">
        <v>109</v>
      </c>
      <c r="E674" s="70">
        <v>0</v>
      </c>
      <c r="F674" s="69">
        <v>0</v>
      </c>
      <c r="G674" s="69"/>
      <c r="H674" s="70"/>
      <c r="I674" s="71">
        <v>0</v>
      </c>
      <c r="J674" s="85">
        <v>0</v>
      </c>
      <c r="K674" s="292"/>
    </row>
    <row r="675" spans="1:11" ht="12.75" customHeight="1">
      <c r="A675" s="454"/>
      <c r="B675" s="258"/>
      <c r="C675" s="373"/>
      <c r="D675" s="311" t="s">
        <v>112</v>
      </c>
      <c r="E675" s="70">
        <v>250</v>
      </c>
      <c r="F675" s="69">
        <v>0</v>
      </c>
      <c r="G675" s="69">
        <v>250</v>
      </c>
      <c r="H675" s="70">
        <v>250</v>
      </c>
      <c r="I675" s="71">
        <v>100</v>
      </c>
      <c r="J675" s="85">
        <f>H675/E675*100</f>
        <v>100</v>
      </c>
      <c r="K675" s="292"/>
    </row>
    <row r="676" spans="1:11" ht="12.75" customHeight="1">
      <c r="A676" s="454"/>
      <c r="B676" s="258"/>
      <c r="C676" s="373"/>
      <c r="D676" s="311" t="s">
        <v>110</v>
      </c>
      <c r="E676" s="70">
        <v>0</v>
      </c>
      <c r="F676" s="69">
        <v>0</v>
      </c>
      <c r="G676" s="69"/>
      <c r="H676" s="70">
        <v>0</v>
      </c>
      <c r="I676" s="71">
        <v>0</v>
      </c>
      <c r="J676" s="85">
        <v>0</v>
      </c>
      <c r="K676" s="292"/>
    </row>
    <row r="677" spans="1:11" ht="12.75" customHeight="1">
      <c r="A677" s="454"/>
      <c r="B677" s="258"/>
      <c r="C677" s="373"/>
      <c r="D677" s="333" t="s">
        <v>133</v>
      </c>
      <c r="E677" s="82">
        <v>0</v>
      </c>
      <c r="F677" s="83">
        <v>0</v>
      </c>
      <c r="G677" s="83">
        <f>G679</f>
        <v>700</v>
      </c>
      <c r="H677" s="82">
        <f>H679</f>
        <v>700</v>
      </c>
      <c r="I677" s="449">
        <v>100</v>
      </c>
      <c r="J677" s="450">
        <v>0</v>
      </c>
      <c r="K677" s="292"/>
    </row>
    <row r="678" spans="1:11" ht="12.75" customHeight="1">
      <c r="A678" s="454"/>
      <c r="B678" s="258"/>
      <c r="C678" s="373"/>
      <c r="D678" s="313" t="s">
        <v>111</v>
      </c>
      <c r="E678" s="70">
        <v>0</v>
      </c>
      <c r="F678" s="69">
        <v>0</v>
      </c>
      <c r="G678" s="69">
        <v>0</v>
      </c>
      <c r="H678" s="70">
        <v>0</v>
      </c>
      <c r="I678" s="71">
        <v>0</v>
      </c>
      <c r="J678" s="85">
        <v>0</v>
      </c>
      <c r="K678" s="292"/>
    </row>
    <row r="679" spans="1:11" ht="12.75" customHeight="1">
      <c r="A679" s="454"/>
      <c r="B679" s="258"/>
      <c r="C679" s="373"/>
      <c r="D679" s="313" t="s">
        <v>107</v>
      </c>
      <c r="E679" s="67">
        <v>0</v>
      </c>
      <c r="F679" s="66">
        <v>0</v>
      </c>
      <c r="G679" s="66">
        <f>G681</f>
        <v>700</v>
      </c>
      <c r="H679" s="67">
        <f>H681</f>
        <v>700</v>
      </c>
      <c r="I679" s="68">
        <v>100</v>
      </c>
      <c r="J679" s="84">
        <v>0</v>
      </c>
      <c r="K679" s="292"/>
    </row>
    <row r="680" spans="1:11" ht="12.75" customHeight="1">
      <c r="A680" s="454"/>
      <c r="B680" s="258"/>
      <c r="C680" s="373"/>
      <c r="D680" s="375" t="s">
        <v>109</v>
      </c>
      <c r="E680" s="70">
        <v>0</v>
      </c>
      <c r="F680" s="69">
        <v>0</v>
      </c>
      <c r="G680" s="69">
        <v>0</v>
      </c>
      <c r="H680" s="70">
        <v>0</v>
      </c>
      <c r="I680" s="71">
        <v>0</v>
      </c>
      <c r="J680" s="85">
        <v>0</v>
      </c>
      <c r="K680" s="292"/>
    </row>
    <row r="681" spans="1:11" ht="12.75" customHeight="1">
      <c r="A681" s="454"/>
      <c r="B681" s="266"/>
      <c r="C681" s="373"/>
      <c r="D681" s="375" t="s">
        <v>112</v>
      </c>
      <c r="E681" s="70">
        <v>700</v>
      </c>
      <c r="F681" s="69">
        <v>0</v>
      </c>
      <c r="G681" s="69">
        <v>700</v>
      </c>
      <c r="H681" s="70">
        <v>700</v>
      </c>
      <c r="I681" s="71">
        <v>100</v>
      </c>
      <c r="J681" s="85">
        <v>0</v>
      </c>
      <c r="K681" s="292"/>
    </row>
    <row r="682" spans="1:11" ht="12.75" customHeight="1">
      <c r="A682" s="322"/>
      <c r="B682" s="321">
        <v>85154</v>
      </c>
      <c r="C682" s="308"/>
      <c r="D682" s="309" t="s">
        <v>212</v>
      </c>
      <c r="E682" s="45">
        <f>E684</f>
        <v>2600</v>
      </c>
      <c r="F682" s="46">
        <v>0</v>
      </c>
      <c r="G682" s="46">
        <f>G684</f>
        <v>2400</v>
      </c>
      <c r="H682" s="45">
        <f>H684</f>
        <v>2400</v>
      </c>
      <c r="I682" s="47">
        <v>100</v>
      </c>
      <c r="J682" s="48">
        <f>H682/E682*100</f>
        <v>92.3076923076923</v>
      </c>
      <c r="K682" s="292"/>
    </row>
    <row r="683" spans="1:11" ht="12.75" customHeight="1">
      <c r="A683" s="322"/>
      <c r="B683" s="322"/>
      <c r="C683" s="308"/>
      <c r="D683" s="285" t="s">
        <v>111</v>
      </c>
      <c r="E683" s="49">
        <v>0</v>
      </c>
      <c r="F683" s="50">
        <v>0</v>
      </c>
      <c r="G683" s="50">
        <v>0</v>
      </c>
      <c r="H683" s="49">
        <v>0</v>
      </c>
      <c r="I683" s="47">
        <v>0</v>
      </c>
      <c r="J683" s="48">
        <v>0</v>
      </c>
      <c r="K683" s="292"/>
    </row>
    <row r="684" spans="1:11" ht="12.75" customHeight="1">
      <c r="A684" s="322"/>
      <c r="B684" s="322"/>
      <c r="C684" s="308"/>
      <c r="D684" s="285" t="s">
        <v>107</v>
      </c>
      <c r="E684" s="49">
        <f>E686+E685</f>
        <v>2600</v>
      </c>
      <c r="F684" s="50">
        <v>0</v>
      </c>
      <c r="G684" s="50">
        <f>G686+G685</f>
        <v>2400</v>
      </c>
      <c r="H684" s="49">
        <f>H686+H685</f>
        <v>2400</v>
      </c>
      <c r="I684" s="47">
        <f>H684/G684*100</f>
        <v>100</v>
      </c>
      <c r="J684" s="48">
        <f>H684/E684*100</f>
        <v>92.3076923076923</v>
      </c>
      <c r="K684" s="292"/>
    </row>
    <row r="685" spans="1:11" ht="12.75" customHeight="1">
      <c r="A685" s="322"/>
      <c r="B685" s="322"/>
      <c r="C685" s="308"/>
      <c r="D685" s="315" t="s">
        <v>109</v>
      </c>
      <c r="E685" s="147">
        <f>E691</f>
        <v>0</v>
      </c>
      <c r="F685" s="148">
        <v>0</v>
      </c>
      <c r="G685" s="148"/>
      <c r="H685" s="147">
        <f>H691</f>
        <v>0</v>
      </c>
      <c r="I685" s="230">
        <v>0</v>
      </c>
      <c r="J685" s="89">
        <v>0</v>
      </c>
      <c r="K685" s="292"/>
    </row>
    <row r="686" spans="1:11" ht="12.75" customHeight="1">
      <c r="A686" s="322"/>
      <c r="B686" s="322"/>
      <c r="C686" s="308"/>
      <c r="D686" s="315" t="s">
        <v>112</v>
      </c>
      <c r="E686" s="147">
        <f>E692+E697+E702</f>
        <v>2600</v>
      </c>
      <c r="F686" s="148">
        <v>0</v>
      </c>
      <c r="G686" s="148">
        <f>G692+G697</f>
        <v>2400</v>
      </c>
      <c r="H686" s="147">
        <f>H692+H697+H702</f>
        <v>2400</v>
      </c>
      <c r="I686" s="230">
        <f>H686/G686*100</f>
        <v>100</v>
      </c>
      <c r="J686" s="89">
        <f>H686/E686*100</f>
        <v>92.3076923076923</v>
      </c>
      <c r="K686" s="292"/>
    </row>
    <row r="687" spans="1:11" ht="12.75" customHeight="1">
      <c r="A687" s="322"/>
      <c r="B687" s="322"/>
      <c r="C687" s="308"/>
      <c r="D687" s="315" t="s">
        <v>110</v>
      </c>
      <c r="E687" s="147">
        <v>0</v>
      </c>
      <c r="F687" s="148">
        <v>0</v>
      </c>
      <c r="G687" s="148"/>
      <c r="H687" s="147">
        <v>0</v>
      </c>
      <c r="I687" s="230">
        <v>0</v>
      </c>
      <c r="J687" s="89">
        <v>0</v>
      </c>
      <c r="K687" s="292"/>
    </row>
    <row r="688" spans="1:11" ht="12.75" customHeight="1">
      <c r="A688" s="322"/>
      <c r="B688" s="286"/>
      <c r="C688" s="315"/>
      <c r="D688" s="312" t="s">
        <v>81</v>
      </c>
      <c r="E688" s="72">
        <f>E690</f>
        <v>1300</v>
      </c>
      <c r="F688" s="73">
        <v>0</v>
      </c>
      <c r="G688" s="73">
        <f>G690</f>
        <v>1300</v>
      </c>
      <c r="H688" s="72">
        <f>H690</f>
        <v>1300</v>
      </c>
      <c r="I688" s="74">
        <f>H688/G688*100</f>
        <v>100</v>
      </c>
      <c r="J688" s="75">
        <f>H688/E688*100</f>
        <v>100</v>
      </c>
      <c r="K688" s="292"/>
    </row>
    <row r="689" spans="1:11" ht="12.75" customHeight="1">
      <c r="A689" s="322"/>
      <c r="B689" s="286"/>
      <c r="C689" s="315"/>
      <c r="D689" s="313" t="s">
        <v>111</v>
      </c>
      <c r="E689" s="76">
        <v>0</v>
      </c>
      <c r="F689" s="77">
        <v>0</v>
      </c>
      <c r="G689" s="77">
        <v>0</v>
      </c>
      <c r="H689" s="76">
        <v>0</v>
      </c>
      <c r="I689" s="78">
        <v>0</v>
      </c>
      <c r="J689" s="30">
        <v>0</v>
      </c>
      <c r="K689" s="292"/>
    </row>
    <row r="690" spans="1:11" ht="12.75" customHeight="1">
      <c r="A690" s="322"/>
      <c r="B690" s="286"/>
      <c r="C690" s="315"/>
      <c r="D690" s="313" t="s">
        <v>107</v>
      </c>
      <c r="E690" s="76">
        <f>E692+E691</f>
        <v>1300</v>
      </c>
      <c r="F690" s="77">
        <v>0</v>
      </c>
      <c r="G690" s="77">
        <f>G692+G691</f>
        <v>1300</v>
      </c>
      <c r="H690" s="76">
        <f>H692+H691</f>
        <v>1300</v>
      </c>
      <c r="I690" s="78">
        <v>100</v>
      </c>
      <c r="J690" s="30">
        <f>H690/E690*100</f>
        <v>100</v>
      </c>
      <c r="K690" s="292"/>
    </row>
    <row r="691" spans="1:11" ht="12.75" customHeight="1">
      <c r="A691" s="322"/>
      <c r="B691" s="286"/>
      <c r="C691" s="315"/>
      <c r="D691" s="311" t="s">
        <v>109</v>
      </c>
      <c r="E691" s="79">
        <v>0</v>
      </c>
      <c r="F691" s="80">
        <v>0</v>
      </c>
      <c r="G691" s="80">
        <v>0</v>
      </c>
      <c r="H691" s="79">
        <v>0</v>
      </c>
      <c r="I691" s="81">
        <v>0</v>
      </c>
      <c r="J691" s="34">
        <v>0</v>
      </c>
      <c r="K691" s="292"/>
    </row>
    <row r="692" spans="1:11" ht="12.75" customHeight="1">
      <c r="A692" s="322"/>
      <c r="B692" s="286"/>
      <c r="C692" s="315"/>
      <c r="D692" s="311" t="s">
        <v>112</v>
      </c>
      <c r="E692" s="79">
        <v>1300</v>
      </c>
      <c r="F692" s="80">
        <v>0</v>
      </c>
      <c r="G692" s="80">
        <v>1300</v>
      </c>
      <c r="H692" s="79">
        <v>1300</v>
      </c>
      <c r="I692" s="81">
        <v>100</v>
      </c>
      <c r="J692" s="34">
        <f>H692/E692*100</f>
        <v>100</v>
      </c>
      <c r="K692" s="292"/>
    </row>
    <row r="693" spans="1:11" ht="12.75" customHeight="1">
      <c r="A693" s="322"/>
      <c r="B693" s="286"/>
      <c r="C693" s="315"/>
      <c r="D693" s="312" t="s">
        <v>82</v>
      </c>
      <c r="E693" s="72">
        <f>E695</f>
        <v>1300</v>
      </c>
      <c r="F693" s="73">
        <v>0</v>
      </c>
      <c r="G693" s="73">
        <f>G695</f>
        <v>1100</v>
      </c>
      <c r="H693" s="72">
        <f>H695</f>
        <v>1100</v>
      </c>
      <c r="I693" s="74">
        <f>H693/G693*100</f>
        <v>100</v>
      </c>
      <c r="J693" s="75">
        <f>H693/E693*100</f>
        <v>84.61538461538461</v>
      </c>
      <c r="K693" s="292"/>
    </row>
    <row r="694" spans="1:11" ht="12.75" customHeight="1">
      <c r="A694" s="322"/>
      <c r="B694" s="286"/>
      <c r="C694" s="315"/>
      <c r="D694" s="313" t="s">
        <v>111</v>
      </c>
      <c r="E694" s="76">
        <v>0</v>
      </c>
      <c r="F694" s="77">
        <v>0</v>
      </c>
      <c r="G694" s="77">
        <v>0</v>
      </c>
      <c r="H694" s="76">
        <v>0</v>
      </c>
      <c r="I694" s="78">
        <v>0</v>
      </c>
      <c r="J694" s="30">
        <v>0</v>
      </c>
      <c r="K694" s="292"/>
    </row>
    <row r="695" spans="1:11" ht="12.75" customHeight="1">
      <c r="A695" s="322"/>
      <c r="B695" s="286"/>
      <c r="C695" s="315"/>
      <c r="D695" s="313" t="s">
        <v>107</v>
      </c>
      <c r="E695" s="76">
        <f>E697</f>
        <v>1300</v>
      </c>
      <c r="F695" s="77">
        <v>0</v>
      </c>
      <c r="G695" s="77">
        <f>G697</f>
        <v>1100</v>
      </c>
      <c r="H695" s="76">
        <f>H697</f>
        <v>1100</v>
      </c>
      <c r="I695" s="78">
        <v>100</v>
      </c>
      <c r="J695" s="30">
        <f>H695/E695*100</f>
        <v>84.61538461538461</v>
      </c>
      <c r="K695" s="292"/>
    </row>
    <row r="696" spans="1:11" ht="12.75" customHeight="1">
      <c r="A696" s="322"/>
      <c r="B696" s="286"/>
      <c r="C696" s="315"/>
      <c r="D696" s="311" t="s">
        <v>109</v>
      </c>
      <c r="E696" s="79">
        <v>0</v>
      </c>
      <c r="F696" s="80">
        <v>0</v>
      </c>
      <c r="G696" s="80">
        <v>0</v>
      </c>
      <c r="H696" s="79">
        <v>0</v>
      </c>
      <c r="I696" s="81">
        <v>0</v>
      </c>
      <c r="J696" s="34">
        <v>0</v>
      </c>
      <c r="K696" s="292"/>
    </row>
    <row r="697" spans="1:11" ht="12.75" customHeight="1">
      <c r="A697" s="322"/>
      <c r="B697" s="286"/>
      <c r="C697" s="315"/>
      <c r="D697" s="311" t="s">
        <v>112</v>
      </c>
      <c r="E697" s="79">
        <v>1300</v>
      </c>
      <c r="F697" s="80">
        <v>0</v>
      </c>
      <c r="G697" s="80">
        <v>1100</v>
      </c>
      <c r="H697" s="79">
        <v>1100</v>
      </c>
      <c r="I697" s="81">
        <v>100</v>
      </c>
      <c r="J697" s="34">
        <f>H697/E697*100</f>
        <v>84.61538461538461</v>
      </c>
      <c r="K697" s="292"/>
    </row>
    <row r="698" spans="1:11" ht="12.75" customHeight="1">
      <c r="A698" s="322"/>
      <c r="B698" s="286"/>
      <c r="C698" s="374"/>
      <c r="D698" s="333" t="s">
        <v>133</v>
      </c>
      <c r="E698" s="72">
        <f>E700</f>
        <v>0</v>
      </c>
      <c r="F698" s="73">
        <v>0</v>
      </c>
      <c r="G698" s="73">
        <f>G700</f>
        <v>0</v>
      </c>
      <c r="H698" s="72">
        <f>H700</f>
        <v>0</v>
      </c>
      <c r="I698" s="86">
        <v>0</v>
      </c>
      <c r="J698" s="75">
        <v>0</v>
      </c>
      <c r="K698" s="292"/>
    </row>
    <row r="699" spans="1:11" ht="12.75" customHeight="1">
      <c r="A699" s="322"/>
      <c r="B699" s="286"/>
      <c r="C699" s="374"/>
      <c r="D699" s="313" t="s">
        <v>111</v>
      </c>
      <c r="E699" s="76">
        <v>0</v>
      </c>
      <c r="F699" s="80">
        <v>0</v>
      </c>
      <c r="G699" s="77">
        <v>0</v>
      </c>
      <c r="H699" s="76">
        <v>0</v>
      </c>
      <c r="I699" s="87">
        <v>0</v>
      </c>
      <c r="J699" s="30">
        <v>0</v>
      </c>
      <c r="K699" s="292"/>
    </row>
    <row r="700" spans="1:11" ht="12.75" customHeight="1">
      <c r="A700" s="322"/>
      <c r="B700" s="286"/>
      <c r="C700" s="374"/>
      <c r="D700" s="313" t="s">
        <v>107</v>
      </c>
      <c r="E700" s="76">
        <f>E702</f>
        <v>0</v>
      </c>
      <c r="F700" s="80">
        <v>0</v>
      </c>
      <c r="G700" s="77">
        <f>G702</f>
        <v>0</v>
      </c>
      <c r="H700" s="76">
        <f>H702</f>
        <v>0</v>
      </c>
      <c r="I700" s="87">
        <v>0</v>
      </c>
      <c r="J700" s="30">
        <v>0</v>
      </c>
      <c r="K700" s="292"/>
    </row>
    <row r="701" spans="1:11" ht="12.75" customHeight="1">
      <c r="A701" s="322"/>
      <c r="B701" s="286"/>
      <c r="C701" s="374"/>
      <c r="D701" s="375" t="s">
        <v>109</v>
      </c>
      <c r="E701" s="79">
        <v>0</v>
      </c>
      <c r="F701" s="80">
        <v>0</v>
      </c>
      <c r="G701" s="80">
        <v>0</v>
      </c>
      <c r="H701" s="79">
        <v>0</v>
      </c>
      <c r="I701" s="88">
        <v>0</v>
      </c>
      <c r="J701" s="34">
        <v>0</v>
      </c>
      <c r="K701" s="292"/>
    </row>
    <row r="702" spans="1:11" ht="12.75" customHeight="1">
      <c r="A702" s="323"/>
      <c r="B702" s="316"/>
      <c r="C702" s="374"/>
      <c r="D702" s="375" t="s">
        <v>112</v>
      </c>
      <c r="E702" s="79">
        <v>0</v>
      </c>
      <c r="F702" s="80">
        <v>0</v>
      </c>
      <c r="G702" s="80">
        <v>0</v>
      </c>
      <c r="H702" s="79">
        <v>0</v>
      </c>
      <c r="I702" s="88">
        <v>0</v>
      </c>
      <c r="J702" s="34">
        <v>0</v>
      </c>
      <c r="K702" s="292"/>
    </row>
    <row r="703" spans="1:11" ht="12.75" customHeight="1">
      <c r="A703" s="317"/>
      <c r="B703" s="227"/>
      <c r="C703" s="564"/>
      <c r="D703" s="370"/>
      <c r="E703" s="198"/>
      <c r="F703" s="199"/>
      <c r="G703" s="199"/>
      <c r="H703" s="198"/>
      <c r="I703" s="200">
        <v>0</v>
      </c>
      <c r="J703" s="201"/>
      <c r="K703" s="292"/>
    </row>
    <row r="704" spans="1:11" ht="12.75" customHeight="1">
      <c r="A704" s="317"/>
      <c r="B704" s="227"/>
      <c r="C704" s="564"/>
      <c r="D704" s="370"/>
      <c r="E704" s="221" t="s">
        <v>195</v>
      </c>
      <c r="F704" s="199"/>
      <c r="G704" s="199"/>
      <c r="H704" s="198"/>
      <c r="I704" s="200"/>
      <c r="J704" s="201"/>
      <c r="K704" s="292"/>
    </row>
    <row r="705" spans="1:11" ht="12.75" customHeight="1">
      <c r="A705" s="317"/>
      <c r="B705" s="227"/>
      <c r="C705" s="564"/>
      <c r="D705" s="370"/>
      <c r="E705" s="198"/>
      <c r="F705" s="199"/>
      <c r="G705" s="199"/>
      <c r="H705" s="198"/>
      <c r="I705" s="200"/>
      <c r="J705" s="201"/>
      <c r="K705" s="292"/>
    </row>
    <row r="706" spans="1:11" ht="12.75" customHeight="1">
      <c r="A706" s="250"/>
      <c r="B706" s="251"/>
      <c r="C706" s="250"/>
      <c r="D706" s="252"/>
      <c r="E706" s="253" t="s">
        <v>1</v>
      </c>
      <c r="F706" s="254" t="s">
        <v>56</v>
      </c>
      <c r="G706" s="255" t="s">
        <v>57</v>
      </c>
      <c r="H706" s="253" t="s">
        <v>1</v>
      </c>
      <c r="I706" s="256" t="s">
        <v>58</v>
      </c>
      <c r="J706" s="257"/>
      <c r="K706" s="292"/>
    </row>
    <row r="707" spans="1:11" ht="12.75" customHeight="1">
      <c r="A707" s="258" t="s">
        <v>53</v>
      </c>
      <c r="B707" s="259" t="s">
        <v>54</v>
      </c>
      <c r="C707" s="258" t="s">
        <v>2</v>
      </c>
      <c r="D707" s="260" t="s">
        <v>55</v>
      </c>
      <c r="E707" s="261" t="s">
        <v>153</v>
      </c>
      <c r="F707" s="262" t="s">
        <v>59</v>
      </c>
      <c r="G707" s="263" t="s">
        <v>60</v>
      </c>
      <c r="H707" s="261" t="s">
        <v>178</v>
      </c>
      <c r="I707" s="264"/>
      <c r="J707" s="265"/>
      <c r="K707" s="292"/>
    </row>
    <row r="708" spans="1:11" ht="12.75" customHeight="1">
      <c r="A708" s="266"/>
      <c r="B708" s="267"/>
      <c r="C708" s="266"/>
      <c r="D708" s="268"/>
      <c r="E708" s="269"/>
      <c r="F708" s="270" t="s">
        <v>177</v>
      </c>
      <c r="G708" s="271" t="s">
        <v>61</v>
      </c>
      <c r="H708" s="269"/>
      <c r="I708" s="272" t="s">
        <v>62</v>
      </c>
      <c r="J708" s="273" t="s">
        <v>63</v>
      </c>
      <c r="K708" s="292"/>
    </row>
    <row r="709" spans="1:11" ht="12.75" customHeight="1">
      <c r="A709" s="274">
        <v>1</v>
      </c>
      <c r="B709" s="274">
        <v>2</v>
      </c>
      <c r="C709" s="274">
        <v>3</v>
      </c>
      <c r="D709" s="275">
        <v>4</v>
      </c>
      <c r="E709" s="276">
        <v>5</v>
      </c>
      <c r="F709" s="276">
        <v>6</v>
      </c>
      <c r="G709" s="276">
        <v>7</v>
      </c>
      <c r="H709" s="277">
        <v>8</v>
      </c>
      <c r="I709" s="278">
        <v>9</v>
      </c>
      <c r="J709" s="279">
        <v>10</v>
      </c>
      <c r="K709" s="292"/>
    </row>
    <row r="710" spans="1:11" ht="12.75" customHeight="1">
      <c r="A710" s="338"/>
      <c r="B710" s="328">
        <v>85156</v>
      </c>
      <c r="C710" s="284"/>
      <c r="D710" s="302" t="s">
        <v>35</v>
      </c>
      <c r="E710" s="23"/>
      <c r="F710" s="24"/>
      <c r="G710" s="24"/>
      <c r="H710" s="23"/>
      <c r="I710" s="97"/>
      <c r="J710" s="89"/>
      <c r="K710" s="292"/>
    </row>
    <row r="711" spans="1:11" ht="12.75" customHeight="1">
      <c r="A711" s="325"/>
      <c r="B711" s="326"/>
      <c r="C711" s="284"/>
      <c r="D711" s="302" t="s">
        <v>36</v>
      </c>
      <c r="E711" s="23"/>
      <c r="F711" s="24"/>
      <c r="G711" s="24"/>
      <c r="H711" s="23"/>
      <c r="I711" s="97"/>
      <c r="J711" s="89"/>
      <c r="K711" s="292"/>
    </row>
    <row r="712" spans="1:11" ht="12.75" customHeight="1">
      <c r="A712" s="325"/>
      <c r="B712" s="326"/>
      <c r="C712" s="284"/>
      <c r="D712" s="302" t="s">
        <v>37</v>
      </c>
      <c r="E712" s="60">
        <f>E713+E714</f>
        <v>1625716.8</v>
      </c>
      <c r="F712" s="24">
        <f>F714</f>
        <v>1601000</v>
      </c>
      <c r="G712" s="24">
        <f>G714</f>
        <v>1404000</v>
      </c>
      <c r="H712" s="23">
        <f>H714</f>
        <v>1379400</v>
      </c>
      <c r="I712" s="90">
        <f>H712/G712*100</f>
        <v>98.24786324786324</v>
      </c>
      <c r="J712" s="48">
        <f>H712/E712*100</f>
        <v>84.84872642024737</v>
      </c>
      <c r="K712" s="292"/>
    </row>
    <row r="713" spans="1:11" ht="12.75" customHeight="1">
      <c r="A713" s="325"/>
      <c r="B713" s="326"/>
      <c r="C713" s="284"/>
      <c r="D713" s="285" t="s">
        <v>111</v>
      </c>
      <c r="E713" s="60">
        <v>0</v>
      </c>
      <c r="F713" s="61">
        <v>0</v>
      </c>
      <c r="G713" s="61">
        <v>0</v>
      </c>
      <c r="H713" s="60">
        <v>0</v>
      </c>
      <c r="I713" s="90">
        <v>0</v>
      </c>
      <c r="J713" s="48">
        <v>0</v>
      </c>
      <c r="K713" s="292"/>
    </row>
    <row r="714" spans="1:11" ht="12.75" customHeight="1">
      <c r="A714" s="325"/>
      <c r="B714" s="326"/>
      <c r="C714" s="284"/>
      <c r="D714" s="285" t="s">
        <v>107</v>
      </c>
      <c r="E714" s="60">
        <f>SUM(E715:E717)</f>
        <v>1625716.8</v>
      </c>
      <c r="F714" s="61">
        <f>F716</f>
        <v>1601000</v>
      </c>
      <c r="G714" s="61">
        <f>G716</f>
        <v>1404000</v>
      </c>
      <c r="H714" s="60">
        <f>H716</f>
        <v>1379400</v>
      </c>
      <c r="I714" s="90">
        <f>H714/G714*100</f>
        <v>98.24786324786324</v>
      </c>
      <c r="J714" s="48">
        <f>H714/E714*100</f>
        <v>84.84872642024737</v>
      </c>
      <c r="K714" s="292"/>
    </row>
    <row r="715" spans="1:11" ht="12.75" customHeight="1">
      <c r="A715" s="325"/>
      <c r="B715" s="326"/>
      <c r="C715" s="284"/>
      <c r="D715" s="315" t="s">
        <v>109</v>
      </c>
      <c r="E715" s="95">
        <v>0</v>
      </c>
      <c r="F715" s="96">
        <v>0</v>
      </c>
      <c r="G715" s="96">
        <v>0</v>
      </c>
      <c r="H715" s="95">
        <v>0</v>
      </c>
      <c r="I715" s="97">
        <v>0</v>
      </c>
      <c r="J715" s="89">
        <v>0</v>
      </c>
      <c r="K715" s="292"/>
    </row>
    <row r="716" spans="1:11" ht="12.75" customHeight="1">
      <c r="A716" s="325"/>
      <c r="B716" s="326"/>
      <c r="C716" s="284"/>
      <c r="D716" s="315" t="s">
        <v>112</v>
      </c>
      <c r="E716" s="110">
        <f>E722+E728</f>
        <v>1625716.8</v>
      </c>
      <c r="F716" s="96">
        <f>F722+F728</f>
        <v>1601000</v>
      </c>
      <c r="G716" s="96">
        <f>G722+G728</f>
        <v>1404000</v>
      </c>
      <c r="H716" s="95">
        <f>H722+H728</f>
        <v>1379400</v>
      </c>
      <c r="I716" s="97">
        <f>H716/G716*100</f>
        <v>98.24786324786324</v>
      </c>
      <c r="J716" s="89">
        <f>H716/E716*100</f>
        <v>84.84872642024737</v>
      </c>
      <c r="K716" s="292"/>
    </row>
    <row r="717" spans="1:11" ht="12.75" customHeight="1">
      <c r="A717" s="325"/>
      <c r="B717" s="326"/>
      <c r="C717" s="284"/>
      <c r="D717" s="315" t="s">
        <v>110</v>
      </c>
      <c r="E717" s="95">
        <v>0</v>
      </c>
      <c r="F717" s="96">
        <v>0</v>
      </c>
      <c r="G717" s="96">
        <v>0</v>
      </c>
      <c r="H717" s="95">
        <v>0</v>
      </c>
      <c r="I717" s="97">
        <v>0</v>
      </c>
      <c r="J717" s="89">
        <v>0</v>
      </c>
      <c r="K717" s="292"/>
    </row>
    <row r="718" spans="1:11" ht="12.75" customHeight="1">
      <c r="A718" s="359"/>
      <c r="B718" s="363"/>
      <c r="C718" s="358"/>
      <c r="D718" s="356" t="s">
        <v>151</v>
      </c>
      <c r="E718" s="51">
        <f>E720</f>
        <v>19468.8</v>
      </c>
      <c r="F718" s="52">
        <f>F720</f>
        <v>25000</v>
      </c>
      <c r="G718" s="52">
        <f>G720</f>
        <v>25000</v>
      </c>
      <c r="H718" s="51">
        <f>H720</f>
        <v>20538</v>
      </c>
      <c r="I718" s="91">
        <f>H718/G718*100</f>
        <v>82.152</v>
      </c>
      <c r="J718" s="75">
        <f>H718/E718*100</f>
        <v>105.49186390532546</v>
      </c>
      <c r="K718" s="292"/>
    </row>
    <row r="719" spans="1:11" ht="12.75" customHeight="1">
      <c r="A719" s="359"/>
      <c r="B719" s="363"/>
      <c r="C719" s="358"/>
      <c r="D719" s="313" t="s">
        <v>111</v>
      </c>
      <c r="E719" s="27">
        <v>0</v>
      </c>
      <c r="F719" s="28">
        <v>0</v>
      </c>
      <c r="G719" s="28">
        <v>0</v>
      </c>
      <c r="H719" s="27">
        <v>0</v>
      </c>
      <c r="I719" s="29">
        <v>0</v>
      </c>
      <c r="J719" s="30">
        <v>0</v>
      </c>
      <c r="K719" s="292"/>
    </row>
    <row r="720" spans="1:11" ht="12.75" customHeight="1">
      <c r="A720" s="359"/>
      <c r="B720" s="363"/>
      <c r="C720" s="358"/>
      <c r="D720" s="313" t="s">
        <v>107</v>
      </c>
      <c r="E720" s="27">
        <f>E722</f>
        <v>19468.8</v>
      </c>
      <c r="F720" s="28">
        <f>F722</f>
        <v>25000</v>
      </c>
      <c r="G720" s="28">
        <f>G722</f>
        <v>25000</v>
      </c>
      <c r="H720" s="27">
        <f>H722</f>
        <v>20538</v>
      </c>
      <c r="I720" s="29">
        <f>H720/G720*100</f>
        <v>82.152</v>
      </c>
      <c r="J720" s="30">
        <f>H720/E720*100</f>
        <v>105.49186390532546</v>
      </c>
      <c r="K720" s="292"/>
    </row>
    <row r="721" spans="1:11" ht="12.75" customHeight="1">
      <c r="A721" s="359"/>
      <c r="B721" s="363"/>
      <c r="C721" s="358"/>
      <c r="D721" s="311" t="s">
        <v>109</v>
      </c>
      <c r="E721" s="31">
        <v>0</v>
      </c>
      <c r="F721" s="32">
        <v>0</v>
      </c>
      <c r="G721" s="32">
        <v>0</v>
      </c>
      <c r="H721" s="31">
        <v>0</v>
      </c>
      <c r="I721" s="33">
        <v>0</v>
      </c>
      <c r="J721" s="34">
        <v>0</v>
      </c>
      <c r="K721" s="292"/>
    </row>
    <row r="722" spans="1:11" ht="12.75" customHeight="1">
      <c r="A722" s="359"/>
      <c r="B722" s="363"/>
      <c r="C722" s="358"/>
      <c r="D722" s="311" t="s">
        <v>112</v>
      </c>
      <c r="E722" s="31">
        <v>19468.8</v>
      </c>
      <c r="F722" s="32">
        <v>25000</v>
      </c>
      <c r="G722" s="32">
        <v>25000</v>
      </c>
      <c r="H722" s="31">
        <v>20538</v>
      </c>
      <c r="I722" s="33">
        <v>99.9</v>
      </c>
      <c r="J722" s="34">
        <f>H722/E722*100</f>
        <v>105.49186390532546</v>
      </c>
      <c r="K722" s="292"/>
    </row>
    <row r="723" spans="1:11" ht="12.75" customHeight="1">
      <c r="A723" s="359"/>
      <c r="B723" s="363"/>
      <c r="C723" s="358"/>
      <c r="D723" s="311" t="s">
        <v>110</v>
      </c>
      <c r="E723" s="31">
        <v>0</v>
      </c>
      <c r="F723" s="32">
        <v>0</v>
      </c>
      <c r="G723" s="32">
        <v>0</v>
      </c>
      <c r="H723" s="31">
        <v>0</v>
      </c>
      <c r="I723" s="33">
        <v>0</v>
      </c>
      <c r="J723" s="34">
        <v>0</v>
      </c>
      <c r="K723" s="292"/>
    </row>
    <row r="724" spans="1:11" ht="12.75" customHeight="1">
      <c r="A724" s="359"/>
      <c r="B724" s="363"/>
      <c r="C724" s="358"/>
      <c r="D724" s="356" t="s">
        <v>38</v>
      </c>
      <c r="E724" s="51">
        <f>E726</f>
        <v>1606248</v>
      </c>
      <c r="F724" s="52">
        <f>F726</f>
        <v>1576000</v>
      </c>
      <c r="G724" s="52">
        <f>G726</f>
        <v>1379000</v>
      </c>
      <c r="H724" s="51">
        <f>H726</f>
        <v>1358862</v>
      </c>
      <c r="I724" s="91">
        <f>H724/G724*100</f>
        <v>98.53966642494562</v>
      </c>
      <c r="J724" s="75">
        <f>H724/E724*100</f>
        <v>84.59851778803771</v>
      </c>
      <c r="K724" s="292"/>
    </row>
    <row r="725" spans="1:11" ht="12.75" customHeight="1">
      <c r="A725" s="359"/>
      <c r="B725" s="363"/>
      <c r="C725" s="358"/>
      <c r="D725" s="313" t="s">
        <v>111</v>
      </c>
      <c r="E725" s="27">
        <v>0</v>
      </c>
      <c r="F725" s="28">
        <v>0</v>
      </c>
      <c r="G725" s="28">
        <v>0</v>
      </c>
      <c r="H725" s="27">
        <v>0</v>
      </c>
      <c r="I725" s="29">
        <v>0</v>
      </c>
      <c r="J725" s="30">
        <v>0</v>
      </c>
      <c r="K725" s="292"/>
    </row>
    <row r="726" spans="1:11" ht="12.75" customHeight="1">
      <c r="A726" s="359"/>
      <c r="B726" s="363"/>
      <c r="C726" s="358"/>
      <c r="D726" s="313" t="s">
        <v>107</v>
      </c>
      <c r="E726" s="27">
        <f>E728</f>
        <v>1606248</v>
      </c>
      <c r="F726" s="28">
        <f>F728</f>
        <v>1576000</v>
      </c>
      <c r="G726" s="28">
        <f>G728</f>
        <v>1379000</v>
      </c>
      <c r="H726" s="27">
        <f>H728</f>
        <v>1358862</v>
      </c>
      <c r="I726" s="29">
        <f>H726/G728*100</f>
        <v>98.53966642494562</v>
      </c>
      <c r="J726" s="30">
        <f>H726/E726*100</f>
        <v>84.59851778803771</v>
      </c>
      <c r="K726" s="292"/>
    </row>
    <row r="727" spans="1:11" ht="12.75" customHeight="1">
      <c r="A727" s="359"/>
      <c r="B727" s="363"/>
      <c r="C727" s="358"/>
      <c r="D727" s="311" t="s">
        <v>109</v>
      </c>
      <c r="E727" s="31">
        <v>0</v>
      </c>
      <c r="F727" s="32">
        <v>0</v>
      </c>
      <c r="G727" s="32">
        <v>0</v>
      </c>
      <c r="H727" s="31">
        <v>0</v>
      </c>
      <c r="I727" s="33">
        <v>0</v>
      </c>
      <c r="J727" s="34">
        <v>0</v>
      </c>
      <c r="K727" s="292"/>
    </row>
    <row r="728" spans="1:11" ht="12.75" customHeight="1">
      <c r="A728" s="359"/>
      <c r="B728" s="363"/>
      <c r="C728" s="358"/>
      <c r="D728" s="311" t="s">
        <v>112</v>
      </c>
      <c r="E728" s="31">
        <v>1606248</v>
      </c>
      <c r="F728" s="32">
        <v>1576000</v>
      </c>
      <c r="G728" s="32">
        <v>1379000</v>
      </c>
      <c r="H728" s="31">
        <v>1358862</v>
      </c>
      <c r="I728" s="29">
        <f>H728/G728*100</f>
        <v>98.53966642494562</v>
      </c>
      <c r="J728" s="34">
        <f>H728/E728*100</f>
        <v>84.59851778803771</v>
      </c>
      <c r="K728" s="292"/>
    </row>
    <row r="729" spans="1:11" ht="12.75" customHeight="1">
      <c r="A729" s="359"/>
      <c r="B729" s="360"/>
      <c r="C729" s="358"/>
      <c r="D729" s="311" t="s">
        <v>110</v>
      </c>
      <c r="E729" s="31">
        <v>0</v>
      </c>
      <c r="F729" s="32">
        <v>0</v>
      </c>
      <c r="G729" s="32">
        <v>0</v>
      </c>
      <c r="H729" s="31">
        <v>0</v>
      </c>
      <c r="I729" s="33">
        <v>0</v>
      </c>
      <c r="J729" s="34">
        <v>0</v>
      </c>
      <c r="K729" s="292"/>
    </row>
    <row r="730" spans="1:11" ht="12.75" customHeight="1">
      <c r="A730" s="359"/>
      <c r="B730" s="328">
        <v>85195</v>
      </c>
      <c r="C730" s="284"/>
      <c r="D730" s="308" t="s">
        <v>89</v>
      </c>
      <c r="E730" s="60">
        <f>E733</f>
        <v>0</v>
      </c>
      <c r="F730" s="24">
        <f>F732+F733</f>
        <v>0</v>
      </c>
      <c r="G730" s="24">
        <f>G732+G733</f>
        <v>15000</v>
      </c>
      <c r="H730" s="23">
        <f>H732+H733</f>
        <v>14850</v>
      </c>
      <c r="I730" s="25">
        <f>H730/G730*100</f>
        <v>99</v>
      </c>
      <c r="J730" s="26">
        <v>0</v>
      </c>
      <c r="K730" s="292"/>
    </row>
    <row r="731" spans="1:11" ht="12.75" customHeight="1">
      <c r="A731" s="359"/>
      <c r="B731" s="326"/>
      <c r="C731" s="284"/>
      <c r="D731" s="311" t="s">
        <v>183</v>
      </c>
      <c r="E731" s="60"/>
      <c r="F731" s="24"/>
      <c r="G731" s="24"/>
      <c r="H731" s="23"/>
      <c r="I731" s="25"/>
      <c r="J731" s="26"/>
      <c r="K731" s="292"/>
    </row>
    <row r="732" spans="1:11" ht="12.75" customHeight="1">
      <c r="A732" s="359"/>
      <c r="B732" s="363"/>
      <c r="C732" s="358"/>
      <c r="D732" s="285" t="s">
        <v>111</v>
      </c>
      <c r="E732" s="60">
        <v>0</v>
      </c>
      <c r="F732" s="61">
        <v>0</v>
      </c>
      <c r="G732" s="61">
        <v>14500</v>
      </c>
      <c r="H732" s="60">
        <v>14350</v>
      </c>
      <c r="I732" s="90">
        <f>H732/G732*100</f>
        <v>98.9655172413793</v>
      </c>
      <c r="J732" s="48">
        <v>0</v>
      </c>
      <c r="K732" s="292"/>
    </row>
    <row r="733" spans="1:11" ht="12.75" customHeight="1">
      <c r="A733" s="359"/>
      <c r="B733" s="363"/>
      <c r="C733" s="358"/>
      <c r="D733" s="285" t="s">
        <v>107</v>
      </c>
      <c r="E733" s="60">
        <f>E735+E734</f>
        <v>0</v>
      </c>
      <c r="F733" s="61">
        <f>F735</f>
        <v>0</v>
      </c>
      <c r="G733" s="61">
        <f>G734+G735</f>
        <v>500</v>
      </c>
      <c r="H733" s="60">
        <f>H735+H734</f>
        <v>500</v>
      </c>
      <c r="I733" s="90">
        <v>100</v>
      </c>
      <c r="J733" s="48">
        <v>0</v>
      </c>
      <c r="K733" s="292"/>
    </row>
    <row r="734" spans="1:11" ht="12.75" customHeight="1">
      <c r="A734" s="359"/>
      <c r="B734" s="363"/>
      <c r="C734" s="358"/>
      <c r="D734" s="315" t="s">
        <v>112</v>
      </c>
      <c r="E734" s="95">
        <v>0</v>
      </c>
      <c r="F734" s="96">
        <v>0</v>
      </c>
      <c r="G734" s="96">
        <v>500</v>
      </c>
      <c r="H734" s="95">
        <v>500</v>
      </c>
      <c r="I734" s="487">
        <v>100</v>
      </c>
      <c r="J734" s="166">
        <v>0</v>
      </c>
      <c r="K734" s="292"/>
    </row>
    <row r="735" spans="1:11" ht="12.75" customHeight="1">
      <c r="A735" s="361"/>
      <c r="B735" s="363"/>
      <c r="C735" s="358"/>
      <c r="D735" s="488" t="s">
        <v>115</v>
      </c>
      <c r="E735" s="95">
        <v>0</v>
      </c>
      <c r="F735" s="96">
        <v>0</v>
      </c>
      <c r="G735" s="96">
        <v>0</v>
      </c>
      <c r="H735" s="95">
        <v>0</v>
      </c>
      <c r="I735" s="25">
        <v>0</v>
      </c>
      <c r="J735" s="166">
        <v>0</v>
      </c>
      <c r="K735" s="292"/>
    </row>
    <row r="736" spans="1:11" ht="12.75" customHeight="1">
      <c r="A736" s="294">
        <v>852</v>
      </c>
      <c r="B736" s="319"/>
      <c r="C736" s="291"/>
      <c r="D736" s="298" t="s">
        <v>51</v>
      </c>
      <c r="E736" s="229">
        <f>E737+E738</f>
        <v>7977498.95</v>
      </c>
      <c r="F736" s="135">
        <f>F738+F737</f>
        <v>7710780</v>
      </c>
      <c r="G736" s="135">
        <f>G737+G738</f>
        <v>8282580</v>
      </c>
      <c r="H736" s="133">
        <f>H737+H738</f>
        <v>8277242.4</v>
      </c>
      <c r="I736" s="202">
        <f aca="true" t="shared" si="49" ref="I736:I741">H736/G736*100</f>
        <v>99.93555631216361</v>
      </c>
      <c r="J736" s="139">
        <f aca="true" t="shared" si="50" ref="J736:J744">H736/E736*100</f>
        <v>103.75736119651886</v>
      </c>
      <c r="K736" s="292"/>
    </row>
    <row r="737" spans="1:11" ht="12.75" customHeight="1">
      <c r="A737" s="294"/>
      <c r="B737" s="320"/>
      <c r="C737" s="291"/>
      <c r="D737" s="291" t="s">
        <v>95</v>
      </c>
      <c r="E737" s="35">
        <f>E744+E776</f>
        <v>19310</v>
      </c>
      <c r="F737" s="36">
        <f>F776</f>
        <v>0</v>
      </c>
      <c r="G737" s="36">
        <f>G744+G776</f>
        <v>26322</v>
      </c>
      <c r="H737" s="37">
        <f>H744+H776</f>
        <v>26322</v>
      </c>
      <c r="I737" s="111">
        <f t="shared" si="49"/>
        <v>100</v>
      </c>
      <c r="J737" s="179">
        <f t="shared" si="50"/>
        <v>136.31279129984463</v>
      </c>
      <c r="K737" s="292"/>
    </row>
    <row r="738" spans="1:11" ht="12.75" customHeight="1">
      <c r="A738" s="294"/>
      <c r="B738" s="320"/>
      <c r="C738" s="291"/>
      <c r="D738" s="291" t="s">
        <v>108</v>
      </c>
      <c r="E738" s="191">
        <f>SUM(E739:E742)</f>
        <v>7958188.95</v>
      </c>
      <c r="F738" s="36">
        <f>F739+F740+F741+F742</f>
        <v>7710780</v>
      </c>
      <c r="G738" s="36">
        <f>SUM(G739:G742)</f>
        <v>8256258</v>
      </c>
      <c r="H738" s="35">
        <f>SUM(H739:H742)</f>
        <v>8250920.4</v>
      </c>
      <c r="I738" s="111">
        <f t="shared" si="49"/>
        <v>99.93535085749501</v>
      </c>
      <c r="J738" s="39">
        <f t="shared" si="50"/>
        <v>103.67836767685694</v>
      </c>
      <c r="K738" s="292"/>
    </row>
    <row r="739" spans="1:11" ht="12.75" customHeight="1">
      <c r="A739" s="294"/>
      <c r="B739" s="320"/>
      <c r="C739" s="291"/>
      <c r="D739" s="296" t="s">
        <v>109</v>
      </c>
      <c r="E739" s="40">
        <f>E746+E765+E792+E778</f>
        <v>5559688.54</v>
      </c>
      <c r="F739" s="41">
        <f>F746+F765+F786+F778+F792</f>
        <v>5629786</v>
      </c>
      <c r="G739" s="41">
        <f>G746+G765+G792+G778+G786</f>
        <v>5951874</v>
      </c>
      <c r="H739" s="42">
        <f>H746+H765+H792+H778</f>
        <v>5951874.61</v>
      </c>
      <c r="I739" s="112">
        <f t="shared" si="49"/>
        <v>100.00001024887288</v>
      </c>
      <c r="J739" s="44">
        <f t="shared" si="50"/>
        <v>107.05410145151765</v>
      </c>
      <c r="K739" s="292"/>
    </row>
    <row r="740" spans="1:11" ht="12.75" customHeight="1">
      <c r="A740" s="294"/>
      <c r="B740" s="320"/>
      <c r="C740" s="291"/>
      <c r="D740" s="296" t="s">
        <v>112</v>
      </c>
      <c r="E740" s="40">
        <f>E747+E766+E793+E779</f>
        <v>2350810.13</v>
      </c>
      <c r="F740" s="41">
        <f>F747+F766+F779+F787+F793</f>
        <v>2025644</v>
      </c>
      <c r="G740" s="41">
        <f>G747+G766+G793+G779+G787</f>
        <v>2249355</v>
      </c>
      <c r="H740" s="42">
        <f>H747+H766+H793+H779</f>
        <v>2248698.21</v>
      </c>
      <c r="I740" s="112">
        <f t="shared" si="49"/>
        <v>99.9708009629427</v>
      </c>
      <c r="J740" s="44">
        <f t="shared" si="50"/>
        <v>95.65630934217559</v>
      </c>
      <c r="K740" s="292"/>
    </row>
    <row r="741" spans="1:11" ht="12.75" customHeight="1">
      <c r="A741" s="294"/>
      <c r="B741" s="320"/>
      <c r="C741" s="291"/>
      <c r="D741" s="296" t="s">
        <v>110</v>
      </c>
      <c r="E741" s="40">
        <f>E748+E780</f>
        <v>28921.33</v>
      </c>
      <c r="F741" s="41">
        <f>+F748+F788+F780+F794</f>
        <v>30350</v>
      </c>
      <c r="G741" s="41">
        <f>G748+G780</f>
        <v>30029</v>
      </c>
      <c r="H741" s="42">
        <f>H748+H780</f>
        <v>30029.18</v>
      </c>
      <c r="I741" s="112">
        <f t="shared" si="49"/>
        <v>100.00059942056012</v>
      </c>
      <c r="J741" s="44">
        <f t="shared" si="50"/>
        <v>103.83056380878747</v>
      </c>
      <c r="K741" s="292"/>
    </row>
    <row r="742" spans="1:11" ht="12.75" customHeight="1">
      <c r="A742" s="294"/>
      <c r="B742" s="320"/>
      <c r="C742" s="291"/>
      <c r="D742" s="296" t="s">
        <v>113</v>
      </c>
      <c r="E742" s="40">
        <f>E795</f>
        <v>18768.95</v>
      </c>
      <c r="F742" s="41">
        <f>F795</f>
        <v>25000</v>
      </c>
      <c r="G742" s="41">
        <f>G795</f>
        <v>25000</v>
      </c>
      <c r="H742" s="42">
        <f>H795</f>
        <v>20318.4</v>
      </c>
      <c r="I742" s="112">
        <v>0</v>
      </c>
      <c r="J742" s="44">
        <f t="shared" si="50"/>
        <v>108.25538988595527</v>
      </c>
      <c r="K742" s="292"/>
    </row>
    <row r="743" spans="1:14" s="11" customFormat="1" ht="12.75" customHeight="1">
      <c r="A743" s="589"/>
      <c r="B743" s="339">
        <v>85202</v>
      </c>
      <c r="C743" s="328"/>
      <c r="D743" s="339" t="s">
        <v>39</v>
      </c>
      <c r="E743" s="187">
        <f>E744+E745</f>
        <v>7474988</v>
      </c>
      <c r="F743" s="185">
        <f>F744+F745</f>
        <v>7152580</v>
      </c>
      <c r="G743" s="185">
        <f>G744+G745</f>
        <v>7718458</v>
      </c>
      <c r="H743" s="184">
        <f>H744+H745</f>
        <v>7717802</v>
      </c>
      <c r="I743" s="186">
        <f aca="true" t="shared" si="51" ref="I743:I749">H743/G743*100</f>
        <v>99.99150089305402</v>
      </c>
      <c r="J743" s="565">
        <f t="shared" si="50"/>
        <v>103.2483530408343</v>
      </c>
      <c r="K743" s="377"/>
      <c r="L743" s="10"/>
      <c r="M743" s="10"/>
      <c r="N743" s="10"/>
    </row>
    <row r="744" spans="1:14" s="11" customFormat="1" ht="12.75" customHeight="1">
      <c r="A744" s="299"/>
      <c r="B744" s="345"/>
      <c r="C744" s="284"/>
      <c r="D744" s="285" t="s">
        <v>111</v>
      </c>
      <c r="E744" s="60">
        <f>E750+E756</f>
        <v>13530</v>
      </c>
      <c r="F744" s="61">
        <f>F750</f>
        <v>0</v>
      </c>
      <c r="G744" s="61">
        <f>G750+G756</f>
        <v>26322</v>
      </c>
      <c r="H744" s="60">
        <f>H750+H756</f>
        <v>26322</v>
      </c>
      <c r="I744" s="90">
        <f t="shared" si="51"/>
        <v>100</v>
      </c>
      <c r="J744" s="48">
        <f t="shared" si="50"/>
        <v>194.54545454545456</v>
      </c>
      <c r="K744" s="377"/>
      <c r="L744" s="10"/>
      <c r="M744" s="10"/>
      <c r="N744" s="10"/>
    </row>
    <row r="745" spans="1:14" s="11" customFormat="1" ht="12.75" customHeight="1">
      <c r="A745" s="299"/>
      <c r="B745" s="345"/>
      <c r="C745" s="284"/>
      <c r="D745" s="285" t="s">
        <v>107</v>
      </c>
      <c r="E745" s="60">
        <f>SUM(E746:E748)</f>
        <v>7461458</v>
      </c>
      <c r="F745" s="61">
        <f>F746+F747+F748</f>
        <v>7152580</v>
      </c>
      <c r="G745" s="61">
        <f>SUM(G746:G748)</f>
        <v>7692136</v>
      </c>
      <c r="H745" s="60">
        <f>SUM(H746:H748)</f>
        <v>7691480</v>
      </c>
      <c r="I745" s="90">
        <f t="shared" si="51"/>
        <v>99.99147180965079</v>
      </c>
      <c r="J745" s="48">
        <f aca="true" t="shared" si="52" ref="J745:J751">H745/E745*100</f>
        <v>103.0828023155796</v>
      </c>
      <c r="K745" s="377"/>
      <c r="L745" s="10"/>
      <c r="M745" s="10"/>
      <c r="N745" s="10"/>
    </row>
    <row r="746" spans="1:14" s="11" customFormat="1" ht="12.75" customHeight="1">
      <c r="A746" s="299"/>
      <c r="B746" s="345"/>
      <c r="C746" s="284"/>
      <c r="D746" s="315" t="s">
        <v>109</v>
      </c>
      <c r="E746" s="110">
        <f aca="true" t="shared" si="53" ref="E746:H748">E752+E758</f>
        <v>5136910.3</v>
      </c>
      <c r="F746" s="96">
        <f t="shared" si="53"/>
        <v>5150426</v>
      </c>
      <c r="G746" s="96">
        <f t="shared" si="53"/>
        <v>5469393</v>
      </c>
      <c r="H746" s="95">
        <f t="shared" si="53"/>
        <v>5469392.92</v>
      </c>
      <c r="I746" s="97">
        <f t="shared" si="51"/>
        <v>99.99999853731484</v>
      </c>
      <c r="J746" s="89">
        <f t="shared" si="52"/>
        <v>106.472424095083</v>
      </c>
      <c r="K746" s="377"/>
      <c r="L746" s="10"/>
      <c r="M746" s="10"/>
      <c r="N746" s="10"/>
    </row>
    <row r="747" spans="1:14" s="11" customFormat="1" ht="12.75" customHeight="1">
      <c r="A747" s="299"/>
      <c r="B747" s="345"/>
      <c r="C747" s="284"/>
      <c r="D747" s="315" t="s">
        <v>112</v>
      </c>
      <c r="E747" s="110">
        <f t="shared" si="53"/>
        <v>2295626.37</v>
      </c>
      <c r="F747" s="96">
        <f t="shared" si="53"/>
        <v>1971954</v>
      </c>
      <c r="G747" s="96">
        <f t="shared" si="53"/>
        <v>2192714</v>
      </c>
      <c r="H747" s="95">
        <f t="shared" si="53"/>
        <v>2192057.9</v>
      </c>
      <c r="I747" s="97">
        <f t="shared" si="51"/>
        <v>99.97007817709013</v>
      </c>
      <c r="J747" s="89">
        <f t="shared" si="52"/>
        <v>95.48844396660245</v>
      </c>
      <c r="K747" s="377"/>
      <c r="L747" s="10"/>
      <c r="M747" s="10"/>
      <c r="N747" s="10"/>
    </row>
    <row r="748" spans="1:14" s="11" customFormat="1" ht="12.75" customHeight="1">
      <c r="A748" s="299"/>
      <c r="B748" s="345"/>
      <c r="C748" s="284"/>
      <c r="D748" s="315" t="s">
        <v>110</v>
      </c>
      <c r="E748" s="95">
        <f t="shared" si="53"/>
        <v>28921.33</v>
      </c>
      <c r="F748" s="96">
        <f t="shared" si="53"/>
        <v>30200</v>
      </c>
      <c r="G748" s="96">
        <f>G754+G760</f>
        <v>30029</v>
      </c>
      <c r="H748" s="95">
        <f t="shared" si="53"/>
        <v>30029.18</v>
      </c>
      <c r="I748" s="97">
        <f t="shared" si="51"/>
        <v>100.00059942056012</v>
      </c>
      <c r="J748" s="89">
        <f t="shared" si="52"/>
        <v>103.83056380878747</v>
      </c>
      <c r="K748" s="377"/>
      <c r="L748" s="10"/>
      <c r="M748" s="10"/>
      <c r="N748" s="10"/>
    </row>
    <row r="749" spans="1:11" ht="12.75" customHeight="1">
      <c r="A749" s="470"/>
      <c r="B749" s="359"/>
      <c r="C749" s="358"/>
      <c r="D749" s="356" t="s">
        <v>40</v>
      </c>
      <c r="E749" s="51">
        <f>E750+E751</f>
        <v>3137649</v>
      </c>
      <c r="F749" s="52">
        <f>F750+F751</f>
        <v>3136695</v>
      </c>
      <c r="G749" s="52">
        <f>G751+G750</f>
        <v>3259744</v>
      </c>
      <c r="H749" s="51">
        <f>H750+H751</f>
        <v>3259088</v>
      </c>
      <c r="I749" s="91">
        <f t="shared" si="51"/>
        <v>99.97987572030196</v>
      </c>
      <c r="J749" s="75">
        <f t="shared" si="52"/>
        <v>103.87038193245964</v>
      </c>
      <c r="K749" s="292"/>
    </row>
    <row r="750" spans="1:11" ht="12.75" customHeight="1">
      <c r="A750" s="470"/>
      <c r="B750" s="359"/>
      <c r="C750" s="358"/>
      <c r="D750" s="313" t="s">
        <v>111</v>
      </c>
      <c r="E750" s="27"/>
      <c r="F750" s="28">
        <v>0</v>
      </c>
      <c r="G750" s="28">
        <v>26322</v>
      </c>
      <c r="H750" s="27">
        <v>26322</v>
      </c>
      <c r="I750" s="29">
        <f aca="true" t="shared" si="54" ref="I750:I760">H750/G750*100</f>
        <v>100</v>
      </c>
      <c r="J750" s="30">
        <v>0</v>
      </c>
      <c r="K750" s="292"/>
    </row>
    <row r="751" spans="1:11" ht="12.75" customHeight="1">
      <c r="A751" s="470"/>
      <c r="B751" s="359"/>
      <c r="C751" s="358"/>
      <c r="D751" s="313" t="s">
        <v>107</v>
      </c>
      <c r="E751" s="27">
        <f>E752+E753+E754</f>
        <v>3137649</v>
      </c>
      <c r="F751" s="28">
        <f>F752+F753+F754</f>
        <v>3136695</v>
      </c>
      <c r="G751" s="28">
        <f>G752+G753+G754</f>
        <v>3233422</v>
      </c>
      <c r="H751" s="27">
        <f>H752+H753+H754</f>
        <v>3232766</v>
      </c>
      <c r="I751" s="29">
        <f t="shared" si="54"/>
        <v>99.97971189656036</v>
      </c>
      <c r="J751" s="30">
        <f t="shared" si="52"/>
        <v>103.03147356508009</v>
      </c>
      <c r="K751" s="292"/>
    </row>
    <row r="752" spans="1:11" ht="12.75" customHeight="1">
      <c r="A752" s="470"/>
      <c r="B752" s="359"/>
      <c r="C752" s="358"/>
      <c r="D752" s="311" t="s">
        <v>109</v>
      </c>
      <c r="E752" s="31">
        <v>2194147.02</v>
      </c>
      <c r="F752" s="32">
        <v>2223905</v>
      </c>
      <c r="G752" s="32">
        <v>2302581</v>
      </c>
      <c r="H752" s="31">
        <v>2302581.67</v>
      </c>
      <c r="I752" s="33">
        <f>H752/G752*100</f>
        <v>100.000029097782</v>
      </c>
      <c r="J752" s="34">
        <f aca="true" t="shared" si="55" ref="J752:J760">H752/E752*100</f>
        <v>104.94199563710183</v>
      </c>
      <c r="K752" s="292"/>
    </row>
    <row r="753" spans="1:11" ht="12.75" customHeight="1">
      <c r="A753" s="470"/>
      <c r="B753" s="359"/>
      <c r="C753" s="358"/>
      <c r="D753" s="311" t="s">
        <v>112</v>
      </c>
      <c r="E753" s="31">
        <v>935072.61</v>
      </c>
      <c r="F753" s="32">
        <v>902590</v>
      </c>
      <c r="G753" s="32">
        <v>920000</v>
      </c>
      <c r="H753" s="31">
        <v>919343.58</v>
      </c>
      <c r="I753" s="33">
        <f t="shared" si="54"/>
        <v>99.92864999999999</v>
      </c>
      <c r="J753" s="34">
        <f t="shared" si="55"/>
        <v>98.31788143168903</v>
      </c>
      <c r="K753" s="292"/>
    </row>
    <row r="754" spans="1:11" ht="12.75" customHeight="1">
      <c r="A754" s="470"/>
      <c r="B754" s="359"/>
      <c r="C754" s="358"/>
      <c r="D754" s="311" t="s">
        <v>110</v>
      </c>
      <c r="E754" s="31">
        <v>8429.37</v>
      </c>
      <c r="F754" s="32">
        <v>10200</v>
      </c>
      <c r="G754" s="32">
        <v>10841</v>
      </c>
      <c r="H754" s="31">
        <v>10840.75</v>
      </c>
      <c r="I754" s="33">
        <f t="shared" si="54"/>
        <v>99.99769393967345</v>
      </c>
      <c r="J754" s="34">
        <f t="shared" si="55"/>
        <v>128.60688283940553</v>
      </c>
      <c r="K754" s="292"/>
    </row>
    <row r="755" spans="1:11" ht="12.75" customHeight="1">
      <c r="A755" s="470"/>
      <c r="B755" s="359"/>
      <c r="C755" s="360"/>
      <c r="D755" s="364" t="s">
        <v>41</v>
      </c>
      <c r="E755" s="180">
        <f>E756+E757</f>
        <v>4337339</v>
      </c>
      <c r="F755" s="181">
        <f>F756+F757</f>
        <v>4015885</v>
      </c>
      <c r="G755" s="181">
        <f>G756+G757</f>
        <v>4458714</v>
      </c>
      <c r="H755" s="180">
        <f>H756+H757</f>
        <v>4458714</v>
      </c>
      <c r="I755" s="182">
        <f t="shared" si="54"/>
        <v>100</v>
      </c>
      <c r="J755" s="183">
        <f t="shared" si="55"/>
        <v>102.79837476388171</v>
      </c>
      <c r="K755" s="292"/>
    </row>
    <row r="756" spans="1:11" ht="12.75" customHeight="1">
      <c r="A756" s="470"/>
      <c r="B756" s="359"/>
      <c r="C756" s="358"/>
      <c r="D756" s="313" t="s">
        <v>111</v>
      </c>
      <c r="E756" s="27">
        <v>13530</v>
      </c>
      <c r="F756" s="28">
        <v>0</v>
      </c>
      <c r="G756" s="28">
        <v>0</v>
      </c>
      <c r="H756" s="27">
        <v>0</v>
      </c>
      <c r="I756" s="29">
        <v>0</v>
      </c>
      <c r="J756" s="56">
        <v>0</v>
      </c>
      <c r="K756" s="292"/>
    </row>
    <row r="757" spans="1:11" ht="12.75" customHeight="1">
      <c r="A757" s="470"/>
      <c r="B757" s="359"/>
      <c r="C757" s="358"/>
      <c r="D757" s="313" t="s">
        <v>107</v>
      </c>
      <c r="E757" s="27">
        <f>SUM(E758:E760)</f>
        <v>4323809</v>
      </c>
      <c r="F757" s="28">
        <f>F758+F759+F760</f>
        <v>4015885</v>
      </c>
      <c r="G757" s="28">
        <f>SUM(G758:G760)</f>
        <v>4458714</v>
      </c>
      <c r="H757" s="27">
        <f>SUM(H758:H760)</f>
        <v>4458714</v>
      </c>
      <c r="I757" s="29">
        <f t="shared" si="54"/>
        <v>100</v>
      </c>
      <c r="J757" s="56">
        <f t="shared" si="55"/>
        <v>103.12004993745099</v>
      </c>
      <c r="K757" s="292"/>
    </row>
    <row r="758" spans="1:11" ht="12.75" customHeight="1">
      <c r="A758" s="470"/>
      <c r="B758" s="359"/>
      <c r="C758" s="358"/>
      <c r="D758" s="311" t="s">
        <v>109</v>
      </c>
      <c r="E758" s="31">
        <v>2942763.28</v>
      </c>
      <c r="F758" s="32">
        <v>2926521</v>
      </c>
      <c r="G758" s="32">
        <v>3166812</v>
      </c>
      <c r="H758" s="31">
        <v>3166811.25</v>
      </c>
      <c r="I758" s="33">
        <f t="shared" si="54"/>
        <v>99.9999763168764</v>
      </c>
      <c r="J758" s="100">
        <f t="shared" si="55"/>
        <v>107.61352336841719</v>
      </c>
      <c r="K758" s="292"/>
    </row>
    <row r="759" spans="1:11" ht="12.75" customHeight="1">
      <c r="A759" s="470"/>
      <c r="B759" s="359"/>
      <c r="C759" s="358"/>
      <c r="D759" s="311" t="s">
        <v>112</v>
      </c>
      <c r="E759" s="31">
        <v>1360553.76</v>
      </c>
      <c r="F759" s="32">
        <v>1069364</v>
      </c>
      <c r="G759" s="32">
        <v>1272714</v>
      </c>
      <c r="H759" s="31">
        <v>1272714.32</v>
      </c>
      <c r="I759" s="33">
        <f t="shared" si="54"/>
        <v>100.00002514311936</v>
      </c>
      <c r="J759" s="100">
        <f t="shared" si="55"/>
        <v>93.54384644087861</v>
      </c>
      <c r="K759" s="292"/>
    </row>
    <row r="760" spans="1:11" ht="12.75" customHeight="1">
      <c r="A760" s="470"/>
      <c r="B760" s="361"/>
      <c r="C760" s="358"/>
      <c r="D760" s="311" t="s">
        <v>110</v>
      </c>
      <c r="E760" s="31">
        <v>20491.96</v>
      </c>
      <c r="F760" s="32">
        <v>20000</v>
      </c>
      <c r="G760" s="32">
        <v>19188</v>
      </c>
      <c r="H760" s="31">
        <v>19188.43</v>
      </c>
      <c r="I760" s="33">
        <f t="shared" si="54"/>
        <v>100.0022409839483</v>
      </c>
      <c r="J760" s="100">
        <f t="shared" si="55"/>
        <v>93.63882225028743</v>
      </c>
      <c r="K760" s="292"/>
    </row>
    <row r="761" spans="1:11" ht="12.75" customHeight="1">
      <c r="A761" s="327"/>
      <c r="B761" s="326">
        <v>85205</v>
      </c>
      <c r="C761" s="328"/>
      <c r="D761" s="339" t="s">
        <v>96</v>
      </c>
      <c r="E761" s="184"/>
      <c r="F761" s="185"/>
      <c r="G761" s="185"/>
      <c r="H761" s="184"/>
      <c r="I761" s="186"/>
      <c r="J761" s="59"/>
      <c r="K761" s="292"/>
    </row>
    <row r="762" spans="1:11" ht="12.75" customHeight="1">
      <c r="A762" s="327"/>
      <c r="B762" s="287"/>
      <c r="C762" s="288"/>
      <c r="D762" s="339" t="s">
        <v>97</v>
      </c>
      <c r="E762" s="184">
        <f>E763</f>
        <v>5922</v>
      </c>
      <c r="F762" s="185">
        <f>F763</f>
        <v>0</v>
      </c>
      <c r="G762" s="185">
        <f>G763</f>
        <v>5922</v>
      </c>
      <c r="H762" s="184">
        <f>H763</f>
        <v>5922</v>
      </c>
      <c r="I762" s="25">
        <f>H762/G762*100</f>
        <v>100</v>
      </c>
      <c r="J762" s="101">
        <f>H762/E762*100</f>
        <v>100</v>
      </c>
      <c r="K762" s="292"/>
    </row>
    <row r="763" spans="1:11" ht="12.75" customHeight="1">
      <c r="A763" s="327"/>
      <c r="B763" s="287"/>
      <c r="C763" s="288"/>
      <c r="D763" s="285" t="s">
        <v>107</v>
      </c>
      <c r="E763" s="187">
        <f>E766+E765</f>
        <v>5922</v>
      </c>
      <c r="F763" s="188">
        <v>0</v>
      </c>
      <c r="G763" s="188">
        <f>G765+G766</f>
        <v>5922</v>
      </c>
      <c r="H763" s="187">
        <f>H766+H765</f>
        <v>5922</v>
      </c>
      <c r="I763" s="90">
        <f>H763/G763*100</f>
        <v>100</v>
      </c>
      <c r="J763" s="59">
        <f>H763/E763*100</f>
        <v>100</v>
      </c>
      <c r="K763" s="292"/>
    </row>
    <row r="764" spans="1:11" ht="12.75" customHeight="1">
      <c r="A764" s="327"/>
      <c r="B764" s="287"/>
      <c r="C764" s="288"/>
      <c r="D764" s="378" t="s">
        <v>91</v>
      </c>
      <c r="E764" s="187"/>
      <c r="F764" s="188"/>
      <c r="G764" s="188"/>
      <c r="H764" s="187"/>
      <c r="I764" s="90"/>
      <c r="J764" s="59"/>
      <c r="K764" s="292"/>
    </row>
    <row r="765" spans="1:11" ht="12.75" customHeight="1">
      <c r="A765" s="327"/>
      <c r="B765" s="287"/>
      <c r="C765" s="288"/>
      <c r="D765" s="315" t="s">
        <v>109</v>
      </c>
      <c r="E765" s="497">
        <v>5220</v>
      </c>
      <c r="F765" s="498">
        <v>0</v>
      </c>
      <c r="G765" s="498">
        <v>5100</v>
      </c>
      <c r="H765" s="497">
        <v>5100</v>
      </c>
      <c r="I765" s="97">
        <f>H765/G765*100</f>
        <v>100</v>
      </c>
      <c r="J765" s="98">
        <f>H765/E765*100</f>
        <v>97.70114942528735</v>
      </c>
      <c r="K765" s="292"/>
    </row>
    <row r="766" spans="1:11" ht="12.75" customHeight="1">
      <c r="A766" s="352"/>
      <c r="B766" s="350"/>
      <c r="C766" s="332"/>
      <c r="D766" s="315" t="s">
        <v>112</v>
      </c>
      <c r="E766" s="95">
        <v>702</v>
      </c>
      <c r="F766" s="96">
        <v>0</v>
      </c>
      <c r="G766" s="96">
        <v>822</v>
      </c>
      <c r="H766" s="95">
        <v>822</v>
      </c>
      <c r="I766" s="97">
        <f>H766/G766*100</f>
        <v>100</v>
      </c>
      <c r="J766" s="98">
        <f>H766/E766*100</f>
        <v>117.0940170940171</v>
      </c>
      <c r="K766" s="292"/>
    </row>
    <row r="767" spans="1:11" ht="12.75" customHeight="1">
      <c r="A767" s="318"/>
      <c r="B767" s="318"/>
      <c r="C767" s="318"/>
      <c r="D767" s="227"/>
      <c r="E767" s="195"/>
      <c r="F767" s="228"/>
      <c r="G767" s="228"/>
      <c r="H767" s="195"/>
      <c r="I767" s="499"/>
      <c r="J767" s="416"/>
      <c r="K767" s="292"/>
    </row>
    <row r="768" spans="1:11" ht="12.75" customHeight="1">
      <c r="A768" s="318"/>
      <c r="B768" s="318"/>
      <c r="C768" s="318"/>
      <c r="D768" s="227"/>
      <c r="E768" s="195" t="s">
        <v>196</v>
      </c>
      <c r="F768" s="228"/>
      <c r="G768" s="228"/>
      <c r="H768" s="195"/>
      <c r="I768" s="499"/>
      <c r="J768" s="416"/>
      <c r="K768" s="292"/>
    </row>
    <row r="769" spans="1:11" ht="12.75" customHeight="1">
      <c r="A769" s="318"/>
      <c r="B769" s="318"/>
      <c r="C769" s="318"/>
      <c r="D769" s="227"/>
      <c r="E769" s="195"/>
      <c r="F769" s="228"/>
      <c r="G769" s="228"/>
      <c r="H769" s="195"/>
      <c r="I769" s="499"/>
      <c r="J769" s="416"/>
      <c r="K769" s="292"/>
    </row>
    <row r="770" spans="1:11" ht="12.75" customHeight="1">
      <c r="A770" s="250"/>
      <c r="B770" s="251"/>
      <c r="C770" s="250"/>
      <c r="D770" s="252"/>
      <c r="E770" s="253" t="s">
        <v>1</v>
      </c>
      <c r="F770" s="254" t="s">
        <v>56</v>
      </c>
      <c r="G770" s="255" t="s">
        <v>57</v>
      </c>
      <c r="H770" s="253" t="s">
        <v>1</v>
      </c>
      <c r="I770" s="256" t="s">
        <v>58</v>
      </c>
      <c r="J770" s="257"/>
      <c r="K770" s="292"/>
    </row>
    <row r="771" spans="1:11" ht="12.75" customHeight="1">
      <c r="A771" s="258" t="s">
        <v>53</v>
      </c>
      <c r="B771" s="259" t="s">
        <v>54</v>
      </c>
      <c r="C771" s="258" t="s">
        <v>2</v>
      </c>
      <c r="D771" s="260" t="s">
        <v>55</v>
      </c>
      <c r="E771" s="261" t="s">
        <v>153</v>
      </c>
      <c r="F771" s="262" t="s">
        <v>59</v>
      </c>
      <c r="G771" s="263" t="s">
        <v>60</v>
      </c>
      <c r="H771" s="261" t="s">
        <v>178</v>
      </c>
      <c r="I771" s="264"/>
      <c r="J771" s="265"/>
      <c r="K771" s="292"/>
    </row>
    <row r="772" spans="1:11" ht="12.75" customHeight="1">
      <c r="A772" s="266"/>
      <c r="B772" s="267"/>
      <c r="C772" s="266"/>
      <c r="D772" s="268"/>
      <c r="E772" s="269"/>
      <c r="F772" s="270" t="s">
        <v>177</v>
      </c>
      <c r="G772" s="271" t="s">
        <v>61</v>
      </c>
      <c r="H772" s="269"/>
      <c r="I772" s="272" t="s">
        <v>62</v>
      </c>
      <c r="J772" s="273" t="s">
        <v>63</v>
      </c>
      <c r="K772" s="292"/>
    </row>
    <row r="773" spans="1:11" ht="12.75" customHeight="1">
      <c r="A773" s="275">
        <v>1</v>
      </c>
      <c r="B773" s="275">
        <v>2</v>
      </c>
      <c r="C773" s="275">
        <v>3</v>
      </c>
      <c r="D773" s="275">
        <v>4</v>
      </c>
      <c r="E773" s="276">
        <v>5</v>
      </c>
      <c r="F773" s="276">
        <v>6</v>
      </c>
      <c r="G773" s="276">
        <v>7</v>
      </c>
      <c r="H773" s="277">
        <v>8</v>
      </c>
      <c r="I773" s="278">
        <v>9</v>
      </c>
      <c r="J773" s="279">
        <v>10</v>
      </c>
      <c r="K773" s="292"/>
    </row>
    <row r="774" spans="1:11" ht="12.75" customHeight="1">
      <c r="A774" s="325"/>
      <c r="B774" s="328">
        <v>85218</v>
      </c>
      <c r="C774" s="284"/>
      <c r="D774" s="302" t="s">
        <v>42</v>
      </c>
      <c r="E774" s="23">
        <f>E775</f>
        <v>477820</v>
      </c>
      <c r="F774" s="24">
        <f>F775</f>
        <v>531200</v>
      </c>
      <c r="G774" s="24">
        <f>G775+G776</f>
        <v>533200</v>
      </c>
      <c r="H774" s="23">
        <f>H775+H776</f>
        <v>533200</v>
      </c>
      <c r="I774" s="90">
        <f>H774/G774*100</f>
        <v>100</v>
      </c>
      <c r="J774" s="59">
        <f>H774/E774*100</f>
        <v>111.59013854589594</v>
      </c>
      <c r="K774" s="292"/>
    </row>
    <row r="775" spans="1:11" ht="12.75" customHeight="1">
      <c r="A775" s="325"/>
      <c r="B775" s="326"/>
      <c r="C775" s="284"/>
      <c r="D775" s="333" t="s">
        <v>74</v>
      </c>
      <c r="E775" s="103">
        <f>E776+E777</f>
        <v>477820</v>
      </c>
      <c r="F775" s="104">
        <f>F777</f>
        <v>531200</v>
      </c>
      <c r="G775" s="104">
        <f>G777</f>
        <v>533200</v>
      </c>
      <c r="H775" s="103">
        <f>H777</f>
        <v>533200</v>
      </c>
      <c r="I775" s="94">
        <f>H775/G775*100</f>
        <v>100</v>
      </c>
      <c r="J775" s="106">
        <f>H775/E775*100</f>
        <v>111.59013854589594</v>
      </c>
      <c r="K775" s="292"/>
    </row>
    <row r="776" spans="1:11" ht="12.75" customHeight="1">
      <c r="A776" s="325"/>
      <c r="B776" s="326"/>
      <c r="C776" s="284"/>
      <c r="D776" s="285" t="s">
        <v>111</v>
      </c>
      <c r="E776" s="60">
        <v>5780</v>
      </c>
      <c r="F776" s="61"/>
      <c r="G776" s="61"/>
      <c r="H776" s="60"/>
      <c r="I776" s="90">
        <v>0</v>
      </c>
      <c r="J776" s="59">
        <v>0</v>
      </c>
      <c r="K776" s="292"/>
    </row>
    <row r="777" spans="1:11" ht="12.75" customHeight="1">
      <c r="A777" s="325"/>
      <c r="B777" s="326"/>
      <c r="C777" s="284"/>
      <c r="D777" s="285" t="s">
        <v>107</v>
      </c>
      <c r="E777" s="60">
        <f>E778+E779</f>
        <v>472040</v>
      </c>
      <c r="F777" s="61">
        <f>SUM(F778:F780)</f>
        <v>531200</v>
      </c>
      <c r="G777" s="61">
        <f>G778+G779+G780</f>
        <v>533200</v>
      </c>
      <c r="H777" s="60">
        <f>H778+H779+H780</f>
        <v>533200</v>
      </c>
      <c r="I777" s="90">
        <f>H777/G777*100</f>
        <v>100</v>
      </c>
      <c r="J777" s="59">
        <f>H777/E777*100</f>
        <v>112.95652910770274</v>
      </c>
      <c r="K777" s="292"/>
    </row>
    <row r="778" spans="1:11" ht="12.75" customHeight="1">
      <c r="A778" s="325"/>
      <c r="B778" s="326"/>
      <c r="C778" s="284"/>
      <c r="D778" s="315" t="s">
        <v>109</v>
      </c>
      <c r="E778" s="95">
        <v>417558.24</v>
      </c>
      <c r="F778" s="96">
        <v>478360</v>
      </c>
      <c r="G778" s="96">
        <v>477381</v>
      </c>
      <c r="H778" s="95">
        <v>477381.69</v>
      </c>
      <c r="I778" s="97">
        <f>H778/G778*100</f>
        <v>100.00014453863895</v>
      </c>
      <c r="J778" s="98">
        <f>H778/E778*100</f>
        <v>114.32697149025248</v>
      </c>
      <c r="K778" s="292"/>
    </row>
    <row r="779" spans="1:11" ht="12.75" customHeight="1">
      <c r="A779" s="325"/>
      <c r="B779" s="326"/>
      <c r="C779" s="284"/>
      <c r="D779" s="315" t="s">
        <v>112</v>
      </c>
      <c r="E779" s="95">
        <v>54481.76</v>
      </c>
      <c r="F779" s="96">
        <v>52690</v>
      </c>
      <c r="G779" s="96">
        <v>55819</v>
      </c>
      <c r="H779" s="95">
        <v>55818.31</v>
      </c>
      <c r="I779" s="97">
        <f>H779/G779*100</f>
        <v>99.99876386176749</v>
      </c>
      <c r="J779" s="98">
        <f>H779/E779*100</f>
        <v>102.45320635750386</v>
      </c>
      <c r="K779" s="292"/>
    </row>
    <row r="780" spans="1:11" ht="12.75" customHeight="1">
      <c r="A780" s="325"/>
      <c r="B780" s="282"/>
      <c r="C780" s="284"/>
      <c r="D780" s="315" t="s">
        <v>110</v>
      </c>
      <c r="E780" s="95">
        <v>0</v>
      </c>
      <c r="F780" s="96">
        <v>150</v>
      </c>
      <c r="G780" s="96">
        <v>0</v>
      </c>
      <c r="H780" s="95">
        <v>0</v>
      </c>
      <c r="I780" s="97">
        <v>0</v>
      </c>
      <c r="J780" s="98">
        <v>0</v>
      </c>
      <c r="K780" s="292"/>
    </row>
    <row r="781" spans="1:11" ht="12.75" customHeight="1">
      <c r="A781" s="325"/>
      <c r="B781" s="328">
        <v>85220</v>
      </c>
      <c r="C781" s="328"/>
      <c r="D781" s="339" t="s">
        <v>125</v>
      </c>
      <c r="E781" s="23"/>
      <c r="F781" s="24"/>
      <c r="G781" s="24"/>
      <c r="H781" s="23"/>
      <c r="I781" s="90"/>
      <c r="J781" s="59"/>
      <c r="K781" s="292"/>
    </row>
    <row r="782" spans="1:11" ht="12.75" customHeight="1">
      <c r="A782" s="325"/>
      <c r="B782" s="326"/>
      <c r="C782" s="328"/>
      <c r="D782" s="339" t="s">
        <v>126</v>
      </c>
      <c r="E782" s="23"/>
      <c r="F782" s="24"/>
      <c r="G782" s="24"/>
      <c r="H782" s="23"/>
      <c r="I782" s="90"/>
      <c r="J782" s="59"/>
      <c r="K782" s="292"/>
    </row>
    <row r="783" spans="1:11" ht="12.75" customHeight="1">
      <c r="A783" s="325"/>
      <c r="B783" s="326"/>
      <c r="C783" s="328"/>
      <c r="D783" s="339" t="s">
        <v>127</v>
      </c>
      <c r="E783" s="23">
        <v>0</v>
      </c>
      <c r="F783" s="24">
        <f>F784</f>
        <v>2000</v>
      </c>
      <c r="G783" s="24">
        <f>G785</f>
        <v>0</v>
      </c>
      <c r="H783" s="23">
        <v>0</v>
      </c>
      <c r="I783" s="90">
        <v>0</v>
      </c>
      <c r="J783" s="59">
        <v>0</v>
      </c>
      <c r="K783" s="292"/>
    </row>
    <row r="784" spans="1:11" ht="12.75" customHeight="1">
      <c r="A784" s="325"/>
      <c r="B784" s="326"/>
      <c r="C784" s="328"/>
      <c r="D784" s="333" t="s">
        <v>74</v>
      </c>
      <c r="E784" s="103">
        <v>0</v>
      </c>
      <c r="F784" s="104">
        <f>F785</f>
        <v>2000</v>
      </c>
      <c r="G784" s="104">
        <v>0</v>
      </c>
      <c r="H784" s="103">
        <v>0</v>
      </c>
      <c r="I784" s="94">
        <v>0</v>
      </c>
      <c r="J784" s="106">
        <v>0</v>
      </c>
      <c r="K784" s="292"/>
    </row>
    <row r="785" spans="1:11" ht="12.75" customHeight="1">
      <c r="A785" s="325"/>
      <c r="B785" s="326"/>
      <c r="C785" s="328"/>
      <c r="D785" s="285" t="s">
        <v>107</v>
      </c>
      <c r="E785" s="23">
        <v>0</v>
      </c>
      <c r="F785" s="24">
        <f>F786+F787</f>
        <v>2000</v>
      </c>
      <c r="G785" s="24">
        <f>G786+G787</f>
        <v>0</v>
      </c>
      <c r="H785" s="23">
        <v>0</v>
      </c>
      <c r="I785" s="90">
        <v>0</v>
      </c>
      <c r="J785" s="59">
        <v>0</v>
      </c>
      <c r="K785" s="292"/>
    </row>
    <row r="786" spans="1:11" ht="12.75" customHeight="1">
      <c r="A786" s="325"/>
      <c r="B786" s="326"/>
      <c r="C786" s="328"/>
      <c r="D786" s="315" t="s">
        <v>109</v>
      </c>
      <c r="E786" s="95">
        <v>0</v>
      </c>
      <c r="F786" s="96">
        <v>1000</v>
      </c>
      <c r="G786" s="96">
        <v>0</v>
      </c>
      <c r="H786" s="95">
        <v>0</v>
      </c>
      <c r="I786" s="97">
        <v>0</v>
      </c>
      <c r="J786" s="98">
        <v>0</v>
      </c>
      <c r="K786" s="292"/>
    </row>
    <row r="787" spans="1:11" ht="12.75" customHeight="1">
      <c r="A787" s="325"/>
      <c r="B787" s="326"/>
      <c r="C787" s="328"/>
      <c r="D787" s="315" t="s">
        <v>112</v>
      </c>
      <c r="E787" s="95">
        <v>0</v>
      </c>
      <c r="F787" s="96">
        <v>1000</v>
      </c>
      <c r="G787" s="96">
        <v>0</v>
      </c>
      <c r="H787" s="95">
        <v>0</v>
      </c>
      <c r="I787" s="97">
        <v>0</v>
      </c>
      <c r="J787" s="98">
        <v>0</v>
      </c>
      <c r="K787" s="292"/>
    </row>
    <row r="788" spans="1:11" ht="12.75" customHeight="1">
      <c r="A788" s="325"/>
      <c r="B788" s="326"/>
      <c r="C788" s="328"/>
      <c r="D788" s="315" t="s">
        <v>110</v>
      </c>
      <c r="E788" s="95">
        <v>0</v>
      </c>
      <c r="F788" s="96">
        <v>0</v>
      </c>
      <c r="G788" s="96">
        <v>0</v>
      </c>
      <c r="H788" s="95">
        <v>0</v>
      </c>
      <c r="I788" s="97">
        <v>0</v>
      </c>
      <c r="J788" s="98">
        <v>0</v>
      </c>
      <c r="K788" s="292"/>
    </row>
    <row r="789" spans="1:11" ht="12.75" customHeight="1">
      <c r="A789" s="327"/>
      <c r="B789" s="328">
        <v>85295</v>
      </c>
      <c r="C789" s="328"/>
      <c r="D789" s="339" t="s">
        <v>89</v>
      </c>
      <c r="E789" s="23">
        <f>E791</f>
        <v>18768.95</v>
      </c>
      <c r="F789" s="24">
        <f>F791</f>
        <v>25000</v>
      </c>
      <c r="G789" s="24">
        <f>G791</f>
        <v>25000</v>
      </c>
      <c r="H789" s="23">
        <f>H791</f>
        <v>20318.4</v>
      </c>
      <c r="I789" s="90">
        <f>H789/G789*100</f>
        <v>81.2736</v>
      </c>
      <c r="J789" s="59">
        <f>H789/E789*100</f>
        <v>108.25538988595527</v>
      </c>
      <c r="K789" s="292"/>
    </row>
    <row r="790" spans="1:11" ht="12.75" customHeight="1">
      <c r="A790" s="327"/>
      <c r="B790" s="326"/>
      <c r="C790" s="328"/>
      <c r="D790" s="379" t="s">
        <v>85</v>
      </c>
      <c r="E790" s="103"/>
      <c r="F790" s="104"/>
      <c r="G790" s="104"/>
      <c r="H790" s="103"/>
      <c r="I790" s="94"/>
      <c r="J790" s="106"/>
      <c r="K790" s="292"/>
    </row>
    <row r="791" spans="1:11" ht="12.75" customHeight="1">
      <c r="A791" s="327"/>
      <c r="B791" s="326"/>
      <c r="C791" s="328"/>
      <c r="D791" s="285" t="s">
        <v>107</v>
      </c>
      <c r="E791" s="60">
        <f>E795</f>
        <v>18768.95</v>
      </c>
      <c r="F791" s="61">
        <f>F795</f>
        <v>25000</v>
      </c>
      <c r="G791" s="61">
        <f>G795</f>
        <v>25000</v>
      </c>
      <c r="H791" s="60">
        <f>H795</f>
        <v>20318.4</v>
      </c>
      <c r="I791" s="90">
        <f>H791/G791*100</f>
        <v>81.2736</v>
      </c>
      <c r="J791" s="59">
        <f>H791/E791*100</f>
        <v>108.25538988595527</v>
      </c>
      <c r="K791" s="292"/>
    </row>
    <row r="792" spans="1:11" ht="12.75" customHeight="1">
      <c r="A792" s="327"/>
      <c r="B792" s="326"/>
      <c r="C792" s="328"/>
      <c r="D792" s="315" t="s">
        <v>109</v>
      </c>
      <c r="E792" s="95">
        <v>0</v>
      </c>
      <c r="F792" s="96">
        <v>0</v>
      </c>
      <c r="G792" s="96"/>
      <c r="H792" s="95"/>
      <c r="I792" s="97">
        <v>0</v>
      </c>
      <c r="J792" s="98">
        <v>0</v>
      </c>
      <c r="K792" s="292"/>
    </row>
    <row r="793" spans="1:11" ht="12.75" customHeight="1">
      <c r="A793" s="327"/>
      <c r="B793" s="326"/>
      <c r="C793" s="328"/>
      <c r="D793" s="315" t="s">
        <v>112</v>
      </c>
      <c r="E793" s="95">
        <v>0</v>
      </c>
      <c r="F793" s="96">
        <v>0</v>
      </c>
      <c r="G793" s="96"/>
      <c r="H793" s="95"/>
      <c r="I793" s="97">
        <v>0</v>
      </c>
      <c r="J793" s="98">
        <v>0</v>
      </c>
      <c r="K793" s="292"/>
    </row>
    <row r="794" spans="1:11" ht="12.75" customHeight="1">
      <c r="A794" s="327"/>
      <c r="B794" s="326"/>
      <c r="C794" s="328"/>
      <c r="D794" s="315" t="s">
        <v>110</v>
      </c>
      <c r="E794" s="95">
        <v>0</v>
      </c>
      <c r="F794" s="96">
        <v>0</v>
      </c>
      <c r="G794" s="96"/>
      <c r="H794" s="95"/>
      <c r="I794" s="97">
        <v>0</v>
      </c>
      <c r="J794" s="98">
        <v>0</v>
      </c>
      <c r="K794" s="292"/>
    </row>
    <row r="795" spans="1:11" ht="12.75" customHeight="1">
      <c r="A795" s="352"/>
      <c r="B795" s="282"/>
      <c r="C795" s="284"/>
      <c r="D795" s="351" t="s">
        <v>113</v>
      </c>
      <c r="E795" s="95">
        <v>18768.95</v>
      </c>
      <c r="F795" s="96">
        <v>25000</v>
      </c>
      <c r="G795" s="96">
        <v>25000</v>
      </c>
      <c r="H795" s="95">
        <v>20318.4</v>
      </c>
      <c r="I795" s="97">
        <f>H795/G795*100</f>
        <v>81.2736</v>
      </c>
      <c r="J795" s="98">
        <f>H795/E795*100</f>
        <v>108.25538988595527</v>
      </c>
      <c r="K795" s="292"/>
    </row>
    <row r="796" spans="1:11" ht="27" customHeight="1">
      <c r="A796" s="293">
        <v>853</v>
      </c>
      <c r="B796" s="294"/>
      <c r="C796" s="320"/>
      <c r="D796" s="380" t="s">
        <v>52</v>
      </c>
      <c r="E796" s="133">
        <f>E797+E798</f>
        <v>2600384.92</v>
      </c>
      <c r="F796" s="135">
        <f>F797+F798</f>
        <v>2853632</v>
      </c>
      <c r="G796" s="135">
        <f>G797+G798</f>
        <v>3032949</v>
      </c>
      <c r="H796" s="140">
        <f>H797+H798</f>
        <v>2880541.46</v>
      </c>
      <c r="I796" s="137">
        <f>H796/G796*100</f>
        <v>94.97493891258969</v>
      </c>
      <c r="J796" s="139">
        <f>H796/E796*100</f>
        <v>110.77365654004791</v>
      </c>
      <c r="K796" s="292"/>
    </row>
    <row r="797" spans="1:11" ht="12.75" customHeight="1">
      <c r="A797" s="293"/>
      <c r="B797" s="294"/>
      <c r="C797" s="291"/>
      <c r="D797" s="291" t="s">
        <v>95</v>
      </c>
      <c r="E797" s="35">
        <f>E805+E813+E843</f>
        <v>0</v>
      </c>
      <c r="F797" s="36">
        <v>0</v>
      </c>
      <c r="G797" s="36">
        <f>G843</f>
        <v>0</v>
      </c>
      <c r="H797" s="37">
        <f>H843</f>
        <v>0</v>
      </c>
      <c r="I797" s="111">
        <v>0</v>
      </c>
      <c r="J797" s="39">
        <v>0</v>
      </c>
      <c r="K797" s="292"/>
    </row>
    <row r="798" spans="1:11" ht="12.75" customHeight="1">
      <c r="A798" s="293"/>
      <c r="B798" s="294"/>
      <c r="C798" s="291"/>
      <c r="D798" s="291" t="s">
        <v>108</v>
      </c>
      <c r="E798" s="35">
        <f>SUM(E799:E803)</f>
        <v>2600384.92</v>
      </c>
      <c r="F798" s="36">
        <f>SUM(F799:F803)</f>
        <v>2853632</v>
      </c>
      <c r="G798" s="36">
        <f>SUM(G799:G803)</f>
        <v>3032949</v>
      </c>
      <c r="H798" s="37">
        <f>SUM(H799:H803)</f>
        <v>2880541.46</v>
      </c>
      <c r="I798" s="111">
        <f aca="true" t="shared" si="56" ref="I798:I803">H798/G798*100</f>
        <v>94.97493891258969</v>
      </c>
      <c r="J798" s="39">
        <f>H798/E798*100</f>
        <v>110.77365654004791</v>
      </c>
      <c r="K798" s="292"/>
    </row>
    <row r="799" spans="1:11" ht="12.75" customHeight="1">
      <c r="A799" s="293"/>
      <c r="B799" s="294"/>
      <c r="C799" s="291"/>
      <c r="D799" s="296" t="s">
        <v>109</v>
      </c>
      <c r="E799" s="40">
        <f>E807+E815+E823+E845</f>
        <v>2217901.63</v>
      </c>
      <c r="F799" s="41">
        <f>F815+F823+F845</f>
        <v>1997249</v>
      </c>
      <c r="G799" s="41">
        <f>G807+G815+G823+G845</f>
        <v>2157108</v>
      </c>
      <c r="H799" s="42">
        <f>H807+H815+H823+H845</f>
        <v>2157107.92</v>
      </c>
      <c r="I799" s="112">
        <f t="shared" si="56"/>
        <v>99.99999629133079</v>
      </c>
      <c r="J799" s="44">
        <f>H799/E799*100</f>
        <v>97.25895372555364</v>
      </c>
      <c r="K799" s="292"/>
    </row>
    <row r="800" spans="1:11" ht="12.75" customHeight="1">
      <c r="A800" s="293"/>
      <c r="B800" s="294"/>
      <c r="C800" s="291"/>
      <c r="D800" s="296" t="s">
        <v>112</v>
      </c>
      <c r="E800" s="40">
        <f>E808+E816+E824+E846</f>
        <v>283204.22</v>
      </c>
      <c r="F800" s="41">
        <f>F808+F816+F824+F846</f>
        <v>274661</v>
      </c>
      <c r="G800" s="41">
        <f>G808+G816+G824+G846</f>
        <v>285137</v>
      </c>
      <c r="H800" s="42">
        <f>H808+H816+H824+H846</f>
        <v>285135.08</v>
      </c>
      <c r="I800" s="112">
        <f t="shared" si="56"/>
        <v>99.99932663947506</v>
      </c>
      <c r="J800" s="44">
        <f>H800/E800*100</f>
        <v>100.681790688006</v>
      </c>
      <c r="K800" s="292"/>
    </row>
    <row r="801" spans="1:11" ht="12.75" customHeight="1">
      <c r="A801" s="293"/>
      <c r="B801" s="294"/>
      <c r="C801" s="291"/>
      <c r="D801" s="296" t="s">
        <v>110</v>
      </c>
      <c r="E801" s="40">
        <f>E809+E817+E825+E847+E840</f>
        <v>5547.37</v>
      </c>
      <c r="F801" s="41">
        <f>F809+F817+F825+F847</f>
        <v>1500</v>
      </c>
      <c r="G801" s="41">
        <f>G809+G817+G825+G847+G840</f>
        <v>5690</v>
      </c>
      <c r="H801" s="42">
        <f>H809+H817+H825+H847+H840</f>
        <v>650</v>
      </c>
      <c r="I801" s="112">
        <f t="shared" si="56"/>
        <v>11.423550087873462</v>
      </c>
      <c r="J801" s="44">
        <f>H801/E801*100</f>
        <v>11.71726421709747</v>
      </c>
      <c r="K801" s="292"/>
    </row>
    <row r="802" spans="1:11" ht="12.75" customHeight="1">
      <c r="A802" s="293"/>
      <c r="B802" s="294"/>
      <c r="C802" s="291"/>
      <c r="D802" s="296" t="s">
        <v>113</v>
      </c>
      <c r="E802" s="40">
        <f>E810+E818+E826+E848</f>
        <v>45222</v>
      </c>
      <c r="F802" s="41">
        <f>F810+F818+F826+F848</f>
        <v>45222</v>
      </c>
      <c r="G802" s="41">
        <f>G810+G818+G826+G848</f>
        <v>46889</v>
      </c>
      <c r="H802" s="42">
        <f>H810+H818+H826+H848</f>
        <v>46889</v>
      </c>
      <c r="I802" s="112">
        <f t="shared" si="56"/>
        <v>100</v>
      </c>
      <c r="J802" s="44">
        <f>H802/E802*100</f>
        <v>103.68625890053514</v>
      </c>
      <c r="K802" s="292"/>
    </row>
    <row r="803" spans="1:11" ht="12.75" customHeight="1">
      <c r="A803" s="293"/>
      <c r="B803" s="294"/>
      <c r="C803" s="291"/>
      <c r="D803" s="296" t="s">
        <v>115</v>
      </c>
      <c r="E803" s="40">
        <f>E849</f>
        <v>48509.7</v>
      </c>
      <c r="F803" s="41">
        <f>F849</f>
        <v>535000</v>
      </c>
      <c r="G803" s="41">
        <f>G849</f>
        <v>538125</v>
      </c>
      <c r="H803" s="42">
        <f>H849</f>
        <v>390759.46</v>
      </c>
      <c r="I803" s="112">
        <f t="shared" si="56"/>
        <v>72.61499837398374</v>
      </c>
      <c r="J803" s="44">
        <v>0</v>
      </c>
      <c r="K803" s="292"/>
    </row>
    <row r="804" spans="1:11" ht="12.75" customHeight="1">
      <c r="A804" s="321"/>
      <c r="B804" s="307">
        <v>85311</v>
      </c>
      <c r="C804" s="308"/>
      <c r="D804" s="381" t="s">
        <v>84</v>
      </c>
      <c r="E804" s="45">
        <f>E806</f>
        <v>45222</v>
      </c>
      <c r="F804" s="46">
        <f>F806</f>
        <v>45222</v>
      </c>
      <c r="G804" s="46">
        <f>G806</f>
        <v>46889</v>
      </c>
      <c r="H804" s="45">
        <f>H806</f>
        <v>46889</v>
      </c>
      <c r="I804" s="90">
        <v>100</v>
      </c>
      <c r="J804" s="59">
        <f>H804/E804*100</f>
        <v>103.68625890053514</v>
      </c>
      <c r="K804" s="292"/>
    </row>
    <row r="805" spans="1:11" ht="12.75" customHeight="1">
      <c r="A805" s="322"/>
      <c r="B805" s="310"/>
      <c r="C805" s="368"/>
      <c r="D805" s="285" t="s">
        <v>111</v>
      </c>
      <c r="E805" s="114">
        <v>0</v>
      </c>
      <c r="F805" s="115">
        <v>0</v>
      </c>
      <c r="G805" s="115">
        <v>0</v>
      </c>
      <c r="H805" s="114">
        <v>0</v>
      </c>
      <c r="I805" s="90">
        <v>0</v>
      </c>
      <c r="J805" s="59">
        <v>0</v>
      </c>
      <c r="K805" s="292"/>
    </row>
    <row r="806" spans="1:11" ht="12.75" customHeight="1">
      <c r="A806" s="322"/>
      <c r="B806" s="310"/>
      <c r="C806" s="368"/>
      <c r="D806" s="285" t="s">
        <v>107</v>
      </c>
      <c r="E806" s="114">
        <f>E810</f>
        <v>45222</v>
      </c>
      <c r="F806" s="115">
        <f>F810</f>
        <v>45222</v>
      </c>
      <c r="G806" s="115">
        <f>G810</f>
        <v>46889</v>
      </c>
      <c r="H806" s="114">
        <f>H810</f>
        <v>46889</v>
      </c>
      <c r="I806" s="90">
        <v>100</v>
      </c>
      <c r="J806" s="59">
        <f>H806/E806*100</f>
        <v>103.68625890053514</v>
      </c>
      <c r="K806" s="292"/>
    </row>
    <row r="807" spans="1:11" ht="12.75" customHeight="1">
      <c r="A807" s="322"/>
      <c r="B807" s="310"/>
      <c r="C807" s="368"/>
      <c r="D807" s="315" t="s">
        <v>109</v>
      </c>
      <c r="E807" s="500">
        <v>0</v>
      </c>
      <c r="F807" s="501">
        <v>0</v>
      </c>
      <c r="G807" s="501">
        <v>0</v>
      </c>
      <c r="H807" s="500">
        <v>0</v>
      </c>
      <c r="I807" s="97">
        <v>0</v>
      </c>
      <c r="J807" s="98">
        <v>0</v>
      </c>
      <c r="K807" s="292"/>
    </row>
    <row r="808" spans="1:11" ht="12.75" customHeight="1">
      <c r="A808" s="322"/>
      <c r="B808" s="310"/>
      <c r="C808" s="368"/>
      <c r="D808" s="315" t="s">
        <v>112</v>
      </c>
      <c r="E808" s="500">
        <v>0</v>
      </c>
      <c r="F808" s="501">
        <v>0</v>
      </c>
      <c r="G808" s="501">
        <v>0</v>
      </c>
      <c r="H808" s="500">
        <v>0</v>
      </c>
      <c r="I808" s="97">
        <v>0</v>
      </c>
      <c r="J808" s="98">
        <v>0</v>
      </c>
      <c r="K808" s="292"/>
    </row>
    <row r="809" spans="1:11" ht="12.75" customHeight="1">
      <c r="A809" s="322"/>
      <c r="B809" s="310"/>
      <c r="C809" s="368"/>
      <c r="D809" s="315" t="s">
        <v>110</v>
      </c>
      <c r="E809" s="500">
        <v>0</v>
      </c>
      <c r="F809" s="501">
        <v>0</v>
      </c>
      <c r="G809" s="501">
        <v>0</v>
      </c>
      <c r="H809" s="500">
        <v>0</v>
      </c>
      <c r="I809" s="97">
        <v>0</v>
      </c>
      <c r="J809" s="98">
        <v>0</v>
      </c>
      <c r="K809" s="292"/>
    </row>
    <row r="810" spans="1:11" ht="12.75" customHeight="1">
      <c r="A810" s="322"/>
      <c r="B810" s="368"/>
      <c r="C810" s="308"/>
      <c r="D810" s="488" t="s">
        <v>113</v>
      </c>
      <c r="E810" s="147">
        <v>45222</v>
      </c>
      <c r="F810" s="148">
        <v>45222</v>
      </c>
      <c r="G810" s="148">
        <v>46889</v>
      </c>
      <c r="H810" s="147">
        <v>46889</v>
      </c>
      <c r="I810" s="484">
        <f>H810/G810*100</f>
        <v>100</v>
      </c>
      <c r="J810" s="98">
        <f>H810/E810*100</f>
        <v>103.68625890053514</v>
      </c>
      <c r="K810" s="292"/>
    </row>
    <row r="811" spans="1:11" ht="12.75" customHeight="1">
      <c r="A811" s="325"/>
      <c r="B811" s="328">
        <v>85321</v>
      </c>
      <c r="C811" s="284"/>
      <c r="D811" s="302" t="s">
        <v>77</v>
      </c>
      <c r="E811" s="23">
        <f>E812</f>
        <v>182865.85</v>
      </c>
      <c r="F811" s="24">
        <f>F812</f>
        <v>113000</v>
      </c>
      <c r="G811" s="24">
        <f>G812</f>
        <v>190485</v>
      </c>
      <c r="H811" s="23">
        <f>H812</f>
        <v>190483</v>
      </c>
      <c r="I811" s="90">
        <f>H811/G811*100</f>
        <v>99.99895004856026</v>
      </c>
      <c r="J811" s="59">
        <f>H811/E811*100</f>
        <v>104.16543056016198</v>
      </c>
      <c r="K811" s="292"/>
    </row>
    <row r="812" spans="1:11" ht="12.75" customHeight="1">
      <c r="A812" s="325"/>
      <c r="B812" s="326"/>
      <c r="C812" s="284"/>
      <c r="D812" s="333" t="s">
        <v>91</v>
      </c>
      <c r="E812" s="103">
        <f>E814</f>
        <v>182865.85</v>
      </c>
      <c r="F812" s="104">
        <f>F814</f>
        <v>113000</v>
      </c>
      <c r="G812" s="104">
        <f>G814</f>
        <v>190485</v>
      </c>
      <c r="H812" s="103">
        <f>H814</f>
        <v>190483</v>
      </c>
      <c r="I812" s="94">
        <f>H812/G812*100</f>
        <v>99.99895004856026</v>
      </c>
      <c r="J812" s="106">
        <f>H812/E812*100</f>
        <v>104.16543056016198</v>
      </c>
      <c r="K812" s="292"/>
    </row>
    <row r="813" spans="1:11" ht="12.75" customHeight="1">
      <c r="A813" s="325"/>
      <c r="B813" s="326"/>
      <c r="C813" s="284"/>
      <c r="D813" s="285" t="s">
        <v>111</v>
      </c>
      <c r="E813" s="60">
        <v>0</v>
      </c>
      <c r="F813" s="61">
        <v>0</v>
      </c>
      <c r="G813" s="61">
        <v>0</v>
      </c>
      <c r="H813" s="60">
        <v>0</v>
      </c>
      <c r="I813" s="90">
        <v>0</v>
      </c>
      <c r="J813" s="59">
        <v>0</v>
      </c>
      <c r="K813" s="292"/>
    </row>
    <row r="814" spans="1:11" ht="12.75" customHeight="1">
      <c r="A814" s="325"/>
      <c r="B814" s="326"/>
      <c r="C814" s="284"/>
      <c r="D814" s="285" t="s">
        <v>107</v>
      </c>
      <c r="E814" s="60">
        <f>E815+E816</f>
        <v>182865.85</v>
      </c>
      <c r="F814" s="61">
        <f>F815+F816+F817</f>
        <v>113000</v>
      </c>
      <c r="G814" s="61">
        <f>G815+G816+G817</f>
        <v>190485</v>
      </c>
      <c r="H814" s="60">
        <f>H815+H816+H817</f>
        <v>190483</v>
      </c>
      <c r="I814" s="90">
        <f>H814/G814*100</f>
        <v>99.99895004856026</v>
      </c>
      <c r="J814" s="59">
        <f>H814/E814*100</f>
        <v>104.16543056016198</v>
      </c>
      <c r="K814" s="292"/>
    </row>
    <row r="815" spans="1:11" ht="12.75" customHeight="1">
      <c r="A815" s="325"/>
      <c r="B815" s="326"/>
      <c r="C815" s="284"/>
      <c r="D815" s="315" t="s">
        <v>109</v>
      </c>
      <c r="E815" s="95">
        <v>153075.63</v>
      </c>
      <c r="F815" s="96">
        <v>96549</v>
      </c>
      <c r="G815" s="96">
        <v>164408</v>
      </c>
      <c r="H815" s="95">
        <v>164407.92</v>
      </c>
      <c r="I815" s="97">
        <f>H815/G815*100</f>
        <v>99.99995134056738</v>
      </c>
      <c r="J815" s="98">
        <f>H815/E815*100</f>
        <v>107.40306605303536</v>
      </c>
      <c r="K815" s="292"/>
    </row>
    <row r="816" spans="1:11" ht="12.75" customHeight="1">
      <c r="A816" s="325"/>
      <c r="B816" s="326"/>
      <c r="C816" s="284"/>
      <c r="D816" s="315" t="s">
        <v>112</v>
      </c>
      <c r="E816" s="95">
        <v>29790.22</v>
      </c>
      <c r="F816" s="96">
        <v>16201</v>
      </c>
      <c r="G816" s="96">
        <v>25827</v>
      </c>
      <c r="H816" s="95">
        <v>25825.08</v>
      </c>
      <c r="I816" s="97">
        <f>H816/G816*100</f>
        <v>99.9925659193867</v>
      </c>
      <c r="J816" s="98">
        <f>H816/E816*100</f>
        <v>86.689792824625</v>
      </c>
      <c r="K816" s="292"/>
    </row>
    <row r="817" spans="1:11" ht="12.75" customHeight="1">
      <c r="A817" s="325"/>
      <c r="B817" s="326"/>
      <c r="C817" s="284"/>
      <c r="D817" s="315" t="s">
        <v>110</v>
      </c>
      <c r="E817" s="95">
        <v>250</v>
      </c>
      <c r="F817" s="96">
        <v>250</v>
      </c>
      <c r="G817" s="96">
        <v>250</v>
      </c>
      <c r="H817" s="95">
        <v>250</v>
      </c>
      <c r="I817" s="97">
        <f>H817/G817*100</f>
        <v>100</v>
      </c>
      <c r="J817" s="98">
        <f>H817/E817*100</f>
        <v>100</v>
      </c>
      <c r="K817" s="292"/>
    </row>
    <row r="818" spans="1:11" ht="12.75" customHeight="1">
      <c r="A818" s="325"/>
      <c r="B818" s="326"/>
      <c r="C818" s="284"/>
      <c r="D818" s="502" t="s">
        <v>113</v>
      </c>
      <c r="E818" s="95">
        <v>0</v>
      </c>
      <c r="F818" s="96">
        <v>0</v>
      </c>
      <c r="G818" s="96">
        <v>0</v>
      </c>
      <c r="H818" s="95">
        <v>0</v>
      </c>
      <c r="I818" s="97">
        <v>0</v>
      </c>
      <c r="J818" s="98">
        <v>0</v>
      </c>
      <c r="K818" s="292"/>
    </row>
    <row r="819" spans="1:11" ht="12.75" customHeight="1">
      <c r="A819" s="280"/>
      <c r="B819" s="339">
        <v>85333</v>
      </c>
      <c r="C819" s="284"/>
      <c r="D819" s="302" t="s">
        <v>43</v>
      </c>
      <c r="E819" s="60">
        <f>E821+E822</f>
        <v>2319040</v>
      </c>
      <c r="F819" s="24">
        <f>F822</f>
        <v>2160410</v>
      </c>
      <c r="G819" s="24">
        <f>G822</f>
        <v>2252410</v>
      </c>
      <c r="H819" s="23">
        <f>H822</f>
        <v>2252410</v>
      </c>
      <c r="I819" s="90">
        <f>H819/G819*100</f>
        <v>100</v>
      </c>
      <c r="J819" s="59">
        <f>H819/E819*100</f>
        <v>97.12682834276252</v>
      </c>
      <c r="K819" s="292"/>
    </row>
    <row r="820" spans="1:11" ht="12.75" customHeight="1">
      <c r="A820" s="280"/>
      <c r="B820" s="345"/>
      <c r="C820" s="284"/>
      <c r="D820" s="333" t="s">
        <v>75</v>
      </c>
      <c r="E820" s="103"/>
      <c r="F820" s="104"/>
      <c r="G820" s="104"/>
      <c r="H820" s="103"/>
      <c r="I820" s="94"/>
      <c r="J820" s="106"/>
      <c r="K820" s="292"/>
    </row>
    <row r="821" spans="1:13" ht="12.75" customHeight="1">
      <c r="A821" s="280"/>
      <c r="B821" s="345"/>
      <c r="C821" s="284"/>
      <c r="D821" s="285" t="s">
        <v>111</v>
      </c>
      <c r="E821" s="60">
        <v>0</v>
      </c>
      <c r="F821" s="61">
        <v>0</v>
      </c>
      <c r="G821" s="61">
        <v>0</v>
      </c>
      <c r="H821" s="60">
        <v>0</v>
      </c>
      <c r="I821" s="90">
        <v>0</v>
      </c>
      <c r="J821" s="59">
        <v>0</v>
      </c>
      <c r="K821" s="292"/>
      <c r="M821" s="22"/>
    </row>
    <row r="822" spans="1:13" ht="12.75" customHeight="1">
      <c r="A822" s="280"/>
      <c r="B822" s="345"/>
      <c r="C822" s="284"/>
      <c r="D822" s="285" t="s">
        <v>107</v>
      </c>
      <c r="E822" s="60">
        <f>SUM(E823:E826)</f>
        <v>2319040</v>
      </c>
      <c r="F822" s="61">
        <f>SUM(F823:F826)</f>
        <v>2160410</v>
      </c>
      <c r="G822" s="61">
        <f>SUM(G823:G826)</f>
        <v>2252410</v>
      </c>
      <c r="H822" s="60">
        <f>SUM(H823:H826)</f>
        <v>2252410</v>
      </c>
      <c r="I822" s="90">
        <f>H822/G822*100</f>
        <v>100</v>
      </c>
      <c r="J822" s="59">
        <f>H822/E822*100</f>
        <v>97.12682834276252</v>
      </c>
      <c r="K822" s="292"/>
      <c r="M822" s="22"/>
    </row>
    <row r="823" spans="1:13" ht="12.75" customHeight="1">
      <c r="A823" s="280"/>
      <c r="B823" s="345"/>
      <c r="C823" s="284"/>
      <c r="D823" s="315" t="s">
        <v>109</v>
      </c>
      <c r="E823" s="110">
        <v>2064826</v>
      </c>
      <c r="F823" s="96">
        <v>1900700</v>
      </c>
      <c r="G823" s="96">
        <v>1992700</v>
      </c>
      <c r="H823" s="95">
        <v>1992700</v>
      </c>
      <c r="I823" s="97">
        <f>H823/G823*100</f>
        <v>100</v>
      </c>
      <c r="J823" s="98">
        <f>H823/E823*100</f>
        <v>96.5069211643015</v>
      </c>
      <c r="K823" s="292"/>
      <c r="M823" s="208"/>
    </row>
    <row r="824" spans="1:13" ht="12.75" customHeight="1">
      <c r="A824" s="280"/>
      <c r="B824" s="345"/>
      <c r="C824" s="284"/>
      <c r="D824" s="315" t="s">
        <v>112</v>
      </c>
      <c r="E824" s="95">
        <v>253414</v>
      </c>
      <c r="F824" s="96">
        <v>258460</v>
      </c>
      <c r="G824" s="96">
        <v>259310</v>
      </c>
      <c r="H824" s="95">
        <v>259310</v>
      </c>
      <c r="I824" s="97">
        <f>H824/G824*100</f>
        <v>100</v>
      </c>
      <c r="J824" s="98">
        <f>H824/E824*100</f>
        <v>102.3266275738515</v>
      </c>
      <c r="K824" s="292"/>
      <c r="M824" s="22"/>
    </row>
    <row r="825" spans="1:13" ht="12.75" customHeight="1">
      <c r="A825" s="280"/>
      <c r="B825" s="345"/>
      <c r="C825" s="284"/>
      <c r="D825" s="315" t="s">
        <v>110</v>
      </c>
      <c r="E825" s="95">
        <v>800</v>
      </c>
      <c r="F825" s="96">
        <v>1250</v>
      </c>
      <c r="G825" s="96">
        <v>400</v>
      </c>
      <c r="H825" s="95">
        <v>400</v>
      </c>
      <c r="I825" s="97">
        <f>H825/G825*100</f>
        <v>100</v>
      </c>
      <c r="J825" s="98">
        <f>H825/E825*100</f>
        <v>50</v>
      </c>
      <c r="K825" s="292"/>
      <c r="M825" s="22"/>
    </row>
    <row r="826" spans="1:11" ht="12.75" customHeight="1">
      <c r="A826" s="391"/>
      <c r="B826" s="283"/>
      <c r="C826" s="284"/>
      <c r="D826" s="315" t="s">
        <v>113</v>
      </c>
      <c r="E826" s="95">
        <v>0</v>
      </c>
      <c r="F826" s="96">
        <v>0</v>
      </c>
      <c r="G826" s="96">
        <v>0</v>
      </c>
      <c r="H826" s="95">
        <v>0</v>
      </c>
      <c r="I826" s="97">
        <v>0</v>
      </c>
      <c r="J826" s="98">
        <v>0</v>
      </c>
      <c r="K826" s="292"/>
    </row>
    <row r="827" spans="1:11" ht="12.75" customHeight="1">
      <c r="A827" s="392"/>
      <c r="B827" s="337"/>
      <c r="C827" s="337"/>
      <c r="D827" s="227"/>
      <c r="E827" s="195"/>
      <c r="F827" s="228"/>
      <c r="G827" s="228"/>
      <c r="H827" s="195"/>
      <c r="I827" s="499"/>
      <c r="J827" s="416"/>
      <c r="K827" s="292"/>
    </row>
    <row r="828" spans="1:11" ht="12.75" customHeight="1">
      <c r="A828" s="392"/>
      <c r="B828" s="337"/>
      <c r="C828" s="337"/>
      <c r="D828" s="227"/>
      <c r="E828" s="195"/>
      <c r="F828" s="228"/>
      <c r="G828" s="228"/>
      <c r="H828" s="195"/>
      <c r="I828" s="499"/>
      <c r="J828" s="416"/>
      <c r="K828" s="292"/>
    </row>
    <row r="829" spans="1:11" ht="12.75" customHeight="1">
      <c r="A829" s="392"/>
      <c r="B829" s="337"/>
      <c r="C829" s="337"/>
      <c r="D829" s="227"/>
      <c r="E829" s="195"/>
      <c r="F829" s="228"/>
      <c r="G829" s="228"/>
      <c r="H829" s="195"/>
      <c r="I829" s="499"/>
      <c r="J829" s="416"/>
      <c r="K829" s="292"/>
    </row>
    <row r="830" spans="1:11" ht="12.75" customHeight="1">
      <c r="A830" s="392"/>
      <c r="B830" s="337"/>
      <c r="C830" s="337"/>
      <c r="D830" s="227"/>
      <c r="E830" s="195"/>
      <c r="F830" s="228"/>
      <c r="G830" s="228"/>
      <c r="H830" s="195"/>
      <c r="I830" s="499"/>
      <c r="J830" s="416"/>
      <c r="K830" s="292"/>
    </row>
    <row r="831" spans="1:11" ht="12.75" customHeight="1">
      <c r="A831" s="392"/>
      <c r="B831" s="337"/>
      <c r="C831" s="337"/>
      <c r="D831" s="227"/>
      <c r="E831" s="195" t="s">
        <v>197</v>
      </c>
      <c r="F831" s="228"/>
      <c r="G831" s="228"/>
      <c r="H831" s="195"/>
      <c r="I831" s="499"/>
      <c r="J831" s="416"/>
      <c r="K831" s="292"/>
    </row>
    <row r="832" spans="1:11" ht="12.75" customHeight="1">
      <c r="A832" s="392"/>
      <c r="B832" s="337"/>
      <c r="C832" s="337"/>
      <c r="D832" s="227"/>
      <c r="E832" s="195"/>
      <c r="F832" s="228"/>
      <c r="G832" s="228"/>
      <c r="H832" s="195"/>
      <c r="I832" s="499"/>
      <c r="J832" s="416"/>
      <c r="K832" s="292"/>
    </row>
    <row r="833" spans="1:11" ht="12.75" customHeight="1">
      <c r="A833" s="250"/>
      <c r="B833" s="251"/>
      <c r="C833" s="250"/>
      <c r="D833" s="252"/>
      <c r="E833" s="253" t="s">
        <v>1</v>
      </c>
      <c r="F833" s="254" t="s">
        <v>56</v>
      </c>
      <c r="G833" s="255" t="s">
        <v>57</v>
      </c>
      <c r="H833" s="253" t="s">
        <v>1</v>
      </c>
      <c r="I833" s="256" t="s">
        <v>58</v>
      </c>
      <c r="J833" s="257"/>
      <c r="K833" s="292"/>
    </row>
    <row r="834" spans="1:11" ht="12.75" customHeight="1">
      <c r="A834" s="258" t="s">
        <v>53</v>
      </c>
      <c r="B834" s="259" t="s">
        <v>54</v>
      </c>
      <c r="C834" s="258" t="s">
        <v>2</v>
      </c>
      <c r="D834" s="260" t="s">
        <v>55</v>
      </c>
      <c r="E834" s="261" t="s">
        <v>153</v>
      </c>
      <c r="F834" s="262" t="s">
        <v>59</v>
      </c>
      <c r="G834" s="263" t="s">
        <v>60</v>
      </c>
      <c r="H834" s="261" t="s">
        <v>178</v>
      </c>
      <c r="I834" s="264"/>
      <c r="J834" s="265"/>
      <c r="K834" s="292"/>
    </row>
    <row r="835" spans="1:11" ht="12.75" customHeight="1">
      <c r="A835" s="266"/>
      <c r="B835" s="267"/>
      <c r="C835" s="266"/>
      <c r="D835" s="268"/>
      <c r="E835" s="269"/>
      <c r="F835" s="270" t="s">
        <v>177</v>
      </c>
      <c r="G835" s="271" t="s">
        <v>61</v>
      </c>
      <c r="H835" s="269"/>
      <c r="I835" s="272" t="s">
        <v>62</v>
      </c>
      <c r="J835" s="273" t="s">
        <v>63</v>
      </c>
      <c r="K835" s="292"/>
    </row>
    <row r="836" spans="1:12" ht="12.75" customHeight="1">
      <c r="A836" s="275">
        <v>1</v>
      </c>
      <c r="B836" s="275">
        <v>2</v>
      </c>
      <c r="C836" s="275">
        <v>3</v>
      </c>
      <c r="D836" s="275">
        <v>4</v>
      </c>
      <c r="E836" s="276">
        <v>5</v>
      </c>
      <c r="F836" s="276">
        <v>6</v>
      </c>
      <c r="G836" s="276">
        <v>7</v>
      </c>
      <c r="H836" s="277">
        <v>8</v>
      </c>
      <c r="I836" s="278">
        <v>9</v>
      </c>
      <c r="J836" s="279">
        <v>10</v>
      </c>
      <c r="K836" s="292"/>
      <c r="L836" s="22"/>
    </row>
    <row r="837" spans="1:12" ht="12.75" customHeight="1">
      <c r="A837" s="393"/>
      <c r="B837" s="339">
        <v>85334</v>
      </c>
      <c r="C837" s="284"/>
      <c r="D837" s="308" t="s">
        <v>163</v>
      </c>
      <c r="E837" s="23">
        <f>E838</f>
        <v>1497.37</v>
      </c>
      <c r="F837" s="24">
        <v>0</v>
      </c>
      <c r="G837" s="24">
        <v>0</v>
      </c>
      <c r="H837" s="23">
        <v>0</v>
      </c>
      <c r="I837" s="90">
        <v>0</v>
      </c>
      <c r="J837" s="59">
        <v>0</v>
      </c>
      <c r="K837" s="292"/>
      <c r="L837" s="22"/>
    </row>
    <row r="838" spans="1:12" ht="12.75" customHeight="1">
      <c r="A838" s="393"/>
      <c r="B838" s="345"/>
      <c r="C838" s="284"/>
      <c r="D838" s="285" t="s">
        <v>107</v>
      </c>
      <c r="E838" s="23">
        <f>E840</f>
        <v>1497.37</v>
      </c>
      <c r="F838" s="24">
        <v>0</v>
      </c>
      <c r="G838" s="24">
        <v>0</v>
      </c>
      <c r="H838" s="23">
        <v>0</v>
      </c>
      <c r="I838" s="90">
        <v>0</v>
      </c>
      <c r="J838" s="59">
        <v>0</v>
      </c>
      <c r="K838" s="292"/>
      <c r="L838" s="416"/>
    </row>
    <row r="839" spans="1:12" ht="12.75" customHeight="1">
      <c r="A839" s="393"/>
      <c r="B839" s="345"/>
      <c r="C839" s="284"/>
      <c r="D839" s="315" t="s">
        <v>112</v>
      </c>
      <c r="E839" s="95">
        <v>0</v>
      </c>
      <c r="F839" s="96">
        <v>0</v>
      </c>
      <c r="G839" s="96">
        <v>0</v>
      </c>
      <c r="H839" s="95">
        <v>0</v>
      </c>
      <c r="I839" s="97">
        <v>0</v>
      </c>
      <c r="J839" s="98">
        <v>0</v>
      </c>
      <c r="K839" s="292"/>
      <c r="L839" s="22"/>
    </row>
    <row r="840" spans="1:12" ht="12.75" customHeight="1">
      <c r="A840" s="393"/>
      <c r="B840" s="345"/>
      <c r="C840" s="284"/>
      <c r="D840" s="315" t="s">
        <v>110</v>
      </c>
      <c r="E840" s="95">
        <v>1497.37</v>
      </c>
      <c r="F840" s="96">
        <v>0</v>
      </c>
      <c r="G840" s="96">
        <v>0</v>
      </c>
      <c r="H840" s="95">
        <v>0</v>
      </c>
      <c r="I840" s="97">
        <v>0</v>
      </c>
      <c r="J840" s="98">
        <v>0</v>
      </c>
      <c r="K840" s="292"/>
      <c r="L840" s="22"/>
    </row>
    <row r="841" spans="1:12" ht="12.75" customHeight="1">
      <c r="A841" s="393"/>
      <c r="B841" s="283"/>
      <c r="C841" s="284"/>
      <c r="D841" s="315" t="s">
        <v>113</v>
      </c>
      <c r="E841" s="95">
        <v>0</v>
      </c>
      <c r="F841" s="96">
        <v>0</v>
      </c>
      <c r="G841" s="96">
        <v>0</v>
      </c>
      <c r="H841" s="95">
        <v>0</v>
      </c>
      <c r="I841" s="97">
        <v>0</v>
      </c>
      <c r="J841" s="98">
        <v>0</v>
      </c>
      <c r="K841" s="292"/>
      <c r="L841" s="22"/>
    </row>
    <row r="842" spans="1:12" ht="12.75" customHeight="1">
      <c r="A842" s="382"/>
      <c r="B842" s="339">
        <v>85395</v>
      </c>
      <c r="C842" s="284"/>
      <c r="D842" s="302" t="s">
        <v>19</v>
      </c>
      <c r="E842" s="60">
        <f>E843+E844</f>
        <v>51509.7</v>
      </c>
      <c r="F842" s="24">
        <f>F844</f>
        <v>535000</v>
      </c>
      <c r="G842" s="24">
        <f>G844</f>
        <v>543165</v>
      </c>
      <c r="H842" s="23">
        <f>H844</f>
        <v>390759.46</v>
      </c>
      <c r="I842" s="90">
        <f>H842/G842*100</f>
        <v>71.94120755203299</v>
      </c>
      <c r="J842" s="98">
        <f>H842/E842*100</f>
        <v>758.6133485537677</v>
      </c>
      <c r="K842" s="292"/>
      <c r="L842" s="22"/>
    </row>
    <row r="843" spans="1:11" ht="12.75" customHeight="1">
      <c r="A843" s="382"/>
      <c r="B843" s="345"/>
      <c r="C843" s="284"/>
      <c r="D843" s="285" t="s">
        <v>111</v>
      </c>
      <c r="E843" s="60"/>
      <c r="F843" s="61">
        <v>0</v>
      </c>
      <c r="G843" s="61">
        <v>0</v>
      </c>
      <c r="H843" s="60">
        <v>0</v>
      </c>
      <c r="I843" s="90">
        <v>0</v>
      </c>
      <c r="J843" s="59">
        <v>0</v>
      </c>
      <c r="K843" s="292"/>
    </row>
    <row r="844" spans="1:11" ht="12.75" customHeight="1">
      <c r="A844" s="382"/>
      <c r="B844" s="345"/>
      <c r="C844" s="284"/>
      <c r="D844" s="285" t="s">
        <v>107</v>
      </c>
      <c r="E844" s="60">
        <f>SUM(E845:E849)</f>
        <v>51509.7</v>
      </c>
      <c r="F844" s="61">
        <f>F849+F845</f>
        <v>535000</v>
      </c>
      <c r="G844" s="61">
        <f>SUM(G845:G849)</f>
        <v>543165</v>
      </c>
      <c r="H844" s="60">
        <f>SUM(H845:H849)</f>
        <v>390759.46</v>
      </c>
      <c r="I844" s="90">
        <f>H844/G844*100</f>
        <v>71.94120755203299</v>
      </c>
      <c r="J844" s="98">
        <f>H844/E844*100</f>
        <v>758.6133485537677</v>
      </c>
      <c r="K844" s="292"/>
    </row>
    <row r="845" spans="1:11" ht="12.75" customHeight="1">
      <c r="A845" s="382"/>
      <c r="B845" s="345"/>
      <c r="C845" s="284"/>
      <c r="D845" s="315" t="s">
        <v>109</v>
      </c>
      <c r="E845" s="95">
        <v>0</v>
      </c>
      <c r="F845" s="96">
        <f>F853</f>
        <v>0</v>
      </c>
      <c r="G845" s="96">
        <v>0</v>
      </c>
      <c r="H845" s="95">
        <v>0</v>
      </c>
      <c r="I845" s="97">
        <v>0</v>
      </c>
      <c r="J845" s="98">
        <v>0</v>
      </c>
      <c r="K845" s="292"/>
    </row>
    <row r="846" spans="1:11" ht="12.75" customHeight="1">
      <c r="A846" s="382"/>
      <c r="B846" s="345"/>
      <c r="C846" s="284"/>
      <c r="D846" s="315" t="s">
        <v>112</v>
      </c>
      <c r="E846" s="95">
        <v>0</v>
      </c>
      <c r="F846" s="96">
        <v>0</v>
      </c>
      <c r="G846" s="96">
        <f>G854</f>
        <v>0</v>
      </c>
      <c r="H846" s="95">
        <v>0</v>
      </c>
      <c r="I846" s="97">
        <v>0</v>
      </c>
      <c r="J846" s="98">
        <v>0</v>
      </c>
      <c r="K846" s="292"/>
    </row>
    <row r="847" spans="1:11" ht="12.75" customHeight="1">
      <c r="A847" s="382"/>
      <c r="B847" s="345"/>
      <c r="C847" s="284"/>
      <c r="D847" s="315" t="s">
        <v>110</v>
      </c>
      <c r="E847" s="95">
        <f>E855</f>
        <v>3000</v>
      </c>
      <c r="F847" s="96">
        <v>0</v>
      </c>
      <c r="G847" s="96">
        <v>5040</v>
      </c>
      <c r="H847" s="95">
        <f>H855</f>
        <v>0</v>
      </c>
      <c r="I847" s="97">
        <v>0</v>
      </c>
      <c r="J847" s="98">
        <v>0</v>
      </c>
      <c r="K847" s="292"/>
    </row>
    <row r="848" spans="1:11" ht="12.75" customHeight="1">
      <c r="A848" s="382"/>
      <c r="B848" s="345"/>
      <c r="C848" s="284"/>
      <c r="D848" s="502" t="s">
        <v>113</v>
      </c>
      <c r="E848" s="95">
        <v>0</v>
      </c>
      <c r="F848" s="96">
        <v>0</v>
      </c>
      <c r="G848" s="96">
        <v>0</v>
      </c>
      <c r="H848" s="95">
        <v>0</v>
      </c>
      <c r="I848" s="97">
        <v>0</v>
      </c>
      <c r="J848" s="98">
        <v>0</v>
      </c>
      <c r="K848" s="292"/>
    </row>
    <row r="849" spans="1:11" ht="12.75" customHeight="1">
      <c r="A849" s="382"/>
      <c r="B849" s="345"/>
      <c r="C849" s="284"/>
      <c r="D849" s="315" t="s">
        <v>115</v>
      </c>
      <c r="E849" s="95">
        <v>48509.7</v>
      </c>
      <c r="F849" s="96">
        <f>F859</f>
        <v>535000</v>
      </c>
      <c r="G849" s="96">
        <f>G860</f>
        <v>538125</v>
      </c>
      <c r="H849" s="95">
        <f>H860</f>
        <v>390759.46</v>
      </c>
      <c r="I849" s="97">
        <f>H849/G849*100</f>
        <v>72.61499837398374</v>
      </c>
      <c r="J849" s="98">
        <f>H849/E849*100</f>
        <v>805.5285025469134</v>
      </c>
      <c r="K849" s="292"/>
    </row>
    <row r="850" spans="1:11" ht="12.75" customHeight="1">
      <c r="A850" s="382"/>
      <c r="B850" s="345"/>
      <c r="C850" s="284"/>
      <c r="D850" s="333" t="s">
        <v>85</v>
      </c>
      <c r="E850" s="51"/>
      <c r="F850" s="52"/>
      <c r="G850" s="52"/>
      <c r="H850" s="51"/>
      <c r="I850" s="91"/>
      <c r="J850" s="54"/>
      <c r="K850" s="292"/>
    </row>
    <row r="851" spans="1:11" ht="12.75" customHeight="1">
      <c r="A851" s="382"/>
      <c r="B851" s="345"/>
      <c r="C851" s="284"/>
      <c r="D851" s="313" t="s">
        <v>111</v>
      </c>
      <c r="E851" s="27">
        <v>0</v>
      </c>
      <c r="F851" s="28">
        <v>0</v>
      </c>
      <c r="G851" s="28">
        <v>0</v>
      </c>
      <c r="H851" s="27">
        <v>0</v>
      </c>
      <c r="I851" s="29">
        <v>0</v>
      </c>
      <c r="J851" s="56">
        <v>0</v>
      </c>
      <c r="K851" s="292"/>
    </row>
    <row r="852" spans="1:11" ht="12.75" customHeight="1">
      <c r="A852" s="382"/>
      <c r="B852" s="345"/>
      <c r="C852" s="284"/>
      <c r="D852" s="313" t="s">
        <v>107</v>
      </c>
      <c r="E852" s="27">
        <v>0</v>
      </c>
      <c r="F852" s="28">
        <f>F853+F854</f>
        <v>0</v>
      </c>
      <c r="G852" s="28">
        <f>G853+G854+G855</f>
        <v>0</v>
      </c>
      <c r="H852" s="27">
        <f>H855</f>
        <v>0</v>
      </c>
      <c r="I852" s="29">
        <v>0</v>
      </c>
      <c r="J852" s="56">
        <v>0</v>
      </c>
      <c r="K852" s="292"/>
    </row>
    <row r="853" spans="1:11" ht="12.75" customHeight="1">
      <c r="A853" s="382"/>
      <c r="B853" s="345"/>
      <c r="C853" s="284"/>
      <c r="D853" s="311" t="s">
        <v>109</v>
      </c>
      <c r="E853" s="31">
        <v>0</v>
      </c>
      <c r="F853" s="32">
        <v>0</v>
      </c>
      <c r="G853" s="32">
        <v>0</v>
      </c>
      <c r="H853" s="31">
        <v>0</v>
      </c>
      <c r="I853" s="33">
        <v>0</v>
      </c>
      <c r="J853" s="100">
        <v>0</v>
      </c>
      <c r="K853" s="292"/>
    </row>
    <row r="854" spans="1:11" ht="12.75" customHeight="1">
      <c r="A854" s="382"/>
      <c r="B854" s="345"/>
      <c r="C854" s="284"/>
      <c r="D854" s="311" t="s">
        <v>112</v>
      </c>
      <c r="E854" s="31">
        <v>0</v>
      </c>
      <c r="F854" s="32">
        <v>0</v>
      </c>
      <c r="G854" s="32">
        <v>0</v>
      </c>
      <c r="H854" s="31">
        <v>0</v>
      </c>
      <c r="I854" s="33">
        <v>0</v>
      </c>
      <c r="J854" s="100">
        <v>0</v>
      </c>
      <c r="K854" s="292"/>
    </row>
    <row r="855" spans="1:11" ht="12.75" customHeight="1">
      <c r="A855" s="382"/>
      <c r="B855" s="345"/>
      <c r="C855" s="284"/>
      <c r="D855" s="311" t="s">
        <v>110</v>
      </c>
      <c r="E855" s="31">
        <v>3000</v>
      </c>
      <c r="F855" s="32">
        <v>0</v>
      </c>
      <c r="G855" s="32">
        <v>0</v>
      </c>
      <c r="H855" s="31">
        <v>0</v>
      </c>
      <c r="I855" s="33">
        <v>0</v>
      </c>
      <c r="J855" s="100">
        <v>0</v>
      </c>
      <c r="K855" s="292"/>
    </row>
    <row r="856" spans="1:13" ht="12.75" customHeight="1">
      <c r="A856" s="382"/>
      <c r="B856" s="345"/>
      <c r="C856" s="284"/>
      <c r="D856" s="311" t="s">
        <v>113</v>
      </c>
      <c r="E856" s="31">
        <v>0</v>
      </c>
      <c r="F856" s="32">
        <v>0</v>
      </c>
      <c r="G856" s="32">
        <v>0</v>
      </c>
      <c r="H856" s="31">
        <v>0</v>
      </c>
      <c r="I856" s="33">
        <v>0</v>
      </c>
      <c r="J856" s="100">
        <v>0</v>
      </c>
      <c r="K856" s="292"/>
      <c r="M856" s="22"/>
    </row>
    <row r="857" spans="1:13" ht="12.75" customHeight="1">
      <c r="A857" s="382"/>
      <c r="B857" s="345"/>
      <c r="C857" s="282"/>
      <c r="D857" s="465" t="s">
        <v>91</v>
      </c>
      <c r="E857" s="180"/>
      <c r="F857" s="181"/>
      <c r="G857" s="181"/>
      <c r="H857" s="180"/>
      <c r="I857" s="182"/>
      <c r="J857" s="183"/>
      <c r="K857" s="292"/>
      <c r="M857" s="22"/>
    </row>
    <row r="858" spans="1:13" ht="12.75" customHeight="1">
      <c r="A858" s="382"/>
      <c r="B858" s="345"/>
      <c r="C858" s="350"/>
      <c r="D858" s="514" t="s">
        <v>164</v>
      </c>
      <c r="E858" s="503"/>
      <c r="F858" s="504"/>
      <c r="G858" s="504"/>
      <c r="H858" s="503"/>
      <c r="I858" s="505"/>
      <c r="J858" s="506"/>
      <c r="K858" s="292"/>
      <c r="M858" s="22"/>
    </row>
    <row r="859" spans="1:13" ht="12.75" customHeight="1">
      <c r="A859" s="382"/>
      <c r="B859" s="345"/>
      <c r="C859" s="332"/>
      <c r="D859" s="313" t="s">
        <v>107</v>
      </c>
      <c r="E859" s="27">
        <f>E860</f>
        <v>48509.7</v>
      </c>
      <c r="F859" s="28">
        <f>F860</f>
        <v>535000</v>
      </c>
      <c r="G859" s="28">
        <f>G860</f>
        <v>538125</v>
      </c>
      <c r="H859" s="27">
        <f>H860</f>
        <v>390759.46</v>
      </c>
      <c r="I859" s="29">
        <f>H859/G859*100</f>
        <v>72.61499837398374</v>
      </c>
      <c r="J859" s="56">
        <f>H859/E859*100</f>
        <v>805.5285025469134</v>
      </c>
      <c r="K859" s="292"/>
      <c r="M859" s="566"/>
    </row>
    <row r="860" spans="1:13" ht="12.75" customHeight="1">
      <c r="A860" s="383"/>
      <c r="B860" s="283"/>
      <c r="C860" s="332"/>
      <c r="D860" s="375" t="s">
        <v>115</v>
      </c>
      <c r="E860" s="31">
        <v>48509.7</v>
      </c>
      <c r="F860" s="32">
        <v>535000</v>
      </c>
      <c r="G860" s="32">
        <v>538125</v>
      </c>
      <c r="H860" s="31">
        <v>390759.46</v>
      </c>
      <c r="I860" s="29">
        <f>H860/G860*100</f>
        <v>72.61499837398374</v>
      </c>
      <c r="J860" s="56">
        <f>H860/E860*100</f>
        <v>805.5285025469134</v>
      </c>
      <c r="K860" s="292"/>
      <c r="M860" s="22"/>
    </row>
    <row r="861" spans="1:13" ht="26.25" customHeight="1">
      <c r="A861" s="293">
        <v>854</v>
      </c>
      <c r="B861" s="294"/>
      <c r="C861" s="343"/>
      <c r="D861" s="384" t="s">
        <v>44</v>
      </c>
      <c r="E861" s="229">
        <f>E862+E863</f>
        <v>10430937.71</v>
      </c>
      <c r="F861" s="135">
        <f>F862+F863</f>
        <v>10447001</v>
      </c>
      <c r="G861" s="135">
        <f>G862+G863</f>
        <v>11113583</v>
      </c>
      <c r="H861" s="133">
        <f>H862+H863</f>
        <v>11082621.479999999</v>
      </c>
      <c r="I861" s="202">
        <f aca="true" t="shared" si="57" ref="I861:I867">H861/G861*100</f>
        <v>99.72140829829587</v>
      </c>
      <c r="J861" s="139">
        <f>H861/E861*100</f>
        <v>106.24760484740732</v>
      </c>
      <c r="K861" s="292"/>
      <c r="M861" s="22"/>
    </row>
    <row r="862" spans="1:13" ht="12.75" customHeight="1">
      <c r="A862" s="293"/>
      <c r="B862" s="294"/>
      <c r="C862" s="291"/>
      <c r="D862" s="291" t="s">
        <v>95</v>
      </c>
      <c r="E862" s="37">
        <f>E870+E901+E919+E938+E984+E988+E1014</f>
        <v>0</v>
      </c>
      <c r="F862" s="36">
        <f>F870+F901+F919+F938+F984+F988+F1014</f>
        <v>0</v>
      </c>
      <c r="G862" s="36">
        <f>G870+G901+G919+G938+G984+G988+G1014+G970</f>
        <v>28900</v>
      </c>
      <c r="H862" s="37">
        <f>H870+H901+H919+H938+H984+H988+H1014+H970</f>
        <v>28866.1</v>
      </c>
      <c r="I862" s="111">
        <f t="shared" si="57"/>
        <v>99.8826989619377</v>
      </c>
      <c r="J862" s="39">
        <v>0</v>
      </c>
      <c r="K862" s="292"/>
      <c r="M862" s="22"/>
    </row>
    <row r="863" spans="1:13" ht="12.75" customHeight="1">
      <c r="A863" s="293"/>
      <c r="B863" s="294"/>
      <c r="C863" s="291"/>
      <c r="D863" s="291" t="s">
        <v>108</v>
      </c>
      <c r="E863" s="191">
        <f>SUM(E864:E867)</f>
        <v>10430937.71</v>
      </c>
      <c r="F863" s="36">
        <f>SUM(F864:F867)</f>
        <v>10447001</v>
      </c>
      <c r="G863" s="36">
        <f>SUM(G864:G867)</f>
        <v>11084683</v>
      </c>
      <c r="H863" s="35">
        <f>SUM(H864:H867)</f>
        <v>11053755.379999999</v>
      </c>
      <c r="I863" s="111">
        <f t="shared" si="57"/>
        <v>99.7209877810669</v>
      </c>
      <c r="J863" s="39">
        <f>H863/E863*100</f>
        <v>105.97086942052114</v>
      </c>
      <c r="K863" s="292"/>
      <c r="M863" s="22"/>
    </row>
    <row r="864" spans="1:13" ht="12.75" customHeight="1">
      <c r="A864" s="293"/>
      <c r="B864" s="294"/>
      <c r="C864" s="291"/>
      <c r="D864" s="296" t="s">
        <v>109</v>
      </c>
      <c r="E864" s="40">
        <f>E872+E903+E921+E940+E990+E1016+E979+E878</f>
        <v>5087249.26</v>
      </c>
      <c r="F864" s="41">
        <f>F872+F903+F921+F940+F990+F1016+F979+F878+F972</f>
        <v>5013882</v>
      </c>
      <c r="G864" s="41">
        <f>G872+G903+G921+G940+G990+G1016+G979+G878+G972</f>
        <v>5209271</v>
      </c>
      <c r="H864" s="42">
        <f>H872+H903+H921+H940+H990+H1016+H979+H878+H972</f>
        <v>5198573.57</v>
      </c>
      <c r="I864" s="112">
        <f t="shared" si="57"/>
        <v>99.79464631423475</v>
      </c>
      <c r="J864" s="44">
        <f>H864/E864*100</f>
        <v>102.18830067705392</v>
      </c>
      <c r="K864" s="292"/>
      <c r="M864" s="22"/>
    </row>
    <row r="865" spans="1:11" ht="12.75" customHeight="1">
      <c r="A865" s="293"/>
      <c r="B865" s="294"/>
      <c r="C865" s="291"/>
      <c r="D865" s="296" t="s">
        <v>112</v>
      </c>
      <c r="E865" s="40">
        <f>E873+E904+E922+E941+E945+E991+E1017+E980+E879</f>
        <v>1909417.6600000001</v>
      </c>
      <c r="F865" s="41">
        <f>F873+F904+F922+F941+F980+F991+F1017+F879+F973</f>
        <v>2036479</v>
      </c>
      <c r="G865" s="41">
        <f>G873+G879+G904+G922+G941+G945+G980+G991+G1017+G973</f>
        <v>1932420</v>
      </c>
      <c r="H865" s="42">
        <f>H873+H904+H922+H941+H945+H991+H1017+H980+H879+H973</f>
        <v>1915812.1099999999</v>
      </c>
      <c r="I865" s="112">
        <f t="shared" si="57"/>
        <v>99.14056519804183</v>
      </c>
      <c r="J865" s="44">
        <f>H865/E865*100</f>
        <v>100.33489006276395</v>
      </c>
      <c r="K865" s="292"/>
    </row>
    <row r="866" spans="1:11" ht="12.75" customHeight="1">
      <c r="A866" s="293"/>
      <c r="B866" s="294"/>
      <c r="C866" s="291"/>
      <c r="D866" s="296" t="s">
        <v>110</v>
      </c>
      <c r="E866" s="40">
        <f>E874+E905+E923+E942+E946+E992+E1018+E981+E880</f>
        <v>134703.79</v>
      </c>
      <c r="F866" s="41">
        <f>F874+F905+F923+F942+F946+F992+F1018+F981+F880</f>
        <v>144502</v>
      </c>
      <c r="G866" s="41">
        <f>G874+G880+G905+G923+G942+G946+G974+G992+G1018+G981</f>
        <v>120061</v>
      </c>
      <c r="H866" s="42">
        <f>H874+H905+H923+H942+H946+H992+H1018+H981+H880</f>
        <v>116438.70000000001</v>
      </c>
      <c r="I866" s="112">
        <f t="shared" si="57"/>
        <v>96.98295033358045</v>
      </c>
      <c r="J866" s="44">
        <f>H866/E866*100</f>
        <v>86.4405522665695</v>
      </c>
      <c r="K866" s="292"/>
    </row>
    <row r="867" spans="1:11" ht="12.75" customHeight="1">
      <c r="A867" s="293"/>
      <c r="B867" s="294"/>
      <c r="C867" s="291"/>
      <c r="D867" s="296" t="s">
        <v>113</v>
      </c>
      <c r="E867" s="40">
        <f>E986</f>
        <v>3299567</v>
      </c>
      <c r="F867" s="41">
        <f>F986</f>
        <v>3252138</v>
      </c>
      <c r="G867" s="41">
        <f>G986</f>
        <v>3822931</v>
      </c>
      <c r="H867" s="42">
        <f>H986</f>
        <v>3822931</v>
      </c>
      <c r="I867" s="112">
        <f t="shared" si="57"/>
        <v>100</v>
      </c>
      <c r="J867" s="44">
        <f>H867/E867*100</f>
        <v>115.86159638522267</v>
      </c>
      <c r="K867" s="292"/>
    </row>
    <row r="868" spans="1:11" ht="12.75" customHeight="1">
      <c r="A868" s="354"/>
      <c r="B868" s="328">
        <v>85403</v>
      </c>
      <c r="C868" s="284"/>
      <c r="D868" s="302" t="s">
        <v>45</v>
      </c>
      <c r="E868" s="60">
        <f>E869</f>
        <v>1336670.9</v>
      </c>
      <c r="F868" s="24">
        <f>F869</f>
        <v>1272596</v>
      </c>
      <c r="G868" s="24">
        <f>G869</f>
        <v>1529845</v>
      </c>
      <c r="H868" s="23">
        <f>H869</f>
        <v>1521638.48</v>
      </c>
      <c r="I868" s="90">
        <f aca="true" t="shared" si="58" ref="I868:I873">H868/G868*100</f>
        <v>99.46357179975749</v>
      </c>
      <c r="J868" s="59">
        <f aca="true" t="shared" si="59" ref="J868:J873">H868/E868*100</f>
        <v>113.83792974022253</v>
      </c>
      <c r="K868" s="292"/>
    </row>
    <row r="869" spans="1:11" ht="12.75" customHeight="1">
      <c r="A869" s="327"/>
      <c r="B869" s="355"/>
      <c r="C869" s="301"/>
      <c r="D869" s="333" t="s">
        <v>133</v>
      </c>
      <c r="E869" s="92">
        <f>E870+E871</f>
        <v>1336670.9</v>
      </c>
      <c r="F869" s="104">
        <f>F870+F871</f>
        <v>1272596</v>
      </c>
      <c r="G869" s="104">
        <f>G870+G871</f>
        <v>1529845</v>
      </c>
      <c r="H869" s="103">
        <f>H870+H871</f>
        <v>1521638.48</v>
      </c>
      <c r="I869" s="94">
        <f t="shared" si="58"/>
        <v>99.46357179975749</v>
      </c>
      <c r="J869" s="106">
        <f t="shared" si="59"/>
        <v>113.83792974022253</v>
      </c>
      <c r="K869" s="292"/>
    </row>
    <row r="870" spans="1:11" ht="12.75" customHeight="1">
      <c r="A870" s="327"/>
      <c r="B870" s="355"/>
      <c r="C870" s="301"/>
      <c r="D870" s="285" t="s">
        <v>111</v>
      </c>
      <c r="E870" s="60"/>
      <c r="F870" s="61">
        <v>0</v>
      </c>
      <c r="G870" s="61">
        <v>0</v>
      </c>
      <c r="H870" s="60">
        <v>0</v>
      </c>
      <c r="I870" s="90">
        <v>0</v>
      </c>
      <c r="J870" s="59">
        <v>0</v>
      </c>
      <c r="K870" s="292"/>
    </row>
    <row r="871" spans="1:11" ht="12.75" customHeight="1">
      <c r="A871" s="327"/>
      <c r="B871" s="355"/>
      <c r="C871" s="301"/>
      <c r="D871" s="285" t="s">
        <v>107</v>
      </c>
      <c r="E871" s="60">
        <f>SUM(E872:E874)</f>
        <v>1336670.9</v>
      </c>
      <c r="F871" s="61">
        <f>SUM(F872:F874)</f>
        <v>1272596</v>
      </c>
      <c r="G871" s="61">
        <f>SUM(G872:G874)</f>
        <v>1529845</v>
      </c>
      <c r="H871" s="60">
        <f>SUM(H872:H874)</f>
        <v>1521638.48</v>
      </c>
      <c r="I871" s="90">
        <f t="shared" si="58"/>
        <v>99.46357179975749</v>
      </c>
      <c r="J871" s="59">
        <f t="shared" si="59"/>
        <v>113.83792974022253</v>
      </c>
      <c r="K871" s="292"/>
    </row>
    <row r="872" spans="1:11" ht="12.75" customHeight="1">
      <c r="A872" s="327"/>
      <c r="B872" s="355"/>
      <c r="C872" s="301"/>
      <c r="D872" s="315" t="s">
        <v>109</v>
      </c>
      <c r="E872" s="110">
        <v>1107060.93</v>
      </c>
      <c r="F872" s="96">
        <v>1055683</v>
      </c>
      <c r="G872" s="96">
        <v>1303749</v>
      </c>
      <c r="H872" s="95">
        <v>1303358.24</v>
      </c>
      <c r="I872" s="97">
        <f t="shared" si="58"/>
        <v>99.97002797317582</v>
      </c>
      <c r="J872" s="98">
        <f t="shared" si="59"/>
        <v>117.73139171301077</v>
      </c>
      <c r="K872" s="292"/>
    </row>
    <row r="873" spans="1:11" ht="12.75" customHeight="1">
      <c r="A873" s="327"/>
      <c r="B873" s="355"/>
      <c r="C873" s="301"/>
      <c r="D873" s="315" t="s">
        <v>112</v>
      </c>
      <c r="E873" s="95">
        <v>199377.75</v>
      </c>
      <c r="F873" s="96">
        <v>177448</v>
      </c>
      <c r="G873" s="96">
        <v>195355</v>
      </c>
      <c r="H873" s="95">
        <v>187762.55</v>
      </c>
      <c r="I873" s="97">
        <f t="shared" si="58"/>
        <v>96.11351129994112</v>
      </c>
      <c r="J873" s="98">
        <f t="shared" si="59"/>
        <v>94.17427471219833</v>
      </c>
      <c r="K873" s="292"/>
    </row>
    <row r="874" spans="1:11" ht="12.75" customHeight="1">
      <c r="A874" s="327"/>
      <c r="B874" s="301"/>
      <c r="C874" s="301"/>
      <c r="D874" s="315" t="s">
        <v>110</v>
      </c>
      <c r="E874" s="95">
        <v>30232.22</v>
      </c>
      <c r="F874" s="96">
        <v>39465</v>
      </c>
      <c r="G874" s="96">
        <v>30741</v>
      </c>
      <c r="H874" s="95">
        <v>30517.69</v>
      </c>
      <c r="I874" s="97">
        <f>H874/G874*100</f>
        <v>99.27357600598549</v>
      </c>
      <c r="J874" s="98">
        <f>H874/E874*100</f>
        <v>100.9442574842337</v>
      </c>
      <c r="K874" s="292"/>
    </row>
    <row r="875" spans="1:11" ht="12.75" customHeight="1">
      <c r="A875" s="327"/>
      <c r="B875" s="328">
        <v>85404</v>
      </c>
      <c r="C875" s="284"/>
      <c r="D875" s="302" t="s">
        <v>139</v>
      </c>
      <c r="E875" s="118">
        <f>E877</f>
        <v>79215</v>
      </c>
      <c r="F875" s="65">
        <f>F876+F877</f>
        <v>62404</v>
      </c>
      <c r="G875" s="65">
        <f>G876+G877</f>
        <v>70290</v>
      </c>
      <c r="H875" s="119">
        <f>H876+H877</f>
        <v>70290</v>
      </c>
      <c r="I875" s="25">
        <f aca="true" t="shared" si="60" ref="I875:I891">H875/G875*100</f>
        <v>100</v>
      </c>
      <c r="J875" s="98">
        <f aca="true" t="shared" si="61" ref="J875:J904">H875/E875*100</f>
        <v>88.73319447074418</v>
      </c>
      <c r="K875" s="292"/>
    </row>
    <row r="876" spans="1:11" ht="12.75" customHeight="1">
      <c r="A876" s="327"/>
      <c r="B876" s="326"/>
      <c r="C876" s="282"/>
      <c r="D876" s="285" t="s">
        <v>111</v>
      </c>
      <c r="E876" s="120">
        <v>0</v>
      </c>
      <c r="F876" s="116">
        <v>0</v>
      </c>
      <c r="G876" s="116">
        <v>0</v>
      </c>
      <c r="H876" s="117">
        <v>0</v>
      </c>
      <c r="I876" s="90">
        <v>0</v>
      </c>
      <c r="J876" s="98">
        <v>0</v>
      </c>
      <c r="K876" s="292"/>
    </row>
    <row r="877" spans="1:11" ht="12.75" customHeight="1">
      <c r="A877" s="327"/>
      <c r="B877" s="326"/>
      <c r="C877" s="282"/>
      <c r="D877" s="285" t="s">
        <v>107</v>
      </c>
      <c r="E877" s="117">
        <f>SUM(E878:E880)</f>
        <v>79215</v>
      </c>
      <c r="F877" s="116">
        <f>F878+F879+F880</f>
        <v>62404</v>
      </c>
      <c r="G877" s="116">
        <f>SUM(G878:G880)</f>
        <v>70290</v>
      </c>
      <c r="H877" s="117">
        <f>SUM(H878:H880)</f>
        <v>70290</v>
      </c>
      <c r="I877" s="90">
        <f t="shared" si="60"/>
        <v>100</v>
      </c>
      <c r="J877" s="59">
        <f t="shared" si="61"/>
        <v>88.73319447074418</v>
      </c>
      <c r="K877" s="292"/>
    </row>
    <row r="878" spans="1:11" ht="12.75" customHeight="1">
      <c r="A878" s="327"/>
      <c r="B878" s="326"/>
      <c r="C878" s="282"/>
      <c r="D878" s="315" t="s">
        <v>109</v>
      </c>
      <c r="E878" s="121">
        <f aca="true" t="shared" si="62" ref="E878:H879">E884+E890</f>
        <v>73781</v>
      </c>
      <c r="F878" s="69">
        <f t="shared" si="62"/>
        <v>59074</v>
      </c>
      <c r="G878" s="69">
        <f t="shared" si="62"/>
        <v>62373</v>
      </c>
      <c r="H878" s="121">
        <f t="shared" si="62"/>
        <v>62372.93</v>
      </c>
      <c r="I878" s="97">
        <f t="shared" si="60"/>
        <v>99.99988777195261</v>
      </c>
      <c r="J878" s="98">
        <f t="shared" si="61"/>
        <v>84.53792981933019</v>
      </c>
      <c r="K878" s="292"/>
    </row>
    <row r="879" spans="1:11" ht="12.75" customHeight="1">
      <c r="A879" s="327"/>
      <c r="B879" s="326"/>
      <c r="C879" s="282"/>
      <c r="D879" s="315" t="s">
        <v>112</v>
      </c>
      <c r="E879" s="121">
        <f t="shared" si="62"/>
        <v>4806</v>
      </c>
      <c r="F879" s="69">
        <f t="shared" si="62"/>
        <v>3008</v>
      </c>
      <c r="G879" s="69">
        <f t="shared" si="62"/>
        <v>7132</v>
      </c>
      <c r="H879" s="121">
        <f t="shared" si="62"/>
        <v>7132</v>
      </c>
      <c r="I879" s="97">
        <f t="shared" si="60"/>
        <v>100</v>
      </c>
      <c r="J879" s="98">
        <f t="shared" si="61"/>
        <v>148.39783603828548</v>
      </c>
      <c r="K879" s="292"/>
    </row>
    <row r="880" spans="1:11" ht="12.75" customHeight="1">
      <c r="A880" s="327"/>
      <c r="B880" s="326"/>
      <c r="C880" s="282"/>
      <c r="D880" s="315" t="s">
        <v>110</v>
      </c>
      <c r="E880" s="121">
        <f>E886</f>
        <v>628</v>
      </c>
      <c r="F880" s="69">
        <f>F886</f>
        <v>322</v>
      </c>
      <c r="G880" s="69">
        <f>G886</f>
        <v>785</v>
      </c>
      <c r="H880" s="121">
        <f>H886</f>
        <v>785.07</v>
      </c>
      <c r="I880" s="97">
        <f t="shared" si="60"/>
        <v>100.00891719745223</v>
      </c>
      <c r="J880" s="98">
        <f t="shared" si="61"/>
        <v>125.01114649681529</v>
      </c>
      <c r="K880" s="292"/>
    </row>
    <row r="881" spans="1:11" ht="12.75" customHeight="1">
      <c r="A881" s="327"/>
      <c r="B881" s="355"/>
      <c r="C881" s="301"/>
      <c r="D881" s="333" t="s">
        <v>133</v>
      </c>
      <c r="E881" s="122">
        <f>E883</f>
        <v>58472</v>
      </c>
      <c r="F881" s="83">
        <v>0</v>
      </c>
      <c r="G881" s="83">
        <f>G882+G883</f>
        <v>51700</v>
      </c>
      <c r="H881" s="123">
        <f>H882+H883</f>
        <v>51700</v>
      </c>
      <c r="I881" s="94">
        <f t="shared" si="60"/>
        <v>100</v>
      </c>
      <c r="J881" s="106">
        <f t="shared" si="61"/>
        <v>88.41838828841155</v>
      </c>
      <c r="K881" s="292"/>
    </row>
    <row r="882" spans="1:11" ht="12.75" customHeight="1">
      <c r="A882" s="327"/>
      <c r="B882" s="355"/>
      <c r="C882" s="301"/>
      <c r="D882" s="313" t="s">
        <v>111</v>
      </c>
      <c r="E882" s="124">
        <v>0</v>
      </c>
      <c r="F882" s="66">
        <v>0</v>
      </c>
      <c r="G882" s="66">
        <v>0</v>
      </c>
      <c r="H882" s="125">
        <v>0</v>
      </c>
      <c r="I882" s="29">
        <v>0</v>
      </c>
      <c r="J882" s="98">
        <v>0</v>
      </c>
      <c r="K882" s="292"/>
    </row>
    <row r="883" spans="1:11" ht="12.75" customHeight="1">
      <c r="A883" s="327"/>
      <c r="B883" s="355"/>
      <c r="C883" s="301"/>
      <c r="D883" s="313" t="s">
        <v>107</v>
      </c>
      <c r="E883" s="125">
        <f>E884+E885+E886</f>
        <v>58472</v>
      </c>
      <c r="F883" s="66">
        <f>SUM(F884:F886)</f>
        <v>43552</v>
      </c>
      <c r="G883" s="66">
        <f>G884+G885+G886</f>
        <v>51700</v>
      </c>
      <c r="H883" s="125">
        <f>H884+H885+H886</f>
        <v>51700</v>
      </c>
      <c r="I883" s="29">
        <f t="shared" si="60"/>
        <v>100</v>
      </c>
      <c r="J883" s="59">
        <f t="shared" si="61"/>
        <v>88.41838828841155</v>
      </c>
      <c r="K883" s="292"/>
    </row>
    <row r="884" spans="1:12" ht="12.75" customHeight="1">
      <c r="A884" s="327"/>
      <c r="B884" s="355"/>
      <c r="C884" s="301"/>
      <c r="D884" s="311" t="s">
        <v>109</v>
      </c>
      <c r="E884" s="121">
        <v>57326</v>
      </c>
      <c r="F884" s="69">
        <v>42222</v>
      </c>
      <c r="G884" s="69">
        <v>49821</v>
      </c>
      <c r="H884" s="121">
        <v>49820.93</v>
      </c>
      <c r="I884" s="97">
        <f t="shared" si="60"/>
        <v>99.99985949699925</v>
      </c>
      <c r="J884" s="98">
        <f t="shared" si="61"/>
        <v>86.90808708090569</v>
      </c>
      <c r="K884" s="292"/>
      <c r="L884" s="1" t="s">
        <v>152</v>
      </c>
    </row>
    <row r="885" spans="1:11" ht="12.75" customHeight="1">
      <c r="A885" s="327"/>
      <c r="B885" s="355"/>
      <c r="C885" s="301"/>
      <c r="D885" s="311" t="s">
        <v>112</v>
      </c>
      <c r="E885" s="121">
        <v>518</v>
      </c>
      <c r="F885" s="69">
        <v>1008</v>
      </c>
      <c r="G885" s="69">
        <v>1094</v>
      </c>
      <c r="H885" s="121">
        <v>1094</v>
      </c>
      <c r="I885" s="97">
        <f t="shared" si="60"/>
        <v>100</v>
      </c>
      <c r="J885" s="98">
        <f t="shared" si="61"/>
        <v>211.1969111969112</v>
      </c>
      <c r="K885" s="292"/>
    </row>
    <row r="886" spans="1:11" ht="12.75" customHeight="1">
      <c r="A886" s="327"/>
      <c r="B886" s="355"/>
      <c r="C886" s="301"/>
      <c r="D886" s="311" t="s">
        <v>110</v>
      </c>
      <c r="E886" s="121">
        <v>628</v>
      </c>
      <c r="F886" s="69">
        <v>322</v>
      </c>
      <c r="G886" s="69">
        <v>785</v>
      </c>
      <c r="H886" s="121">
        <v>785.07</v>
      </c>
      <c r="I886" s="97">
        <f t="shared" si="60"/>
        <v>100.00891719745223</v>
      </c>
      <c r="J886" s="98">
        <f t="shared" si="61"/>
        <v>125.01114649681529</v>
      </c>
      <c r="K886" s="292"/>
    </row>
    <row r="887" spans="1:11" ht="12.75" customHeight="1">
      <c r="A887" s="327"/>
      <c r="B887" s="355"/>
      <c r="C887" s="301"/>
      <c r="D887" s="333" t="s">
        <v>140</v>
      </c>
      <c r="E887" s="122">
        <f>E889</f>
        <v>20743</v>
      </c>
      <c r="F887" s="83">
        <v>0</v>
      </c>
      <c r="G887" s="83">
        <f>G888+G889</f>
        <v>18590</v>
      </c>
      <c r="H887" s="123">
        <f>H888+H889</f>
        <v>18590</v>
      </c>
      <c r="I887" s="94">
        <f t="shared" si="60"/>
        <v>100</v>
      </c>
      <c r="J887" s="106">
        <f t="shared" si="61"/>
        <v>89.62059489948416</v>
      </c>
      <c r="K887" s="292"/>
    </row>
    <row r="888" spans="1:11" ht="12.75" customHeight="1">
      <c r="A888" s="327"/>
      <c r="B888" s="355"/>
      <c r="C888" s="301"/>
      <c r="D888" s="313" t="s">
        <v>111</v>
      </c>
      <c r="E888" s="124">
        <v>0</v>
      </c>
      <c r="F888" s="66">
        <v>0</v>
      </c>
      <c r="G888" s="66">
        <v>0</v>
      </c>
      <c r="H888" s="125">
        <v>0</v>
      </c>
      <c r="I888" s="29">
        <v>0</v>
      </c>
      <c r="J888" s="98">
        <v>0</v>
      </c>
      <c r="K888" s="292"/>
    </row>
    <row r="889" spans="1:11" ht="12.75" customHeight="1">
      <c r="A889" s="327"/>
      <c r="B889" s="355"/>
      <c r="C889" s="301"/>
      <c r="D889" s="313" t="s">
        <v>107</v>
      </c>
      <c r="E889" s="125">
        <f>E890+E891+E892</f>
        <v>20743</v>
      </c>
      <c r="F889" s="66">
        <f>SUM(F890:F892)</f>
        <v>18852</v>
      </c>
      <c r="G889" s="66">
        <f>G890+G891+G892</f>
        <v>18590</v>
      </c>
      <c r="H889" s="125">
        <f>H890+H891+H892</f>
        <v>18590</v>
      </c>
      <c r="I889" s="29">
        <f t="shared" si="60"/>
        <v>100</v>
      </c>
      <c r="J889" s="59">
        <f t="shared" si="61"/>
        <v>89.62059489948416</v>
      </c>
      <c r="K889" s="292"/>
    </row>
    <row r="890" spans="1:11" ht="12.75" customHeight="1">
      <c r="A890" s="327"/>
      <c r="B890" s="355"/>
      <c r="C890" s="301"/>
      <c r="D890" s="311" t="s">
        <v>109</v>
      </c>
      <c r="E890" s="121">
        <v>16455</v>
      </c>
      <c r="F890" s="69">
        <v>16852</v>
      </c>
      <c r="G890" s="69">
        <v>12552</v>
      </c>
      <c r="H890" s="121">
        <v>12552</v>
      </c>
      <c r="I890" s="97">
        <f t="shared" si="60"/>
        <v>100</v>
      </c>
      <c r="J890" s="98">
        <f t="shared" si="61"/>
        <v>76.28076572470374</v>
      </c>
      <c r="K890" s="292"/>
    </row>
    <row r="891" spans="1:11" ht="12.75" customHeight="1">
      <c r="A891" s="327"/>
      <c r="B891" s="355"/>
      <c r="C891" s="301"/>
      <c r="D891" s="311" t="s">
        <v>112</v>
      </c>
      <c r="E891" s="121">
        <v>4288</v>
      </c>
      <c r="F891" s="69">
        <v>2000</v>
      </c>
      <c r="G891" s="69">
        <v>6038</v>
      </c>
      <c r="H891" s="121">
        <v>6038</v>
      </c>
      <c r="I891" s="97">
        <f t="shared" si="60"/>
        <v>100</v>
      </c>
      <c r="J891" s="98">
        <f t="shared" si="61"/>
        <v>140.8115671641791</v>
      </c>
      <c r="K891" s="292"/>
    </row>
    <row r="892" spans="1:11" ht="12.75" customHeight="1">
      <c r="A892" s="352"/>
      <c r="B892" s="301"/>
      <c r="C892" s="301"/>
      <c r="D892" s="311" t="s">
        <v>110</v>
      </c>
      <c r="E892" s="121">
        <v>0</v>
      </c>
      <c r="F892" s="69">
        <v>0</v>
      </c>
      <c r="G892" s="69">
        <v>0</v>
      </c>
      <c r="H892" s="121">
        <v>0</v>
      </c>
      <c r="I892" s="97">
        <v>0</v>
      </c>
      <c r="J892" s="98">
        <v>0</v>
      </c>
      <c r="K892" s="292"/>
    </row>
    <row r="893" spans="1:11" ht="12.75" customHeight="1">
      <c r="A893" s="318"/>
      <c r="B893" s="336"/>
      <c r="C893" s="336"/>
      <c r="D893" s="370"/>
      <c r="E893" s="568"/>
      <c r="F893" s="569"/>
      <c r="G893" s="569"/>
      <c r="H893" s="568"/>
      <c r="I893" s="499"/>
      <c r="J893" s="416"/>
      <c r="K893" s="292"/>
    </row>
    <row r="894" spans="1:11" ht="12.75" customHeight="1">
      <c r="A894" s="318"/>
      <c r="B894" s="336"/>
      <c r="C894" s="336"/>
      <c r="D894" s="370"/>
      <c r="E894" s="562" t="s">
        <v>198</v>
      </c>
      <c r="F894" s="569"/>
      <c r="G894" s="569"/>
      <c r="H894" s="568"/>
      <c r="I894" s="499"/>
      <c r="J894" s="416"/>
      <c r="K894" s="292"/>
    </row>
    <row r="895" spans="1:11" ht="12.75" customHeight="1">
      <c r="A895" s="318"/>
      <c r="B895" s="336"/>
      <c r="C895" s="336"/>
      <c r="D895" s="370"/>
      <c r="E895" s="568"/>
      <c r="F895" s="569"/>
      <c r="G895" s="569"/>
      <c r="H895" s="568"/>
      <c r="I895" s="499"/>
      <c r="J895" s="416"/>
      <c r="K895" s="292"/>
    </row>
    <row r="896" spans="1:11" ht="12.75" customHeight="1">
      <c r="A896" s="250"/>
      <c r="B896" s="251"/>
      <c r="C896" s="250"/>
      <c r="D896" s="252"/>
      <c r="E896" s="253" t="s">
        <v>1</v>
      </c>
      <c r="F896" s="254" t="s">
        <v>56</v>
      </c>
      <c r="G896" s="255" t="s">
        <v>57</v>
      </c>
      <c r="H896" s="253" t="s">
        <v>1</v>
      </c>
      <c r="I896" s="256" t="s">
        <v>58</v>
      </c>
      <c r="J896" s="257"/>
      <c r="K896" s="292"/>
    </row>
    <row r="897" spans="1:11" ht="12.75" customHeight="1">
      <c r="A897" s="258" t="s">
        <v>53</v>
      </c>
      <c r="B897" s="259" t="s">
        <v>54</v>
      </c>
      <c r="C897" s="258" t="s">
        <v>2</v>
      </c>
      <c r="D897" s="260" t="s">
        <v>55</v>
      </c>
      <c r="E897" s="261" t="s">
        <v>153</v>
      </c>
      <c r="F897" s="262" t="s">
        <v>59</v>
      </c>
      <c r="G897" s="263" t="s">
        <v>60</v>
      </c>
      <c r="H897" s="261" t="s">
        <v>178</v>
      </c>
      <c r="I897" s="264"/>
      <c r="J897" s="265"/>
      <c r="K897" s="292"/>
    </row>
    <row r="898" spans="1:11" ht="12.75" customHeight="1">
      <c r="A898" s="266"/>
      <c r="B898" s="267"/>
      <c r="C898" s="266"/>
      <c r="D898" s="268"/>
      <c r="E898" s="269"/>
      <c r="F898" s="270" t="s">
        <v>177</v>
      </c>
      <c r="G898" s="271" t="s">
        <v>61</v>
      </c>
      <c r="H898" s="269"/>
      <c r="I898" s="272" t="s">
        <v>62</v>
      </c>
      <c r="J898" s="273" t="s">
        <v>63</v>
      </c>
      <c r="K898" s="292"/>
    </row>
    <row r="899" spans="1:11" ht="12.75" customHeight="1">
      <c r="A899" s="274">
        <v>1</v>
      </c>
      <c r="B899" s="275">
        <v>2</v>
      </c>
      <c r="C899" s="274">
        <v>3</v>
      </c>
      <c r="D899" s="275">
        <v>4</v>
      </c>
      <c r="E899" s="276">
        <v>5</v>
      </c>
      <c r="F899" s="276">
        <v>6</v>
      </c>
      <c r="G899" s="276">
        <v>7</v>
      </c>
      <c r="H899" s="277">
        <v>8</v>
      </c>
      <c r="I899" s="278">
        <v>9</v>
      </c>
      <c r="J899" s="279">
        <v>10</v>
      </c>
      <c r="K899" s="292"/>
    </row>
    <row r="900" spans="1:11" ht="12.75" customHeight="1">
      <c r="A900" s="338"/>
      <c r="B900" s="328">
        <v>85406</v>
      </c>
      <c r="C900" s="284"/>
      <c r="D900" s="302" t="s">
        <v>46</v>
      </c>
      <c r="E900" s="60">
        <f>E906+E912</f>
        <v>1056313</v>
      </c>
      <c r="F900" s="24">
        <f>F901+F902</f>
        <v>1076303</v>
      </c>
      <c r="G900" s="24">
        <f>G901+G902</f>
        <v>1087087</v>
      </c>
      <c r="H900" s="23">
        <f>H901+H902</f>
        <v>1087087</v>
      </c>
      <c r="I900" s="90">
        <f>H900/G900*100</f>
        <v>100</v>
      </c>
      <c r="J900" s="59">
        <f t="shared" si="61"/>
        <v>102.91334102676007</v>
      </c>
      <c r="K900" s="292"/>
    </row>
    <row r="901" spans="1:11" ht="12.75" customHeight="1">
      <c r="A901" s="325"/>
      <c r="B901" s="326"/>
      <c r="C901" s="284"/>
      <c r="D901" s="285" t="s">
        <v>111</v>
      </c>
      <c r="E901" s="60">
        <v>0</v>
      </c>
      <c r="F901" s="61">
        <v>0</v>
      </c>
      <c r="G901" s="61">
        <v>0</v>
      </c>
      <c r="H901" s="60">
        <v>0</v>
      </c>
      <c r="I901" s="90">
        <v>0</v>
      </c>
      <c r="J901" s="98">
        <v>0</v>
      </c>
      <c r="K901" s="292"/>
    </row>
    <row r="902" spans="1:11" ht="12.75" customHeight="1">
      <c r="A902" s="325"/>
      <c r="B902" s="326"/>
      <c r="C902" s="284"/>
      <c r="D902" s="285" t="s">
        <v>107</v>
      </c>
      <c r="E902" s="60">
        <f>SUM(E903:E905)</f>
        <v>1056313</v>
      </c>
      <c r="F902" s="61">
        <f>SUM(F903:F905)</f>
        <v>1076303</v>
      </c>
      <c r="G902" s="61">
        <f>SUM(G903:G905)</f>
        <v>1087087</v>
      </c>
      <c r="H902" s="60">
        <f>SUM(H903:H905)</f>
        <v>1087087</v>
      </c>
      <c r="I902" s="90">
        <f>H902/G902*100</f>
        <v>100</v>
      </c>
      <c r="J902" s="59">
        <f t="shared" si="61"/>
        <v>102.91334102676007</v>
      </c>
      <c r="K902" s="292"/>
    </row>
    <row r="903" spans="1:11" ht="12.75" customHeight="1">
      <c r="A903" s="325"/>
      <c r="B903" s="326"/>
      <c r="C903" s="284"/>
      <c r="D903" s="315" t="s">
        <v>109</v>
      </c>
      <c r="E903" s="95">
        <f aca="true" t="shared" si="63" ref="E903:H904">E909+E915</f>
        <v>922241.46</v>
      </c>
      <c r="F903" s="96">
        <f t="shared" si="63"/>
        <v>926843</v>
      </c>
      <c r="G903" s="96">
        <f t="shared" si="63"/>
        <v>927864</v>
      </c>
      <c r="H903" s="95">
        <f t="shared" si="63"/>
        <v>927864.49</v>
      </c>
      <c r="I903" s="97">
        <f>H903/G903*100</f>
        <v>100.00005280946344</v>
      </c>
      <c r="J903" s="98">
        <f t="shared" si="61"/>
        <v>100.60971342580933</v>
      </c>
      <c r="K903" s="292"/>
    </row>
    <row r="904" spans="1:11" ht="12.75" customHeight="1">
      <c r="A904" s="325"/>
      <c r="B904" s="326"/>
      <c r="C904" s="284"/>
      <c r="D904" s="315" t="s">
        <v>112</v>
      </c>
      <c r="E904" s="95">
        <f t="shared" si="63"/>
        <v>133801.54</v>
      </c>
      <c r="F904" s="96">
        <f t="shared" si="63"/>
        <v>148990</v>
      </c>
      <c r="G904" s="96">
        <f t="shared" si="63"/>
        <v>159223</v>
      </c>
      <c r="H904" s="95">
        <f t="shared" si="63"/>
        <v>159222.51</v>
      </c>
      <c r="I904" s="97">
        <f>H904/G904*100</f>
        <v>99.99969225551585</v>
      </c>
      <c r="J904" s="98">
        <f t="shared" si="61"/>
        <v>118.99901152109311</v>
      </c>
      <c r="K904" s="292"/>
    </row>
    <row r="905" spans="1:11" ht="12.75" customHeight="1">
      <c r="A905" s="325"/>
      <c r="B905" s="326"/>
      <c r="C905" s="284"/>
      <c r="D905" s="315" t="s">
        <v>110</v>
      </c>
      <c r="E905" s="95">
        <f>E911+E917</f>
        <v>270</v>
      </c>
      <c r="F905" s="96">
        <f>F917+F911</f>
        <v>470</v>
      </c>
      <c r="G905" s="96">
        <f>G917</f>
        <v>0</v>
      </c>
      <c r="H905" s="95">
        <f>H917</f>
        <v>0</v>
      </c>
      <c r="I905" s="487">
        <v>0</v>
      </c>
      <c r="J905" s="496">
        <v>0</v>
      </c>
      <c r="K905" s="292"/>
    </row>
    <row r="906" spans="1:11" ht="12.75" customHeight="1">
      <c r="A906" s="359"/>
      <c r="B906" s="363"/>
      <c r="C906" s="385"/>
      <c r="D906" s="364" t="s">
        <v>64</v>
      </c>
      <c r="E906" s="180">
        <f>E908</f>
        <v>470391</v>
      </c>
      <c r="F906" s="181">
        <f>F907+F908</f>
        <v>477084</v>
      </c>
      <c r="G906" s="181">
        <f>G908</f>
        <v>482184</v>
      </c>
      <c r="H906" s="180">
        <f>H907+H908</f>
        <v>482184</v>
      </c>
      <c r="I906" s="182">
        <f>H906/G906*100</f>
        <v>100</v>
      </c>
      <c r="J906" s="98">
        <f>H906/E906*100</f>
        <v>102.50706327289424</v>
      </c>
      <c r="K906" s="292"/>
    </row>
    <row r="907" spans="1:11" ht="12.75" customHeight="1">
      <c r="A907" s="359"/>
      <c r="B907" s="363"/>
      <c r="C907" s="386"/>
      <c r="D907" s="313" t="s">
        <v>111</v>
      </c>
      <c r="E907" s="27">
        <v>0</v>
      </c>
      <c r="F907" s="28">
        <v>0</v>
      </c>
      <c r="G907" s="28">
        <v>0</v>
      </c>
      <c r="H907" s="27">
        <v>0</v>
      </c>
      <c r="I907" s="29">
        <v>0</v>
      </c>
      <c r="J907" s="56">
        <v>0</v>
      </c>
      <c r="K907" s="292"/>
    </row>
    <row r="908" spans="1:11" ht="12.75" customHeight="1">
      <c r="A908" s="359"/>
      <c r="B908" s="363"/>
      <c r="C908" s="386"/>
      <c r="D908" s="313" t="s">
        <v>107</v>
      </c>
      <c r="E908" s="27">
        <f>SUM(E909:E911)</f>
        <v>470391</v>
      </c>
      <c r="F908" s="28">
        <f>SUM(F909:F911)</f>
        <v>477084</v>
      </c>
      <c r="G908" s="28">
        <f>SUM(G909:G911)</f>
        <v>482184</v>
      </c>
      <c r="H908" s="27">
        <f>SUM(H909:H911)</f>
        <v>482184</v>
      </c>
      <c r="I908" s="90">
        <f>H908/G908*100</f>
        <v>100</v>
      </c>
      <c r="J908" s="59">
        <f>H908/E908*100</f>
        <v>102.50706327289424</v>
      </c>
      <c r="K908" s="292"/>
    </row>
    <row r="909" spans="1:11" ht="12.75" customHeight="1">
      <c r="A909" s="359"/>
      <c r="B909" s="363"/>
      <c r="C909" s="386"/>
      <c r="D909" s="311" t="s">
        <v>109</v>
      </c>
      <c r="E909" s="31">
        <v>415691.06</v>
      </c>
      <c r="F909" s="32">
        <v>416843</v>
      </c>
      <c r="G909" s="32">
        <v>415810</v>
      </c>
      <c r="H909" s="31">
        <v>415809.73</v>
      </c>
      <c r="I909" s="33">
        <f>H909/G909*100</f>
        <v>99.99993506649672</v>
      </c>
      <c r="J909" s="100">
        <f>H909/E909*100</f>
        <v>100.02854764305009</v>
      </c>
      <c r="K909" s="292"/>
    </row>
    <row r="910" spans="1:11" ht="12.75" customHeight="1">
      <c r="A910" s="359"/>
      <c r="B910" s="363"/>
      <c r="C910" s="386"/>
      <c r="D910" s="311" t="s">
        <v>112</v>
      </c>
      <c r="E910" s="31">
        <v>54699.94</v>
      </c>
      <c r="F910" s="32">
        <v>60041</v>
      </c>
      <c r="G910" s="32">
        <v>66374</v>
      </c>
      <c r="H910" s="31">
        <v>66374.27</v>
      </c>
      <c r="I910" s="33">
        <f>H910/G910*100</f>
        <v>100.00040678578964</v>
      </c>
      <c r="J910" s="98">
        <f>H910/E910*100</f>
        <v>121.34249141772369</v>
      </c>
      <c r="K910" s="292"/>
    </row>
    <row r="911" spans="1:11" ht="12.75" customHeight="1">
      <c r="A911" s="359"/>
      <c r="B911" s="363"/>
      <c r="C911" s="386"/>
      <c r="D911" s="311" t="s">
        <v>110</v>
      </c>
      <c r="E911" s="31">
        <v>0</v>
      </c>
      <c r="F911" s="32">
        <v>200</v>
      </c>
      <c r="G911" s="32">
        <v>0</v>
      </c>
      <c r="H911" s="31">
        <v>0</v>
      </c>
      <c r="I911" s="33">
        <v>0</v>
      </c>
      <c r="J911" s="98">
        <v>0</v>
      </c>
      <c r="K911" s="292"/>
    </row>
    <row r="912" spans="1:11" ht="12.75" customHeight="1">
      <c r="A912" s="359"/>
      <c r="B912" s="363"/>
      <c r="C912" s="358"/>
      <c r="D912" s="356" t="s">
        <v>65</v>
      </c>
      <c r="E912" s="51">
        <f>E914</f>
        <v>585922</v>
      </c>
      <c r="F912" s="52">
        <f>F914</f>
        <v>599219</v>
      </c>
      <c r="G912" s="52">
        <f>G914</f>
        <v>604903</v>
      </c>
      <c r="H912" s="51">
        <f>H914</f>
        <v>604903</v>
      </c>
      <c r="I912" s="91">
        <f>H912/G912*100</f>
        <v>100</v>
      </c>
      <c r="J912" s="106">
        <f>H912/E912*100</f>
        <v>103.23950969582982</v>
      </c>
      <c r="K912" s="292"/>
    </row>
    <row r="913" spans="1:11" ht="12.75" customHeight="1">
      <c r="A913" s="359"/>
      <c r="B913" s="363"/>
      <c r="C913" s="358"/>
      <c r="D913" s="313" t="s">
        <v>111</v>
      </c>
      <c r="E913" s="27">
        <v>0</v>
      </c>
      <c r="F913" s="28">
        <v>0</v>
      </c>
      <c r="G913" s="28">
        <v>0</v>
      </c>
      <c r="H913" s="27">
        <v>0</v>
      </c>
      <c r="I913" s="29">
        <v>0</v>
      </c>
      <c r="J913" s="59">
        <v>0</v>
      </c>
      <c r="K913" s="292"/>
    </row>
    <row r="914" spans="1:11" ht="12.75" customHeight="1">
      <c r="A914" s="359"/>
      <c r="B914" s="363"/>
      <c r="C914" s="358"/>
      <c r="D914" s="313" t="s">
        <v>107</v>
      </c>
      <c r="E914" s="27">
        <f>SUM(E915:E917)</f>
        <v>585922</v>
      </c>
      <c r="F914" s="28">
        <f>SUM(F915:F917)</f>
        <v>599219</v>
      </c>
      <c r="G914" s="28">
        <f>SUM(G915:G917)</f>
        <v>604903</v>
      </c>
      <c r="H914" s="27">
        <f>SUM(H915:H917)</f>
        <v>604903</v>
      </c>
      <c r="I914" s="29">
        <f>H914/G914*100</f>
        <v>100</v>
      </c>
      <c r="J914" s="98">
        <f>H914/E914*100</f>
        <v>103.23950969582982</v>
      </c>
      <c r="K914" s="292"/>
    </row>
    <row r="915" spans="1:11" ht="12.75" customHeight="1">
      <c r="A915" s="359"/>
      <c r="B915" s="363"/>
      <c r="C915" s="358"/>
      <c r="D915" s="311" t="s">
        <v>109</v>
      </c>
      <c r="E915" s="31">
        <v>506550.4</v>
      </c>
      <c r="F915" s="32">
        <v>510000</v>
      </c>
      <c r="G915" s="32">
        <v>512054</v>
      </c>
      <c r="H915" s="31">
        <v>512054.76</v>
      </c>
      <c r="I915" s="33">
        <f>H915/G915*100</f>
        <v>100.00014842184612</v>
      </c>
      <c r="J915" s="98">
        <f>H915/E915*100</f>
        <v>101.08663619651668</v>
      </c>
      <c r="K915" s="292"/>
    </row>
    <row r="916" spans="1:11" ht="12.75" customHeight="1">
      <c r="A916" s="359"/>
      <c r="B916" s="363"/>
      <c r="C916" s="358"/>
      <c r="D916" s="311" t="s">
        <v>112</v>
      </c>
      <c r="E916" s="31">
        <v>79101.6</v>
      </c>
      <c r="F916" s="32">
        <v>88949</v>
      </c>
      <c r="G916" s="32">
        <v>92849</v>
      </c>
      <c r="H916" s="31">
        <v>92848.24</v>
      </c>
      <c r="I916" s="33">
        <f>H916/G916*100</f>
        <v>99.99918146668247</v>
      </c>
      <c r="J916" s="98">
        <f>H916/E916*100</f>
        <v>117.37846010700164</v>
      </c>
      <c r="K916" s="292"/>
    </row>
    <row r="917" spans="1:11" ht="12.75" customHeight="1">
      <c r="A917" s="359"/>
      <c r="B917" s="360"/>
      <c r="C917" s="358"/>
      <c r="D917" s="311" t="s">
        <v>110</v>
      </c>
      <c r="E917" s="31">
        <v>270</v>
      </c>
      <c r="F917" s="32">
        <v>270</v>
      </c>
      <c r="G917" s="32">
        <v>0</v>
      </c>
      <c r="H917" s="31">
        <v>0</v>
      </c>
      <c r="I917" s="33">
        <v>0</v>
      </c>
      <c r="J917" s="98">
        <v>0</v>
      </c>
      <c r="K917" s="292"/>
    </row>
    <row r="918" spans="1:11" ht="12.75" customHeight="1">
      <c r="A918" s="327"/>
      <c r="B918" s="326">
        <v>85410</v>
      </c>
      <c r="C918" s="282"/>
      <c r="D918" s="283" t="s">
        <v>47</v>
      </c>
      <c r="E918" s="204">
        <f>E924+E930</f>
        <v>2745766.9999999995</v>
      </c>
      <c r="F918" s="161">
        <f>F919+F920</f>
        <v>2461439</v>
      </c>
      <c r="G918" s="161">
        <f>G919+G920</f>
        <v>2713103</v>
      </c>
      <c r="H918" s="160">
        <f>H919+H920</f>
        <v>2705051</v>
      </c>
      <c r="I918" s="236">
        <f aca="true" t="shared" si="64" ref="I918:I924">H918/G918*100</f>
        <v>99.70321804959119</v>
      </c>
      <c r="J918" s="237">
        <f>H918/E918*100</f>
        <v>98.51713564916471</v>
      </c>
      <c r="K918" s="292"/>
    </row>
    <row r="919" spans="1:11" ht="12.75" customHeight="1">
      <c r="A919" s="327"/>
      <c r="B919" s="326"/>
      <c r="C919" s="284"/>
      <c r="D919" s="285" t="s">
        <v>111</v>
      </c>
      <c r="E919" s="60">
        <f>E925</f>
        <v>0</v>
      </c>
      <c r="F919" s="61">
        <v>0</v>
      </c>
      <c r="G919" s="61">
        <f>G925</f>
        <v>25800</v>
      </c>
      <c r="H919" s="60">
        <f>H925</f>
        <v>25766.1</v>
      </c>
      <c r="I919" s="90">
        <f t="shared" si="64"/>
        <v>99.86860465116278</v>
      </c>
      <c r="J919" s="59">
        <v>0</v>
      </c>
      <c r="K919" s="292"/>
    </row>
    <row r="920" spans="1:11" ht="12.75" customHeight="1">
      <c r="A920" s="327"/>
      <c r="B920" s="326"/>
      <c r="C920" s="284"/>
      <c r="D920" s="285" t="s">
        <v>107</v>
      </c>
      <c r="E920" s="60">
        <f>SUM(E921:E923)</f>
        <v>2745767</v>
      </c>
      <c r="F920" s="61">
        <f>SUM(F921:F923)</f>
        <v>2461439</v>
      </c>
      <c r="G920" s="61">
        <f>SUM(G921:G923)</f>
        <v>2687303</v>
      </c>
      <c r="H920" s="60">
        <f>SUM(H921:H923)</f>
        <v>2679284.9</v>
      </c>
      <c r="I920" s="90">
        <f t="shared" si="64"/>
        <v>99.70163022182463</v>
      </c>
      <c r="J920" s="59">
        <f aca="true" t="shared" si="65" ref="J920:J930">H920/E920*100</f>
        <v>97.57874211468052</v>
      </c>
      <c r="K920" s="292"/>
    </row>
    <row r="921" spans="1:11" ht="12.75" customHeight="1">
      <c r="A921" s="327"/>
      <c r="B921" s="326"/>
      <c r="C921" s="284"/>
      <c r="D921" s="315" t="s">
        <v>109</v>
      </c>
      <c r="E921" s="110">
        <f aca="true" t="shared" si="66" ref="E921:F923">E927+E933</f>
        <v>1535517.46</v>
      </c>
      <c r="F921" s="96">
        <f t="shared" si="66"/>
        <v>1494642</v>
      </c>
      <c r="G921" s="96">
        <f aca="true" t="shared" si="67" ref="G921:H923">G927+G933</f>
        <v>1601217</v>
      </c>
      <c r="H921" s="95">
        <f t="shared" si="67"/>
        <v>1593637.87</v>
      </c>
      <c r="I921" s="97">
        <f t="shared" si="64"/>
        <v>99.52666440588628</v>
      </c>
      <c r="J921" s="98">
        <f t="shared" si="65"/>
        <v>103.78506995290044</v>
      </c>
      <c r="K921" s="292"/>
    </row>
    <row r="922" spans="1:11" ht="12.75" customHeight="1">
      <c r="A922" s="327"/>
      <c r="B922" s="326"/>
      <c r="C922" s="284"/>
      <c r="D922" s="315" t="s">
        <v>112</v>
      </c>
      <c r="E922" s="110">
        <f t="shared" si="66"/>
        <v>1202152.54</v>
      </c>
      <c r="F922" s="96">
        <f t="shared" si="66"/>
        <v>957679</v>
      </c>
      <c r="G922" s="96">
        <f t="shared" si="67"/>
        <v>1076764</v>
      </c>
      <c r="H922" s="95">
        <f t="shared" si="67"/>
        <v>1076324.97</v>
      </c>
      <c r="I922" s="97">
        <f t="shared" si="64"/>
        <v>99.95922690580295</v>
      </c>
      <c r="J922" s="98">
        <f t="shared" si="65"/>
        <v>89.53314443772668</v>
      </c>
      <c r="K922" s="292"/>
    </row>
    <row r="923" spans="1:11" ht="12.75" customHeight="1">
      <c r="A923" s="327"/>
      <c r="B923" s="326"/>
      <c r="C923" s="284"/>
      <c r="D923" s="315" t="s">
        <v>110</v>
      </c>
      <c r="E923" s="95">
        <f t="shared" si="66"/>
        <v>8097</v>
      </c>
      <c r="F923" s="96">
        <f t="shared" si="66"/>
        <v>9118</v>
      </c>
      <c r="G923" s="96">
        <f t="shared" si="67"/>
        <v>9322</v>
      </c>
      <c r="H923" s="95">
        <f t="shared" si="67"/>
        <v>9322.06</v>
      </c>
      <c r="I923" s="97">
        <f t="shared" si="64"/>
        <v>100.00064363870413</v>
      </c>
      <c r="J923" s="98">
        <f t="shared" si="65"/>
        <v>115.12980116092379</v>
      </c>
      <c r="K923" s="292"/>
    </row>
    <row r="924" spans="1:11" ht="12.75" customHeight="1">
      <c r="A924" s="359"/>
      <c r="B924" s="363"/>
      <c r="C924" s="358"/>
      <c r="D924" s="356" t="s">
        <v>73</v>
      </c>
      <c r="E924" s="51">
        <f>E925+E926</f>
        <v>2498606.9999999995</v>
      </c>
      <c r="F924" s="52">
        <f>F925+F926</f>
        <v>2151045</v>
      </c>
      <c r="G924" s="52">
        <f>G925+G926</f>
        <v>2209255</v>
      </c>
      <c r="H924" s="51">
        <f>H925+H926</f>
        <v>2201203</v>
      </c>
      <c r="I924" s="91">
        <f t="shared" si="64"/>
        <v>99.63553324537004</v>
      </c>
      <c r="J924" s="54">
        <f t="shared" si="65"/>
        <v>88.09720776416621</v>
      </c>
      <c r="K924" s="292"/>
    </row>
    <row r="925" spans="1:11" ht="12.75" customHeight="1">
      <c r="A925" s="359"/>
      <c r="B925" s="363"/>
      <c r="C925" s="358"/>
      <c r="D925" s="313" t="s">
        <v>111</v>
      </c>
      <c r="E925" s="27">
        <v>0</v>
      </c>
      <c r="F925" s="28">
        <v>0</v>
      </c>
      <c r="G925" s="28">
        <v>25800</v>
      </c>
      <c r="H925" s="27">
        <v>25766.1</v>
      </c>
      <c r="I925" s="29">
        <f aca="true" t="shared" si="68" ref="I925:I930">H925/G925*100</f>
        <v>99.86860465116278</v>
      </c>
      <c r="J925" s="56">
        <v>0</v>
      </c>
      <c r="K925" s="292"/>
    </row>
    <row r="926" spans="1:11" ht="12.75" customHeight="1">
      <c r="A926" s="359"/>
      <c r="B926" s="363"/>
      <c r="C926" s="358"/>
      <c r="D926" s="313" t="s">
        <v>107</v>
      </c>
      <c r="E926" s="27">
        <f>SUM(E927:E929)</f>
        <v>2498606.9999999995</v>
      </c>
      <c r="F926" s="28">
        <f>SUM(F927:F929)</f>
        <v>2151045</v>
      </c>
      <c r="G926" s="28">
        <f>SUM(G927:G929)</f>
        <v>2183455</v>
      </c>
      <c r="H926" s="27">
        <f>SUM(H927:H929)</f>
        <v>2175436.9</v>
      </c>
      <c r="I926" s="29">
        <f t="shared" si="68"/>
        <v>99.63277924207277</v>
      </c>
      <c r="J926" s="56">
        <f t="shared" si="65"/>
        <v>87.06598916916506</v>
      </c>
      <c r="K926" s="292"/>
    </row>
    <row r="927" spans="1:11" ht="12.75" customHeight="1">
      <c r="A927" s="359"/>
      <c r="B927" s="363"/>
      <c r="C927" s="358"/>
      <c r="D927" s="311" t="s">
        <v>109</v>
      </c>
      <c r="E927" s="31">
        <v>1471448.63</v>
      </c>
      <c r="F927" s="32">
        <v>1379317</v>
      </c>
      <c r="G927" s="32">
        <v>1396565</v>
      </c>
      <c r="H927" s="31">
        <v>1388986.06</v>
      </c>
      <c r="I927" s="33">
        <f t="shared" si="68"/>
        <v>99.45731562798724</v>
      </c>
      <c r="J927" s="100">
        <f t="shared" si="65"/>
        <v>94.39582406624689</v>
      </c>
      <c r="K927" s="292"/>
    </row>
    <row r="928" spans="1:11" ht="12.75" customHeight="1">
      <c r="A928" s="359"/>
      <c r="B928" s="363"/>
      <c r="C928" s="358"/>
      <c r="D928" s="311" t="s">
        <v>112</v>
      </c>
      <c r="E928" s="31">
        <v>1024617.8</v>
      </c>
      <c r="F928" s="32">
        <v>768310</v>
      </c>
      <c r="G928" s="32">
        <v>784663</v>
      </c>
      <c r="H928" s="31">
        <v>784224.11</v>
      </c>
      <c r="I928" s="33">
        <f t="shared" si="68"/>
        <v>99.94406643361545</v>
      </c>
      <c r="J928" s="100">
        <f t="shared" si="65"/>
        <v>76.53820868620474</v>
      </c>
      <c r="K928" s="292"/>
    </row>
    <row r="929" spans="1:11" ht="12.75" customHeight="1">
      <c r="A929" s="359"/>
      <c r="B929" s="363"/>
      <c r="C929" s="358"/>
      <c r="D929" s="311" t="s">
        <v>110</v>
      </c>
      <c r="E929" s="31">
        <v>2540.57</v>
      </c>
      <c r="F929" s="32">
        <v>3418</v>
      </c>
      <c r="G929" s="32">
        <v>2227</v>
      </c>
      <c r="H929" s="31">
        <v>2226.73</v>
      </c>
      <c r="I929" s="33">
        <f t="shared" si="68"/>
        <v>99.98787606645712</v>
      </c>
      <c r="J929" s="100">
        <f t="shared" si="65"/>
        <v>87.64686664803567</v>
      </c>
      <c r="K929" s="292"/>
    </row>
    <row r="930" spans="1:11" ht="12.75" customHeight="1">
      <c r="A930" s="359"/>
      <c r="B930" s="363"/>
      <c r="C930" s="358"/>
      <c r="D930" s="356" t="s">
        <v>136</v>
      </c>
      <c r="E930" s="51">
        <f>E931+E932</f>
        <v>247160</v>
      </c>
      <c r="F930" s="52">
        <f>F931+F932</f>
        <v>310394</v>
      </c>
      <c r="G930" s="52">
        <f>G931+G932</f>
        <v>503848</v>
      </c>
      <c r="H930" s="51">
        <f>H931+H932</f>
        <v>503848</v>
      </c>
      <c r="I930" s="91">
        <f t="shared" si="68"/>
        <v>100</v>
      </c>
      <c r="J930" s="126">
        <f t="shared" si="65"/>
        <v>203.85499271726815</v>
      </c>
      <c r="K930" s="292"/>
    </row>
    <row r="931" spans="1:11" ht="12.75" customHeight="1">
      <c r="A931" s="359"/>
      <c r="B931" s="363"/>
      <c r="C931" s="358"/>
      <c r="D931" s="313" t="s">
        <v>111</v>
      </c>
      <c r="E931" s="27">
        <v>0</v>
      </c>
      <c r="F931" s="28">
        <v>0</v>
      </c>
      <c r="G931" s="28">
        <v>0</v>
      </c>
      <c r="H931" s="27">
        <v>0</v>
      </c>
      <c r="I931" s="29">
        <v>0</v>
      </c>
      <c r="J931" s="127">
        <v>0</v>
      </c>
      <c r="K931" s="292"/>
    </row>
    <row r="932" spans="1:11" ht="12.75" customHeight="1">
      <c r="A932" s="359"/>
      <c r="B932" s="363"/>
      <c r="C932" s="358"/>
      <c r="D932" s="313" t="s">
        <v>107</v>
      </c>
      <c r="E932" s="27">
        <f>SUM(E933:E935)</f>
        <v>247160</v>
      </c>
      <c r="F932" s="28">
        <f>SUM(F933:F935)</f>
        <v>310394</v>
      </c>
      <c r="G932" s="28">
        <f>SUM(G933:G935)</f>
        <v>503848</v>
      </c>
      <c r="H932" s="27">
        <f>SUM(H933:H935)</f>
        <v>503848</v>
      </c>
      <c r="I932" s="29">
        <f aca="true" t="shared" si="69" ref="I932:I943">H932/G932*100</f>
        <v>100</v>
      </c>
      <c r="J932" s="127">
        <f aca="true" t="shared" si="70" ref="J932:J944">H932/E932*100</f>
        <v>203.85499271726815</v>
      </c>
      <c r="K932" s="292"/>
    </row>
    <row r="933" spans="1:11" ht="12.75" customHeight="1">
      <c r="A933" s="359"/>
      <c r="B933" s="363"/>
      <c r="C933" s="358"/>
      <c r="D933" s="311" t="s">
        <v>109</v>
      </c>
      <c r="E933" s="31">
        <v>64068.83</v>
      </c>
      <c r="F933" s="32">
        <v>115325</v>
      </c>
      <c r="G933" s="32">
        <v>204652</v>
      </c>
      <c r="H933" s="31">
        <v>204651.81</v>
      </c>
      <c r="I933" s="33">
        <f t="shared" si="69"/>
        <v>99.99990715947071</v>
      </c>
      <c r="J933" s="128">
        <f t="shared" si="70"/>
        <v>319.4249216038438</v>
      </c>
      <c r="K933" s="292"/>
    </row>
    <row r="934" spans="1:11" ht="12.75" customHeight="1">
      <c r="A934" s="359"/>
      <c r="B934" s="363"/>
      <c r="C934" s="358"/>
      <c r="D934" s="311" t="s">
        <v>112</v>
      </c>
      <c r="E934" s="31">
        <v>177534.74</v>
      </c>
      <c r="F934" s="32">
        <v>189369</v>
      </c>
      <c r="G934" s="32">
        <v>292101</v>
      </c>
      <c r="H934" s="31">
        <v>292100.86</v>
      </c>
      <c r="I934" s="33">
        <f t="shared" si="69"/>
        <v>99.99995207137256</v>
      </c>
      <c r="J934" s="128">
        <f t="shared" si="70"/>
        <v>164.53166292974547</v>
      </c>
      <c r="K934" s="292"/>
    </row>
    <row r="935" spans="1:11" ht="12.75" customHeight="1">
      <c r="A935" s="359"/>
      <c r="B935" s="363"/>
      <c r="C935" s="358"/>
      <c r="D935" s="311" t="s">
        <v>110</v>
      </c>
      <c r="E935" s="31">
        <v>5556.43</v>
      </c>
      <c r="F935" s="32">
        <v>5700</v>
      </c>
      <c r="G935" s="32">
        <v>7095</v>
      </c>
      <c r="H935" s="31">
        <v>7095.33</v>
      </c>
      <c r="I935" s="33">
        <f t="shared" si="69"/>
        <v>100.0046511627907</v>
      </c>
      <c r="J935" s="128">
        <f t="shared" si="70"/>
        <v>127.69584067467781</v>
      </c>
      <c r="K935" s="292"/>
    </row>
    <row r="936" spans="1:14" s="3" customFormat="1" ht="12.75" customHeight="1">
      <c r="A936" s="327"/>
      <c r="B936" s="328">
        <v>85411</v>
      </c>
      <c r="C936" s="284"/>
      <c r="D936" s="302" t="s">
        <v>48</v>
      </c>
      <c r="E936" s="60">
        <f>E937+E938</f>
        <v>1283997</v>
      </c>
      <c r="F936" s="24">
        <f>F937</f>
        <v>1271316</v>
      </c>
      <c r="G936" s="24">
        <f>G937</f>
        <v>1058125</v>
      </c>
      <c r="H936" s="23">
        <f>H937</f>
        <v>1056543</v>
      </c>
      <c r="I936" s="90">
        <f t="shared" si="69"/>
        <v>99.850490253987</v>
      </c>
      <c r="J936" s="129">
        <f t="shared" si="70"/>
        <v>82.28547262960895</v>
      </c>
      <c r="K936" s="387"/>
      <c r="L936" s="2"/>
      <c r="M936" s="2"/>
      <c r="N936" s="2"/>
    </row>
    <row r="937" spans="1:14" s="3" customFormat="1" ht="12.75" customHeight="1">
      <c r="A937" s="327"/>
      <c r="B937" s="355"/>
      <c r="C937" s="303"/>
      <c r="D937" s="356" t="s">
        <v>136</v>
      </c>
      <c r="E937" s="92">
        <f>E938+E939</f>
        <v>1283997</v>
      </c>
      <c r="F937" s="104">
        <f>F939+F938</f>
        <v>1271316</v>
      </c>
      <c r="G937" s="104">
        <f>G939</f>
        <v>1058125</v>
      </c>
      <c r="H937" s="103">
        <f>H939</f>
        <v>1056543</v>
      </c>
      <c r="I937" s="94">
        <f t="shared" si="69"/>
        <v>99.850490253987</v>
      </c>
      <c r="J937" s="130">
        <f t="shared" si="70"/>
        <v>82.28547262960895</v>
      </c>
      <c r="K937" s="387"/>
      <c r="L937" s="2"/>
      <c r="M937" s="2"/>
      <c r="N937" s="2"/>
    </row>
    <row r="938" spans="1:14" s="3" customFormat="1" ht="12.75" customHeight="1">
      <c r="A938" s="327"/>
      <c r="B938" s="355"/>
      <c r="C938" s="303"/>
      <c r="D938" s="285" t="s">
        <v>111</v>
      </c>
      <c r="E938" s="60">
        <v>0</v>
      </c>
      <c r="F938" s="61">
        <v>0</v>
      </c>
      <c r="G938" s="61">
        <v>0</v>
      </c>
      <c r="H938" s="60">
        <v>0</v>
      </c>
      <c r="I938" s="90">
        <v>0</v>
      </c>
      <c r="J938" s="129">
        <v>0</v>
      </c>
      <c r="K938" s="387"/>
      <c r="L938" s="2"/>
      <c r="M938" s="2"/>
      <c r="N938" s="2"/>
    </row>
    <row r="939" spans="1:14" s="3" customFormat="1" ht="12.75" customHeight="1">
      <c r="A939" s="327"/>
      <c r="B939" s="355"/>
      <c r="C939" s="303"/>
      <c r="D939" s="285" t="s">
        <v>107</v>
      </c>
      <c r="E939" s="60">
        <f>SUM(E940:E942)</f>
        <v>1283997</v>
      </c>
      <c r="F939" s="61">
        <f>SUM(F940:F942)</f>
        <v>1271316</v>
      </c>
      <c r="G939" s="61">
        <f>SUM(G940:G942)</f>
        <v>1058125</v>
      </c>
      <c r="H939" s="60">
        <f>SUM(H940:H942)</f>
        <v>1056543</v>
      </c>
      <c r="I939" s="90">
        <f t="shared" si="69"/>
        <v>99.850490253987</v>
      </c>
      <c r="J939" s="129">
        <f t="shared" si="70"/>
        <v>82.28547262960895</v>
      </c>
      <c r="K939" s="387"/>
      <c r="L939" s="2"/>
      <c r="M939" s="2"/>
      <c r="N939" s="2"/>
    </row>
    <row r="940" spans="1:14" s="3" customFormat="1" ht="12.75" customHeight="1">
      <c r="A940" s="327"/>
      <c r="B940" s="355"/>
      <c r="C940" s="303"/>
      <c r="D940" s="315" t="s">
        <v>109</v>
      </c>
      <c r="E940" s="95">
        <v>984190.13</v>
      </c>
      <c r="F940" s="96">
        <v>969271</v>
      </c>
      <c r="G940" s="96">
        <v>820181</v>
      </c>
      <c r="H940" s="95">
        <v>820182.42</v>
      </c>
      <c r="I940" s="97">
        <f t="shared" si="69"/>
        <v>100.00017313251588</v>
      </c>
      <c r="J940" s="484">
        <f t="shared" si="70"/>
        <v>83.33576968507091</v>
      </c>
      <c r="K940" s="387"/>
      <c r="L940" s="2"/>
      <c r="M940" s="2"/>
      <c r="N940" s="2"/>
    </row>
    <row r="941" spans="1:14" s="3" customFormat="1" ht="12.75" customHeight="1">
      <c r="A941" s="327"/>
      <c r="B941" s="355"/>
      <c r="C941" s="303"/>
      <c r="D941" s="315" t="s">
        <v>112</v>
      </c>
      <c r="E941" s="95">
        <v>292923.32</v>
      </c>
      <c r="F941" s="96">
        <v>297045</v>
      </c>
      <c r="G941" s="96">
        <v>232159</v>
      </c>
      <c r="H941" s="95">
        <v>230575.17</v>
      </c>
      <c r="I941" s="97">
        <f t="shared" si="69"/>
        <v>99.31778220960635</v>
      </c>
      <c r="J941" s="484">
        <f t="shared" si="70"/>
        <v>78.71519754726253</v>
      </c>
      <c r="K941" s="387"/>
      <c r="L941" s="2"/>
      <c r="M941" s="2"/>
      <c r="N941" s="2"/>
    </row>
    <row r="942" spans="1:14" s="3" customFormat="1" ht="12.75" customHeight="1">
      <c r="A942" s="327"/>
      <c r="B942" s="355"/>
      <c r="C942" s="303"/>
      <c r="D942" s="315" t="s">
        <v>110</v>
      </c>
      <c r="E942" s="95">
        <v>6883.55</v>
      </c>
      <c r="F942" s="96">
        <v>5000</v>
      </c>
      <c r="G942" s="96">
        <v>5785</v>
      </c>
      <c r="H942" s="95">
        <v>5785.41</v>
      </c>
      <c r="I942" s="97">
        <f t="shared" si="69"/>
        <v>100.00708729472774</v>
      </c>
      <c r="J942" s="484">
        <f t="shared" si="70"/>
        <v>84.04689440768209</v>
      </c>
      <c r="K942" s="387"/>
      <c r="L942" s="2"/>
      <c r="M942" s="2"/>
      <c r="N942" s="2"/>
    </row>
    <row r="943" spans="1:11" ht="12.75" customHeight="1">
      <c r="A943" s="325"/>
      <c r="B943" s="339">
        <v>85416</v>
      </c>
      <c r="C943" s="284"/>
      <c r="D943" s="302" t="s">
        <v>213</v>
      </c>
      <c r="E943" s="23">
        <f>E944</f>
        <v>83300</v>
      </c>
      <c r="F943" s="24">
        <f>F944</f>
        <v>0</v>
      </c>
      <c r="G943" s="24">
        <f>G944</f>
        <v>68600</v>
      </c>
      <c r="H943" s="23">
        <f>H944</f>
        <v>68600</v>
      </c>
      <c r="I943" s="90">
        <f t="shared" si="69"/>
        <v>100</v>
      </c>
      <c r="J943" s="59">
        <f t="shared" si="70"/>
        <v>82.35294117647058</v>
      </c>
      <c r="K943" s="292"/>
    </row>
    <row r="944" spans="1:11" ht="12.75" customHeight="1">
      <c r="A944" s="325"/>
      <c r="B944" s="345"/>
      <c r="C944" s="284"/>
      <c r="D944" s="285" t="s">
        <v>107</v>
      </c>
      <c r="E944" s="60">
        <f>SUM(E945:E946)</f>
        <v>83300</v>
      </c>
      <c r="F944" s="61">
        <f>SUM(F945:F946)</f>
        <v>0</v>
      </c>
      <c r="G944" s="61">
        <f>SUM(G945:G946)</f>
        <v>68600</v>
      </c>
      <c r="H944" s="60">
        <f>SUM(H945:H946)</f>
        <v>68600</v>
      </c>
      <c r="I944" s="90">
        <f>H944/G944*100</f>
        <v>100</v>
      </c>
      <c r="J944" s="59">
        <f t="shared" si="70"/>
        <v>82.35294117647058</v>
      </c>
      <c r="K944" s="292"/>
    </row>
    <row r="945" spans="1:11" ht="12.75" customHeight="1">
      <c r="A945" s="325"/>
      <c r="B945" s="345"/>
      <c r="C945" s="284"/>
      <c r="D945" s="315" t="s">
        <v>112</v>
      </c>
      <c r="E945" s="95">
        <v>0</v>
      </c>
      <c r="F945" s="96">
        <v>0</v>
      </c>
      <c r="G945" s="96">
        <v>0</v>
      </c>
      <c r="H945" s="95">
        <v>0</v>
      </c>
      <c r="I945" s="97">
        <v>0</v>
      </c>
      <c r="J945" s="98">
        <v>0</v>
      </c>
      <c r="K945" s="292"/>
    </row>
    <row r="946" spans="1:11" ht="12.75" customHeight="1">
      <c r="A946" s="325"/>
      <c r="B946" s="345"/>
      <c r="C946" s="284"/>
      <c r="D946" s="315" t="s">
        <v>110</v>
      </c>
      <c r="E946" s="95">
        <f>E950+E954+E967</f>
        <v>83300</v>
      </c>
      <c r="F946" s="96">
        <v>0</v>
      </c>
      <c r="G946" s="96">
        <f>G950+G954+G967</f>
        <v>68600</v>
      </c>
      <c r="H946" s="95">
        <f>H950+H954+H967</f>
        <v>68600</v>
      </c>
      <c r="I946" s="97">
        <f>H946/G946*100</f>
        <v>100</v>
      </c>
      <c r="J946" s="98">
        <f>H946/E946*100</f>
        <v>82.35294117647058</v>
      </c>
      <c r="K946" s="292"/>
    </row>
    <row r="947" spans="1:11" ht="12.75" customHeight="1">
      <c r="A947" s="327"/>
      <c r="B947" s="327"/>
      <c r="C947" s="388"/>
      <c r="D947" s="356" t="s">
        <v>105</v>
      </c>
      <c r="E947" s="51">
        <f>E948</f>
        <v>18200</v>
      </c>
      <c r="F947" s="52">
        <v>0</v>
      </c>
      <c r="G947" s="52">
        <f>G948</f>
        <v>19600</v>
      </c>
      <c r="H947" s="51">
        <f>H948</f>
        <v>19600</v>
      </c>
      <c r="I947" s="91">
        <f>H947/G947*100</f>
        <v>100</v>
      </c>
      <c r="J947" s="54">
        <f>H947/E947*100</f>
        <v>107.6923076923077</v>
      </c>
      <c r="K947" s="292"/>
    </row>
    <row r="948" spans="1:11" ht="12.75" customHeight="1">
      <c r="A948" s="327"/>
      <c r="B948" s="327"/>
      <c r="C948" s="388"/>
      <c r="D948" s="313" t="s">
        <v>107</v>
      </c>
      <c r="E948" s="27">
        <f>E950</f>
        <v>18200</v>
      </c>
      <c r="F948" s="28">
        <v>0</v>
      </c>
      <c r="G948" s="28">
        <f>G950</f>
        <v>19600</v>
      </c>
      <c r="H948" s="27">
        <f>H950</f>
        <v>19600</v>
      </c>
      <c r="I948" s="29">
        <f>H948/G948*100</f>
        <v>100</v>
      </c>
      <c r="J948" s="56">
        <f>H948/E948*100</f>
        <v>107.6923076923077</v>
      </c>
      <c r="K948" s="292"/>
    </row>
    <row r="949" spans="1:11" ht="12.75" customHeight="1">
      <c r="A949" s="327"/>
      <c r="B949" s="327"/>
      <c r="C949" s="388"/>
      <c r="D949" s="311" t="s">
        <v>112</v>
      </c>
      <c r="E949" s="31">
        <v>0</v>
      </c>
      <c r="F949" s="32">
        <v>0</v>
      </c>
      <c r="G949" s="32">
        <v>0</v>
      </c>
      <c r="H949" s="31">
        <v>0</v>
      </c>
      <c r="I949" s="33">
        <v>0</v>
      </c>
      <c r="J949" s="100">
        <v>0</v>
      </c>
      <c r="K949" s="292"/>
    </row>
    <row r="950" spans="1:11" ht="12.75" customHeight="1">
      <c r="A950" s="327"/>
      <c r="B950" s="327"/>
      <c r="C950" s="388"/>
      <c r="D950" s="311" t="s">
        <v>110</v>
      </c>
      <c r="E950" s="31">
        <v>18200</v>
      </c>
      <c r="F950" s="32">
        <v>0</v>
      </c>
      <c r="G950" s="32">
        <v>19600</v>
      </c>
      <c r="H950" s="31">
        <v>19600</v>
      </c>
      <c r="I950" s="33">
        <f>H950/G950*100</f>
        <v>100</v>
      </c>
      <c r="J950" s="100">
        <f>H950/E950*100</f>
        <v>107.6923076923077</v>
      </c>
      <c r="K950" s="292"/>
    </row>
    <row r="951" spans="1:11" ht="12.75" customHeight="1">
      <c r="A951" s="359"/>
      <c r="B951" s="359"/>
      <c r="C951" s="358"/>
      <c r="D951" s="356" t="s">
        <v>72</v>
      </c>
      <c r="E951" s="51">
        <f>E952</f>
        <v>34300</v>
      </c>
      <c r="F951" s="52">
        <v>0</v>
      </c>
      <c r="G951" s="52">
        <f>G952</f>
        <v>16800</v>
      </c>
      <c r="H951" s="51">
        <f>H952</f>
        <v>16800</v>
      </c>
      <c r="I951" s="91">
        <f>H951/G951*100</f>
        <v>100</v>
      </c>
      <c r="J951" s="54">
        <f>H951/E951*100</f>
        <v>48.97959183673469</v>
      </c>
      <c r="K951" s="292"/>
    </row>
    <row r="952" spans="1:11" ht="12.75" customHeight="1">
      <c r="A952" s="359"/>
      <c r="B952" s="359"/>
      <c r="C952" s="358"/>
      <c r="D952" s="313" t="s">
        <v>107</v>
      </c>
      <c r="E952" s="27">
        <f>E954</f>
        <v>34300</v>
      </c>
      <c r="F952" s="28">
        <v>0</v>
      </c>
      <c r="G952" s="28">
        <f>G954</f>
        <v>16800</v>
      </c>
      <c r="H952" s="27">
        <f>H954</f>
        <v>16800</v>
      </c>
      <c r="I952" s="29">
        <f>H952/G952*100</f>
        <v>100</v>
      </c>
      <c r="J952" s="56">
        <f>H952/E952*100</f>
        <v>48.97959183673469</v>
      </c>
      <c r="K952" s="292"/>
    </row>
    <row r="953" spans="1:11" ht="12.75" customHeight="1">
      <c r="A953" s="359"/>
      <c r="B953" s="359"/>
      <c r="C953" s="358"/>
      <c r="D953" s="311" t="s">
        <v>112</v>
      </c>
      <c r="E953" s="31">
        <v>0</v>
      </c>
      <c r="F953" s="32">
        <v>0</v>
      </c>
      <c r="G953" s="32">
        <v>0</v>
      </c>
      <c r="H953" s="31">
        <v>0</v>
      </c>
      <c r="I953" s="33">
        <v>0</v>
      </c>
      <c r="J953" s="100">
        <v>0</v>
      </c>
      <c r="K953" s="292"/>
    </row>
    <row r="954" spans="1:11" ht="12.75" customHeight="1">
      <c r="A954" s="361"/>
      <c r="B954" s="361"/>
      <c r="C954" s="358"/>
      <c r="D954" s="311" t="s">
        <v>110</v>
      </c>
      <c r="E954" s="31">
        <v>34300</v>
      </c>
      <c r="F954" s="32">
        <v>0</v>
      </c>
      <c r="G954" s="32">
        <v>16800</v>
      </c>
      <c r="H954" s="31">
        <v>16800</v>
      </c>
      <c r="I954" s="33">
        <f>H954/G954*100</f>
        <v>100</v>
      </c>
      <c r="J954" s="100">
        <f>H954/E954*100</f>
        <v>48.97959183673469</v>
      </c>
      <c r="K954" s="292"/>
    </row>
    <row r="955" spans="1:11" ht="12.75" customHeight="1">
      <c r="A955" s="362"/>
      <c r="B955" s="362"/>
      <c r="C955" s="362"/>
      <c r="D955" s="370"/>
      <c r="E955" s="462"/>
      <c r="F955" s="203"/>
      <c r="G955" s="203"/>
      <c r="H955" s="462"/>
      <c r="I955" s="205"/>
      <c r="J955" s="206"/>
      <c r="K955" s="292"/>
    </row>
    <row r="956" spans="1:11" ht="12.75" customHeight="1">
      <c r="A956" s="362"/>
      <c r="B956" s="362"/>
      <c r="C956" s="362"/>
      <c r="D956" s="370"/>
      <c r="E956" s="462"/>
      <c r="F956" s="203"/>
      <c r="G956" s="203"/>
      <c r="H956" s="462"/>
      <c r="I956" s="205"/>
      <c r="J956" s="206"/>
      <c r="K956" s="292"/>
    </row>
    <row r="957" spans="1:11" ht="12.75" customHeight="1">
      <c r="A957" s="362"/>
      <c r="B957" s="362"/>
      <c r="C957" s="362"/>
      <c r="D957" s="370"/>
      <c r="E957" s="462"/>
      <c r="F957" s="203"/>
      <c r="G957" s="203"/>
      <c r="H957" s="462"/>
      <c r="I957" s="205"/>
      <c r="J957" s="206"/>
      <c r="K957" s="292"/>
    </row>
    <row r="958" spans="1:11" ht="12.75" customHeight="1">
      <c r="A958" s="362"/>
      <c r="B958" s="362"/>
      <c r="C958" s="362"/>
      <c r="D958" s="370"/>
      <c r="E958" s="195" t="s">
        <v>199</v>
      </c>
      <c r="F958" s="203"/>
      <c r="G958" s="203"/>
      <c r="H958" s="462"/>
      <c r="I958" s="205"/>
      <c r="J958" s="206"/>
      <c r="K958" s="292"/>
    </row>
    <row r="959" spans="1:11" ht="12.75" customHeight="1">
      <c r="A959" s="362"/>
      <c r="B959" s="362"/>
      <c r="C959" s="362"/>
      <c r="D959" s="370"/>
      <c r="E959" s="462"/>
      <c r="F959" s="203"/>
      <c r="G959" s="203"/>
      <c r="H959" s="462"/>
      <c r="I959" s="205"/>
      <c r="J959" s="206"/>
      <c r="K959" s="292"/>
    </row>
    <row r="960" spans="1:11" ht="12.75" customHeight="1">
      <c r="A960" s="250"/>
      <c r="B960" s="251"/>
      <c r="C960" s="250"/>
      <c r="D960" s="252"/>
      <c r="E960" s="253" t="s">
        <v>1</v>
      </c>
      <c r="F960" s="254" t="s">
        <v>56</v>
      </c>
      <c r="G960" s="255" t="s">
        <v>57</v>
      </c>
      <c r="H960" s="253" t="s">
        <v>1</v>
      </c>
      <c r="I960" s="256" t="s">
        <v>58</v>
      </c>
      <c r="J960" s="257"/>
      <c r="K960" s="292"/>
    </row>
    <row r="961" spans="1:11" ht="12.75" customHeight="1">
      <c r="A961" s="258" t="s">
        <v>53</v>
      </c>
      <c r="B961" s="259" t="s">
        <v>54</v>
      </c>
      <c r="C961" s="258" t="s">
        <v>2</v>
      </c>
      <c r="D961" s="260" t="s">
        <v>55</v>
      </c>
      <c r="E961" s="261" t="s">
        <v>153</v>
      </c>
      <c r="F961" s="262" t="s">
        <v>59</v>
      </c>
      <c r="G961" s="263" t="s">
        <v>60</v>
      </c>
      <c r="H961" s="261" t="s">
        <v>178</v>
      </c>
      <c r="I961" s="264"/>
      <c r="J961" s="265"/>
      <c r="K961" s="292"/>
    </row>
    <row r="962" spans="1:11" ht="12.75" customHeight="1">
      <c r="A962" s="266"/>
      <c r="B962" s="267"/>
      <c r="C962" s="266"/>
      <c r="D962" s="268"/>
      <c r="E962" s="269"/>
      <c r="F962" s="270" t="s">
        <v>177</v>
      </c>
      <c r="G962" s="271" t="s">
        <v>61</v>
      </c>
      <c r="H962" s="269"/>
      <c r="I962" s="272" t="s">
        <v>62</v>
      </c>
      <c r="J962" s="273" t="s">
        <v>63</v>
      </c>
      <c r="K962" s="292"/>
    </row>
    <row r="963" spans="1:11" ht="12.75" customHeight="1">
      <c r="A963" s="274">
        <v>1</v>
      </c>
      <c r="B963" s="275">
        <v>2</v>
      </c>
      <c r="C963" s="275">
        <v>3</v>
      </c>
      <c r="D963" s="275">
        <v>4</v>
      </c>
      <c r="E963" s="276">
        <v>5</v>
      </c>
      <c r="F963" s="276">
        <v>6</v>
      </c>
      <c r="G963" s="276">
        <v>7</v>
      </c>
      <c r="H963" s="277">
        <v>8</v>
      </c>
      <c r="I963" s="278">
        <v>9</v>
      </c>
      <c r="J963" s="279">
        <v>10</v>
      </c>
      <c r="K963" s="292"/>
    </row>
    <row r="964" spans="1:11" ht="12.75" customHeight="1">
      <c r="A964" s="570"/>
      <c r="B964" s="363"/>
      <c r="C964" s="360"/>
      <c r="D964" s="364" t="s">
        <v>122</v>
      </c>
      <c r="E964" s="180">
        <f>E965</f>
        <v>30800</v>
      </c>
      <c r="F964" s="181">
        <v>0</v>
      </c>
      <c r="G964" s="181">
        <v>0</v>
      </c>
      <c r="H964" s="180">
        <v>0</v>
      </c>
      <c r="I964" s="182">
        <v>0</v>
      </c>
      <c r="J964" s="183">
        <f>H964/E964*100</f>
        <v>0</v>
      </c>
      <c r="K964" s="292"/>
    </row>
    <row r="965" spans="1:13" ht="12.75" customHeight="1">
      <c r="A965" s="359"/>
      <c r="B965" s="363"/>
      <c r="C965" s="358"/>
      <c r="D965" s="313" t="s">
        <v>107</v>
      </c>
      <c r="E965" s="27">
        <f>E967</f>
        <v>30800</v>
      </c>
      <c r="F965" s="28">
        <v>0</v>
      </c>
      <c r="G965" s="28">
        <f>G967</f>
        <v>32200</v>
      </c>
      <c r="H965" s="27">
        <f>H967</f>
        <v>32200</v>
      </c>
      <c r="I965" s="29">
        <f>H965/G965*100</f>
        <v>100</v>
      </c>
      <c r="J965" s="56">
        <f>H965/E965*100</f>
        <v>104.54545454545455</v>
      </c>
      <c r="K965" s="292"/>
      <c r="M965" s="22"/>
    </row>
    <row r="966" spans="1:13" ht="12.75" customHeight="1">
      <c r="A966" s="359"/>
      <c r="B966" s="363"/>
      <c r="C966" s="358"/>
      <c r="D966" s="311" t="s">
        <v>112</v>
      </c>
      <c r="E966" s="31">
        <v>0</v>
      </c>
      <c r="F966" s="32">
        <v>0</v>
      </c>
      <c r="G966" s="32">
        <v>0</v>
      </c>
      <c r="H966" s="31">
        <v>0</v>
      </c>
      <c r="I966" s="33">
        <v>0</v>
      </c>
      <c r="J966" s="100">
        <v>0</v>
      </c>
      <c r="K966" s="292"/>
      <c r="M966" s="205"/>
    </row>
    <row r="967" spans="1:13" ht="12.75" customHeight="1">
      <c r="A967" s="359"/>
      <c r="B967" s="360"/>
      <c r="C967" s="358"/>
      <c r="D967" s="311" t="s">
        <v>110</v>
      </c>
      <c r="E967" s="31">
        <v>30800</v>
      </c>
      <c r="F967" s="32">
        <v>0</v>
      </c>
      <c r="G967" s="32">
        <v>32200</v>
      </c>
      <c r="H967" s="31">
        <v>32200</v>
      </c>
      <c r="I967" s="33">
        <f>H967/G967*100</f>
        <v>100</v>
      </c>
      <c r="J967" s="100">
        <f>H967/E967*100</f>
        <v>104.54545454545455</v>
      </c>
      <c r="K967" s="292"/>
      <c r="M967" s="22"/>
    </row>
    <row r="968" spans="1:13" ht="12.75" customHeight="1">
      <c r="A968" s="359"/>
      <c r="B968" s="328">
        <v>85417</v>
      </c>
      <c r="C968" s="284"/>
      <c r="D968" s="308" t="s">
        <v>168</v>
      </c>
      <c r="E968" s="23">
        <v>0</v>
      </c>
      <c r="F968" s="24">
        <f>F971</f>
        <v>263220</v>
      </c>
      <c r="G968" s="24">
        <f>G970+G971</f>
        <v>382521</v>
      </c>
      <c r="H968" s="23">
        <f>H970+H971</f>
        <v>373618</v>
      </c>
      <c r="I968" s="29">
        <f aca="true" t="shared" si="71" ref="I968:I973">H968/G968*100</f>
        <v>97.67254608243731</v>
      </c>
      <c r="J968" s="101">
        <v>0</v>
      </c>
      <c r="K968" s="292"/>
      <c r="M968" s="22"/>
    </row>
    <row r="969" spans="1:13" ht="12.75" customHeight="1">
      <c r="A969" s="359"/>
      <c r="B969" s="363"/>
      <c r="C969" s="358"/>
      <c r="D969" s="364" t="s">
        <v>122</v>
      </c>
      <c r="E969" s="31"/>
      <c r="F969" s="32"/>
      <c r="G969" s="32"/>
      <c r="H969" s="31"/>
      <c r="I969" s="33"/>
      <c r="J969" s="100"/>
      <c r="K969" s="292"/>
      <c r="M969" s="22"/>
    </row>
    <row r="970" spans="1:13" ht="12.75" customHeight="1">
      <c r="A970" s="359"/>
      <c r="B970" s="363"/>
      <c r="C970" s="358"/>
      <c r="D970" s="285" t="s">
        <v>111</v>
      </c>
      <c r="E970" s="60">
        <v>0</v>
      </c>
      <c r="F970" s="61">
        <v>0</v>
      </c>
      <c r="G970" s="61">
        <v>3100</v>
      </c>
      <c r="H970" s="60">
        <v>3100</v>
      </c>
      <c r="I970" s="33">
        <f t="shared" si="71"/>
        <v>100</v>
      </c>
      <c r="J970" s="59">
        <v>0</v>
      </c>
      <c r="K970" s="292"/>
      <c r="M970" s="22"/>
    </row>
    <row r="971" spans="1:13" ht="12.75" customHeight="1">
      <c r="A971" s="359"/>
      <c r="B971" s="363"/>
      <c r="C971" s="358"/>
      <c r="D971" s="285" t="s">
        <v>107</v>
      </c>
      <c r="E971" s="60">
        <v>0</v>
      </c>
      <c r="F971" s="61">
        <f>SUM(F972:F974)</f>
        <v>263220</v>
      </c>
      <c r="G971" s="61">
        <f>G972+G973</f>
        <v>379421</v>
      </c>
      <c r="H971" s="60">
        <f>H972+H973</f>
        <v>370518</v>
      </c>
      <c r="I971" s="33">
        <f t="shared" si="71"/>
        <v>97.6535299838438</v>
      </c>
      <c r="J971" s="59">
        <v>0</v>
      </c>
      <c r="K971" s="292"/>
      <c r="M971" s="22"/>
    </row>
    <row r="972" spans="1:13" ht="12.75" customHeight="1">
      <c r="A972" s="359"/>
      <c r="B972" s="363"/>
      <c r="C972" s="358"/>
      <c r="D972" s="315" t="s">
        <v>109</v>
      </c>
      <c r="E972" s="31">
        <v>0</v>
      </c>
      <c r="F972" s="32">
        <v>71670</v>
      </c>
      <c r="G972" s="32">
        <v>162425</v>
      </c>
      <c r="H972" s="31">
        <v>159726.47</v>
      </c>
      <c r="I972" s="33">
        <f t="shared" si="71"/>
        <v>98.33859935354779</v>
      </c>
      <c r="J972" s="100">
        <v>0</v>
      </c>
      <c r="K972" s="292"/>
      <c r="M972" s="22"/>
    </row>
    <row r="973" spans="1:11" ht="12.75" customHeight="1">
      <c r="A973" s="359"/>
      <c r="B973" s="363"/>
      <c r="C973" s="358"/>
      <c r="D973" s="315" t="s">
        <v>112</v>
      </c>
      <c r="E973" s="31">
        <v>0</v>
      </c>
      <c r="F973" s="32">
        <v>191550</v>
      </c>
      <c r="G973" s="32">
        <v>216996</v>
      </c>
      <c r="H973" s="31">
        <v>210791.53</v>
      </c>
      <c r="I973" s="33">
        <f t="shared" si="71"/>
        <v>97.14074452985308</v>
      </c>
      <c r="J973" s="100">
        <v>0</v>
      </c>
      <c r="K973" s="292"/>
    </row>
    <row r="974" spans="1:11" ht="12.75" customHeight="1">
      <c r="A974" s="359"/>
      <c r="B974" s="360"/>
      <c r="C974" s="358"/>
      <c r="D974" s="315" t="s">
        <v>110</v>
      </c>
      <c r="E974" s="31">
        <v>0</v>
      </c>
      <c r="F974" s="32">
        <v>0</v>
      </c>
      <c r="G974" s="32">
        <v>0</v>
      </c>
      <c r="H974" s="31">
        <v>0</v>
      </c>
      <c r="I974" s="33">
        <v>0</v>
      </c>
      <c r="J974" s="100">
        <v>0</v>
      </c>
      <c r="K974" s="292"/>
    </row>
    <row r="975" spans="1:11" ht="12.75" customHeight="1">
      <c r="A975" s="359"/>
      <c r="B975" s="328">
        <v>85419</v>
      </c>
      <c r="C975" s="284"/>
      <c r="D975" s="308" t="s">
        <v>131</v>
      </c>
      <c r="E975" s="23">
        <f>E976</f>
        <v>523953.81000000006</v>
      </c>
      <c r="F975" s="24">
        <f>F978</f>
        <v>463430</v>
      </c>
      <c r="G975" s="24">
        <f>G976</f>
        <v>352339</v>
      </c>
      <c r="H975" s="23">
        <f>H976</f>
        <v>352339</v>
      </c>
      <c r="I975" s="29">
        <f>H975/G975*100</f>
        <v>100</v>
      </c>
      <c r="J975" s="56">
        <f aca="true" t="shared" si="72" ref="J975:J981">H975/E975*100</f>
        <v>67.24619485064913</v>
      </c>
      <c r="K975" s="292"/>
    </row>
    <row r="976" spans="1:11" ht="12.75" customHeight="1">
      <c r="A976" s="359"/>
      <c r="B976" s="363"/>
      <c r="C976" s="358"/>
      <c r="D976" s="333" t="s">
        <v>133</v>
      </c>
      <c r="E976" s="92">
        <f>E978</f>
        <v>523953.81000000006</v>
      </c>
      <c r="F976" s="93">
        <v>0</v>
      </c>
      <c r="G976" s="93">
        <f>G978</f>
        <v>352339</v>
      </c>
      <c r="H976" s="92">
        <f>H978</f>
        <v>352339</v>
      </c>
      <c r="I976" s="94">
        <f>H976/G976*100</f>
        <v>100</v>
      </c>
      <c r="J976" s="54">
        <f t="shared" si="72"/>
        <v>67.24619485064913</v>
      </c>
      <c r="K976" s="292"/>
    </row>
    <row r="977" spans="1:11" ht="12.75" customHeight="1">
      <c r="A977" s="359"/>
      <c r="B977" s="363"/>
      <c r="C977" s="358"/>
      <c r="D977" s="285" t="s">
        <v>111</v>
      </c>
      <c r="E977" s="60">
        <v>0</v>
      </c>
      <c r="F977" s="61">
        <v>0</v>
      </c>
      <c r="G977" s="61">
        <v>0</v>
      </c>
      <c r="H977" s="60">
        <v>0</v>
      </c>
      <c r="I977" s="29">
        <v>0</v>
      </c>
      <c r="J977" s="56">
        <v>0</v>
      </c>
      <c r="K977" s="292"/>
    </row>
    <row r="978" spans="1:11" ht="12.75" customHeight="1">
      <c r="A978" s="359"/>
      <c r="B978" s="363"/>
      <c r="C978" s="358"/>
      <c r="D978" s="285" t="s">
        <v>107</v>
      </c>
      <c r="E978" s="60">
        <f>SUM(E979:E981)</f>
        <v>523953.81000000006</v>
      </c>
      <c r="F978" s="61">
        <f>SUM(F979:F981)</f>
        <v>463430</v>
      </c>
      <c r="G978" s="61">
        <f>SUM(G979:G981)</f>
        <v>352339</v>
      </c>
      <c r="H978" s="60">
        <f>SUM(H979:H981)</f>
        <v>352339</v>
      </c>
      <c r="I978" s="29">
        <f>H978/G978*100</f>
        <v>100</v>
      </c>
      <c r="J978" s="56">
        <f t="shared" si="72"/>
        <v>67.24619485064913</v>
      </c>
      <c r="K978" s="292"/>
    </row>
    <row r="979" spans="1:11" ht="12.75" customHeight="1">
      <c r="A979" s="359"/>
      <c r="B979" s="363"/>
      <c r="C979" s="358"/>
      <c r="D979" s="315" t="s">
        <v>109</v>
      </c>
      <c r="E979" s="31">
        <v>464458.28</v>
      </c>
      <c r="F979" s="32">
        <v>436699</v>
      </c>
      <c r="G979" s="32">
        <v>331430</v>
      </c>
      <c r="H979" s="31">
        <v>331431.15</v>
      </c>
      <c r="I979" s="33">
        <f>H979/G979*100</f>
        <v>100.00034698126301</v>
      </c>
      <c r="J979" s="100">
        <f t="shared" si="72"/>
        <v>71.35864818687267</v>
      </c>
      <c r="K979" s="292"/>
    </row>
    <row r="980" spans="1:11" ht="12.75" customHeight="1">
      <c r="A980" s="359"/>
      <c r="B980" s="363"/>
      <c r="C980" s="358"/>
      <c r="D980" s="315" t="s">
        <v>112</v>
      </c>
      <c r="E980" s="31">
        <v>54202.51</v>
      </c>
      <c r="F980" s="32">
        <v>21604</v>
      </c>
      <c r="G980" s="32">
        <v>19481</v>
      </c>
      <c r="H980" s="31">
        <v>19479.38</v>
      </c>
      <c r="I980" s="33">
        <f>H980/G980*100</f>
        <v>99.99168420512294</v>
      </c>
      <c r="J980" s="483">
        <f t="shared" si="72"/>
        <v>35.93815120369887</v>
      </c>
      <c r="K980" s="292"/>
    </row>
    <row r="981" spans="1:11" ht="12.75" customHeight="1">
      <c r="A981" s="359"/>
      <c r="B981" s="360"/>
      <c r="C981" s="358"/>
      <c r="D981" s="315" t="s">
        <v>110</v>
      </c>
      <c r="E981" s="31">
        <v>5293.02</v>
      </c>
      <c r="F981" s="32">
        <v>5127</v>
      </c>
      <c r="G981" s="32">
        <v>1428</v>
      </c>
      <c r="H981" s="31">
        <v>1428.47</v>
      </c>
      <c r="I981" s="33">
        <f>H981/G981*100</f>
        <v>100.03291316526611</v>
      </c>
      <c r="J981" s="100">
        <f t="shared" si="72"/>
        <v>26.987806583009323</v>
      </c>
      <c r="K981" s="292"/>
    </row>
    <row r="982" spans="1:11" ht="12.75" customHeight="1">
      <c r="A982" s="327"/>
      <c r="B982" s="328">
        <v>85420</v>
      </c>
      <c r="C982" s="284"/>
      <c r="D982" s="302" t="s">
        <v>92</v>
      </c>
      <c r="E982" s="60">
        <f>E985</f>
        <v>3299567</v>
      </c>
      <c r="F982" s="24">
        <f>F985</f>
        <v>3252138</v>
      </c>
      <c r="G982" s="24">
        <f>G984+G985</f>
        <v>3822931</v>
      </c>
      <c r="H982" s="23">
        <f>H985</f>
        <v>3822931</v>
      </c>
      <c r="I982" s="90">
        <f>H982/G982*100</f>
        <v>100</v>
      </c>
      <c r="J982" s="59">
        <f>H982/E982*100</f>
        <v>115.86159638522267</v>
      </c>
      <c r="K982" s="292"/>
    </row>
    <row r="983" spans="1:11" ht="12.75" customHeight="1">
      <c r="A983" s="327"/>
      <c r="B983" s="326"/>
      <c r="C983" s="284"/>
      <c r="D983" s="333" t="s">
        <v>93</v>
      </c>
      <c r="E983" s="23"/>
      <c r="F983" s="24"/>
      <c r="G983" s="24"/>
      <c r="H983" s="23"/>
      <c r="I983" s="90"/>
      <c r="J983" s="59"/>
      <c r="K983" s="292"/>
    </row>
    <row r="984" spans="1:11" ht="12.75" customHeight="1">
      <c r="A984" s="327"/>
      <c r="B984" s="326"/>
      <c r="C984" s="284"/>
      <c r="D984" s="285" t="s">
        <v>111</v>
      </c>
      <c r="E984" s="60">
        <v>0</v>
      </c>
      <c r="F984" s="61">
        <v>0</v>
      </c>
      <c r="G984" s="61">
        <v>0</v>
      </c>
      <c r="H984" s="60">
        <v>0</v>
      </c>
      <c r="I984" s="90">
        <v>0</v>
      </c>
      <c r="J984" s="59">
        <v>0</v>
      </c>
      <c r="K984" s="292"/>
    </row>
    <row r="985" spans="1:11" ht="12.75" customHeight="1">
      <c r="A985" s="327"/>
      <c r="B985" s="326"/>
      <c r="C985" s="284"/>
      <c r="D985" s="285" t="s">
        <v>107</v>
      </c>
      <c r="E985" s="60">
        <f>E986</f>
        <v>3299567</v>
      </c>
      <c r="F985" s="61">
        <f>F986</f>
        <v>3252138</v>
      </c>
      <c r="G985" s="61">
        <f>G986</f>
        <v>3822931</v>
      </c>
      <c r="H985" s="60">
        <f>H986</f>
        <v>3822931</v>
      </c>
      <c r="I985" s="90">
        <f>H985/G985*100</f>
        <v>100</v>
      </c>
      <c r="J985" s="59">
        <f>H985/E985*100</f>
        <v>115.86159638522267</v>
      </c>
      <c r="K985" s="292"/>
    </row>
    <row r="986" spans="1:11" ht="12.75" customHeight="1">
      <c r="A986" s="327"/>
      <c r="B986" s="282"/>
      <c r="C986" s="284"/>
      <c r="D986" s="315" t="s">
        <v>113</v>
      </c>
      <c r="E986" s="110">
        <v>3299567</v>
      </c>
      <c r="F986" s="96">
        <v>3252138</v>
      </c>
      <c r="G986" s="96">
        <v>3822931</v>
      </c>
      <c r="H986" s="95">
        <v>3822931</v>
      </c>
      <c r="I986" s="487">
        <f>H986/G986*100</f>
        <v>100</v>
      </c>
      <c r="J986" s="496">
        <f>H986/E986*100</f>
        <v>115.86159638522267</v>
      </c>
      <c r="K986" s="292"/>
    </row>
    <row r="987" spans="1:11" ht="12.75" customHeight="1">
      <c r="A987" s="325"/>
      <c r="B987" s="326">
        <v>85446</v>
      </c>
      <c r="C987" s="282"/>
      <c r="D987" s="283" t="s">
        <v>49</v>
      </c>
      <c r="E987" s="160">
        <f>E989</f>
        <v>6908</v>
      </c>
      <c r="F987" s="161">
        <f>F989</f>
        <v>7433</v>
      </c>
      <c r="G987" s="161">
        <f>G989</f>
        <v>7425</v>
      </c>
      <c r="H987" s="160">
        <f>H989</f>
        <v>7410</v>
      </c>
      <c r="I987" s="236">
        <f>H987/G987*100</f>
        <v>99.79797979797979</v>
      </c>
      <c r="J987" s="237">
        <f>H987/E987*100</f>
        <v>107.26693688477127</v>
      </c>
      <c r="K987" s="292"/>
    </row>
    <row r="988" spans="1:11" ht="12.75" customHeight="1">
      <c r="A988" s="325"/>
      <c r="B988" s="326"/>
      <c r="C988" s="284"/>
      <c r="D988" s="285" t="s">
        <v>111</v>
      </c>
      <c r="E988" s="60">
        <v>0</v>
      </c>
      <c r="F988" s="61">
        <v>0</v>
      </c>
      <c r="G988" s="61">
        <v>0</v>
      </c>
      <c r="H988" s="60">
        <v>0</v>
      </c>
      <c r="I988" s="90">
        <v>0</v>
      </c>
      <c r="J988" s="59">
        <v>0</v>
      </c>
      <c r="K988" s="292"/>
    </row>
    <row r="989" spans="1:11" ht="12.75" customHeight="1">
      <c r="A989" s="325"/>
      <c r="B989" s="326"/>
      <c r="C989" s="284"/>
      <c r="D989" s="285" t="s">
        <v>107</v>
      </c>
      <c r="E989" s="60">
        <f>SUM(E990:E992)</f>
        <v>6908</v>
      </c>
      <c r="F989" s="61">
        <f>F991</f>
        <v>7433</v>
      </c>
      <c r="G989" s="61">
        <f>G991</f>
        <v>7425</v>
      </c>
      <c r="H989" s="60">
        <f>H991</f>
        <v>7410</v>
      </c>
      <c r="I989" s="90">
        <f>H989/G989*100</f>
        <v>99.79797979797979</v>
      </c>
      <c r="J989" s="59">
        <f>H989/E989*100</f>
        <v>107.26693688477127</v>
      </c>
      <c r="K989" s="292"/>
    </row>
    <row r="990" spans="1:11" ht="12.75" customHeight="1">
      <c r="A990" s="325"/>
      <c r="B990" s="326"/>
      <c r="C990" s="284"/>
      <c r="D990" s="315" t="s">
        <v>109</v>
      </c>
      <c r="E990" s="95">
        <v>0</v>
      </c>
      <c r="F990" s="96">
        <v>0</v>
      </c>
      <c r="G990" s="96">
        <v>0</v>
      </c>
      <c r="H990" s="95">
        <v>0</v>
      </c>
      <c r="I990" s="97">
        <v>0</v>
      </c>
      <c r="J990" s="98">
        <v>0</v>
      </c>
      <c r="K990" s="292"/>
    </row>
    <row r="991" spans="1:11" ht="12.75" customHeight="1">
      <c r="A991" s="325"/>
      <c r="B991" s="326"/>
      <c r="C991" s="284"/>
      <c r="D991" s="315" t="s">
        <v>112</v>
      </c>
      <c r="E991" s="95">
        <f>E997+E1002+E1007+E1012</f>
        <v>6908</v>
      </c>
      <c r="F991" s="96">
        <f>F997+F1002+F1007+F1012</f>
        <v>7433</v>
      </c>
      <c r="G991" s="96">
        <f>G997+G1002+G1007+G1012</f>
        <v>7425</v>
      </c>
      <c r="H991" s="95">
        <f>H997+H1002+H1007+H1012</f>
        <v>7410</v>
      </c>
      <c r="I991" s="97">
        <f>H991/G991*100</f>
        <v>99.79797979797979</v>
      </c>
      <c r="J991" s="98">
        <f>H991/E991*100</f>
        <v>107.26693688477127</v>
      </c>
      <c r="K991" s="292"/>
    </row>
    <row r="992" spans="1:11" ht="12.75" customHeight="1">
      <c r="A992" s="325"/>
      <c r="B992" s="326"/>
      <c r="C992" s="284"/>
      <c r="D992" s="315" t="s">
        <v>110</v>
      </c>
      <c r="E992" s="95">
        <v>0</v>
      </c>
      <c r="F992" s="96">
        <v>0</v>
      </c>
      <c r="G992" s="96">
        <v>0</v>
      </c>
      <c r="H992" s="95">
        <v>0</v>
      </c>
      <c r="I992" s="97">
        <v>0</v>
      </c>
      <c r="J992" s="98">
        <v>0</v>
      </c>
      <c r="K992" s="292"/>
    </row>
    <row r="993" spans="1:11" ht="12.75" customHeight="1">
      <c r="A993" s="359"/>
      <c r="B993" s="363"/>
      <c r="C993" s="358"/>
      <c r="D993" s="356" t="s">
        <v>78</v>
      </c>
      <c r="E993" s="51">
        <f>E994+E995</f>
        <v>3992</v>
      </c>
      <c r="F993" s="52">
        <f>F995</f>
        <v>2203</v>
      </c>
      <c r="G993" s="52">
        <f>G995</f>
        <v>2903</v>
      </c>
      <c r="H993" s="51">
        <f>H997</f>
        <v>2903</v>
      </c>
      <c r="I993" s="91">
        <f>H993/G993*100</f>
        <v>100</v>
      </c>
      <c r="J993" s="54">
        <f>H993/E993*100</f>
        <v>72.72044088176352</v>
      </c>
      <c r="K993" s="292"/>
    </row>
    <row r="994" spans="1:11" ht="12.75" customHeight="1">
      <c r="A994" s="359"/>
      <c r="B994" s="363"/>
      <c r="C994" s="358"/>
      <c r="D994" s="313" t="s">
        <v>111</v>
      </c>
      <c r="E994" s="27">
        <v>0</v>
      </c>
      <c r="F994" s="28">
        <v>0</v>
      </c>
      <c r="G994" s="28">
        <v>0</v>
      </c>
      <c r="H994" s="27">
        <v>0</v>
      </c>
      <c r="I994" s="29">
        <v>0</v>
      </c>
      <c r="J994" s="56">
        <v>0</v>
      </c>
      <c r="K994" s="292"/>
    </row>
    <row r="995" spans="1:11" ht="12.75" customHeight="1">
      <c r="A995" s="359"/>
      <c r="B995" s="363"/>
      <c r="C995" s="358"/>
      <c r="D995" s="313" t="s">
        <v>107</v>
      </c>
      <c r="E995" s="27">
        <f>SUM(E996:E997)</f>
        <v>3992</v>
      </c>
      <c r="F995" s="28">
        <f>F997</f>
        <v>2203</v>
      </c>
      <c r="G995" s="28">
        <f>G997</f>
        <v>2903</v>
      </c>
      <c r="H995" s="27">
        <f>H997</f>
        <v>2903</v>
      </c>
      <c r="I995" s="29">
        <f>H995/G995*100</f>
        <v>100</v>
      </c>
      <c r="J995" s="56">
        <f aca="true" t="shared" si="73" ref="J995:J1002">H995/E995*100</f>
        <v>72.72044088176352</v>
      </c>
      <c r="K995" s="292"/>
    </row>
    <row r="996" spans="1:11" ht="12.75" customHeight="1">
      <c r="A996" s="359"/>
      <c r="B996" s="363"/>
      <c r="C996" s="358"/>
      <c r="D996" s="311" t="s">
        <v>109</v>
      </c>
      <c r="E996" s="31">
        <v>0</v>
      </c>
      <c r="F996" s="32">
        <v>0</v>
      </c>
      <c r="G996" s="32">
        <v>0</v>
      </c>
      <c r="H996" s="31">
        <v>0</v>
      </c>
      <c r="I996" s="33">
        <v>0</v>
      </c>
      <c r="J996" s="100">
        <v>0</v>
      </c>
      <c r="K996" s="292"/>
    </row>
    <row r="997" spans="1:11" ht="12.75" customHeight="1">
      <c r="A997" s="359"/>
      <c r="B997" s="363"/>
      <c r="C997" s="358"/>
      <c r="D997" s="311" t="s">
        <v>112</v>
      </c>
      <c r="E997" s="31">
        <v>3992</v>
      </c>
      <c r="F997" s="32">
        <v>2203</v>
      </c>
      <c r="G997" s="32">
        <v>2903</v>
      </c>
      <c r="H997" s="31">
        <v>2903</v>
      </c>
      <c r="I997" s="33">
        <f>H997/G997*100</f>
        <v>100</v>
      </c>
      <c r="J997" s="100">
        <f t="shared" si="73"/>
        <v>72.72044088176352</v>
      </c>
      <c r="K997" s="292"/>
    </row>
    <row r="998" spans="1:11" ht="12.75" customHeight="1">
      <c r="A998" s="359"/>
      <c r="B998" s="363"/>
      <c r="C998" s="358"/>
      <c r="D998" s="356" t="s">
        <v>65</v>
      </c>
      <c r="E998" s="51">
        <f>E1000</f>
        <v>2607</v>
      </c>
      <c r="F998" s="52">
        <f>F1000</f>
        <v>2907</v>
      </c>
      <c r="G998" s="52">
        <f>G1000</f>
        <v>3307</v>
      </c>
      <c r="H998" s="51">
        <f>H1000</f>
        <v>3307</v>
      </c>
      <c r="I998" s="91">
        <f>H998/G998*100</f>
        <v>100</v>
      </c>
      <c r="J998" s="54">
        <f t="shared" si="73"/>
        <v>126.85078634445723</v>
      </c>
      <c r="K998" s="292"/>
    </row>
    <row r="999" spans="1:11" ht="12.75" customHeight="1">
      <c r="A999" s="359"/>
      <c r="B999" s="363"/>
      <c r="C999" s="358"/>
      <c r="D999" s="313" t="s">
        <v>111</v>
      </c>
      <c r="E999" s="27">
        <v>0</v>
      </c>
      <c r="F999" s="28">
        <v>0</v>
      </c>
      <c r="G999" s="28">
        <v>0</v>
      </c>
      <c r="H999" s="27">
        <v>0</v>
      </c>
      <c r="I999" s="29">
        <v>0</v>
      </c>
      <c r="J999" s="56">
        <v>0</v>
      </c>
      <c r="K999" s="292"/>
    </row>
    <row r="1000" spans="1:11" ht="12.75" customHeight="1">
      <c r="A1000" s="359"/>
      <c r="B1000" s="363"/>
      <c r="C1000" s="358"/>
      <c r="D1000" s="313" t="s">
        <v>107</v>
      </c>
      <c r="E1000" s="27">
        <f>E1002</f>
        <v>2607</v>
      </c>
      <c r="F1000" s="28">
        <f>F1002</f>
        <v>2907</v>
      </c>
      <c r="G1000" s="28">
        <f>G1002</f>
        <v>3307</v>
      </c>
      <c r="H1000" s="27">
        <f>H1002</f>
        <v>3307</v>
      </c>
      <c r="I1000" s="29">
        <f>H1000/G1000*100</f>
        <v>100</v>
      </c>
      <c r="J1000" s="56">
        <f t="shared" si="73"/>
        <v>126.85078634445723</v>
      </c>
      <c r="K1000" s="292"/>
    </row>
    <row r="1001" spans="1:11" ht="12.75" customHeight="1">
      <c r="A1001" s="359"/>
      <c r="B1001" s="363"/>
      <c r="C1001" s="358"/>
      <c r="D1001" s="311" t="s">
        <v>109</v>
      </c>
      <c r="E1001" s="31">
        <v>0</v>
      </c>
      <c r="F1001" s="32">
        <v>0</v>
      </c>
      <c r="G1001" s="32"/>
      <c r="H1001" s="31">
        <v>0</v>
      </c>
      <c r="I1001" s="33">
        <v>0</v>
      </c>
      <c r="J1001" s="100">
        <v>0</v>
      </c>
      <c r="K1001" s="292"/>
    </row>
    <row r="1002" spans="1:11" ht="12.75" customHeight="1">
      <c r="A1002" s="359"/>
      <c r="B1002" s="363"/>
      <c r="C1002" s="358"/>
      <c r="D1002" s="311" t="s">
        <v>112</v>
      </c>
      <c r="E1002" s="31">
        <v>2607</v>
      </c>
      <c r="F1002" s="32">
        <v>2907</v>
      </c>
      <c r="G1002" s="32">
        <v>3307</v>
      </c>
      <c r="H1002" s="31">
        <v>3307</v>
      </c>
      <c r="I1002" s="33">
        <f>H1002/G1002*100</f>
        <v>100</v>
      </c>
      <c r="J1002" s="100">
        <f t="shared" si="73"/>
        <v>126.85078634445723</v>
      </c>
      <c r="K1002" s="292"/>
    </row>
    <row r="1003" spans="1:11" ht="12.75" customHeight="1">
      <c r="A1003" s="327"/>
      <c r="B1003" s="287"/>
      <c r="C1003" s="332"/>
      <c r="D1003" s="356" t="s">
        <v>136</v>
      </c>
      <c r="E1003" s="51">
        <f>E1005</f>
        <v>309</v>
      </c>
      <c r="F1003" s="52">
        <f>F1005</f>
        <v>1208</v>
      </c>
      <c r="G1003" s="52">
        <f>G1005</f>
        <v>1200</v>
      </c>
      <c r="H1003" s="51">
        <f>H1005</f>
        <v>1200</v>
      </c>
      <c r="I1003" s="91">
        <f>H1003/G1003*100</f>
        <v>100</v>
      </c>
      <c r="J1003" s="54">
        <v>0</v>
      </c>
      <c r="K1003" s="292"/>
    </row>
    <row r="1004" spans="1:11" ht="12.75" customHeight="1">
      <c r="A1004" s="327"/>
      <c r="B1004" s="287"/>
      <c r="C1004" s="332"/>
      <c r="D1004" s="313" t="s">
        <v>111</v>
      </c>
      <c r="E1004" s="27">
        <v>0</v>
      </c>
      <c r="F1004" s="28">
        <v>0</v>
      </c>
      <c r="G1004" s="28">
        <v>0</v>
      </c>
      <c r="H1004" s="27">
        <v>0</v>
      </c>
      <c r="I1004" s="29">
        <v>0</v>
      </c>
      <c r="J1004" s="56">
        <v>0</v>
      </c>
      <c r="K1004" s="292"/>
    </row>
    <row r="1005" spans="1:11" ht="12.75" customHeight="1">
      <c r="A1005" s="327"/>
      <c r="B1005" s="287"/>
      <c r="C1005" s="332"/>
      <c r="D1005" s="313" t="s">
        <v>107</v>
      </c>
      <c r="E1005" s="27">
        <f>E1007</f>
        <v>309</v>
      </c>
      <c r="F1005" s="28">
        <f>F1007</f>
        <v>1208</v>
      </c>
      <c r="G1005" s="28">
        <f>G1007</f>
        <v>1200</v>
      </c>
      <c r="H1005" s="27">
        <f>H1007</f>
        <v>1200</v>
      </c>
      <c r="I1005" s="29">
        <f>H1005/G1005*100</f>
        <v>100</v>
      </c>
      <c r="J1005" s="56">
        <f>H1005/E1005*100</f>
        <v>388.3495145631068</v>
      </c>
      <c r="K1005" s="292"/>
    </row>
    <row r="1006" spans="1:11" ht="12.75" customHeight="1">
      <c r="A1006" s="327"/>
      <c r="B1006" s="287"/>
      <c r="C1006" s="332"/>
      <c r="D1006" s="311" t="s">
        <v>109</v>
      </c>
      <c r="E1006" s="31">
        <v>0</v>
      </c>
      <c r="F1006" s="32">
        <v>0</v>
      </c>
      <c r="G1006" s="32">
        <v>0</v>
      </c>
      <c r="H1006" s="31">
        <v>0</v>
      </c>
      <c r="I1006" s="33">
        <v>0</v>
      </c>
      <c r="J1006" s="100">
        <v>0</v>
      </c>
      <c r="K1006" s="292"/>
    </row>
    <row r="1007" spans="1:11" ht="12.75" customHeight="1">
      <c r="A1007" s="327"/>
      <c r="B1007" s="287"/>
      <c r="C1007" s="332"/>
      <c r="D1007" s="311" t="s">
        <v>112</v>
      </c>
      <c r="E1007" s="31">
        <v>309</v>
      </c>
      <c r="F1007" s="32">
        <v>1208</v>
      </c>
      <c r="G1007" s="32">
        <v>1200</v>
      </c>
      <c r="H1007" s="31">
        <v>1200</v>
      </c>
      <c r="I1007" s="33">
        <f>H1007/G1007*100</f>
        <v>100</v>
      </c>
      <c r="J1007" s="100">
        <f>H1007/E1007*100</f>
        <v>388.3495145631068</v>
      </c>
      <c r="K1007" s="292"/>
    </row>
    <row r="1008" spans="1:11" ht="12.75" customHeight="1">
      <c r="A1008" s="327"/>
      <c r="B1008" s="287"/>
      <c r="C1008" s="332"/>
      <c r="D1008" s="356" t="s">
        <v>69</v>
      </c>
      <c r="E1008" s="51">
        <f>E1009+E1010</f>
        <v>0</v>
      </c>
      <c r="F1008" s="52">
        <f>F1010</f>
        <v>1115</v>
      </c>
      <c r="G1008" s="52">
        <f>G1010</f>
        <v>15</v>
      </c>
      <c r="H1008" s="51">
        <v>0</v>
      </c>
      <c r="I1008" s="91">
        <v>0</v>
      </c>
      <c r="J1008" s="54">
        <v>0</v>
      </c>
      <c r="K1008" s="292"/>
    </row>
    <row r="1009" spans="1:11" ht="12.75" customHeight="1">
      <c r="A1009" s="327"/>
      <c r="B1009" s="287"/>
      <c r="C1009" s="332"/>
      <c r="D1009" s="313" t="s">
        <v>111</v>
      </c>
      <c r="E1009" s="27">
        <v>0</v>
      </c>
      <c r="F1009" s="28">
        <v>0</v>
      </c>
      <c r="G1009" s="28">
        <v>0</v>
      </c>
      <c r="H1009" s="27">
        <v>0</v>
      </c>
      <c r="I1009" s="29">
        <v>0</v>
      </c>
      <c r="J1009" s="56">
        <v>0</v>
      </c>
      <c r="K1009" s="292"/>
    </row>
    <row r="1010" spans="1:11" ht="12.75" customHeight="1">
      <c r="A1010" s="327"/>
      <c r="B1010" s="287"/>
      <c r="C1010" s="332"/>
      <c r="D1010" s="313" t="s">
        <v>107</v>
      </c>
      <c r="E1010" s="27">
        <v>0</v>
      </c>
      <c r="F1010" s="28">
        <f>F1012</f>
        <v>1115</v>
      </c>
      <c r="G1010" s="28">
        <f>G1012</f>
        <v>15</v>
      </c>
      <c r="H1010" s="27">
        <v>0</v>
      </c>
      <c r="I1010" s="29">
        <v>0</v>
      </c>
      <c r="J1010" s="56">
        <v>0</v>
      </c>
      <c r="K1010" s="292"/>
    </row>
    <row r="1011" spans="1:11" ht="12.75" customHeight="1">
      <c r="A1011" s="327"/>
      <c r="B1011" s="287"/>
      <c r="C1011" s="332"/>
      <c r="D1011" s="311" t="s">
        <v>109</v>
      </c>
      <c r="E1011" s="31">
        <v>0</v>
      </c>
      <c r="F1011" s="32">
        <v>0</v>
      </c>
      <c r="G1011" s="32">
        <v>0</v>
      </c>
      <c r="H1011" s="31">
        <v>0</v>
      </c>
      <c r="I1011" s="33">
        <v>0</v>
      </c>
      <c r="J1011" s="100">
        <v>0</v>
      </c>
      <c r="K1011" s="292"/>
    </row>
    <row r="1012" spans="1:11" ht="12.75" customHeight="1">
      <c r="A1012" s="327"/>
      <c r="B1012" s="287"/>
      <c r="C1012" s="332"/>
      <c r="D1012" s="311" t="s">
        <v>112</v>
      </c>
      <c r="E1012" s="31">
        <v>0</v>
      </c>
      <c r="F1012" s="32">
        <v>1115</v>
      </c>
      <c r="G1012" s="32">
        <v>15</v>
      </c>
      <c r="H1012" s="31">
        <v>0</v>
      </c>
      <c r="I1012" s="33">
        <v>0</v>
      </c>
      <c r="J1012" s="100">
        <v>0</v>
      </c>
      <c r="K1012" s="292"/>
    </row>
    <row r="1013" spans="1:11" ht="12.75" customHeight="1">
      <c r="A1013" s="327"/>
      <c r="B1013" s="339">
        <v>85495</v>
      </c>
      <c r="C1013" s="284"/>
      <c r="D1013" s="302" t="s">
        <v>19</v>
      </c>
      <c r="E1013" s="23">
        <f>E1015</f>
        <v>15246</v>
      </c>
      <c r="F1013" s="24">
        <f>F1015</f>
        <v>316722</v>
      </c>
      <c r="G1013" s="24">
        <f>G1015</f>
        <v>21317</v>
      </c>
      <c r="H1013" s="23">
        <f>H1015</f>
        <v>17114</v>
      </c>
      <c r="I1013" s="90">
        <f>H1013/G1013*100</f>
        <v>80.28334193366796</v>
      </c>
      <c r="J1013" s="59">
        <f>H1013/E1013*100</f>
        <v>112.25239407057587</v>
      </c>
      <c r="K1013" s="292"/>
    </row>
    <row r="1014" spans="1:11" ht="12.75" customHeight="1">
      <c r="A1014" s="327"/>
      <c r="B1014" s="345"/>
      <c r="C1014" s="284"/>
      <c r="D1014" s="285" t="s">
        <v>111</v>
      </c>
      <c r="E1014" s="60">
        <v>0</v>
      </c>
      <c r="F1014" s="61">
        <v>0</v>
      </c>
      <c r="G1014" s="61">
        <v>0</v>
      </c>
      <c r="H1014" s="60">
        <v>0</v>
      </c>
      <c r="I1014" s="90">
        <v>0</v>
      </c>
      <c r="J1014" s="59">
        <v>0</v>
      </c>
      <c r="K1014" s="292"/>
    </row>
    <row r="1015" spans="1:11" ht="12.75" customHeight="1">
      <c r="A1015" s="327"/>
      <c r="B1015" s="345"/>
      <c r="C1015" s="284"/>
      <c r="D1015" s="285" t="s">
        <v>107</v>
      </c>
      <c r="E1015" s="60">
        <f>SUM(E1016:E1018)</f>
        <v>15246</v>
      </c>
      <c r="F1015" s="61">
        <f>SUM(F1016:F1018)</f>
        <v>316722</v>
      </c>
      <c r="G1015" s="61">
        <f>SUM(G1016:G1018)</f>
        <v>21317</v>
      </c>
      <c r="H1015" s="60">
        <f>SUM(H1016:H1018)</f>
        <v>17114</v>
      </c>
      <c r="I1015" s="90">
        <f>H1015/G1015*100</f>
        <v>80.28334193366796</v>
      </c>
      <c r="J1015" s="59">
        <f>H1015/E1015*100</f>
        <v>112.25239407057587</v>
      </c>
      <c r="K1015" s="292"/>
    </row>
    <row r="1016" spans="1:11" ht="12.75" customHeight="1">
      <c r="A1016" s="327"/>
      <c r="B1016" s="345"/>
      <c r="C1016" s="284"/>
      <c r="D1016" s="315" t="s">
        <v>109</v>
      </c>
      <c r="E1016" s="95">
        <v>0</v>
      </c>
      <c r="F1016" s="96">
        <v>0</v>
      </c>
      <c r="G1016" s="96">
        <f>G1050</f>
        <v>32</v>
      </c>
      <c r="H1016" s="95">
        <v>0</v>
      </c>
      <c r="I1016" s="97">
        <v>0</v>
      </c>
      <c r="J1016" s="98">
        <v>0</v>
      </c>
      <c r="K1016" s="292"/>
    </row>
    <row r="1017" spans="1:11" ht="12.75" customHeight="1">
      <c r="A1017" s="327"/>
      <c r="B1017" s="345"/>
      <c r="C1017" s="284"/>
      <c r="D1017" s="315" t="s">
        <v>112</v>
      </c>
      <c r="E1017" s="95">
        <f>E1031+E1036+E1041+E1046+E1051</f>
        <v>15246</v>
      </c>
      <c r="F1017" s="96">
        <f>F1031+F1036+F1041+F1046+F1051</f>
        <v>231722</v>
      </c>
      <c r="G1017" s="96">
        <f>G1031+G1036+G1041+G1046+G1051</f>
        <v>17885</v>
      </c>
      <c r="H1017" s="95">
        <f>H1031+H1036+H1041+H1046+H1051</f>
        <v>17114</v>
      </c>
      <c r="I1017" s="97">
        <f>H1017/G1017*100</f>
        <v>95.68912496505452</v>
      </c>
      <c r="J1017" s="98">
        <f>H1017/E1017*100</f>
        <v>112.25239407057587</v>
      </c>
      <c r="K1017" s="292"/>
    </row>
    <row r="1018" spans="1:11" ht="12.75" customHeight="1">
      <c r="A1018" s="352"/>
      <c r="B1018" s="283"/>
      <c r="C1018" s="284"/>
      <c r="D1018" s="315" t="s">
        <v>110</v>
      </c>
      <c r="E1018" s="95">
        <v>0</v>
      </c>
      <c r="F1018" s="96">
        <f>F1052</f>
        <v>85000</v>
      </c>
      <c r="G1018" s="96">
        <f>G1042+G1052</f>
        <v>3400</v>
      </c>
      <c r="H1018" s="95">
        <v>0</v>
      </c>
      <c r="I1018" s="97">
        <v>0</v>
      </c>
      <c r="J1018" s="98">
        <v>0</v>
      </c>
      <c r="K1018" s="292"/>
    </row>
    <row r="1019" spans="1:11" ht="12.75" customHeight="1">
      <c r="A1019" s="318"/>
      <c r="B1019" s="337"/>
      <c r="C1019" s="337"/>
      <c r="D1019" s="227"/>
      <c r="E1019" s="195"/>
      <c r="F1019" s="228"/>
      <c r="G1019" s="228"/>
      <c r="H1019" s="195"/>
      <c r="I1019" s="499"/>
      <c r="J1019" s="416"/>
      <c r="K1019" s="292"/>
    </row>
    <row r="1020" spans="1:11" ht="12.75" customHeight="1">
      <c r="A1020" s="318"/>
      <c r="B1020" s="337"/>
      <c r="C1020" s="337"/>
      <c r="D1020" s="227"/>
      <c r="E1020" s="195"/>
      <c r="F1020" s="228"/>
      <c r="G1020" s="228"/>
      <c r="H1020" s="195"/>
      <c r="I1020" s="499"/>
      <c r="J1020" s="416"/>
      <c r="K1020" s="292"/>
    </row>
    <row r="1021" spans="1:11" ht="12.75" customHeight="1">
      <c r="A1021" s="318"/>
      <c r="B1021" s="337"/>
      <c r="C1021" s="337"/>
      <c r="D1021" s="227"/>
      <c r="E1021" s="195"/>
      <c r="F1021" s="228"/>
      <c r="G1021" s="228"/>
      <c r="H1021" s="195"/>
      <c r="I1021" s="499"/>
      <c r="J1021" s="416"/>
      <c r="K1021" s="292"/>
    </row>
    <row r="1022" spans="1:11" ht="12.75" customHeight="1">
      <c r="A1022" s="318"/>
      <c r="B1022" s="337"/>
      <c r="C1022" s="337"/>
      <c r="D1022" s="227"/>
      <c r="E1022" s="195" t="s">
        <v>200</v>
      </c>
      <c r="F1022" s="228"/>
      <c r="G1022" s="228"/>
      <c r="H1022" s="195"/>
      <c r="I1022" s="499"/>
      <c r="J1022" s="416"/>
      <c r="K1022" s="292"/>
    </row>
    <row r="1023" spans="1:11" ht="12.75" customHeight="1">
      <c r="A1023" s="318"/>
      <c r="B1023" s="337"/>
      <c r="C1023" s="337"/>
      <c r="D1023" s="227"/>
      <c r="E1023" s="195"/>
      <c r="F1023" s="228"/>
      <c r="G1023" s="228"/>
      <c r="H1023" s="195"/>
      <c r="I1023" s="499"/>
      <c r="J1023" s="416"/>
      <c r="K1023" s="292"/>
    </row>
    <row r="1024" spans="1:11" ht="12.75" customHeight="1">
      <c r="A1024" s="250"/>
      <c r="B1024" s="251"/>
      <c r="C1024" s="250"/>
      <c r="D1024" s="252"/>
      <c r="E1024" s="253" t="s">
        <v>1</v>
      </c>
      <c r="F1024" s="254" t="s">
        <v>56</v>
      </c>
      <c r="G1024" s="255" t="s">
        <v>57</v>
      </c>
      <c r="H1024" s="253" t="s">
        <v>1</v>
      </c>
      <c r="I1024" s="256" t="s">
        <v>58</v>
      </c>
      <c r="J1024" s="257"/>
      <c r="K1024" s="292"/>
    </row>
    <row r="1025" spans="1:11" ht="12.75" customHeight="1">
      <c r="A1025" s="258" t="s">
        <v>53</v>
      </c>
      <c r="B1025" s="259" t="s">
        <v>54</v>
      </c>
      <c r="C1025" s="258" t="s">
        <v>2</v>
      </c>
      <c r="D1025" s="260" t="s">
        <v>55</v>
      </c>
      <c r="E1025" s="261" t="s">
        <v>153</v>
      </c>
      <c r="F1025" s="262" t="s">
        <v>59</v>
      </c>
      <c r="G1025" s="263" t="s">
        <v>60</v>
      </c>
      <c r="H1025" s="261" t="s">
        <v>178</v>
      </c>
      <c r="I1025" s="264"/>
      <c r="J1025" s="265"/>
      <c r="K1025" s="292"/>
    </row>
    <row r="1026" spans="1:11" ht="12.75" customHeight="1">
      <c r="A1026" s="266"/>
      <c r="B1026" s="267"/>
      <c r="C1026" s="266"/>
      <c r="D1026" s="268"/>
      <c r="E1026" s="269"/>
      <c r="F1026" s="270" t="s">
        <v>177</v>
      </c>
      <c r="G1026" s="271" t="s">
        <v>61</v>
      </c>
      <c r="H1026" s="269"/>
      <c r="I1026" s="272" t="s">
        <v>62</v>
      </c>
      <c r="J1026" s="273" t="s">
        <v>63</v>
      </c>
      <c r="K1026" s="292"/>
    </row>
    <row r="1027" spans="1:11" ht="12.75" customHeight="1">
      <c r="A1027" s="275">
        <v>1</v>
      </c>
      <c r="B1027" s="275">
        <v>2</v>
      </c>
      <c r="C1027" s="275">
        <v>3</v>
      </c>
      <c r="D1027" s="275">
        <v>4</v>
      </c>
      <c r="E1027" s="276">
        <v>5</v>
      </c>
      <c r="F1027" s="276">
        <v>6</v>
      </c>
      <c r="G1027" s="276">
        <v>7</v>
      </c>
      <c r="H1027" s="277">
        <v>8</v>
      </c>
      <c r="I1027" s="278">
        <v>9</v>
      </c>
      <c r="J1027" s="279">
        <v>10</v>
      </c>
      <c r="K1027" s="292"/>
    </row>
    <row r="1028" spans="1:11" ht="12.75" customHeight="1">
      <c r="A1028" s="347"/>
      <c r="B1028" s="359"/>
      <c r="C1028" s="358"/>
      <c r="D1028" s="356" t="s">
        <v>78</v>
      </c>
      <c r="E1028" s="51">
        <f>E1029</f>
        <v>3565</v>
      </c>
      <c r="F1028" s="52">
        <f>F1029</f>
        <v>5135</v>
      </c>
      <c r="G1028" s="52">
        <f>G1029</f>
        <v>5135</v>
      </c>
      <c r="H1028" s="51">
        <f>H1029</f>
        <v>5135</v>
      </c>
      <c r="I1028" s="91">
        <f>H1028/G1028*100</f>
        <v>100</v>
      </c>
      <c r="J1028" s="54">
        <f>H1028/E1028*100</f>
        <v>144.03927068723704</v>
      </c>
      <c r="K1028" s="292"/>
    </row>
    <row r="1029" spans="1:11" ht="12.75" customHeight="1">
      <c r="A1029" s="347"/>
      <c r="B1029" s="359"/>
      <c r="C1029" s="358"/>
      <c r="D1029" s="313" t="s">
        <v>107</v>
      </c>
      <c r="E1029" s="27">
        <f>E1031</f>
        <v>3565</v>
      </c>
      <c r="F1029" s="28">
        <f>F1031</f>
        <v>5135</v>
      </c>
      <c r="G1029" s="28">
        <f>G1031</f>
        <v>5135</v>
      </c>
      <c r="H1029" s="27">
        <f>H1031</f>
        <v>5135</v>
      </c>
      <c r="I1029" s="29">
        <f>H1029/G1029*100</f>
        <v>100</v>
      </c>
      <c r="J1029" s="56">
        <f>H1029/E1029*100</f>
        <v>144.03927068723704</v>
      </c>
      <c r="K1029" s="292"/>
    </row>
    <row r="1030" spans="1:11" ht="12.75" customHeight="1">
      <c r="A1030" s="347"/>
      <c r="B1030" s="359"/>
      <c r="C1030" s="358"/>
      <c r="D1030" s="311" t="s">
        <v>109</v>
      </c>
      <c r="E1030" s="31">
        <v>0</v>
      </c>
      <c r="F1030" s="32">
        <v>0</v>
      </c>
      <c r="G1030" s="32">
        <v>0</v>
      </c>
      <c r="H1030" s="31">
        <v>0</v>
      </c>
      <c r="I1030" s="33">
        <v>0</v>
      </c>
      <c r="J1030" s="100">
        <v>0</v>
      </c>
      <c r="K1030" s="292"/>
    </row>
    <row r="1031" spans="1:11" ht="12.75" customHeight="1">
      <c r="A1031" s="347"/>
      <c r="B1031" s="359"/>
      <c r="C1031" s="358"/>
      <c r="D1031" s="311" t="s">
        <v>112</v>
      </c>
      <c r="E1031" s="31">
        <v>3565</v>
      </c>
      <c r="F1031" s="32">
        <v>5135</v>
      </c>
      <c r="G1031" s="32">
        <v>5135</v>
      </c>
      <c r="H1031" s="31">
        <v>5135</v>
      </c>
      <c r="I1031" s="33">
        <f>H1031/G1031*100</f>
        <v>100</v>
      </c>
      <c r="J1031" s="100">
        <f>H1031/E1031*100</f>
        <v>144.03927068723704</v>
      </c>
      <c r="K1031" s="292"/>
    </row>
    <row r="1032" spans="1:11" ht="12.75" customHeight="1">
      <c r="A1032" s="347"/>
      <c r="B1032" s="359"/>
      <c r="C1032" s="358"/>
      <c r="D1032" s="311" t="s">
        <v>110</v>
      </c>
      <c r="E1032" s="31">
        <v>0</v>
      </c>
      <c r="F1032" s="32">
        <v>0</v>
      </c>
      <c r="G1032" s="32">
        <v>0</v>
      </c>
      <c r="H1032" s="31">
        <v>0</v>
      </c>
      <c r="I1032" s="33">
        <v>0</v>
      </c>
      <c r="J1032" s="100">
        <v>0</v>
      </c>
      <c r="K1032" s="292"/>
    </row>
    <row r="1033" spans="1:11" ht="12.75" customHeight="1">
      <c r="A1033" s="347"/>
      <c r="B1033" s="327"/>
      <c r="C1033" s="350"/>
      <c r="D1033" s="364" t="s">
        <v>65</v>
      </c>
      <c r="E1033" s="180">
        <f>E1034</f>
        <v>950</v>
      </c>
      <c r="F1033" s="181">
        <f>F1034</f>
        <v>962</v>
      </c>
      <c r="G1033" s="181">
        <f>G1034</f>
        <v>962</v>
      </c>
      <c r="H1033" s="180">
        <f>H1034</f>
        <v>962</v>
      </c>
      <c r="I1033" s="182">
        <f>H1033/G1033*100</f>
        <v>100</v>
      </c>
      <c r="J1033" s="183">
        <f>H1033/E1033*100</f>
        <v>101.26315789473684</v>
      </c>
      <c r="K1033" s="292"/>
    </row>
    <row r="1034" spans="1:11" ht="12.75" customHeight="1">
      <c r="A1034" s="347"/>
      <c r="B1034" s="327"/>
      <c r="C1034" s="332"/>
      <c r="D1034" s="313" t="s">
        <v>107</v>
      </c>
      <c r="E1034" s="27">
        <f>E1036</f>
        <v>950</v>
      </c>
      <c r="F1034" s="28">
        <f>F1036</f>
        <v>962</v>
      </c>
      <c r="G1034" s="28">
        <f>G1036</f>
        <v>962</v>
      </c>
      <c r="H1034" s="27">
        <f>H1036</f>
        <v>962</v>
      </c>
      <c r="I1034" s="29">
        <f>H1034/G1034*100</f>
        <v>100</v>
      </c>
      <c r="J1034" s="56">
        <f>H1034/E1034*100</f>
        <v>101.26315789473684</v>
      </c>
      <c r="K1034" s="292"/>
    </row>
    <row r="1035" spans="1:11" ht="12.75" customHeight="1">
      <c r="A1035" s="347"/>
      <c r="B1035" s="327"/>
      <c r="C1035" s="332"/>
      <c r="D1035" s="311" t="s">
        <v>109</v>
      </c>
      <c r="E1035" s="31">
        <v>0</v>
      </c>
      <c r="F1035" s="32">
        <v>0</v>
      </c>
      <c r="G1035" s="32">
        <v>0</v>
      </c>
      <c r="H1035" s="31">
        <v>0</v>
      </c>
      <c r="I1035" s="33">
        <v>0</v>
      </c>
      <c r="J1035" s="100">
        <v>0</v>
      </c>
      <c r="K1035" s="292"/>
    </row>
    <row r="1036" spans="1:11" ht="12.75" customHeight="1">
      <c r="A1036" s="347"/>
      <c r="B1036" s="327"/>
      <c r="C1036" s="332"/>
      <c r="D1036" s="311" t="s">
        <v>112</v>
      </c>
      <c r="E1036" s="31">
        <v>950</v>
      </c>
      <c r="F1036" s="32">
        <v>962</v>
      </c>
      <c r="G1036" s="32">
        <v>962</v>
      </c>
      <c r="H1036" s="31">
        <v>962</v>
      </c>
      <c r="I1036" s="33">
        <f>H1036/G1036*100</f>
        <v>100</v>
      </c>
      <c r="J1036" s="100">
        <f>H1036/E1036*100</f>
        <v>101.26315789473684</v>
      </c>
      <c r="K1036" s="292"/>
    </row>
    <row r="1037" spans="1:11" ht="12.75" customHeight="1">
      <c r="A1037" s="347"/>
      <c r="B1037" s="327"/>
      <c r="C1037" s="332"/>
      <c r="D1037" s="311" t="s">
        <v>110</v>
      </c>
      <c r="E1037" s="31">
        <v>0</v>
      </c>
      <c r="F1037" s="32">
        <v>0</v>
      </c>
      <c r="G1037" s="32">
        <v>0</v>
      </c>
      <c r="H1037" s="31">
        <v>0</v>
      </c>
      <c r="I1037" s="33">
        <v>0</v>
      </c>
      <c r="J1037" s="100">
        <v>0</v>
      </c>
      <c r="K1037" s="292"/>
    </row>
    <row r="1038" spans="1:11" ht="12.75" customHeight="1">
      <c r="A1038" s="470"/>
      <c r="B1038" s="359"/>
      <c r="C1038" s="358"/>
      <c r="D1038" s="333" t="s">
        <v>133</v>
      </c>
      <c r="E1038" s="51">
        <f>E1039</f>
        <v>10731</v>
      </c>
      <c r="F1038" s="52">
        <f>F1039</f>
        <v>10775</v>
      </c>
      <c r="G1038" s="52">
        <f>G1039</f>
        <v>11017</v>
      </c>
      <c r="H1038" s="51">
        <f>H1039</f>
        <v>11017</v>
      </c>
      <c r="I1038" s="91">
        <f>H1038/G1038*100</f>
        <v>100</v>
      </c>
      <c r="J1038" s="54">
        <f>H1038/E1038*100</f>
        <v>102.66517565930482</v>
      </c>
      <c r="K1038" s="292"/>
    </row>
    <row r="1039" spans="1:11" ht="12.75" customHeight="1">
      <c r="A1039" s="470"/>
      <c r="B1039" s="359"/>
      <c r="C1039" s="358"/>
      <c r="D1039" s="313" t="s">
        <v>107</v>
      </c>
      <c r="E1039" s="27">
        <f>E1041</f>
        <v>10731</v>
      </c>
      <c r="F1039" s="28">
        <f>F1041</f>
        <v>10775</v>
      </c>
      <c r="G1039" s="28">
        <f>G1041</f>
        <v>11017</v>
      </c>
      <c r="H1039" s="27">
        <f>H1041</f>
        <v>11017</v>
      </c>
      <c r="I1039" s="29">
        <f>H1039/G1039*100</f>
        <v>100</v>
      </c>
      <c r="J1039" s="56">
        <f>H1039/E1039*100</f>
        <v>102.66517565930482</v>
      </c>
      <c r="K1039" s="292"/>
    </row>
    <row r="1040" spans="1:11" ht="12.75" customHeight="1">
      <c r="A1040" s="470"/>
      <c r="B1040" s="359"/>
      <c r="C1040" s="358"/>
      <c r="D1040" s="311" t="s">
        <v>109</v>
      </c>
      <c r="E1040" s="31">
        <v>0</v>
      </c>
      <c r="F1040" s="32">
        <v>0</v>
      </c>
      <c r="G1040" s="32">
        <v>0</v>
      </c>
      <c r="H1040" s="31">
        <v>0</v>
      </c>
      <c r="I1040" s="33">
        <v>0</v>
      </c>
      <c r="J1040" s="100">
        <v>0</v>
      </c>
      <c r="K1040" s="292"/>
    </row>
    <row r="1041" spans="1:12" ht="12.75" customHeight="1">
      <c r="A1041" s="470"/>
      <c r="B1041" s="359"/>
      <c r="C1041" s="358"/>
      <c r="D1041" s="311" t="s">
        <v>112</v>
      </c>
      <c r="E1041" s="31">
        <v>10731</v>
      </c>
      <c r="F1041" s="32">
        <v>10775</v>
      </c>
      <c r="G1041" s="32">
        <v>11017</v>
      </c>
      <c r="H1041" s="31">
        <v>11017</v>
      </c>
      <c r="I1041" s="33">
        <f>H1041/G1041*100</f>
        <v>100</v>
      </c>
      <c r="J1041" s="100">
        <f>H1041/E1041*100</f>
        <v>102.66517565930482</v>
      </c>
      <c r="K1041" s="292"/>
      <c r="L1041" s="1" t="s">
        <v>132</v>
      </c>
    </row>
    <row r="1042" spans="1:11" ht="12.75" customHeight="1">
      <c r="A1042" s="470"/>
      <c r="B1042" s="359"/>
      <c r="C1042" s="358"/>
      <c r="D1042" s="311" t="s">
        <v>110</v>
      </c>
      <c r="E1042" s="31">
        <v>0</v>
      </c>
      <c r="F1042" s="32">
        <v>0</v>
      </c>
      <c r="G1042" s="32">
        <v>0</v>
      </c>
      <c r="H1042" s="31">
        <v>0</v>
      </c>
      <c r="I1042" s="33">
        <v>0</v>
      </c>
      <c r="J1042" s="100">
        <v>0</v>
      </c>
      <c r="K1042" s="292"/>
    </row>
    <row r="1043" spans="1:11" ht="12.75" customHeight="1">
      <c r="A1043" s="347"/>
      <c r="B1043" s="327"/>
      <c r="C1043" s="350"/>
      <c r="D1043" s="364" t="s">
        <v>136</v>
      </c>
      <c r="E1043" s="180">
        <f>E1044</f>
        <v>0</v>
      </c>
      <c r="F1043" s="181">
        <f>F1044</f>
        <v>0</v>
      </c>
      <c r="G1043" s="181">
        <f>G1044</f>
        <v>0</v>
      </c>
      <c r="H1043" s="180">
        <f>H1044</f>
        <v>0</v>
      </c>
      <c r="I1043" s="182">
        <v>0</v>
      </c>
      <c r="J1043" s="183">
        <v>0</v>
      </c>
      <c r="K1043" s="292"/>
    </row>
    <row r="1044" spans="1:11" ht="12.75" customHeight="1">
      <c r="A1044" s="347"/>
      <c r="B1044" s="327"/>
      <c r="C1044" s="332"/>
      <c r="D1044" s="313" t="s">
        <v>107</v>
      </c>
      <c r="E1044" s="27">
        <f>E1046</f>
        <v>0</v>
      </c>
      <c r="F1044" s="28">
        <f>F1046</f>
        <v>0</v>
      </c>
      <c r="G1044" s="28">
        <f>G1046</f>
        <v>0</v>
      </c>
      <c r="H1044" s="27">
        <f>H1046</f>
        <v>0</v>
      </c>
      <c r="I1044" s="29">
        <v>0</v>
      </c>
      <c r="J1044" s="56">
        <v>0</v>
      </c>
      <c r="K1044" s="292"/>
    </row>
    <row r="1045" spans="1:11" ht="12.75" customHeight="1">
      <c r="A1045" s="347"/>
      <c r="B1045" s="327"/>
      <c r="C1045" s="332"/>
      <c r="D1045" s="311" t="s">
        <v>109</v>
      </c>
      <c r="E1045" s="31">
        <v>0</v>
      </c>
      <c r="F1045" s="32">
        <v>0</v>
      </c>
      <c r="G1045" s="32">
        <v>0</v>
      </c>
      <c r="H1045" s="31">
        <v>0</v>
      </c>
      <c r="I1045" s="33">
        <v>0</v>
      </c>
      <c r="J1045" s="100">
        <v>0</v>
      </c>
      <c r="K1045" s="292"/>
    </row>
    <row r="1046" spans="1:11" ht="12.75" customHeight="1">
      <c r="A1046" s="347"/>
      <c r="B1046" s="327"/>
      <c r="C1046" s="332"/>
      <c r="D1046" s="311" t="s">
        <v>112</v>
      </c>
      <c r="E1046" s="31">
        <v>0</v>
      </c>
      <c r="F1046" s="32">
        <v>0</v>
      </c>
      <c r="G1046" s="32">
        <v>0</v>
      </c>
      <c r="H1046" s="31">
        <v>0</v>
      </c>
      <c r="I1046" s="33">
        <v>0</v>
      </c>
      <c r="J1046" s="100">
        <v>0</v>
      </c>
      <c r="K1046" s="292"/>
    </row>
    <row r="1047" spans="1:11" ht="12.75" customHeight="1">
      <c r="A1047" s="347"/>
      <c r="B1047" s="327"/>
      <c r="C1047" s="332"/>
      <c r="D1047" s="375" t="s">
        <v>110</v>
      </c>
      <c r="E1047" s="31">
        <v>0</v>
      </c>
      <c r="F1047" s="32">
        <v>0</v>
      </c>
      <c r="G1047" s="32">
        <v>0</v>
      </c>
      <c r="H1047" s="31">
        <v>0</v>
      </c>
      <c r="I1047" s="128">
        <v>0</v>
      </c>
      <c r="J1047" s="100">
        <v>0</v>
      </c>
      <c r="K1047" s="292"/>
    </row>
    <row r="1048" spans="1:11" ht="12.75" customHeight="1">
      <c r="A1048" s="347"/>
      <c r="B1048" s="327"/>
      <c r="C1048" s="332"/>
      <c r="D1048" s="356" t="s">
        <v>69</v>
      </c>
      <c r="E1048" s="51">
        <v>0</v>
      </c>
      <c r="F1048" s="52">
        <f>F1049</f>
        <v>299850</v>
      </c>
      <c r="G1048" s="52">
        <f>G1049</f>
        <v>4203</v>
      </c>
      <c r="H1048" s="51">
        <v>0</v>
      </c>
      <c r="I1048" s="91">
        <v>0</v>
      </c>
      <c r="J1048" s="54">
        <v>0</v>
      </c>
      <c r="K1048" s="292"/>
    </row>
    <row r="1049" spans="1:11" ht="12.75" customHeight="1">
      <c r="A1049" s="347"/>
      <c r="B1049" s="327"/>
      <c r="C1049" s="332"/>
      <c r="D1049" s="313" t="s">
        <v>107</v>
      </c>
      <c r="E1049" s="27">
        <v>0</v>
      </c>
      <c r="F1049" s="28">
        <f>F1052+F1051</f>
        <v>299850</v>
      </c>
      <c r="G1049" s="28">
        <f>G1051+G1050+G1052</f>
        <v>4203</v>
      </c>
      <c r="H1049" s="27">
        <v>0</v>
      </c>
      <c r="I1049" s="29">
        <v>0</v>
      </c>
      <c r="J1049" s="56">
        <v>0</v>
      </c>
      <c r="K1049" s="292"/>
    </row>
    <row r="1050" spans="1:11" ht="12.75" customHeight="1">
      <c r="A1050" s="347"/>
      <c r="B1050" s="327"/>
      <c r="C1050" s="332"/>
      <c r="D1050" s="311" t="s">
        <v>109</v>
      </c>
      <c r="E1050" s="31">
        <v>0</v>
      </c>
      <c r="F1050" s="32">
        <v>0</v>
      </c>
      <c r="G1050" s="32">
        <v>32</v>
      </c>
      <c r="H1050" s="31">
        <v>0</v>
      </c>
      <c r="I1050" s="33">
        <v>0</v>
      </c>
      <c r="J1050" s="100">
        <v>0</v>
      </c>
      <c r="K1050" s="292"/>
    </row>
    <row r="1051" spans="1:11" ht="12.75" customHeight="1">
      <c r="A1051" s="347"/>
      <c r="B1051" s="327"/>
      <c r="C1051" s="332"/>
      <c r="D1051" s="311" t="s">
        <v>112</v>
      </c>
      <c r="E1051" s="31">
        <v>0</v>
      </c>
      <c r="F1051" s="32">
        <v>214850</v>
      </c>
      <c r="G1051" s="32">
        <v>771</v>
      </c>
      <c r="H1051" s="31">
        <v>0</v>
      </c>
      <c r="I1051" s="33">
        <v>0</v>
      </c>
      <c r="J1051" s="100">
        <v>0</v>
      </c>
      <c r="K1051" s="292"/>
    </row>
    <row r="1052" spans="1:11" ht="12.75" customHeight="1">
      <c r="A1052" s="348"/>
      <c r="B1052" s="352"/>
      <c r="C1052" s="332"/>
      <c r="D1052" s="311" t="s">
        <v>110</v>
      </c>
      <c r="E1052" s="31">
        <v>0</v>
      </c>
      <c r="F1052" s="32">
        <v>85000</v>
      </c>
      <c r="G1052" s="32">
        <v>3400</v>
      </c>
      <c r="H1052" s="31">
        <v>0</v>
      </c>
      <c r="I1052" s="33">
        <v>0</v>
      </c>
      <c r="J1052" s="100">
        <v>0</v>
      </c>
      <c r="K1052" s="292"/>
    </row>
    <row r="1053" spans="1:11" ht="12.75" customHeight="1">
      <c r="A1053" s="294">
        <v>855</v>
      </c>
      <c r="B1053" s="290"/>
      <c r="C1053" s="320"/>
      <c r="D1053" s="293" t="s">
        <v>155</v>
      </c>
      <c r="E1053" s="517">
        <f>E1054+E1055</f>
        <v>4965173.9399999995</v>
      </c>
      <c r="F1053" s="466">
        <f>F1054+F1055</f>
        <v>4971366</v>
      </c>
      <c r="G1053" s="467">
        <f>G1054+G1055</f>
        <v>5071378</v>
      </c>
      <c r="H1053" s="468">
        <f>H1054+H1055</f>
        <v>5052886.05</v>
      </c>
      <c r="I1053" s="469">
        <f aca="true" t="shared" si="74" ref="I1053:I1074">H1053/G1053*100</f>
        <v>99.635366363935</v>
      </c>
      <c r="J1053" s="446">
        <f aca="true" t="shared" si="75" ref="J1053:J1059">H1053/E1053*100</f>
        <v>101.76654657137752</v>
      </c>
      <c r="K1053" s="292"/>
    </row>
    <row r="1054" spans="1:11" ht="12.75" customHeight="1">
      <c r="A1054" s="294"/>
      <c r="B1054" s="294"/>
      <c r="C1054" s="291"/>
      <c r="D1054" s="429" t="s">
        <v>95</v>
      </c>
      <c r="E1054" s="507">
        <f>E1070+E1100</f>
        <v>0</v>
      </c>
      <c r="F1054" s="508">
        <f>F1100</f>
        <v>0</v>
      </c>
      <c r="G1054" s="131">
        <f>G1070+G1100</f>
        <v>0</v>
      </c>
      <c r="H1054" s="132">
        <f>H1100</f>
        <v>0</v>
      </c>
      <c r="I1054" s="445">
        <v>0</v>
      </c>
      <c r="J1054" s="446">
        <v>0</v>
      </c>
      <c r="K1054" s="292"/>
    </row>
    <row r="1055" spans="1:11" ht="12.75" customHeight="1">
      <c r="A1055" s="294"/>
      <c r="B1055" s="294"/>
      <c r="C1055" s="291"/>
      <c r="D1055" s="429" t="s">
        <v>108</v>
      </c>
      <c r="E1055" s="516">
        <f>SUM(E1056:E1060)</f>
        <v>4965173.9399999995</v>
      </c>
      <c r="F1055" s="508">
        <f>SUM(F1056:F1060)</f>
        <v>4971366</v>
      </c>
      <c r="G1055" s="131">
        <f>SUM(G1056:G1060)</f>
        <v>5071378</v>
      </c>
      <c r="H1055" s="132">
        <f>SUM(H1056:H1060)</f>
        <v>5052886.05</v>
      </c>
      <c r="I1055" s="445">
        <f t="shared" si="74"/>
        <v>99.635366363935</v>
      </c>
      <c r="J1055" s="446">
        <f t="shared" si="75"/>
        <v>101.76654657137752</v>
      </c>
      <c r="K1055" s="292"/>
    </row>
    <row r="1056" spans="1:11" ht="12.75" customHeight="1">
      <c r="A1056" s="294"/>
      <c r="B1056" s="294"/>
      <c r="C1056" s="291"/>
      <c r="D1056" s="430" t="s">
        <v>109</v>
      </c>
      <c r="E1056" s="515">
        <f aca="true" t="shared" si="76" ref="E1056:F1058">E1072+E1102</f>
        <v>1465083.31</v>
      </c>
      <c r="F1056" s="440">
        <f t="shared" si="76"/>
        <v>1517636</v>
      </c>
      <c r="G1056" s="441">
        <f>G1072+G1102+G1065+G1095</f>
        <v>1474622</v>
      </c>
      <c r="H1056" s="442">
        <f>H1072+H1102+H1065</f>
        <v>1462667.29</v>
      </c>
      <c r="I1056" s="585">
        <f t="shared" si="74"/>
        <v>99.1893034282684</v>
      </c>
      <c r="J1056" s="586">
        <f t="shared" si="75"/>
        <v>99.83509333677414</v>
      </c>
      <c r="K1056" s="292"/>
    </row>
    <row r="1057" spans="1:11" ht="12.75" customHeight="1">
      <c r="A1057" s="294"/>
      <c r="B1057" s="294"/>
      <c r="C1057" s="291"/>
      <c r="D1057" s="430" t="s">
        <v>112</v>
      </c>
      <c r="E1057" s="515">
        <f t="shared" si="76"/>
        <v>1141075.23</v>
      </c>
      <c r="F1057" s="440">
        <f t="shared" si="76"/>
        <v>1149999</v>
      </c>
      <c r="G1057" s="441">
        <f>G1073+G1103+G1066+G1096</f>
        <v>1334118</v>
      </c>
      <c r="H1057" s="442">
        <f>H1073+H1103+H1066</f>
        <v>1332851.44</v>
      </c>
      <c r="I1057" s="585">
        <f t="shared" si="74"/>
        <v>99.90506386991255</v>
      </c>
      <c r="J1057" s="586">
        <f t="shared" si="75"/>
        <v>116.80662282012729</v>
      </c>
      <c r="K1057" s="292"/>
    </row>
    <row r="1058" spans="1:11" ht="12.75" customHeight="1">
      <c r="A1058" s="294"/>
      <c r="B1058" s="294"/>
      <c r="C1058" s="291"/>
      <c r="D1058" s="430" t="s">
        <v>110</v>
      </c>
      <c r="E1058" s="515">
        <f t="shared" si="76"/>
        <v>2323488.59</v>
      </c>
      <c r="F1058" s="440">
        <f t="shared" si="76"/>
        <v>2267995</v>
      </c>
      <c r="G1058" s="441">
        <f>G1074+G1104+G1067</f>
        <v>2224862</v>
      </c>
      <c r="H1058" s="442">
        <f>H1074+H1104+H1067</f>
        <v>2221840.51</v>
      </c>
      <c r="I1058" s="585">
        <f t="shared" si="74"/>
        <v>99.86419427362236</v>
      </c>
      <c r="J1058" s="586">
        <f t="shared" si="75"/>
        <v>95.62519564600056</v>
      </c>
      <c r="K1058" s="292"/>
    </row>
    <row r="1059" spans="1:11" ht="12.75" customHeight="1">
      <c r="A1059" s="294"/>
      <c r="B1059" s="294"/>
      <c r="C1059" s="291"/>
      <c r="D1059" s="430" t="s">
        <v>113</v>
      </c>
      <c r="E1059" s="515">
        <f>E1075</f>
        <v>35526.81</v>
      </c>
      <c r="F1059" s="440">
        <f>F1075+F1105</f>
        <v>35736</v>
      </c>
      <c r="G1059" s="441">
        <f>G1075+G1105</f>
        <v>37776</v>
      </c>
      <c r="H1059" s="442">
        <f>H1098</f>
        <v>35526.81</v>
      </c>
      <c r="I1059" s="585">
        <f t="shared" si="74"/>
        <v>94.04598157560355</v>
      </c>
      <c r="J1059" s="586">
        <f t="shared" si="75"/>
        <v>100</v>
      </c>
      <c r="K1059" s="292"/>
    </row>
    <row r="1060" spans="1:11" ht="12.75" customHeight="1">
      <c r="A1060" s="294"/>
      <c r="B1060" s="298"/>
      <c r="C1060" s="291"/>
      <c r="D1060" s="349" t="s">
        <v>115</v>
      </c>
      <c r="E1060" s="42">
        <v>0</v>
      </c>
      <c r="F1060" s="443">
        <v>0</v>
      </c>
      <c r="G1060" s="41">
        <v>0</v>
      </c>
      <c r="H1060" s="444">
        <v>0</v>
      </c>
      <c r="I1060" s="585">
        <v>0</v>
      </c>
      <c r="J1060" s="586">
        <v>0</v>
      </c>
      <c r="K1060" s="292"/>
    </row>
    <row r="1061" spans="1:11" ht="12.75" customHeight="1">
      <c r="A1061" s="321"/>
      <c r="B1061" s="310">
        <v>85504</v>
      </c>
      <c r="C1061" s="308"/>
      <c r="D1061" s="309" t="s">
        <v>184</v>
      </c>
      <c r="E1061" s="579">
        <v>0</v>
      </c>
      <c r="F1061" s="580">
        <v>0</v>
      </c>
      <c r="G1061" s="581">
        <f>G1064</f>
        <v>44640</v>
      </c>
      <c r="H1061" s="582">
        <f>H1064</f>
        <v>43090</v>
      </c>
      <c r="I1061" s="575">
        <f>H1061/G1061*100</f>
        <v>96.52777777777779</v>
      </c>
      <c r="J1061" s="576">
        <v>0</v>
      </c>
      <c r="K1061" s="292"/>
    </row>
    <row r="1062" spans="1:11" ht="12.75" customHeight="1">
      <c r="A1062" s="322"/>
      <c r="B1062" s="310"/>
      <c r="C1062" s="308"/>
      <c r="D1062" s="356" t="s">
        <v>91</v>
      </c>
      <c r="E1062" s="571"/>
      <c r="F1062" s="572"/>
      <c r="G1062" s="573"/>
      <c r="H1062" s="574"/>
      <c r="I1062" s="575"/>
      <c r="J1062" s="576"/>
      <c r="K1062" s="292"/>
    </row>
    <row r="1063" spans="1:11" ht="12.75" customHeight="1">
      <c r="A1063" s="322"/>
      <c r="B1063" s="310"/>
      <c r="C1063" s="308"/>
      <c r="D1063" s="285" t="s">
        <v>111</v>
      </c>
      <c r="E1063" s="579">
        <v>0</v>
      </c>
      <c r="F1063" s="580">
        <v>0</v>
      </c>
      <c r="G1063" s="581">
        <v>0</v>
      </c>
      <c r="H1063" s="582">
        <v>0</v>
      </c>
      <c r="I1063" s="575">
        <v>0</v>
      </c>
      <c r="J1063" s="576">
        <v>0</v>
      </c>
      <c r="K1063" s="292"/>
    </row>
    <row r="1064" spans="1:11" ht="12.75" customHeight="1">
      <c r="A1064" s="322"/>
      <c r="B1064" s="310"/>
      <c r="C1064" s="308"/>
      <c r="D1064" s="285" t="s">
        <v>107</v>
      </c>
      <c r="E1064" s="579">
        <v>0</v>
      </c>
      <c r="F1064" s="580">
        <v>0</v>
      </c>
      <c r="G1064" s="581">
        <f>SUM(G1065:G1068)</f>
        <v>44640</v>
      </c>
      <c r="H1064" s="582">
        <f>SUM(H1065:H1067)</f>
        <v>43090</v>
      </c>
      <c r="I1064" s="575">
        <f>H1064/G1064*100</f>
        <v>96.52777777777779</v>
      </c>
      <c r="J1064" s="576">
        <v>0</v>
      </c>
      <c r="K1064" s="292"/>
    </row>
    <row r="1065" spans="1:11" ht="12.75" customHeight="1">
      <c r="A1065" s="322"/>
      <c r="B1065" s="310"/>
      <c r="C1065" s="308"/>
      <c r="D1065" s="315" t="s">
        <v>109</v>
      </c>
      <c r="E1065" s="571">
        <v>0</v>
      </c>
      <c r="F1065" s="572">
        <v>0</v>
      </c>
      <c r="G1065" s="573">
        <v>1162</v>
      </c>
      <c r="H1065" s="574">
        <v>1112</v>
      </c>
      <c r="I1065" s="577">
        <v>96.52777777777779</v>
      </c>
      <c r="J1065" s="578">
        <v>0</v>
      </c>
      <c r="K1065" s="292"/>
    </row>
    <row r="1066" spans="1:11" ht="12.75" customHeight="1">
      <c r="A1066" s="322"/>
      <c r="B1066" s="310"/>
      <c r="C1066" s="308"/>
      <c r="D1066" s="315" t="s">
        <v>112</v>
      </c>
      <c r="E1066" s="571">
        <v>0</v>
      </c>
      <c r="F1066" s="572">
        <v>0</v>
      </c>
      <c r="G1066" s="573">
        <v>278</v>
      </c>
      <c r="H1066" s="574">
        <v>278</v>
      </c>
      <c r="I1066" s="577">
        <v>96.52777777777779</v>
      </c>
      <c r="J1066" s="578">
        <v>0</v>
      </c>
      <c r="K1066" s="292"/>
    </row>
    <row r="1067" spans="1:11" ht="12.75" customHeight="1">
      <c r="A1067" s="322"/>
      <c r="B1067" s="310"/>
      <c r="C1067" s="308"/>
      <c r="D1067" s="315" t="s">
        <v>110</v>
      </c>
      <c r="E1067" s="571">
        <v>0</v>
      </c>
      <c r="F1067" s="572">
        <v>0</v>
      </c>
      <c r="G1067" s="573">
        <v>43200</v>
      </c>
      <c r="H1067" s="574">
        <v>41700</v>
      </c>
      <c r="I1067" s="577">
        <v>96.52777777777779</v>
      </c>
      <c r="J1067" s="578">
        <v>0</v>
      </c>
      <c r="K1067" s="292"/>
    </row>
    <row r="1068" spans="1:11" ht="12.75" customHeight="1">
      <c r="A1068" s="322"/>
      <c r="B1068" s="310"/>
      <c r="C1068" s="308"/>
      <c r="D1068" s="488" t="s">
        <v>113</v>
      </c>
      <c r="E1068" s="571">
        <v>0</v>
      </c>
      <c r="F1068" s="572">
        <v>0</v>
      </c>
      <c r="G1068" s="573">
        <v>0</v>
      </c>
      <c r="H1068" s="574">
        <v>0</v>
      </c>
      <c r="I1068" s="577">
        <v>0</v>
      </c>
      <c r="J1068" s="578">
        <v>0</v>
      </c>
      <c r="K1068" s="292"/>
    </row>
    <row r="1069" spans="1:11" ht="12.75" customHeight="1">
      <c r="A1069" s="327"/>
      <c r="B1069" s="339">
        <v>85508</v>
      </c>
      <c r="C1069" s="284"/>
      <c r="D1069" s="302" t="s">
        <v>156</v>
      </c>
      <c r="E1069" s="63">
        <f>E1071</f>
        <v>2724109.65</v>
      </c>
      <c r="F1069" s="431">
        <f>F1070+F1071</f>
        <v>2669422</v>
      </c>
      <c r="G1069" s="64">
        <f>G1071</f>
        <v>2610538</v>
      </c>
      <c r="H1069" s="432">
        <f>H1071</f>
        <v>2594862.86</v>
      </c>
      <c r="I1069" s="433">
        <f t="shared" si="74"/>
        <v>99.39954369559071</v>
      </c>
      <c r="J1069" s="434">
        <f>H1069/E1069*100</f>
        <v>95.25544832602462</v>
      </c>
      <c r="K1069" s="292"/>
    </row>
    <row r="1070" spans="1:11" ht="12.75" customHeight="1">
      <c r="A1070" s="327"/>
      <c r="B1070" s="345"/>
      <c r="C1070" s="284"/>
      <c r="D1070" s="285" t="s">
        <v>111</v>
      </c>
      <c r="E1070" s="63">
        <v>0</v>
      </c>
      <c r="F1070" s="431">
        <v>0</v>
      </c>
      <c r="G1070" s="64">
        <v>0</v>
      </c>
      <c r="H1070" s="432">
        <v>0</v>
      </c>
      <c r="I1070" s="433">
        <v>0</v>
      </c>
      <c r="J1070" s="434">
        <v>0</v>
      </c>
      <c r="K1070" s="292"/>
    </row>
    <row r="1071" spans="1:11" ht="12.75" customHeight="1">
      <c r="A1071" s="327"/>
      <c r="B1071" s="345"/>
      <c r="C1071" s="284"/>
      <c r="D1071" s="285" t="s">
        <v>107</v>
      </c>
      <c r="E1071" s="63">
        <f>SUM(E1072:E1075)</f>
        <v>2724109.65</v>
      </c>
      <c r="F1071" s="431">
        <f>SUM(F1072:F1075)</f>
        <v>2669422</v>
      </c>
      <c r="G1071" s="64">
        <f>SUM(G1072:G1075)</f>
        <v>2610538</v>
      </c>
      <c r="H1071" s="432">
        <f>SUM(H1072:H1075)</f>
        <v>2594862.86</v>
      </c>
      <c r="I1071" s="433">
        <f t="shared" si="74"/>
        <v>99.39954369559071</v>
      </c>
      <c r="J1071" s="434">
        <f aca="true" t="shared" si="77" ref="J1071:J1112">H1071/E1071*100</f>
        <v>95.25544832602462</v>
      </c>
      <c r="K1071" s="292"/>
    </row>
    <row r="1072" spans="1:11" ht="12.75" customHeight="1">
      <c r="A1072" s="327"/>
      <c r="B1072" s="345"/>
      <c r="C1072" s="284"/>
      <c r="D1072" s="315" t="s">
        <v>109</v>
      </c>
      <c r="E1072" s="510">
        <f aca="true" t="shared" si="78" ref="E1072:H1074">E1079</f>
        <v>286139.29</v>
      </c>
      <c r="F1072" s="509">
        <f t="shared" si="78"/>
        <v>273046</v>
      </c>
      <c r="G1072" s="494">
        <f t="shared" si="78"/>
        <v>230756</v>
      </c>
      <c r="H1072" s="510">
        <f t="shared" si="78"/>
        <v>218852.12</v>
      </c>
      <c r="I1072" s="451">
        <f t="shared" si="74"/>
        <v>94.84135623775764</v>
      </c>
      <c r="J1072" s="434">
        <f t="shared" si="77"/>
        <v>76.48447020330553</v>
      </c>
      <c r="K1072" s="292"/>
    </row>
    <row r="1073" spans="1:11" ht="12.75" customHeight="1">
      <c r="A1073" s="327"/>
      <c r="B1073" s="345"/>
      <c r="C1073" s="284"/>
      <c r="D1073" s="315" t="s">
        <v>112</v>
      </c>
      <c r="E1073" s="510">
        <f>E1080</f>
        <v>209985.07</v>
      </c>
      <c r="F1073" s="509">
        <f t="shared" si="78"/>
        <v>210825</v>
      </c>
      <c r="G1073" s="494">
        <f t="shared" si="78"/>
        <v>300745</v>
      </c>
      <c r="H1073" s="510">
        <f t="shared" si="78"/>
        <v>300744.78</v>
      </c>
      <c r="I1073" s="451">
        <f t="shared" si="74"/>
        <v>99.99992684832667</v>
      </c>
      <c r="J1073" s="434">
        <f t="shared" si="77"/>
        <v>143.22198240093928</v>
      </c>
      <c r="K1073" s="292"/>
    </row>
    <row r="1074" spans="1:11" ht="12.75" customHeight="1">
      <c r="A1074" s="327"/>
      <c r="B1074" s="345"/>
      <c r="C1074" s="284"/>
      <c r="D1074" s="315" t="s">
        <v>110</v>
      </c>
      <c r="E1074" s="510">
        <f>E1081</f>
        <v>2192458.48</v>
      </c>
      <c r="F1074" s="509">
        <f t="shared" si="78"/>
        <v>2149815</v>
      </c>
      <c r="G1074" s="494">
        <f t="shared" si="78"/>
        <v>2041261</v>
      </c>
      <c r="H1074" s="510">
        <f t="shared" si="78"/>
        <v>2039739.15</v>
      </c>
      <c r="I1074" s="451">
        <f t="shared" si="74"/>
        <v>99.92544559465938</v>
      </c>
      <c r="J1074" s="434">
        <f t="shared" si="77"/>
        <v>93.0343342237432</v>
      </c>
      <c r="K1074" s="292"/>
    </row>
    <row r="1075" spans="1:11" ht="12.75" customHeight="1">
      <c r="A1075" s="327"/>
      <c r="B1075" s="345"/>
      <c r="C1075" s="328"/>
      <c r="D1075" s="488" t="s">
        <v>113</v>
      </c>
      <c r="E1075" s="510">
        <f>E1098</f>
        <v>35526.81</v>
      </c>
      <c r="F1075" s="509">
        <f>F1098</f>
        <v>35736</v>
      </c>
      <c r="G1075" s="494">
        <f>G1098</f>
        <v>37776</v>
      </c>
      <c r="H1075" s="510">
        <f>H1098</f>
        <v>35526.81</v>
      </c>
      <c r="I1075" s="451">
        <v>0</v>
      </c>
      <c r="J1075" s="434">
        <v>0</v>
      </c>
      <c r="K1075" s="292"/>
    </row>
    <row r="1076" spans="1:11" ht="12.75" customHeight="1">
      <c r="A1076" s="327"/>
      <c r="B1076" s="327"/>
      <c r="C1076" s="288"/>
      <c r="D1076" s="356" t="s">
        <v>91</v>
      </c>
      <c r="E1076" s="493">
        <f>E1078</f>
        <v>2688582.84</v>
      </c>
      <c r="F1076" s="435">
        <f>F1077+F1078</f>
        <v>2633686</v>
      </c>
      <c r="G1076" s="436">
        <f>G1078</f>
        <v>2572762</v>
      </c>
      <c r="H1076" s="437">
        <f>H1078</f>
        <v>2559336.05</v>
      </c>
      <c r="I1076" s="438">
        <f>H1076/G1076*100</f>
        <v>99.47815033026762</v>
      </c>
      <c r="J1076" s="434">
        <f t="shared" si="77"/>
        <v>95.19275403840635</v>
      </c>
      <c r="K1076" s="292"/>
    </row>
    <row r="1077" spans="1:11" ht="12.75" customHeight="1">
      <c r="A1077" s="327"/>
      <c r="B1077" s="327"/>
      <c r="C1077" s="288"/>
      <c r="D1077" s="313" t="s">
        <v>111</v>
      </c>
      <c r="E1077" s="63">
        <v>0</v>
      </c>
      <c r="F1077" s="431">
        <v>0</v>
      </c>
      <c r="G1077" s="64">
        <v>0</v>
      </c>
      <c r="H1077" s="432">
        <v>0</v>
      </c>
      <c r="I1077" s="433">
        <v>0</v>
      </c>
      <c r="J1077" s="434">
        <v>0</v>
      </c>
      <c r="K1077" s="292"/>
    </row>
    <row r="1078" spans="1:11" ht="12.75" customHeight="1">
      <c r="A1078" s="327"/>
      <c r="B1078" s="327"/>
      <c r="C1078" s="288"/>
      <c r="D1078" s="313" t="s">
        <v>107</v>
      </c>
      <c r="E1078" s="63">
        <f>E1079+E1080+E1081</f>
        <v>2688582.84</v>
      </c>
      <c r="F1078" s="431">
        <f>SUM(F1079:F1081)</f>
        <v>2633686</v>
      </c>
      <c r="G1078" s="64">
        <f>SUM(G1079:G1081)</f>
        <v>2572762</v>
      </c>
      <c r="H1078" s="432">
        <f>SUM(H1079:H1081)</f>
        <v>2559336.05</v>
      </c>
      <c r="I1078" s="433">
        <f>H1078/G1078*100</f>
        <v>99.47815033026762</v>
      </c>
      <c r="J1078" s="434">
        <f t="shared" si="77"/>
        <v>95.19275403840635</v>
      </c>
      <c r="K1078" s="292"/>
    </row>
    <row r="1079" spans="1:11" ht="12.75" customHeight="1">
      <c r="A1079" s="327"/>
      <c r="B1079" s="327"/>
      <c r="C1079" s="288"/>
      <c r="D1079" s="311" t="s">
        <v>109</v>
      </c>
      <c r="E1079" s="31">
        <v>286139.29</v>
      </c>
      <c r="F1079" s="32">
        <v>273046</v>
      </c>
      <c r="G1079" s="32">
        <v>230756</v>
      </c>
      <c r="H1079" s="510">
        <v>218852.12</v>
      </c>
      <c r="I1079" s="451">
        <f>H1079/G1079*100</f>
        <v>94.84135623775764</v>
      </c>
      <c r="J1079" s="434">
        <f t="shared" si="77"/>
        <v>76.48447020330553</v>
      </c>
      <c r="K1079" s="292"/>
    </row>
    <row r="1080" spans="1:11" ht="12.75" customHeight="1">
      <c r="A1080" s="327"/>
      <c r="B1080" s="327"/>
      <c r="C1080" s="288"/>
      <c r="D1080" s="311" t="s">
        <v>112</v>
      </c>
      <c r="E1080" s="31">
        <v>209985.07</v>
      </c>
      <c r="F1080" s="32">
        <v>210825</v>
      </c>
      <c r="G1080" s="32">
        <v>300745</v>
      </c>
      <c r="H1080" s="510">
        <v>300744.78</v>
      </c>
      <c r="I1080" s="451">
        <f>H1080/G1080*100</f>
        <v>99.99992684832667</v>
      </c>
      <c r="J1080" s="434">
        <f t="shared" si="77"/>
        <v>143.22198240093928</v>
      </c>
      <c r="K1080" s="292"/>
    </row>
    <row r="1081" spans="1:11" ht="12.75" customHeight="1">
      <c r="A1081" s="352"/>
      <c r="B1081" s="352"/>
      <c r="C1081" s="332"/>
      <c r="D1081" s="311" t="s">
        <v>110</v>
      </c>
      <c r="E1081" s="513">
        <v>2192458.48</v>
      </c>
      <c r="F1081" s="512">
        <v>2149815</v>
      </c>
      <c r="G1081" s="32">
        <v>2041261</v>
      </c>
      <c r="H1081" s="513">
        <v>2039739.15</v>
      </c>
      <c r="I1081" s="33">
        <f>H1081/G1081*100</f>
        <v>99.92544559465938</v>
      </c>
      <c r="J1081" s="56">
        <f t="shared" si="77"/>
        <v>93.0343342237432</v>
      </c>
      <c r="K1081" s="292"/>
    </row>
    <row r="1082" spans="1:11" ht="12.75" customHeight="1">
      <c r="A1082" s="318"/>
      <c r="B1082" s="318"/>
      <c r="C1082" s="318"/>
      <c r="D1082" s="370"/>
      <c r="E1082" s="462"/>
      <c r="F1082" s="203"/>
      <c r="G1082" s="203"/>
      <c r="H1082" s="462"/>
      <c r="I1082" s="205"/>
      <c r="J1082" s="566"/>
      <c r="K1082" s="292"/>
    </row>
    <row r="1083" spans="1:11" ht="12.75" customHeight="1">
      <c r="A1083" s="318"/>
      <c r="B1083" s="318"/>
      <c r="C1083" s="318"/>
      <c r="D1083" s="370"/>
      <c r="E1083" s="462"/>
      <c r="F1083" s="203"/>
      <c r="G1083" s="203"/>
      <c r="H1083" s="462"/>
      <c r="I1083" s="205"/>
      <c r="J1083" s="566"/>
      <c r="K1083" s="292"/>
    </row>
    <row r="1084" spans="1:11" ht="12.75" customHeight="1">
      <c r="A1084" s="318"/>
      <c r="B1084" s="318"/>
      <c r="C1084" s="318"/>
      <c r="D1084" s="370"/>
      <c r="E1084" s="462"/>
      <c r="F1084" s="203"/>
      <c r="G1084" s="203"/>
      <c r="H1084" s="462"/>
      <c r="I1084" s="205"/>
      <c r="J1084" s="566"/>
      <c r="K1084" s="292"/>
    </row>
    <row r="1085" spans="1:11" ht="12.75" customHeight="1">
      <c r="A1085" s="318"/>
      <c r="B1085" s="318"/>
      <c r="C1085" s="318"/>
      <c r="D1085" s="370"/>
      <c r="E1085" s="462"/>
      <c r="F1085" s="203"/>
      <c r="G1085" s="203"/>
      <c r="H1085" s="462"/>
      <c r="I1085" s="205"/>
      <c r="J1085" s="566"/>
      <c r="K1085" s="292"/>
    </row>
    <row r="1086" spans="1:11" ht="12.75" customHeight="1">
      <c r="A1086" s="318"/>
      <c r="B1086" s="318"/>
      <c r="C1086" s="318"/>
      <c r="D1086" s="370"/>
      <c r="E1086" s="195" t="s">
        <v>201</v>
      </c>
      <c r="F1086" s="203"/>
      <c r="G1086" s="203"/>
      <c r="H1086" s="462"/>
      <c r="I1086" s="205"/>
      <c r="J1086" s="566"/>
      <c r="K1086" s="292"/>
    </row>
    <row r="1087" spans="1:11" ht="12.75" customHeight="1">
      <c r="A1087" s="318"/>
      <c r="B1087" s="318"/>
      <c r="C1087" s="318"/>
      <c r="D1087" s="370"/>
      <c r="E1087" s="462"/>
      <c r="F1087" s="203"/>
      <c r="G1087" s="203"/>
      <c r="H1087" s="462"/>
      <c r="I1087" s="205"/>
      <c r="J1087" s="566"/>
      <c r="K1087" s="292"/>
    </row>
    <row r="1088" spans="1:11" ht="12.75" customHeight="1">
      <c r="A1088" s="250"/>
      <c r="B1088" s="251"/>
      <c r="C1088" s="250"/>
      <c r="D1088" s="252"/>
      <c r="E1088" s="253" t="s">
        <v>1</v>
      </c>
      <c r="F1088" s="254" t="s">
        <v>56</v>
      </c>
      <c r="G1088" s="255" t="s">
        <v>57</v>
      </c>
      <c r="H1088" s="253" t="s">
        <v>1</v>
      </c>
      <c r="I1088" s="256" t="s">
        <v>58</v>
      </c>
      <c r="J1088" s="257"/>
      <c r="K1088" s="292"/>
    </row>
    <row r="1089" spans="1:11" ht="12.75" customHeight="1">
      <c r="A1089" s="258" t="s">
        <v>53</v>
      </c>
      <c r="B1089" s="259" t="s">
        <v>54</v>
      </c>
      <c r="C1089" s="258" t="s">
        <v>2</v>
      </c>
      <c r="D1089" s="260" t="s">
        <v>55</v>
      </c>
      <c r="E1089" s="261" t="s">
        <v>153</v>
      </c>
      <c r="F1089" s="262" t="s">
        <v>59</v>
      </c>
      <c r="G1089" s="263" t="s">
        <v>60</v>
      </c>
      <c r="H1089" s="261" t="s">
        <v>178</v>
      </c>
      <c r="I1089" s="264"/>
      <c r="J1089" s="265"/>
      <c r="K1089" s="292"/>
    </row>
    <row r="1090" spans="1:11" ht="12.75" customHeight="1">
      <c r="A1090" s="266"/>
      <c r="B1090" s="267"/>
      <c r="C1090" s="266"/>
      <c r="D1090" s="268"/>
      <c r="E1090" s="269"/>
      <c r="F1090" s="270" t="s">
        <v>177</v>
      </c>
      <c r="G1090" s="271" t="s">
        <v>61</v>
      </c>
      <c r="H1090" s="269"/>
      <c r="I1090" s="272" t="s">
        <v>62</v>
      </c>
      <c r="J1090" s="273" t="s">
        <v>63</v>
      </c>
      <c r="K1090" s="292"/>
    </row>
    <row r="1091" spans="1:11" ht="12.75" customHeight="1">
      <c r="A1091" s="274">
        <v>1</v>
      </c>
      <c r="B1091" s="275">
        <v>2</v>
      </c>
      <c r="C1091" s="275">
        <v>3</v>
      </c>
      <c r="D1091" s="275">
        <v>4</v>
      </c>
      <c r="E1091" s="276">
        <v>5</v>
      </c>
      <c r="F1091" s="276">
        <v>6</v>
      </c>
      <c r="G1091" s="276">
        <v>7</v>
      </c>
      <c r="H1091" s="277">
        <v>8</v>
      </c>
      <c r="I1091" s="278">
        <v>9</v>
      </c>
      <c r="J1091" s="279">
        <v>10</v>
      </c>
      <c r="K1091" s="292"/>
    </row>
    <row r="1092" spans="1:11" ht="12.75" customHeight="1">
      <c r="A1092" s="354"/>
      <c r="B1092" s="287"/>
      <c r="C1092" s="288"/>
      <c r="D1092" s="356" t="s">
        <v>69</v>
      </c>
      <c r="E1092" s="439">
        <v>0</v>
      </c>
      <c r="F1092" s="435">
        <f>F1094</f>
        <v>35736</v>
      </c>
      <c r="G1092" s="436">
        <f>G1094</f>
        <v>37776</v>
      </c>
      <c r="H1092" s="437">
        <f>H1094</f>
        <v>35526.81</v>
      </c>
      <c r="I1092" s="438">
        <f aca="true" t="shared" si="79" ref="I1092:I1111">H1092/G1092*100</f>
        <v>94.04598157560355</v>
      </c>
      <c r="J1092" s="434">
        <v>0</v>
      </c>
      <c r="K1092" s="292"/>
    </row>
    <row r="1093" spans="1:11" ht="12.75" customHeight="1">
      <c r="A1093" s="327"/>
      <c r="B1093" s="287"/>
      <c r="C1093" s="288"/>
      <c r="D1093" s="313" t="s">
        <v>111</v>
      </c>
      <c r="E1093" s="63">
        <v>0</v>
      </c>
      <c r="F1093" s="431">
        <v>0</v>
      </c>
      <c r="G1093" s="64">
        <v>0</v>
      </c>
      <c r="H1093" s="432">
        <v>0</v>
      </c>
      <c r="I1093" s="433">
        <v>0</v>
      </c>
      <c r="J1093" s="434">
        <v>0</v>
      </c>
      <c r="K1093" s="292"/>
    </row>
    <row r="1094" spans="1:11" ht="12.75" customHeight="1">
      <c r="A1094" s="327"/>
      <c r="B1094" s="287"/>
      <c r="C1094" s="288"/>
      <c r="D1094" s="313" t="s">
        <v>107</v>
      </c>
      <c r="E1094" s="63">
        <f>E1098</f>
        <v>35526.81</v>
      </c>
      <c r="F1094" s="431">
        <f>F1098</f>
        <v>35736</v>
      </c>
      <c r="G1094" s="64">
        <f>G1098</f>
        <v>37776</v>
      </c>
      <c r="H1094" s="432">
        <f>H1098</f>
        <v>35526.81</v>
      </c>
      <c r="I1094" s="433">
        <f t="shared" si="79"/>
        <v>94.04598157560355</v>
      </c>
      <c r="J1094" s="434">
        <f t="shared" si="77"/>
        <v>100</v>
      </c>
      <c r="K1094" s="292"/>
    </row>
    <row r="1095" spans="1:11" ht="12.75" customHeight="1">
      <c r="A1095" s="327"/>
      <c r="B1095" s="287"/>
      <c r="C1095" s="288"/>
      <c r="D1095" s="311" t="s">
        <v>109</v>
      </c>
      <c r="E1095" s="493">
        <v>0</v>
      </c>
      <c r="F1095" s="509">
        <v>0</v>
      </c>
      <c r="G1095" s="494">
        <v>0</v>
      </c>
      <c r="H1095" s="510">
        <v>0</v>
      </c>
      <c r="I1095" s="451">
        <v>0</v>
      </c>
      <c r="J1095" s="434">
        <v>0</v>
      </c>
      <c r="K1095" s="292"/>
    </row>
    <row r="1096" spans="1:11" ht="12.75" customHeight="1">
      <c r="A1096" s="327"/>
      <c r="B1096" s="287"/>
      <c r="C1096" s="288"/>
      <c r="D1096" s="311" t="s">
        <v>112</v>
      </c>
      <c r="E1096" s="493">
        <v>0</v>
      </c>
      <c r="F1096" s="509">
        <v>0</v>
      </c>
      <c r="G1096" s="494">
        <v>0</v>
      </c>
      <c r="H1096" s="510">
        <v>0</v>
      </c>
      <c r="I1096" s="451">
        <v>0</v>
      </c>
      <c r="J1096" s="434">
        <v>0</v>
      </c>
      <c r="K1096" s="292"/>
    </row>
    <row r="1097" spans="1:11" ht="12.75" customHeight="1">
      <c r="A1097" s="327"/>
      <c r="B1097" s="287"/>
      <c r="C1097" s="288"/>
      <c r="D1097" s="311" t="s">
        <v>110</v>
      </c>
      <c r="E1097" s="493">
        <v>0</v>
      </c>
      <c r="F1097" s="509">
        <v>0</v>
      </c>
      <c r="G1097" s="494">
        <v>0</v>
      </c>
      <c r="H1097" s="510">
        <v>0</v>
      </c>
      <c r="I1097" s="451">
        <v>0</v>
      </c>
      <c r="J1097" s="434">
        <v>0</v>
      </c>
      <c r="K1097" s="292"/>
    </row>
    <row r="1098" spans="1:11" ht="12.75" customHeight="1">
      <c r="A1098" s="327"/>
      <c r="B1098" s="350"/>
      <c r="C1098" s="332"/>
      <c r="D1098" s="311" t="s">
        <v>113</v>
      </c>
      <c r="E1098" s="31">
        <f>H1098</f>
        <v>35526.81</v>
      </c>
      <c r="F1098" s="512">
        <v>35736</v>
      </c>
      <c r="G1098" s="32">
        <v>37776</v>
      </c>
      <c r="H1098" s="513">
        <v>35526.81</v>
      </c>
      <c r="I1098" s="33">
        <f t="shared" si="79"/>
        <v>94.04598157560355</v>
      </c>
      <c r="J1098" s="434">
        <f t="shared" si="77"/>
        <v>100</v>
      </c>
      <c r="K1098" s="292"/>
    </row>
    <row r="1099" spans="1:11" ht="12.75" customHeight="1">
      <c r="A1099" s="327"/>
      <c r="B1099" s="326">
        <v>85510</v>
      </c>
      <c r="C1099" s="284"/>
      <c r="D1099" s="302" t="s">
        <v>157</v>
      </c>
      <c r="E1099" s="63">
        <f>E1100+E1101</f>
        <v>2241064.2899999996</v>
      </c>
      <c r="F1099" s="431">
        <f>F1100+F1101</f>
        <v>2301944</v>
      </c>
      <c r="G1099" s="64">
        <f>G1100+G1101</f>
        <v>2416200</v>
      </c>
      <c r="H1099" s="432">
        <f>H1100+H1101</f>
        <v>2414933.19</v>
      </c>
      <c r="I1099" s="433">
        <f t="shared" si="79"/>
        <v>99.94757015147752</v>
      </c>
      <c r="J1099" s="511">
        <f t="shared" si="77"/>
        <v>107.75831825868771</v>
      </c>
      <c r="K1099" s="292"/>
    </row>
    <row r="1100" spans="1:11" ht="12.75" customHeight="1">
      <c r="A1100" s="327"/>
      <c r="B1100" s="326"/>
      <c r="C1100" s="284"/>
      <c r="D1100" s="285" t="s">
        <v>111</v>
      </c>
      <c r="E1100" s="432">
        <f>E1107</f>
        <v>0</v>
      </c>
      <c r="F1100" s="431">
        <f>F1107</f>
        <v>0</v>
      </c>
      <c r="G1100" s="64">
        <f>G1107</f>
        <v>0</v>
      </c>
      <c r="H1100" s="432">
        <f>H1107</f>
        <v>0</v>
      </c>
      <c r="I1100" s="433">
        <v>0</v>
      </c>
      <c r="J1100" s="511">
        <v>0</v>
      </c>
      <c r="K1100" s="292"/>
    </row>
    <row r="1101" spans="1:11" ht="12.75" customHeight="1">
      <c r="A1101" s="327"/>
      <c r="B1101" s="326"/>
      <c r="C1101" s="284"/>
      <c r="D1101" s="285" t="s">
        <v>107</v>
      </c>
      <c r="E1101" s="63">
        <f>SUM(E1102:E1105)</f>
        <v>2241064.2899999996</v>
      </c>
      <c r="F1101" s="431">
        <f>SUM(F1102:F1105)</f>
        <v>2301944</v>
      </c>
      <c r="G1101" s="64">
        <f>SUM(G1102:G1105)</f>
        <v>2416200</v>
      </c>
      <c r="H1101" s="432">
        <f>SUM(H1102:H1105)</f>
        <v>2414933.19</v>
      </c>
      <c r="I1101" s="433">
        <f t="shared" si="79"/>
        <v>99.94757015147752</v>
      </c>
      <c r="J1101" s="511">
        <f t="shared" si="77"/>
        <v>107.75831825868771</v>
      </c>
      <c r="K1101" s="292"/>
    </row>
    <row r="1102" spans="1:11" ht="12.75" customHeight="1">
      <c r="A1102" s="327"/>
      <c r="B1102" s="326"/>
      <c r="C1102" s="284"/>
      <c r="D1102" s="315" t="s">
        <v>109</v>
      </c>
      <c r="E1102" s="510">
        <f>E1109</f>
        <v>1178944.02</v>
      </c>
      <c r="F1102" s="509">
        <f aca="true" t="shared" si="80" ref="F1102:G1104">F1109+F1115</f>
        <v>1244590</v>
      </c>
      <c r="G1102" s="494">
        <f t="shared" si="80"/>
        <v>1242704</v>
      </c>
      <c r="H1102" s="510">
        <f>H1109</f>
        <v>1242703.17</v>
      </c>
      <c r="I1102" s="451">
        <f t="shared" si="79"/>
        <v>99.99993321016106</v>
      </c>
      <c r="J1102" s="511">
        <f t="shared" si="77"/>
        <v>105.40815754763318</v>
      </c>
      <c r="K1102" s="292"/>
    </row>
    <row r="1103" spans="1:11" ht="12.75" customHeight="1">
      <c r="A1103" s="327"/>
      <c r="B1103" s="326"/>
      <c r="C1103" s="284"/>
      <c r="D1103" s="315" t="s">
        <v>112</v>
      </c>
      <c r="E1103" s="510">
        <f>E1110+E1116</f>
        <v>931090.1599999999</v>
      </c>
      <c r="F1103" s="509">
        <f t="shared" si="80"/>
        <v>939174</v>
      </c>
      <c r="G1103" s="494">
        <f t="shared" si="80"/>
        <v>1033095</v>
      </c>
      <c r="H1103" s="510">
        <f>H1110+H1116</f>
        <v>1031828.66</v>
      </c>
      <c r="I1103" s="451">
        <f t="shared" si="79"/>
        <v>99.87742269587986</v>
      </c>
      <c r="J1103" s="511">
        <f t="shared" si="77"/>
        <v>110.81941409411952</v>
      </c>
      <c r="K1103" s="292"/>
    </row>
    <row r="1104" spans="1:11" ht="12.75" customHeight="1">
      <c r="A1104" s="327"/>
      <c r="B1104" s="326"/>
      <c r="C1104" s="284"/>
      <c r="D1104" s="315" t="s">
        <v>110</v>
      </c>
      <c r="E1104" s="510">
        <f>E1117+E1111</f>
        <v>131030.10999999999</v>
      </c>
      <c r="F1104" s="509">
        <f t="shared" si="80"/>
        <v>118180</v>
      </c>
      <c r="G1104" s="494">
        <f t="shared" si="80"/>
        <v>140401</v>
      </c>
      <c r="H1104" s="510">
        <f>H1117+H1111</f>
        <v>140401.36000000002</v>
      </c>
      <c r="I1104" s="451">
        <f t="shared" si="79"/>
        <v>100.00025640843016</v>
      </c>
      <c r="J1104" s="511">
        <f t="shared" si="77"/>
        <v>107.15198209022341</v>
      </c>
      <c r="K1104" s="292"/>
    </row>
    <row r="1105" spans="1:11" ht="12.75" customHeight="1">
      <c r="A1105" s="327"/>
      <c r="B1105" s="326"/>
      <c r="C1105" s="328"/>
      <c r="D1105" s="488" t="s">
        <v>113</v>
      </c>
      <c r="E1105" s="510">
        <v>0</v>
      </c>
      <c r="F1105" s="509">
        <v>0</v>
      </c>
      <c r="G1105" s="494">
        <v>0</v>
      </c>
      <c r="H1105" s="510">
        <v>0</v>
      </c>
      <c r="I1105" s="451">
        <v>0</v>
      </c>
      <c r="J1105" s="511">
        <v>0</v>
      </c>
      <c r="K1105" s="292"/>
    </row>
    <row r="1106" spans="1:11" ht="12.75" customHeight="1">
      <c r="A1106" s="327"/>
      <c r="B1106" s="287"/>
      <c r="C1106" s="288"/>
      <c r="D1106" s="356" t="s">
        <v>158</v>
      </c>
      <c r="E1106" s="439">
        <f>E1107+E1108</f>
        <v>1546321.64</v>
      </c>
      <c r="F1106" s="435">
        <f>F1107+F1108</f>
        <v>1614020</v>
      </c>
      <c r="G1106" s="436">
        <f>G1108+G1107</f>
        <v>1622698</v>
      </c>
      <c r="H1106" s="437">
        <f>H1107+H1108</f>
        <v>1621431</v>
      </c>
      <c r="I1106" s="438">
        <f t="shared" si="79"/>
        <v>99.92192016012838</v>
      </c>
      <c r="J1106" s="511">
        <f t="shared" si="77"/>
        <v>104.85729217370327</v>
      </c>
      <c r="K1106" s="292"/>
    </row>
    <row r="1107" spans="1:11" ht="12.75" customHeight="1">
      <c r="A1107" s="327"/>
      <c r="B1107" s="287"/>
      <c r="C1107" s="288"/>
      <c r="D1107" s="313" t="s">
        <v>111</v>
      </c>
      <c r="E1107" s="63">
        <f>H1107</f>
        <v>0</v>
      </c>
      <c r="F1107" s="431">
        <v>0</v>
      </c>
      <c r="G1107" s="64">
        <v>0</v>
      </c>
      <c r="H1107" s="432">
        <v>0</v>
      </c>
      <c r="I1107" s="433">
        <v>0</v>
      </c>
      <c r="J1107" s="511">
        <v>0</v>
      </c>
      <c r="K1107" s="292"/>
    </row>
    <row r="1108" spans="1:11" ht="12.75" customHeight="1">
      <c r="A1108" s="327"/>
      <c r="B1108" s="287"/>
      <c r="C1108" s="288"/>
      <c r="D1108" s="313" t="s">
        <v>107</v>
      </c>
      <c r="E1108" s="63">
        <f>SUM(E1109:E1111)</f>
        <v>1546321.64</v>
      </c>
      <c r="F1108" s="431">
        <f>SUM(F1109:F1111)</f>
        <v>1614020</v>
      </c>
      <c r="G1108" s="64">
        <f>SUM(G1109:G1111)</f>
        <v>1622698</v>
      </c>
      <c r="H1108" s="432">
        <f>SUM(H1109:H1111)</f>
        <v>1621431</v>
      </c>
      <c r="I1108" s="433">
        <f t="shared" si="79"/>
        <v>99.92192016012838</v>
      </c>
      <c r="J1108" s="511">
        <f t="shared" si="77"/>
        <v>104.85729217370327</v>
      </c>
      <c r="K1108" s="292"/>
    </row>
    <row r="1109" spans="1:11" ht="12.75" customHeight="1">
      <c r="A1109" s="327"/>
      <c r="B1109" s="287"/>
      <c r="C1109" s="288"/>
      <c r="D1109" s="311" t="s">
        <v>109</v>
      </c>
      <c r="E1109" s="510">
        <v>1178944.02</v>
      </c>
      <c r="F1109" s="509">
        <v>1244590</v>
      </c>
      <c r="G1109" s="494">
        <v>1242704</v>
      </c>
      <c r="H1109" s="510">
        <v>1242703.17</v>
      </c>
      <c r="I1109" s="451">
        <f t="shared" si="79"/>
        <v>99.99993321016106</v>
      </c>
      <c r="J1109" s="511">
        <f t="shared" si="77"/>
        <v>105.40815754763318</v>
      </c>
      <c r="K1109" s="292"/>
    </row>
    <row r="1110" spans="1:11" ht="12.75" customHeight="1">
      <c r="A1110" s="327"/>
      <c r="B1110" s="287"/>
      <c r="C1110" s="288"/>
      <c r="D1110" s="311" t="s">
        <v>112</v>
      </c>
      <c r="E1110" s="510">
        <v>354502.44</v>
      </c>
      <c r="F1110" s="509">
        <v>356250</v>
      </c>
      <c r="G1110" s="494">
        <v>366828</v>
      </c>
      <c r="H1110" s="510">
        <v>365561.85</v>
      </c>
      <c r="I1110" s="451">
        <f t="shared" si="79"/>
        <v>99.65483823481304</v>
      </c>
      <c r="J1110" s="511">
        <f t="shared" si="77"/>
        <v>103.11969926074416</v>
      </c>
      <c r="K1110" s="292"/>
    </row>
    <row r="1111" spans="1:11" ht="12.75" customHeight="1">
      <c r="A1111" s="327"/>
      <c r="B1111" s="287"/>
      <c r="C1111" s="288"/>
      <c r="D1111" s="311" t="s">
        <v>110</v>
      </c>
      <c r="E1111" s="510">
        <v>12875.18</v>
      </c>
      <c r="F1111" s="509">
        <v>13180</v>
      </c>
      <c r="G1111" s="494">
        <v>13166</v>
      </c>
      <c r="H1111" s="510">
        <v>13165.98</v>
      </c>
      <c r="I1111" s="451">
        <f t="shared" si="79"/>
        <v>99.99984809357436</v>
      </c>
      <c r="J1111" s="511">
        <f t="shared" si="77"/>
        <v>102.25860920002671</v>
      </c>
      <c r="K1111" s="292"/>
    </row>
    <row r="1112" spans="1:11" ht="12.75" customHeight="1">
      <c r="A1112" s="327"/>
      <c r="B1112" s="287"/>
      <c r="C1112" s="288"/>
      <c r="D1112" s="356" t="s">
        <v>91</v>
      </c>
      <c r="E1112" s="439">
        <f>E1114</f>
        <v>694742.6499999999</v>
      </c>
      <c r="F1112" s="435">
        <f>F1113+F1114</f>
        <v>687924</v>
      </c>
      <c r="G1112" s="436">
        <f>G1114</f>
        <v>793502</v>
      </c>
      <c r="H1112" s="437">
        <f>H1114</f>
        <v>793502.1900000001</v>
      </c>
      <c r="I1112" s="452">
        <f>H1112/G1112*100</f>
        <v>100.00002394448913</v>
      </c>
      <c r="J1112" s="583">
        <f t="shared" si="77"/>
        <v>114.2152694958342</v>
      </c>
      <c r="K1112" s="292"/>
    </row>
    <row r="1113" spans="1:11" ht="12.75" customHeight="1">
      <c r="A1113" s="327"/>
      <c r="B1113" s="287"/>
      <c r="C1113" s="288"/>
      <c r="D1113" s="313" t="s">
        <v>111</v>
      </c>
      <c r="E1113" s="63">
        <v>0</v>
      </c>
      <c r="F1113" s="431">
        <v>0</v>
      </c>
      <c r="G1113" s="64">
        <v>0</v>
      </c>
      <c r="H1113" s="432">
        <v>0</v>
      </c>
      <c r="I1113" s="433">
        <v>0</v>
      </c>
      <c r="J1113" s="511">
        <v>0</v>
      </c>
      <c r="K1113" s="292"/>
    </row>
    <row r="1114" spans="1:11" ht="12.75" customHeight="1">
      <c r="A1114" s="327"/>
      <c r="B1114" s="287"/>
      <c r="C1114" s="288"/>
      <c r="D1114" s="313" t="s">
        <v>107</v>
      </c>
      <c r="E1114" s="63">
        <f>E1115+E1116+E1117</f>
        <v>694742.6499999999</v>
      </c>
      <c r="F1114" s="431">
        <f>F1116+F1117</f>
        <v>687924</v>
      </c>
      <c r="G1114" s="64">
        <f>SUM(G1115:G1117)</f>
        <v>793502</v>
      </c>
      <c r="H1114" s="432">
        <f>SUM(H1115:H1117)</f>
        <v>793502.1900000001</v>
      </c>
      <c r="I1114" s="433">
        <f>H1114/G1114*100</f>
        <v>100.00002394448913</v>
      </c>
      <c r="J1114" s="434">
        <f>H1114/E1114*100</f>
        <v>114.2152694958342</v>
      </c>
      <c r="K1114" s="292"/>
    </row>
    <row r="1115" spans="1:11" ht="12.75" customHeight="1">
      <c r="A1115" s="327"/>
      <c r="B1115" s="287"/>
      <c r="C1115" s="288"/>
      <c r="D1115" s="311" t="s">
        <v>109</v>
      </c>
      <c r="E1115" s="510">
        <v>0</v>
      </c>
      <c r="F1115" s="509">
        <v>0</v>
      </c>
      <c r="G1115" s="494">
        <v>0</v>
      </c>
      <c r="H1115" s="510">
        <v>0</v>
      </c>
      <c r="I1115" s="451">
        <v>0</v>
      </c>
      <c r="J1115" s="511">
        <v>0</v>
      </c>
      <c r="K1115" s="292"/>
    </row>
    <row r="1116" spans="1:11" ht="12.75" customHeight="1">
      <c r="A1116" s="327"/>
      <c r="B1116" s="287"/>
      <c r="C1116" s="288"/>
      <c r="D1116" s="311" t="s">
        <v>112</v>
      </c>
      <c r="E1116" s="510">
        <v>576587.72</v>
      </c>
      <c r="F1116" s="509">
        <v>582924</v>
      </c>
      <c r="G1116" s="494">
        <v>666267</v>
      </c>
      <c r="H1116" s="510">
        <v>666266.81</v>
      </c>
      <c r="I1116" s="451">
        <f>H1116/G1116*100</f>
        <v>99.999971482904</v>
      </c>
      <c r="J1116" s="511">
        <f>H1116/E1116*100</f>
        <v>115.5534165729371</v>
      </c>
      <c r="K1116" s="292"/>
    </row>
    <row r="1117" spans="1:11" ht="12.75" customHeight="1">
      <c r="A1117" s="352"/>
      <c r="B1117" s="287"/>
      <c r="C1117" s="288"/>
      <c r="D1117" s="567" t="s">
        <v>110</v>
      </c>
      <c r="E1117" s="510">
        <v>118154.93</v>
      </c>
      <c r="F1117" s="509">
        <v>105000</v>
      </c>
      <c r="G1117" s="494">
        <v>127235</v>
      </c>
      <c r="H1117" s="510">
        <v>127235.38</v>
      </c>
      <c r="I1117" s="451">
        <f>H1117/G1117*100</f>
        <v>100.00029865995992</v>
      </c>
      <c r="J1117" s="511">
        <f>H1117/E1117*100</f>
        <v>107.685206194951</v>
      </c>
      <c r="K1117" s="292"/>
    </row>
    <row r="1118" spans="1:11" ht="12.75" customHeight="1">
      <c r="A1118" s="294">
        <v>900</v>
      </c>
      <c r="B1118" s="290"/>
      <c r="C1118" s="319"/>
      <c r="D1118" s="342" t="s">
        <v>98</v>
      </c>
      <c r="E1118" s="507"/>
      <c r="F1118" s="508"/>
      <c r="G1118" s="131"/>
      <c r="H1118" s="132"/>
      <c r="I1118" s="584"/>
      <c r="J1118" s="532"/>
      <c r="K1118" s="292"/>
    </row>
    <row r="1119" spans="1:11" ht="12.75" customHeight="1">
      <c r="A1119" s="294"/>
      <c r="B1119" s="294"/>
      <c r="C1119" s="343"/>
      <c r="D1119" s="344" t="s">
        <v>99</v>
      </c>
      <c r="E1119" s="133">
        <f>E1120+E1121</f>
        <v>110150.13</v>
      </c>
      <c r="F1119" s="134">
        <f>F1120+F1121</f>
        <v>140700</v>
      </c>
      <c r="G1119" s="135">
        <f>G1120+G1121</f>
        <v>295256</v>
      </c>
      <c r="H1119" s="136">
        <f>H1120+H1121</f>
        <v>209272.55000000002</v>
      </c>
      <c r="I1119" s="137">
        <f>H1119/G1119*100</f>
        <v>70.87833947489636</v>
      </c>
      <c r="J1119" s="138">
        <f>H1119/E1119*100</f>
        <v>189.98847300497968</v>
      </c>
      <c r="K1119" s="292"/>
    </row>
    <row r="1120" spans="1:11" ht="12.75" customHeight="1">
      <c r="A1120" s="294"/>
      <c r="B1120" s="294"/>
      <c r="C1120" s="291"/>
      <c r="D1120" s="389" t="s">
        <v>95</v>
      </c>
      <c r="E1120" s="133">
        <f>E1130+E1137</f>
        <v>0</v>
      </c>
      <c r="F1120" s="134">
        <f>F1130+F1137</f>
        <v>0</v>
      </c>
      <c r="G1120" s="135">
        <f>G1130+G1137</f>
        <v>0</v>
      </c>
      <c r="H1120" s="136">
        <f>H1130+H1137</f>
        <v>0</v>
      </c>
      <c r="I1120" s="137">
        <v>0</v>
      </c>
      <c r="J1120" s="139">
        <v>0</v>
      </c>
      <c r="K1120" s="292"/>
    </row>
    <row r="1121" spans="1:11" ht="12.75" customHeight="1">
      <c r="A1121" s="294"/>
      <c r="B1121" s="294"/>
      <c r="C1121" s="291"/>
      <c r="D1121" s="389" t="s">
        <v>108</v>
      </c>
      <c r="E1121" s="140">
        <f>SUM(E1122:E1125)+E1126</f>
        <v>110150.13</v>
      </c>
      <c r="F1121" s="134">
        <f>SUM(F1122:F1125)</f>
        <v>140700</v>
      </c>
      <c r="G1121" s="135">
        <f>SUM(G1122:G1126)</f>
        <v>295256</v>
      </c>
      <c r="H1121" s="136">
        <f>SUM(H1122:H1126)</f>
        <v>209272.55000000002</v>
      </c>
      <c r="I1121" s="137">
        <f>H1121/G1121*100</f>
        <v>70.87833947489636</v>
      </c>
      <c r="J1121" s="139">
        <f>H1121/E1121*100</f>
        <v>189.98847300497968</v>
      </c>
      <c r="K1121" s="292"/>
    </row>
    <row r="1122" spans="1:11" ht="12.75" customHeight="1">
      <c r="A1122" s="294"/>
      <c r="B1122" s="294"/>
      <c r="C1122" s="291"/>
      <c r="D1122" s="390" t="s">
        <v>109</v>
      </c>
      <c r="E1122" s="141">
        <v>0</v>
      </c>
      <c r="F1122" s="142">
        <v>0</v>
      </c>
      <c r="G1122" s="143">
        <v>0</v>
      </c>
      <c r="H1122" s="144">
        <v>0</v>
      </c>
      <c r="I1122" s="145">
        <v>0</v>
      </c>
      <c r="J1122" s="146">
        <v>0</v>
      </c>
      <c r="K1122" s="292"/>
    </row>
    <row r="1123" spans="1:11" ht="12.75" customHeight="1">
      <c r="A1123" s="294"/>
      <c r="B1123" s="294"/>
      <c r="C1123" s="291"/>
      <c r="D1123" s="390" t="s">
        <v>112</v>
      </c>
      <c r="E1123" s="141">
        <f>E1133+E1139</f>
        <v>72052.13</v>
      </c>
      <c r="F1123" s="142">
        <f>F1133+F1139</f>
        <v>78700</v>
      </c>
      <c r="G1123" s="143">
        <f>G1133+G1139</f>
        <v>140125</v>
      </c>
      <c r="H1123" s="144">
        <f>H1133+H1139</f>
        <v>78473.95000000001</v>
      </c>
      <c r="I1123" s="145">
        <f>H1123/G1123*100</f>
        <v>56.002818911686006</v>
      </c>
      <c r="J1123" s="146">
        <f>H1123/E1123*100</f>
        <v>108.91274137211488</v>
      </c>
      <c r="K1123" s="292"/>
    </row>
    <row r="1124" spans="1:11" ht="12.75" customHeight="1">
      <c r="A1124" s="294"/>
      <c r="B1124" s="294"/>
      <c r="C1124" s="291"/>
      <c r="D1124" s="390" t="s">
        <v>110</v>
      </c>
      <c r="E1124" s="141">
        <v>0</v>
      </c>
      <c r="F1124" s="142">
        <v>0</v>
      </c>
      <c r="G1124" s="143">
        <v>0</v>
      </c>
      <c r="H1124" s="144">
        <f>H1140+H1134</f>
        <v>0</v>
      </c>
      <c r="I1124" s="145">
        <v>0</v>
      </c>
      <c r="J1124" s="146">
        <v>0</v>
      </c>
      <c r="K1124" s="292"/>
    </row>
    <row r="1125" spans="1:11" ht="12.75" customHeight="1">
      <c r="A1125" s="294"/>
      <c r="B1125" s="294"/>
      <c r="C1125" s="291"/>
      <c r="D1125" s="390" t="s">
        <v>113</v>
      </c>
      <c r="E1125" s="141">
        <f>E1135</f>
        <v>38098</v>
      </c>
      <c r="F1125" s="142">
        <f>F1135</f>
        <v>62000</v>
      </c>
      <c r="G1125" s="143">
        <f>G1135</f>
        <v>62000</v>
      </c>
      <c r="H1125" s="144">
        <f>H1141+H1135</f>
        <v>40479</v>
      </c>
      <c r="I1125" s="145">
        <f>H1125/G1125*100</f>
        <v>65.28870967741935</v>
      </c>
      <c r="J1125" s="146">
        <f>H1125/E1125*100</f>
        <v>106.24967189878734</v>
      </c>
      <c r="K1125" s="292"/>
    </row>
    <row r="1126" spans="1:11" ht="12.75" customHeight="1">
      <c r="A1126" s="298"/>
      <c r="B1126" s="298"/>
      <c r="C1126" s="291"/>
      <c r="D1126" s="296" t="s">
        <v>115</v>
      </c>
      <c r="E1126" s="144">
        <f>E1142</f>
        <v>0</v>
      </c>
      <c r="F1126" s="41">
        <v>0</v>
      </c>
      <c r="G1126" s="143">
        <f>G1142</f>
        <v>93131</v>
      </c>
      <c r="H1126" s="144">
        <f>H1142</f>
        <v>90319.6</v>
      </c>
      <c r="I1126" s="145">
        <v>0</v>
      </c>
      <c r="J1126" s="146">
        <v>0</v>
      </c>
      <c r="K1126" s="292"/>
    </row>
    <row r="1127" spans="1:11" ht="12.75" customHeight="1">
      <c r="A1127" s="354"/>
      <c r="B1127" s="328">
        <v>90019</v>
      </c>
      <c r="C1127" s="284"/>
      <c r="D1127" s="302" t="s">
        <v>123</v>
      </c>
      <c r="E1127" s="23"/>
      <c r="F1127" s="24"/>
      <c r="G1127" s="24"/>
      <c r="H1127" s="23"/>
      <c r="I1127" s="90"/>
      <c r="J1127" s="59"/>
      <c r="K1127" s="292"/>
    </row>
    <row r="1128" spans="1:11" ht="12.75" customHeight="1">
      <c r="A1128" s="327"/>
      <c r="B1128" s="326"/>
      <c r="C1128" s="284"/>
      <c r="D1128" s="302" t="s">
        <v>100</v>
      </c>
      <c r="E1128" s="23"/>
      <c r="F1128" s="24"/>
      <c r="G1128" s="24"/>
      <c r="H1128" s="23"/>
      <c r="I1128" s="90"/>
      <c r="J1128" s="59"/>
      <c r="K1128" s="292"/>
    </row>
    <row r="1129" spans="1:11" ht="12.75" customHeight="1">
      <c r="A1129" s="327"/>
      <c r="B1129" s="287"/>
      <c r="C1129" s="332"/>
      <c r="D1129" s="302" t="s">
        <v>101</v>
      </c>
      <c r="E1129" s="23">
        <f>E1130+E1131</f>
        <v>61665.009999999995</v>
      </c>
      <c r="F1129" s="24">
        <f>F1131</f>
        <v>140000</v>
      </c>
      <c r="G1129" s="24">
        <f>G1131</f>
        <v>140000</v>
      </c>
      <c r="H1129" s="23">
        <f>H1131</f>
        <v>56830.04</v>
      </c>
      <c r="I1129" s="90">
        <f>H1129/G1129*100</f>
        <v>40.592885714285714</v>
      </c>
      <c r="J1129" s="59">
        <f>H1129/E1129*100</f>
        <v>92.15929746869416</v>
      </c>
      <c r="K1129" s="292"/>
    </row>
    <row r="1130" spans="1:11" ht="12.75" customHeight="1">
      <c r="A1130" s="327"/>
      <c r="B1130" s="287"/>
      <c r="C1130" s="332"/>
      <c r="D1130" s="285" t="s">
        <v>111</v>
      </c>
      <c r="E1130" s="60">
        <v>0</v>
      </c>
      <c r="F1130" s="61">
        <v>0</v>
      </c>
      <c r="G1130" s="61">
        <v>0</v>
      </c>
      <c r="H1130" s="60">
        <v>0</v>
      </c>
      <c r="I1130" s="90">
        <v>0</v>
      </c>
      <c r="J1130" s="59">
        <v>0</v>
      </c>
      <c r="K1130" s="292"/>
    </row>
    <row r="1131" spans="1:11" ht="12.75" customHeight="1">
      <c r="A1131" s="327"/>
      <c r="B1131" s="287"/>
      <c r="C1131" s="332"/>
      <c r="D1131" s="285" t="s">
        <v>107</v>
      </c>
      <c r="E1131" s="60">
        <f>SUM(E1132:E1135)</f>
        <v>61665.009999999995</v>
      </c>
      <c r="F1131" s="61">
        <f>F1133+F1135</f>
        <v>140000</v>
      </c>
      <c r="G1131" s="61">
        <f>G1133+G1135</f>
        <v>140000</v>
      </c>
      <c r="H1131" s="60">
        <f>H1133+H1135</f>
        <v>56830.04</v>
      </c>
      <c r="I1131" s="97">
        <f>H1131/G1131*100</f>
        <v>40.592885714285714</v>
      </c>
      <c r="J1131" s="59">
        <f>H1131/E1131*100</f>
        <v>92.15929746869416</v>
      </c>
      <c r="K1131" s="292"/>
    </row>
    <row r="1132" spans="1:11" ht="12.75" customHeight="1">
      <c r="A1132" s="327"/>
      <c r="B1132" s="287"/>
      <c r="C1132" s="332"/>
      <c r="D1132" s="315" t="s">
        <v>109</v>
      </c>
      <c r="E1132" s="95">
        <v>0</v>
      </c>
      <c r="F1132" s="96">
        <v>0</v>
      </c>
      <c r="G1132" s="96"/>
      <c r="H1132" s="95">
        <v>0</v>
      </c>
      <c r="I1132" s="97">
        <v>0</v>
      </c>
      <c r="J1132" s="98">
        <v>0</v>
      </c>
      <c r="K1132" s="292"/>
    </row>
    <row r="1133" spans="1:11" ht="12.75" customHeight="1">
      <c r="A1133" s="327"/>
      <c r="B1133" s="287"/>
      <c r="C1133" s="332"/>
      <c r="D1133" s="315" t="s">
        <v>112</v>
      </c>
      <c r="E1133" s="95">
        <v>23567.01</v>
      </c>
      <c r="F1133" s="96">
        <v>78000</v>
      </c>
      <c r="G1133" s="96">
        <v>78000</v>
      </c>
      <c r="H1133" s="95">
        <v>16351.04</v>
      </c>
      <c r="I1133" s="97">
        <f>H1133/G1133*100</f>
        <v>20.962871794871795</v>
      </c>
      <c r="J1133" s="98">
        <f>H1133/E1133*100</f>
        <v>69.38105427884149</v>
      </c>
      <c r="K1133" s="292"/>
    </row>
    <row r="1134" spans="1:11" ht="12.75" customHeight="1">
      <c r="A1134" s="327"/>
      <c r="B1134" s="287"/>
      <c r="C1134" s="332"/>
      <c r="D1134" s="315" t="s">
        <v>110</v>
      </c>
      <c r="E1134" s="95">
        <v>0</v>
      </c>
      <c r="F1134" s="96">
        <v>0</v>
      </c>
      <c r="G1134" s="96">
        <v>0</v>
      </c>
      <c r="H1134" s="95">
        <v>0</v>
      </c>
      <c r="I1134" s="97">
        <v>0</v>
      </c>
      <c r="J1134" s="98">
        <v>0</v>
      </c>
      <c r="K1134" s="292"/>
    </row>
    <row r="1135" spans="1:11" ht="12.75" customHeight="1">
      <c r="A1135" s="327"/>
      <c r="B1135" s="287"/>
      <c r="C1135" s="332"/>
      <c r="D1135" s="502" t="s">
        <v>113</v>
      </c>
      <c r="E1135" s="95">
        <v>38098</v>
      </c>
      <c r="F1135" s="96">
        <v>62000</v>
      </c>
      <c r="G1135" s="96">
        <v>62000</v>
      </c>
      <c r="H1135" s="95">
        <v>40479</v>
      </c>
      <c r="I1135" s="97">
        <f>H1135/G1135*100</f>
        <v>65.28870967741935</v>
      </c>
      <c r="J1135" s="98">
        <f>H1135/E1135*100</f>
        <v>106.24967189878734</v>
      </c>
      <c r="K1135" s="292"/>
    </row>
    <row r="1136" spans="1:11" ht="12.75" customHeight="1">
      <c r="A1136" s="327"/>
      <c r="B1136" s="339">
        <v>90095</v>
      </c>
      <c r="C1136" s="284"/>
      <c r="D1136" s="302" t="s">
        <v>89</v>
      </c>
      <c r="E1136" s="60">
        <f>E1137+E1138</f>
        <v>48485.12</v>
      </c>
      <c r="F1136" s="24">
        <f>F1137+F1138</f>
        <v>700</v>
      </c>
      <c r="G1136" s="24">
        <f>G1137+G1138</f>
        <v>155256</v>
      </c>
      <c r="H1136" s="23">
        <f>H1137+H1138+H1142</f>
        <v>242762.11000000002</v>
      </c>
      <c r="I1136" s="90">
        <f aca="true" t="shared" si="81" ref="I1136:I1142">H1136/G1136*100</f>
        <v>156.362465862833</v>
      </c>
      <c r="J1136" s="59">
        <f>H1136/E1136*100</f>
        <v>500.6940479883313</v>
      </c>
      <c r="K1136" s="292"/>
    </row>
    <row r="1137" spans="1:11" ht="12.75" customHeight="1">
      <c r="A1137" s="327"/>
      <c r="B1137" s="345"/>
      <c r="C1137" s="284"/>
      <c r="D1137" s="285" t="s">
        <v>111</v>
      </c>
      <c r="E1137" s="60">
        <v>0</v>
      </c>
      <c r="F1137" s="61">
        <v>0</v>
      </c>
      <c r="G1137" s="61">
        <v>0</v>
      </c>
      <c r="H1137" s="60">
        <v>0</v>
      </c>
      <c r="I1137" s="90">
        <v>0</v>
      </c>
      <c r="J1137" s="59">
        <v>0</v>
      </c>
      <c r="K1137" s="292"/>
    </row>
    <row r="1138" spans="1:11" ht="12.75" customHeight="1">
      <c r="A1138" s="327"/>
      <c r="B1138" s="345"/>
      <c r="C1138" s="284"/>
      <c r="D1138" s="285" t="s">
        <v>107</v>
      </c>
      <c r="E1138" s="60">
        <f>E1139</f>
        <v>48485.12</v>
      </c>
      <c r="F1138" s="61">
        <f>F1139</f>
        <v>700</v>
      </c>
      <c r="G1138" s="61">
        <f>G1142+G1139</f>
        <v>155256</v>
      </c>
      <c r="H1138" s="60">
        <f>H1139+H1142</f>
        <v>152442.51</v>
      </c>
      <c r="I1138" s="90">
        <f t="shared" si="81"/>
        <v>98.18783815118258</v>
      </c>
      <c r="J1138" s="59">
        <f>H1138/E1138*100</f>
        <v>314.41091617386945</v>
      </c>
      <c r="K1138" s="292"/>
    </row>
    <row r="1139" spans="1:11" ht="12.75" customHeight="1">
      <c r="A1139" s="327"/>
      <c r="B1139" s="345"/>
      <c r="C1139" s="284"/>
      <c r="D1139" s="315" t="s">
        <v>112</v>
      </c>
      <c r="E1139" s="95">
        <v>48485.12</v>
      </c>
      <c r="F1139" s="96">
        <v>700</v>
      </c>
      <c r="G1139" s="96">
        <v>62125</v>
      </c>
      <c r="H1139" s="95">
        <v>62122.91</v>
      </c>
      <c r="I1139" s="97">
        <f t="shared" si="81"/>
        <v>99.99663581488934</v>
      </c>
      <c r="J1139" s="98">
        <f>H1139/E1139*100</f>
        <v>128.1277843594076</v>
      </c>
      <c r="K1139" s="292"/>
    </row>
    <row r="1140" spans="1:11" ht="12.75" customHeight="1">
      <c r="A1140" s="327"/>
      <c r="B1140" s="345"/>
      <c r="C1140" s="284"/>
      <c r="D1140" s="315" t="s">
        <v>110</v>
      </c>
      <c r="E1140" s="95">
        <v>0</v>
      </c>
      <c r="F1140" s="96">
        <v>0</v>
      </c>
      <c r="G1140" s="96"/>
      <c r="H1140" s="95">
        <v>0</v>
      </c>
      <c r="I1140" s="97">
        <v>0</v>
      </c>
      <c r="J1140" s="98">
        <v>0</v>
      </c>
      <c r="K1140" s="292"/>
    </row>
    <row r="1141" spans="1:11" ht="12.75" customHeight="1">
      <c r="A1141" s="327"/>
      <c r="B1141" s="345"/>
      <c r="C1141" s="284"/>
      <c r="D1141" s="315" t="s">
        <v>113</v>
      </c>
      <c r="E1141" s="95">
        <v>0</v>
      </c>
      <c r="F1141" s="96">
        <v>0</v>
      </c>
      <c r="G1141" s="96"/>
      <c r="H1141" s="95">
        <v>0</v>
      </c>
      <c r="I1141" s="97">
        <v>0</v>
      </c>
      <c r="J1141" s="98">
        <v>0</v>
      </c>
      <c r="K1141" s="292"/>
    </row>
    <row r="1142" spans="1:11" ht="12.75" customHeight="1">
      <c r="A1142" s="352"/>
      <c r="B1142" s="283"/>
      <c r="C1142" s="284"/>
      <c r="D1142" s="375" t="s">
        <v>115</v>
      </c>
      <c r="E1142" s="95">
        <v>0</v>
      </c>
      <c r="F1142" s="96">
        <v>0</v>
      </c>
      <c r="G1142" s="96">
        <v>93131</v>
      </c>
      <c r="H1142" s="95">
        <v>90319.6</v>
      </c>
      <c r="I1142" s="97">
        <f t="shared" si="81"/>
        <v>96.9812414770592</v>
      </c>
      <c r="J1142" s="98">
        <v>0</v>
      </c>
      <c r="K1142" s="292"/>
    </row>
    <row r="1143" spans="1:11" ht="12.75" customHeight="1">
      <c r="A1143" s="318"/>
      <c r="B1143" s="337"/>
      <c r="C1143" s="337"/>
      <c r="D1143" s="370"/>
      <c r="E1143" s="195"/>
      <c r="F1143" s="228"/>
      <c r="G1143" s="228"/>
      <c r="H1143" s="195"/>
      <c r="I1143" s="499"/>
      <c r="J1143" s="416"/>
      <c r="K1143" s="292"/>
    </row>
    <row r="1144" spans="1:11" ht="12.75" customHeight="1">
      <c r="A1144" s="318"/>
      <c r="B1144" s="337"/>
      <c r="C1144" s="337"/>
      <c r="D1144" s="370"/>
      <c r="E1144" s="195"/>
      <c r="F1144" s="228"/>
      <c r="G1144" s="228"/>
      <c r="H1144" s="195"/>
      <c r="I1144" s="499"/>
      <c r="J1144" s="416"/>
      <c r="K1144" s="292"/>
    </row>
    <row r="1145" spans="1:11" ht="12.75" customHeight="1">
      <c r="A1145" s="318"/>
      <c r="B1145" s="337"/>
      <c r="C1145" s="337"/>
      <c r="D1145" s="370"/>
      <c r="E1145" s="195"/>
      <c r="F1145" s="228"/>
      <c r="G1145" s="228"/>
      <c r="H1145" s="195"/>
      <c r="I1145" s="499"/>
      <c r="J1145" s="416"/>
      <c r="K1145" s="292"/>
    </row>
    <row r="1146" spans="1:11" ht="12.75" customHeight="1">
      <c r="A1146" s="318"/>
      <c r="B1146" s="337"/>
      <c r="C1146" s="337"/>
      <c r="D1146" s="370"/>
      <c r="E1146" s="195"/>
      <c r="F1146" s="228"/>
      <c r="G1146" s="228"/>
      <c r="H1146" s="195"/>
      <c r="I1146" s="499"/>
      <c r="J1146" s="416"/>
      <c r="K1146" s="292"/>
    </row>
    <row r="1147" spans="1:11" ht="12.75" customHeight="1">
      <c r="A1147" s="318"/>
      <c r="B1147" s="337"/>
      <c r="C1147" s="337"/>
      <c r="D1147" s="370"/>
      <c r="E1147" s="195"/>
      <c r="F1147" s="228"/>
      <c r="G1147" s="228"/>
      <c r="H1147" s="195"/>
      <c r="I1147" s="499"/>
      <c r="J1147" s="416"/>
      <c r="K1147" s="292"/>
    </row>
    <row r="1148" spans="1:11" ht="12.75" customHeight="1">
      <c r="A1148" s="318"/>
      <c r="B1148" s="337"/>
      <c r="C1148" s="337"/>
      <c r="D1148" s="370"/>
      <c r="E1148" s="195"/>
      <c r="F1148" s="228"/>
      <c r="G1148" s="228"/>
      <c r="H1148" s="195"/>
      <c r="I1148" s="499"/>
      <c r="J1148" s="416"/>
      <c r="K1148" s="292"/>
    </row>
    <row r="1149" spans="1:11" ht="12.75" customHeight="1">
      <c r="A1149" s="318"/>
      <c r="B1149" s="337"/>
      <c r="C1149" s="337"/>
      <c r="D1149" s="370"/>
      <c r="E1149" s="195"/>
      <c r="F1149" s="228"/>
      <c r="G1149" s="228"/>
      <c r="H1149" s="195"/>
      <c r="I1149" s="499"/>
      <c r="J1149" s="416"/>
      <c r="K1149" s="292"/>
    </row>
    <row r="1150" spans="1:11" ht="12.75" customHeight="1">
      <c r="A1150" s="318"/>
      <c r="B1150" s="337"/>
      <c r="C1150" s="337"/>
      <c r="D1150" s="370"/>
      <c r="E1150" s="195" t="s">
        <v>202</v>
      </c>
      <c r="F1150" s="228"/>
      <c r="G1150" s="228"/>
      <c r="H1150" s="195"/>
      <c r="I1150" s="499"/>
      <c r="J1150" s="416"/>
      <c r="K1150" s="292"/>
    </row>
    <row r="1151" spans="1:11" ht="12.75" customHeight="1">
      <c r="A1151" s="318"/>
      <c r="B1151" s="337"/>
      <c r="C1151" s="337"/>
      <c r="D1151" s="370"/>
      <c r="E1151" s="195"/>
      <c r="F1151" s="228"/>
      <c r="G1151" s="228"/>
      <c r="H1151" s="195"/>
      <c r="I1151" s="499"/>
      <c r="J1151" s="416"/>
      <c r="K1151" s="292"/>
    </row>
    <row r="1152" spans="1:11" ht="12.75" customHeight="1">
      <c r="A1152" s="250"/>
      <c r="B1152" s="251"/>
      <c r="C1152" s="250"/>
      <c r="D1152" s="252"/>
      <c r="E1152" s="253" t="s">
        <v>1</v>
      </c>
      <c r="F1152" s="254" t="s">
        <v>56</v>
      </c>
      <c r="G1152" s="255" t="s">
        <v>57</v>
      </c>
      <c r="H1152" s="253" t="s">
        <v>1</v>
      </c>
      <c r="I1152" s="256" t="s">
        <v>58</v>
      </c>
      <c r="J1152" s="257"/>
      <c r="K1152" s="292"/>
    </row>
    <row r="1153" spans="1:11" ht="12.75" customHeight="1">
      <c r="A1153" s="258" t="s">
        <v>53</v>
      </c>
      <c r="B1153" s="259" t="s">
        <v>54</v>
      </c>
      <c r="C1153" s="258" t="s">
        <v>2</v>
      </c>
      <c r="D1153" s="260" t="s">
        <v>55</v>
      </c>
      <c r="E1153" s="261" t="s">
        <v>153</v>
      </c>
      <c r="F1153" s="262" t="s">
        <v>59</v>
      </c>
      <c r="G1153" s="263" t="s">
        <v>60</v>
      </c>
      <c r="H1153" s="261" t="s">
        <v>178</v>
      </c>
      <c r="I1153" s="264"/>
      <c r="J1153" s="265"/>
      <c r="K1153" s="292"/>
    </row>
    <row r="1154" spans="1:11" ht="12.75" customHeight="1">
      <c r="A1154" s="266"/>
      <c r="B1154" s="267"/>
      <c r="C1154" s="266"/>
      <c r="D1154" s="268"/>
      <c r="E1154" s="269"/>
      <c r="F1154" s="270" t="s">
        <v>177</v>
      </c>
      <c r="G1154" s="271" t="s">
        <v>61</v>
      </c>
      <c r="H1154" s="269"/>
      <c r="I1154" s="272" t="s">
        <v>62</v>
      </c>
      <c r="J1154" s="273" t="s">
        <v>63</v>
      </c>
      <c r="K1154" s="292"/>
    </row>
    <row r="1155" spans="1:11" ht="12.75" customHeight="1">
      <c r="A1155" s="275">
        <v>1</v>
      </c>
      <c r="B1155" s="275">
        <v>2</v>
      </c>
      <c r="C1155" s="275">
        <v>3</v>
      </c>
      <c r="D1155" s="275">
        <v>4</v>
      </c>
      <c r="E1155" s="276">
        <v>5</v>
      </c>
      <c r="F1155" s="276">
        <v>6</v>
      </c>
      <c r="G1155" s="276">
        <v>7</v>
      </c>
      <c r="H1155" s="277">
        <v>8</v>
      </c>
      <c r="I1155" s="278">
        <v>9</v>
      </c>
      <c r="J1155" s="279">
        <v>10</v>
      </c>
      <c r="K1155" s="292"/>
    </row>
    <row r="1156" spans="1:11" ht="12.75" customHeight="1">
      <c r="A1156" s="293">
        <v>921</v>
      </c>
      <c r="B1156" s="294"/>
      <c r="C1156" s="343"/>
      <c r="D1156" s="298" t="s">
        <v>66</v>
      </c>
      <c r="E1156" s="140">
        <f>E1158</f>
        <v>78270</v>
      </c>
      <c r="F1156" s="135">
        <f>F1157+F1158</f>
        <v>78600</v>
      </c>
      <c r="G1156" s="135">
        <f>G1158</f>
        <v>78600</v>
      </c>
      <c r="H1156" s="140">
        <f>H1158</f>
        <v>69760</v>
      </c>
      <c r="I1156" s="202">
        <f>H1156/G1156*100</f>
        <v>88.75318066157762</v>
      </c>
      <c r="J1156" s="139">
        <f>H1156/E1156*100</f>
        <v>89.12737958349304</v>
      </c>
      <c r="K1156" s="292"/>
    </row>
    <row r="1157" spans="1:11" ht="12.75" customHeight="1">
      <c r="A1157" s="293"/>
      <c r="B1157" s="294"/>
      <c r="C1157" s="291"/>
      <c r="D1157" s="291" t="s">
        <v>95</v>
      </c>
      <c r="E1157" s="37">
        <v>0</v>
      </c>
      <c r="F1157" s="36">
        <v>0</v>
      </c>
      <c r="G1157" s="36">
        <v>0</v>
      </c>
      <c r="H1157" s="37">
        <v>0</v>
      </c>
      <c r="I1157" s="111">
        <v>0</v>
      </c>
      <c r="J1157" s="39">
        <v>0</v>
      </c>
      <c r="K1157" s="292"/>
    </row>
    <row r="1158" spans="1:11" ht="12.75" customHeight="1">
      <c r="A1158" s="293"/>
      <c r="B1158" s="294"/>
      <c r="C1158" s="291"/>
      <c r="D1158" s="291" t="s">
        <v>108</v>
      </c>
      <c r="E1158" s="37">
        <f>E1161</f>
        <v>78270</v>
      </c>
      <c r="F1158" s="36">
        <f>F1159+F1160+F1161</f>
        <v>78600</v>
      </c>
      <c r="G1158" s="36">
        <f>G1161</f>
        <v>78600</v>
      </c>
      <c r="H1158" s="37">
        <f>H1161</f>
        <v>69760</v>
      </c>
      <c r="I1158" s="111">
        <f>H1158/G1158*100</f>
        <v>88.75318066157762</v>
      </c>
      <c r="J1158" s="39">
        <f>H1158/E1158*100</f>
        <v>89.12737958349304</v>
      </c>
      <c r="K1158" s="292"/>
    </row>
    <row r="1159" spans="1:11" ht="12.75" customHeight="1">
      <c r="A1159" s="293"/>
      <c r="B1159" s="294"/>
      <c r="C1159" s="291"/>
      <c r="D1159" s="296" t="s">
        <v>112</v>
      </c>
      <c r="E1159" s="42">
        <v>0</v>
      </c>
      <c r="F1159" s="41">
        <v>0</v>
      </c>
      <c r="G1159" s="41">
        <v>0</v>
      </c>
      <c r="H1159" s="42">
        <v>0</v>
      </c>
      <c r="I1159" s="112">
        <v>0</v>
      </c>
      <c r="J1159" s="44">
        <v>0</v>
      </c>
      <c r="K1159" s="292"/>
    </row>
    <row r="1160" spans="1:11" ht="12.75" customHeight="1">
      <c r="A1160" s="293"/>
      <c r="B1160" s="294"/>
      <c r="C1160" s="291"/>
      <c r="D1160" s="296" t="s">
        <v>110</v>
      </c>
      <c r="E1160" s="42">
        <v>0</v>
      </c>
      <c r="F1160" s="41">
        <v>0</v>
      </c>
      <c r="G1160" s="41">
        <v>0</v>
      </c>
      <c r="H1160" s="42">
        <v>0</v>
      </c>
      <c r="I1160" s="112">
        <v>0</v>
      </c>
      <c r="J1160" s="44">
        <v>0</v>
      </c>
      <c r="K1160" s="292"/>
    </row>
    <row r="1161" spans="1:11" ht="12.75" customHeight="1">
      <c r="A1161" s="293"/>
      <c r="B1161" s="298"/>
      <c r="C1161" s="291"/>
      <c r="D1161" s="296" t="s">
        <v>113</v>
      </c>
      <c r="E1161" s="42">
        <f>E1166+E1173</f>
        <v>78270</v>
      </c>
      <c r="F1161" s="41">
        <f>F1166+F1173</f>
        <v>78600</v>
      </c>
      <c r="G1161" s="41">
        <f>G1166+G1173</f>
        <v>78600</v>
      </c>
      <c r="H1161" s="42">
        <f>H1166+H1173</f>
        <v>69760</v>
      </c>
      <c r="I1161" s="112">
        <f>H1161/G1161*100</f>
        <v>88.75318066157762</v>
      </c>
      <c r="J1161" s="44">
        <f>H1161/E1161*100</f>
        <v>89.12737958349304</v>
      </c>
      <c r="K1161" s="292"/>
    </row>
    <row r="1162" spans="1:11" ht="12.75" customHeight="1">
      <c r="A1162" s="306"/>
      <c r="B1162" s="307">
        <v>92116</v>
      </c>
      <c r="C1162" s="308"/>
      <c r="D1162" s="309" t="s">
        <v>67</v>
      </c>
      <c r="E1162" s="45">
        <f>E1164</f>
        <v>18270</v>
      </c>
      <c r="F1162" s="46">
        <f>F1164</f>
        <v>18600</v>
      </c>
      <c r="G1162" s="46">
        <f>G1164</f>
        <v>18600</v>
      </c>
      <c r="H1162" s="45">
        <f>H1164</f>
        <v>18600</v>
      </c>
      <c r="I1162" s="90">
        <f>H1162/G1162*100</f>
        <v>100</v>
      </c>
      <c r="J1162" s="48">
        <f>H1162/E1162*100</f>
        <v>101.80623973727423</v>
      </c>
      <c r="K1162" s="292"/>
    </row>
    <row r="1163" spans="1:11" ht="12.75" customHeight="1">
      <c r="A1163" s="280"/>
      <c r="B1163" s="310"/>
      <c r="C1163" s="308"/>
      <c r="D1163" s="285" t="s">
        <v>111</v>
      </c>
      <c r="E1163" s="49">
        <v>0</v>
      </c>
      <c r="F1163" s="50">
        <v>0</v>
      </c>
      <c r="G1163" s="50">
        <v>0</v>
      </c>
      <c r="H1163" s="49">
        <v>0</v>
      </c>
      <c r="I1163" s="90">
        <v>0</v>
      </c>
      <c r="J1163" s="48">
        <v>0</v>
      </c>
      <c r="K1163" s="292"/>
    </row>
    <row r="1164" spans="1:11" ht="12.75" customHeight="1">
      <c r="A1164" s="280"/>
      <c r="B1164" s="310"/>
      <c r="C1164" s="308"/>
      <c r="D1164" s="285" t="s">
        <v>107</v>
      </c>
      <c r="E1164" s="49">
        <f>E1166</f>
        <v>18270</v>
      </c>
      <c r="F1164" s="50">
        <f>F1166</f>
        <v>18600</v>
      </c>
      <c r="G1164" s="50">
        <f>G1166</f>
        <v>18600</v>
      </c>
      <c r="H1164" s="49">
        <f>H1166</f>
        <v>18600</v>
      </c>
      <c r="I1164" s="90">
        <f>H1164/G1164*100</f>
        <v>100</v>
      </c>
      <c r="J1164" s="48">
        <f>H1164/E1164*100</f>
        <v>101.80623973727423</v>
      </c>
      <c r="K1164" s="292"/>
    </row>
    <row r="1165" spans="1:11" ht="12.75" customHeight="1">
      <c r="A1165" s="280"/>
      <c r="B1165" s="310"/>
      <c r="C1165" s="308"/>
      <c r="D1165" s="315" t="s">
        <v>112</v>
      </c>
      <c r="E1165" s="147">
        <v>0</v>
      </c>
      <c r="F1165" s="148">
        <v>0</v>
      </c>
      <c r="G1165" s="148">
        <v>0</v>
      </c>
      <c r="H1165" s="147">
        <v>0</v>
      </c>
      <c r="I1165" s="97">
        <v>0</v>
      </c>
      <c r="J1165" s="89">
        <v>0</v>
      </c>
      <c r="K1165" s="292"/>
    </row>
    <row r="1166" spans="1:11" ht="12.75" customHeight="1">
      <c r="A1166" s="280"/>
      <c r="B1166" s="368"/>
      <c r="C1166" s="308"/>
      <c r="D1166" s="315" t="s">
        <v>113</v>
      </c>
      <c r="E1166" s="147">
        <v>18270</v>
      </c>
      <c r="F1166" s="148">
        <v>18600</v>
      </c>
      <c r="G1166" s="148">
        <v>18600</v>
      </c>
      <c r="H1166" s="147">
        <v>18600</v>
      </c>
      <c r="I1166" s="97">
        <f>H1166/G1166*100</f>
        <v>100</v>
      </c>
      <c r="J1166" s="89">
        <f>H1166/E1166*100</f>
        <v>101.80623973727423</v>
      </c>
      <c r="K1166" s="292"/>
    </row>
    <row r="1167" spans="1:11" ht="12.75" customHeight="1">
      <c r="A1167" s="280"/>
      <c r="B1167" s="310">
        <v>92120</v>
      </c>
      <c r="C1167" s="368"/>
      <c r="D1167" s="368" t="s">
        <v>124</v>
      </c>
      <c r="E1167" s="238">
        <f>E1169</f>
        <v>60000</v>
      </c>
      <c r="F1167" s="239">
        <f>F1169</f>
        <v>60000</v>
      </c>
      <c r="G1167" s="239">
        <f>G1169</f>
        <v>60000</v>
      </c>
      <c r="H1167" s="238">
        <f>H1169</f>
        <v>51160</v>
      </c>
      <c r="I1167" s="236">
        <f aca="true" t="shared" si="82" ref="I1167:I1173">H1167/G1167*100</f>
        <v>85.26666666666667</v>
      </c>
      <c r="J1167" s="240">
        <f>H1167/E1167*100</f>
        <v>85.26666666666667</v>
      </c>
      <c r="K1167" s="292"/>
    </row>
    <row r="1168" spans="1:11" ht="12.75" customHeight="1">
      <c r="A1168" s="280"/>
      <c r="B1168" s="310"/>
      <c r="C1168" s="308"/>
      <c r="D1168" s="285" t="s">
        <v>111</v>
      </c>
      <c r="E1168" s="49">
        <v>0</v>
      </c>
      <c r="F1168" s="50">
        <v>0</v>
      </c>
      <c r="G1168" s="50">
        <v>0</v>
      </c>
      <c r="H1168" s="49">
        <v>0</v>
      </c>
      <c r="I1168" s="90">
        <v>0</v>
      </c>
      <c r="J1168" s="48">
        <v>0</v>
      </c>
      <c r="K1168" s="292"/>
    </row>
    <row r="1169" spans="1:11" ht="12.75" customHeight="1">
      <c r="A1169" s="280"/>
      <c r="B1169" s="310"/>
      <c r="C1169" s="308"/>
      <c r="D1169" s="285" t="s">
        <v>107</v>
      </c>
      <c r="E1169" s="49">
        <f>E1173</f>
        <v>60000</v>
      </c>
      <c r="F1169" s="50">
        <f>F1173</f>
        <v>60000</v>
      </c>
      <c r="G1169" s="50">
        <f>G1173</f>
        <v>60000</v>
      </c>
      <c r="H1169" s="49">
        <f>H1173</f>
        <v>51160</v>
      </c>
      <c r="I1169" s="90">
        <f t="shared" si="82"/>
        <v>85.26666666666667</v>
      </c>
      <c r="J1169" s="48">
        <f>H1169/E1169*100</f>
        <v>85.26666666666667</v>
      </c>
      <c r="K1169" s="292"/>
    </row>
    <row r="1170" spans="1:11" ht="12.75" customHeight="1">
      <c r="A1170" s="280"/>
      <c r="B1170" s="310"/>
      <c r="C1170" s="308"/>
      <c r="D1170" s="315" t="s">
        <v>109</v>
      </c>
      <c r="E1170" s="147">
        <v>0</v>
      </c>
      <c r="F1170" s="148">
        <v>0</v>
      </c>
      <c r="G1170" s="148"/>
      <c r="H1170" s="147">
        <v>0</v>
      </c>
      <c r="I1170" s="97">
        <v>0</v>
      </c>
      <c r="J1170" s="89">
        <v>0</v>
      </c>
      <c r="K1170" s="292"/>
    </row>
    <row r="1171" spans="1:11" ht="12.75" customHeight="1">
      <c r="A1171" s="280"/>
      <c r="B1171" s="310"/>
      <c r="C1171" s="308"/>
      <c r="D1171" s="315" t="s">
        <v>112</v>
      </c>
      <c r="E1171" s="147">
        <v>0</v>
      </c>
      <c r="F1171" s="148">
        <v>0</v>
      </c>
      <c r="G1171" s="148"/>
      <c r="H1171" s="147">
        <v>0</v>
      </c>
      <c r="I1171" s="97">
        <v>0</v>
      </c>
      <c r="J1171" s="89">
        <v>0</v>
      </c>
      <c r="K1171" s="292"/>
    </row>
    <row r="1172" spans="1:11" ht="12.75" customHeight="1">
      <c r="A1172" s="280"/>
      <c r="B1172" s="310"/>
      <c r="C1172" s="308"/>
      <c r="D1172" s="315" t="s">
        <v>110</v>
      </c>
      <c r="E1172" s="147">
        <v>0</v>
      </c>
      <c r="F1172" s="148">
        <v>0</v>
      </c>
      <c r="G1172" s="148"/>
      <c r="H1172" s="147">
        <v>0</v>
      </c>
      <c r="I1172" s="97">
        <v>0</v>
      </c>
      <c r="J1172" s="89">
        <v>0</v>
      </c>
      <c r="K1172" s="292"/>
    </row>
    <row r="1173" spans="1:11" ht="12.75" customHeight="1">
      <c r="A1173" s="391"/>
      <c r="B1173" s="368"/>
      <c r="C1173" s="308"/>
      <c r="D1173" s="315" t="s">
        <v>113</v>
      </c>
      <c r="E1173" s="147">
        <v>60000</v>
      </c>
      <c r="F1173" s="148">
        <v>60000</v>
      </c>
      <c r="G1173" s="148">
        <v>60000</v>
      </c>
      <c r="H1173" s="147">
        <v>51160</v>
      </c>
      <c r="I1173" s="97">
        <f t="shared" si="82"/>
        <v>85.26666666666667</v>
      </c>
      <c r="J1173" s="89">
        <f>H1173/E1173*100</f>
        <v>85.26666666666667</v>
      </c>
      <c r="K1173" s="292"/>
    </row>
    <row r="1174" spans="1:15" ht="12.75" customHeight="1">
      <c r="A1174" s="471">
        <v>926</v>
      </c>
      <c r="B1174" s="472"/>
      <c r="C1174" s="473"/>
      <c r="D1174" s="473" t="s">
        <v>116</v>
      </c>
      <c r="E1174" s="149">
        <f>E1175+E1176</f>
        <v>100325.9</v>
      </c>
      <c r="F1174" s="474">
        <f>F1176</f>
        <v>107700</v>
      </c>
      <c r="G1174" s="474">
        <f>G1175+G1176</f>
        <v>235042</v>
      </c>
      <c r="H1174" s="150">
        <f>H1175+H1176</f>
        <v>211359.7</v>
      </c>
      <c r="I1174" s="475">
        <f>H1174/G1174*100</f>
        <v>89.92422630848955</v>
      </c>
      <c r="J1174" s="139">
        <f aca="true" t="shared" si="83" ref="J1174:J1180">H1174/E1174*100</f>
        <v>210.6731163139329</v>
      </c>
      <c r="K1174" s="292"/>
      <c r="M1174" s="189"/>
      <c r="N1174" s="189"/>
      <c r="O1174" s="190"/>
    </row>
    <row r="1175" spans="1:15" ht="12.75" customHeight="1">
      <c r="A1175" s="293"/>
      <c r="B1175" s="294"/>
      <c r="C1175" s="291"/>
      <c r="D1175" s="291" t="s">
        <v>95</v>
      </c>
      <c r="E1175" s="35">
        <f>E1182</f>
        <v>0</v>
      </c>
      <c r="F1175" s="36">
        <v>0</v>
      </c>
      <c r="G1175" s="36">
        <v>127342</v>
      </c>
      <c r="H1175" s="37">
        <v>107698.65</v>
      </c>
      <c r="I1175" s="151">
        <f>H1175/G1175*100</f>
        <v>84.57433525466853</v>
      </c>
      <c r="J1175" s="39">
        <v>0</v>
      </c>
      <c r="K1175" s="292"/>
      <c r="M1175" s="189"/>
      <c r="N1175" s="189"/>
      <c r="O1175" s="190"/>
    </row>
    <row r="1176" spans="1:15" ht="12.75" customHeight="1">
      <c r="A1176" s="293"/>
      <c r="B1176" s="294"/>
      <c r="C1176" s="291"/>
      <c r="D1176" s="291" t="s">
        <v>108</v>
      </c>
      <c r="E1176" s="37">
        <f>SUM(E1177:E1180)</f>
        <v>100325.9</v>
      </c>
      <c r="F1176" s="36">
        <f>SUM(F1177:F1180)</f>
        <v>107700</v>
      </c>
      <c r="G1176" s="36">
        <f>SUM(G1177:G1180)</f>
        <v>107700</v>
      </c>
      <c r="H1176" s="37">
        <f>SUM(H1177:H1180)</f>
        <v>103661.05</v>
      </c>
      <c r="I1176" s="151">
        <f>H1176/G1176*100</f>
        <v>96.24981429897865</v>
      </c>
      <c r="J1176" s="39">
        <f t="shared" si="83"/>
        <v>103.3243160539801</v>
      </c>
      <c r="K1176" s="292"/>
      <c r="M1176" s="189"/>
      <c r="N1176" s="189"/>
      <c r="O1176" s="190"/>
    </row>
    <row r="1177" spans="1:15" ht="12.75" customHeight="1">
      <c r="A1177" s="293"/>
      <c r="B1177" s="294"/>
      <c r="C1177" s="291"/>
      <c r="D1177" s="296" t="s">
        <v>109</v>
      </c>
      <c r="E1177" s="42">
        <f>E1184</f>
        <v>0</v>
      </c>
      <c r="F1177" s="41">
        <v>0</v>
      </c>
      <c r="G1177" s="41">
        <f>G1184</f>
        <v>0</v>
      </c>
      <c r="H1177" s="42">
        <f>H1184</f>
        <v>0</v>
      </c>
      <c r="I1177" s="152">
        <v>0</v>
      </c>
      <c r="J1177" s="39">
        <v>0</v>
      </c>
      <c r="K1177" s="292"/>
      <c r="M1177" s="189"/>
      <c r="N1177" s="189"/>
      <c r="O1177" s="190"/>
    </row>
    <row r="1178" spans="1:15" ht="12.75" customHeight="1">
      <c r="A1178" s="293"/>
      <c r="B1178" s="294"/>
      <c r="C1178" s="291"/>
      <c r="D1178" s="296" t="s">
        <v>112</v>
      </c>
      <c r="E1178" s="42">
        <f>E1185</f>
        <v>16410.12</v>
      </c>
      <c r="F1178" s="41">
        <f>F1185</f>
        <v>16700</v>
      </c>
      <c r="G1178" s="41">
        <f>G1185</f>
        <v>22590</v>
      </c>
      <c r="H1178" s="42">
        <f>H1185</f>
        <v>20458.77</v>
      </c>
      <c r="I1178" s="152">
        <f>H1178/G1178*100</f>
        <v>90.565604249668</v>
      </c>
      <c r="J1178" s="39">
        <f t="shared" si="83"/>
        <v>124.67166602072382</v>
      </c>
      <c r="K1178" s="292"/>
      <c r="M1178" s="189"/>
      <c r="N1178" s="189"/>
      <c r="O1178" s="190"/>
    </row>
    <row r="1179" spans="1:15" ht="12.75" customHeight="1">
      <c r="A1179" s="293"/>
      <c r="B1179" s="294"/>
      <c r="C1179" s="291"/>
      <c r="D1179" s="296" t="s">
        <v>110</v>
      </c>
      <c r="E1179" s="42">
        <v>0</v>
      </c>
      <c r="F1179" s="41">
        <v>0</v>
      </c>
      <c r="G1179" s="41">
        <v>0</v>
      </c>
      <c r="H1179" s="42">
        <v>0</v>
      </c>
      <c r="I1179" s="152">
        <v>0</v>
      </c>
      <c r="J1179" s="39">
        <v>0</v>
      </c>
      <c r="K1179" s="292"/>
      <c r="M1179" s="189"/>
      <c r="N1179" s="189"/>
      <c r="O1179" s="190"/>
    </row>
    <row r="1180" spans="1:15" ht="12.75" customHeight="1">
      <c r="A1180" s="293"/>
      <c r="B1180" s="298"/>
      <c r="C1180" s="291"/>
      <c r="D1180" s="296" t="s">
        <v>113</v>
      </c>
      <c r="E1180" s="42">
        <f>E1187</f>
        <v>83915.78</v>
      </c>
      <c r="F1180" s="41">
        <f>F1187</f>
        <v>91000</v>
      </c>
      <c r="G1180" s="41">
        <f>G1187</f>
        <v>85110</v>
      </c>
      <c r="H1180" s="42">
        <f>H1187</f>
        <v>83202.28</v>
      </c>
      <c r="I1180" s="152">
        <f>H1180/G1180*100</f>
        <v>97.75852426271884</v>
      </c>
      <c r="J1180" s="39">
        <f t="shared" si="83"/>
        <v>99.14974275398501</v>
      </c>
      <c r="K1180" s="292"/>
      <c r="M1180" s="189"/>
      <c r="N1180" s="189"/>
      <c r="O1180" s="190"/>
    </row>
    <row r="1181" spans="1:15" ht="12.75" customHeight="1">
      <c r="A1181" s="327"/>
      <c r="B1181" s="326">
        <v>92695</v>
      </c>
      <c r="C1181" s="282"/>
      <c r="D1181" s="302" t="s">
        <v>19</v>
      </c>
      <c r="E1181" s="23">
        <f>E1182+E1183</f>
        <v>100325.9</v>
      </c>
      <c r="F1181" s="24">
        <f>F1183</f>
        <v>107700</v>
      </c>
      <c r="G1181" s="24">
        <f>G1182+G1183</f>
        <v>107700</v>
      </c>
      <c r="H1181" s="23">
        <f>H1182+H1183</f>
        <v>103661.05</v>
      </c>
      <c r="I1181" s="154">
        <f aca="true" t="shared" si="84" ref="I1181:I1187">H1181/G1181*100</f>
        <v>96.24981429897865</v>
      </c>
      <c r="J1181" s="48">
        <f aca="true" t="shared" si="85" ref="J1181:J1187">H1181/E1181*100</f>
        <v>103.3243160539801</v>
      </c>
      <c r="K1181" s="292"/>
      <c r="M1181" s="189"/>
      <c r="N1181" s="189"/>
      <c r="O1181" s="190"/>
    </row>
    <row r="1182" spans="1:15" ht="12.75" customHeight="1">
      <c r="A1182" s="327"/>
      <c r="B1182" s="326"/>
      <c r="C1182" s="388"/>
      <c r="D1182" s="285" t="s">
        <v>111</v>
      </c>
      <c r="E1182" s="60">
        <f>H1182</f>
        <v>0</v>
      </c>
      <c r="F1182" s="61">
        <v>0</v>
      </c>
      <c r="G1182" s="61"/>
      <c r="H1182" s="60"/>
      <c r="I1182" s="154">
        <v>0</v>
      </c>
      <c r="J1182" s="48">
        <v>0</v>
      </c>
      <c r="K1182" s="292"/>
      <c r="M1182" s="189"/>
      <c r="N1182" s="189"/>
      <c r="O1182" s="190"/>
    </row>
    <row r="1183" spans="1:15" ht="12.75" customHeight="1">
      <c r="A1183" s="327"/>
      <c r="B1183" s="326"/>
      <c r="C1183" s="388"/>
      <c r="D1183" s="285" t="s">
        <v>107</v>
      </c>
      <c r="E1183" s="60">
        <f>E1185+E1187</f>
        <v>100325.9</v>
      </c>
      <c r="F1183" s="61">
        <f>SUM(F1184:F1187)</f>
        <v>107700</v>
      </c>
      <c r="G1183" s="61">
        <f>G1185+G1187+G1184</f>
        <v>107700</v>
      </c>
      <c r="H1183" s="60">
        <f>H1185+H1187+H1184</f>
        <v>103661.05</v>
      </c>
      <c r="I1183" s="154">
        <f t="shared" si="84"/>
        <v>96.24981429897865</v>
      </c>
      <c r="J1183" s="48">
        <f t="shared" si="85"/>
        <v>103.3243160539801</v>
      </c>
      <c r="K1183" s="292"/>
      <c r="M1183" s="189"/>
      <c r="N1183" s="189"/>
      <c r="O1183" s="190"/>
    </row>
    <row r="1184" spans="1:15" ht="12.75" customHeight="1">
      <c r="A1184" s="327"/>
      <c r="B1184" s="326"/>
      <c r="C1184" s="388"/>
      <c r="D1184" s="315" t="s">
        <v>109</v>
      </c>
      <c r="E1184" s="95">
        <v>0</v>
      </c>
      <c r="F1184" s="96"/>
      <c r="G1184" s="96"/>
      <c r="H1184" s="95"/>
      <c r="I1184" s="222">
        <v>0</v>
      </c>
      <c r="J1184" s="89">
        <v>0</v>
      </c>
      <c r="K1184" s="292"/>
      <c r="M1184" s="189"/>
      <c r="N1184" s="189"/>
      <c r="O1184" s="190"/>
    </row>
    <row r="1185" spans="1:15" ht="12.75" customHeight="1">
      <c r="A1185" s="327"/>
      <c r="B1185" s="326"/>
      <c r="C1185" s="388"/>
      <c r="D1185" s="315" t="s">
        <v>112</v>
      </c>
      <c r="E1185" s="95">
        <v>16410.12</v>
      </c>
      <c r="F1185" s="96">
        <v>16700</v>
      </c>
      <c r="G1185" s="96">
        <v>22590</v>
      </c>
      <c r="H1185" s="95">
        <v>20458.77</v>
      </c>
      <c r="I1185" s="222">
        <f t="shared" si="84"/>
        <v>90.565604249668</v>
      </c>
      <c r="J1185" s="89">
        <f t="shared" si="85"/>
        <v>124.67166602072382</v>
      </c>
      <c r="K1185" s="292"/>
      <c r="M1185" s="189"/>
      <c r="N1185" s="189"/>
      <c r="O1185" s="190"/>
    </row>
    <row r="1186" spans="1:15" ht="12.75" customHeight="1">
      <c r="A1186" s="327"/>
      <c r="B1186" s="326"/>
      <c r="C1186" s="388"/>
      <c r="D1186" s="315" t="s">
        <v>110</v>
      </c>
      <c r="E1186" s="95">
        <v>0</v>
      </c>
      <c r="F1186" s="96">
        <v>0</v>
      </c>
      <c r="G1186" s="96"/>
      <c r="H1186" s="95"/>
      <c r="I1186" s="222">
        <v>0</v>
      </c>
      <c r="J1186" s="89">
        <v>0</v>
      </c>
      <c r="K1186" s="292"/>
      <c r="M1186" s="189"/>
      <c r="N1186" s="189"/>
      <c r="O1186" s="190"/>
    </row>
    <row r="1187" spans="1:15" ht="12.75" customHeight="1">
      <c r="A1187" s="327"/>
      <c r="B1187" s="326"/>
      <c r="C1187" s="388"/>
      <c r="D1187" s="502" t="s">
        <v>113</v>
      </c>
      <c r="E1187" s="95">
        <v>83915.78</v>
      </c>
      <c r="F1187" s="96">
        <v>91000</v>
      </c>
      <c r="G1187" s="96">
        <v>85110</v>
      </c>
      <c r="H1187" s="95">
        <v>83202.28</v>
      </c>
      <c r="I1187" s="222">
        <f t="shared" si="84"/>
        <v>97.75852426271884</v>
      </c>
      <c r="J1187" s="89">
        <f t="shared" si="85"/>
        <v>99.14974275398501</v>
      </c>
      <c r="K1187" s="292"/>
      <c r="M1187" s="189"/>
      <c r="N1187" s="189"/>
      <c r="O1187" s="190"/>
    </row>
    <row r="1188" spans="1:15" ht="12.75" customHeight="1">
      <c r="A1188" s="394"/>
      <c r="B1188" s="395"/>
      <c r="C1188" s="396"/>
      <c r="D1188" s="397" t="s">
        <v>50</v>
      </c>
      <c r="E1188" s="243">
        <f>E1189+E1190</f>
        <v>65760901.79</v>
      </c>
      <c r="F1188" s="244">
        <f>F1189+F1190</f>
        <v>74792000</v>
      </c>
      <c r="G1188" s="245">
        <f>G1189+G1190</f>
        <v>78916604</v>
      </c>
      <c r="H1188" s="246">
        <f>H1189+H1190</f>
        <v>74261267.25</v>
      </c>
      <c r="I1188" s="111">
        <f>H1188/G1188*100</f>
        <v>94.10094135576335</v>
      </c>
      <c r="J1188" s="39">
        <f>H1188/E1188*100</f>
        <v>112.92616924132967</v>
      </c>
      <c r="K1188" s="292"/>
      <c r="M1188" s="189"/>
      <c r="N1188" s="189"/>
      <c r="O1188" s="190"/>
    </row>
    <row r="1189" spans="1:15" ht="12.75" customHeight="1">
      <c r="A1189" s="398"/>
      <c r="B1189" s="399"/>
      <c r="C1189" s="396"/>
      <c r="D1189" s="291" t="s">
        <v>95</v>
      </c>
      <c r="E1189" s="243">
        <f>E11+E23+E39+E52+E71+E98+E200+E241+E263+E275+E624+E737+E797+E862+E1120+E1157+E1175+E1054</f>
        <v>7046081.32</v>
      </c>
      <c r="F1189" s="244">
        <f>F11+F23+F39+F52+F71+F98+F200+F241+F263+F275+F624+F737+F797+F862+F1120+F1157+F1175+F1054</f>
        <v>14886439</v>
      </c>
      <c r="G1189" s="245">
        <f>G11+G23+G39+G52+G71+G98+G200+G241+G263+G275+G624+G737+G797+G862+G1120+G1157+G1175+G1054+G205</f>
        <v>15574468</v>
      </c>
      <c r="H1189" s="246">
        <f>H11+H23+H39+H52+H71+H98+H200+H241+H263+H275+H624+H737+H797+H862+H1120+H1157+H1175+H1054+H205</f>
        <v>12250041.97</v>
      </c>
      <c r="I1189" s="111">
        <f>H1189/G1189*100</f>
        <v>78.65464149401444</v>
      </c>
      <c r="J1189" s="39">
        <f aca="true" t="shared" si="86" ref="J1189:J1197">H1189/E1189*100</f>
        <v>173.85609693758119</v>
      </c>
      <c r="K1189" s="292"/>
      <c r="M1189" s="477"/>
      <c r="N1189" s="189"/>
      <c r="O1189" s="190"/>
    </row>
    <row r="1190" spans="1:15" ht="12.75" customHeight="1">
      <c r="A1190" s="398"/>
      <c r="B1190" s="399"/>
      <c r="C1190" s="396"/>
      <c r="D1190" s="291" t="s">
        <v>108</v>
      </c>
      <c r="E1190" s="243">
        <f>SUM(E1191:E1197)</f>
        <v>58714820.47</v>
      </c>
      <c r="F1190" s="244">
        <f>SUM(F1191:F1197)</f>
        <v>59905561</v>
      </c>
      <c r="G1190" s="245">
        <f>SUM(G1191:G1197)</f>
        <v>63342136</v>
      </c>
      <c r="H1190" s="246">
        <f>SUM(H1191:H1197)</f>
        <v>62011225.28</v>
      </c>
      <c r="I1190" s="111">
        <f>H1190/G1190*100</f>
        <v>97.89885405822122</v>
      </c>
      <c r="J1190" s="39">
        <f t="shared" si="86"/>
        <v>105.61426362818274</v>
      </c>
      <c r="K1190" s="292"/>
      <c r="M1190" s="189"/>
      <c r="N1190" s="189"/>
      <c r="O1190" s="190"/>
    </row>
    <row r="1191" spans="1:15" ht="12.75" customHeight="1">
      <c r="A1191" s="398"/>
      <c r="B1191" s="399"/>
      <c r="C1191" s="396"/>
      <c r="D1191" s="296" t="s">
        <v>109</v>
      </c>
      <c r="E1191" s="243">
        <f>E13+E25+E41+E54+E73+E100+E202+E265+E277+E626+E739+E799+E864+E1122+E1177+E1056+E231</f>
        <v>37085830.22</v>
      </c>
      <c r="F1191" s="244">
        <f>F13+F25+F41+F54+F73+F100+F202+F231+F265+F277+F626+F739+F799+F864+F1122+F1177+F1056</f>
        <v>35882793</v>
      </c>
      <c r="G1191" s="245">
        <f>G13+G25+G41+G54+G73+G100+G202+G231+G277+G626+G739+G799+G864+G1122+G1177+G1056+G163+G174</f>
        <v>38570332</v>
      </c>
      <c r="H1191" s="246">
        <f>H13+H25+H41+H54+H73+H100+H202+H277+H626+H739+H799+H864+H1122+H1177+H1056+H163+H174</f>
        <v>38363526.89</v>
      </c>
      <c r="I1191" s="111">
        <f aca="true" t="shared" si="87" ref="I1191:I1197">H1191/G1191*100</f>
        <v>99.46382336040043</v>
      </c>
      <c r="J1191" s="39">
        <f t="shared" si="86"/>
        <v>103.44524219201907</v>
      </c>
      <c r="K1191" s="292"/>
      <c r="M1191" s="189"/>
      <c r="N1191" s="189"/>
      <c r="O1191" s="190"/>
    </row>
    <row r="1192" spans="1:15" ht="12.75" customHeight="1">
      <c r="A1192" s="398"/>
      <c r="B1192" s="399"/>
      <c r="C1192" s="396"/>
      <c r="D1192" s="296" t="s">
        <v>112</v>
      </c>
      <c r="E1192" s="243">
        <f>E14+E26+E42+E55+E74+E101+E203+E266+E278+E627+E740+E800+E865+E1123+E1159+E1178+E1057+E232</f>
        <v>13223086.63</v>
      </c>
      <c r="F1192" s="244">
        <f>F14+F26+F42+F55+F74+F101+F203+F266+F278+F627+F740+F800+F865+F1123+F1159+F1178+F1057+F232</f>
        <v>14171872</v>
      </c>
      <c r="G1192" s="245">
        <f>G14+G26+G42+G55+G74+G101+G203+G232+G266+G278+G627+G740+G800+G865+G1123+G1159+G1178+G1057+G164+G175</f>
        <v>14381446</v>
      </c>
      <c r="H1192" s="246">
        <f>H14+H26+H42+H55+H74+H101+H203+H232+H278+H627+H740+H800+H865+H1123+H1159+H1178+H1057+H164+H175</f>
        <v>13715553.03</v>
      </c>
      <c r="I1192" s="111">
        <f t="shared" si="87"/>
        <v>95.36977735062246</v>
      </c>
      <c r="J1192" s="39">
        <f t="shared" si="86"/>
        <v>103.72429232130047</v>
      </c>
      <c r="K1192" s="292"/>
      <c r="M1192" s="189"/>
      <c r="N1192" s="189"/>
      <c r="O1192" s="190"/>
    </row>
    <row r="1193" spans="1:15" ht="12.75" customHeight="1">
      <c r="A1193" s="398"/>
      <c r="B1193" s="399"/>
      <c r="C1193" s="396"/>
      <c r="D1193" s="296" t="s">
        <v>110</v>
      </c>
      <c r="E1193" s="243">
        <f>E15+E27+E43+E56+E75+E102+E204+E267+E279+E628+E741+E801+E866+E1124+E1160+E1179+E233+E1058+E1179</f>
        <v>3294821.55</v>
      </c>
      <c r="F1193" s="244">
        <f>F15+F27+F43+F56+F75+F103+F205+F267+F279+F628+F741+F801+F866+F1124+F1160+F1179+F102+F204+F1058</f>
        <v>3180338</v>
      </c>
      <c r="G1193" s="245">
        <f>G15+G27+G43+G56+G75+G102+G204+G267+G279+G628+G741+G801+G866+G1124+G1160+G1179+G1058+G165</f>
        <v>3171727</v>
      </c>
      <c r="H1193" s="246">
        <f>H15+H27+H43+H56+H75+H102+H204+H267+H279+H628+H741+H801+H866+H1124+H1160+H1179+H1058+H165</f>
        <v>3146454.58</v>
      </c>
      <c r="I1193" s="111">
        <f t="shared" si="87"/>
        <v>99.20319687034855</v>
      </c>
      <c r="J1193" s="39">
        <f t="shared" si="86"/>
        <v>95.49696492667411</v>
      </c>
      <c r="K1193" s="292"/>
      <c r="M1193" s="189"/>
      <c r="N1193" s="189"/>
      <c r="O1193" s="190"/>
    </row>
    <row r="1194" spans="1:15" ht="12.75" customHeight="1">
      <c r="A1194" s="398"/>
      <c r="B1194" s="399"/>
      <c r="C1194" s="396"/>
      <c r="D1194" s="296" t="s">
        <v>113</v>
      </c>
      <c r="E1194" s="243">
        <f>E103+E205+E280+E629+E742+E802+E867+E1125+E1161+E1180+E1059</f>
        <v>4682157.5</v>
      </c>
      <c r="F1194" s="244">
        <f>F103+F205+F280+F629+F742+F802+F867+F1125+F1161+F1180+F1059</f>
        <v>4506870</v>
      </c>
      <c r="G1194" s="245">
        <f>G103+G205+G280+G629+G742+G802+G867+G1059+G1125+G1161+G1180</f>
        <v>5356774</v>
      </c>
      <c r="H1194" s="246">
        <f>H103+H205+H280+H629+H742+H802+H867+H1125+H1161+H1180+H1059</f>
        <v>5317574.49</v>
      </c>
      <c r="I1194" s="111">
        <f t="shared" si="87"/>
        <v>99.26822542821482</v>
      </c>
      <c r="J1194" s="39">
        <f t="shared" si="86"/>
        <v>113.5710298083736</v>
      </c>
      <c r="K1194" s="292"/>
      <c r="M1194" s="189"/>
      <c r="N1194" s="189"/>
      <c r="O1194" s="190"/>
    </row>
    <row r="1195" spans="1:15" ht="12.75" customHeight="1">
      <c r="A1195" s="398"/>
      <c r="B1195" s="399"/>
      <c r="C1195" s="396"/>
      <c r="D1195" s="349" t="s">
        <v>115</v>
      </c>
      <c r="E1195" s="243">
        <f>E803+E104+E1126+E631+E76</f>
        <v>226237.90000000002</v>
      </c>
      <c r="F1195" s="244">
        <f>F76+F104+F631+F803+F1126</f>
        <v>1763688</v>
      </c>
      <c r="G1195" s="245">
        <f>G803+G104+G1126+G631+G76</f>
        <v>1623729</v>
      </c>
      <c r="H1195" s="246">
        <f>H803+H104+H1126+H631</f>
        <v>1257647.4800000002</v>
      </c>
      <c r="I1195" s="111">
        <f t="shared" si="87"/>
        <v>77.45427223385184</v>
      </c>
      <c r="J1195" s="39">
        <f t="shared" si="86"/>
        <v>555.8960191904185</v>
      </c>
      <c r="K1195" s="292"/>
      <c r="M1195" s="189"/>
      <c r="N1195" s="189"/>
      <c r="O1195" s="190"/>
    </row>
    <row r="1196" spans="1:15" ht="12.75" customHeight="1">
      <c r="A1196" s="293"/>
      <c r="B1196" s="294"/>
      <c r="C1196" s="291"/>
      <c r="D1196" s="296" t="s">
        <v>117</v>
      </c>
      <c r="E1196" s="35">
        <f>E638</f>
        <v>0</v>
      </c>
      <c r="F1196" s="36">
        <f>F244</f>
        <v>0</v>
      </c>
      <c r="G1196" s="247">
        <f>G630+G250</f>
        <v>0</v>
      </c>
      <c r="H1196" s="37">
        <f>H638+H244</f>
        <v>0</v>
      </c>
      <c r="I1196" s="111">
        <v>0</v>
      </c>
      <c r="J1196" s="39">
        <v>0</v>
      </c>
      <c r="K1196" s="292"/>
      <c r="M1196" s="189"/>
      <c r="N1196" s="189"/>
      <c r="O1196" s="190"/>
    </row>
    <row r="1197" spans="1:15" ht="12.75" customHeight="1">
      <c r="A1197" s="400"/>
      <c r="B1197" s="401"/>
      <c r="C1197" s="396"/>
      <c r="D1197" s="402" t="s">
        <v>114</v>
      </c>
      <c r="E1197" s="243">
        <f>E243</f>
        <v>202686.67</v>
      </c>
      <c r="F1197" s="244">
        <f>F246</f>
        <v>400000</v>
      </c>
      <c r="G1197" s="245">
        <f>G246</f>
        <v>238128</v>
      </c>
      <c r="H1197" s="246">
        <f>H243</f>
        <v>210468.81</v>
      </c>
      <c r="I1197" s="111">
        <f t="shared" si="87"/>
        <v>88.3847384599879</v>
      </c>
      <c r="J1197" s="39">
        <f t="shared" si="86"/>
        <v>103.8394927500659</v>
      </c>
      <c r="K1197" s="292"/>
      <c r="M1197" s="478"/>
      <c r="N1197" s="189"/>
      <c r="O1197" s="190"/>
    </row>
    <row r="1198" spans="1:13" ht="12.75" customHeight="1">
      <c r="A1198" s="403"/>
      <c r="B1198" s="403"/>
      <c r="C1198" s="403"/>
      <c r="D1198" s="404"/>
      <c r="E1198" s="405"/>
      <c r="F1198" s="233"/>
      <c r="G1198" s="406"/>
      <c r="H1198" s="407"/>
      <c r="I1198" s="225"/>
      <c r="J1198" s="408"/>
      <c r="K1198" s="292"/>
      <c r="M1198" s="241"/>
    </row>
    <row r="1199" spans="1:13" ht="12.75" customHeight="1">
      <c r="A1199" s="403"/>
      <c r="B1199" s="403"/>
      <c r="C1199" s="403"/>
      <c r="D1199" s="404"/>
      <c r="E1199" s="405"/>
      <c r="F1199" s="233"/>
      <c r="G1199" s="406"/>
      <c r="H1199" s="407"/>
      <c r="I1199" s="225"/>
      <c r="J1199" s="408"/>
      <c r="K1199" s="376"/>
      <c r="M1199" s="478"/>
    </row>
    <row r="1200" spans="1:13" ht="12.75" customHeight="1">
      <c r="A1200" s="403"/>
      <c r="B1200" s="403"/>
      <c r="C1200" s="403"/>
      <c r="D1200" s="404"/>
      <c r="E1200" s="405"/>
      <c r="F1200" s="233"/>
      <c r="G1200" s="406"/>
      <c r="H1200" s="407"/>
      <c r="I1200" s="225"/>
      <c r="J1200" s="408"/>
      <c r="K1200" s="376"/>
      <c r="M1200" s="22"/>
    </row>
    <row r="1201" spans="1:13" ht="12.75" customHeight="1">
      <c r="A1201" s="403"/>
      <c r="B1201" s="403"/>
      <c r="C1201" s="403"/>
      <c r="D1201" s="404"/>
      <c r="E1201" s="409"/>
      <c r="F1201" s="233"/>
      <c r="G1201" s="406"/>
      <c r="H1201" s="407"/>
      <c r="I1201" s="225"/>
      <c r="J1201" s="408"/>
      <c r="K1201" s="376"/>
      <c r="M1201" s="478"/>
    </row>
    <row r="1202" spans="1:13" ht="12.75" customHeight="1">
      <c r="A1202" s="403"/>
      <c r="B1202" s="403"/>
      <c r="C1202" s="403"/>
      <c r="D1202" s="591"/>
      <c r="E1202" s="410"/>
      <c r="F1202" s="524"/>
      <c r="G1202" s="411"/>
      <c r="H1202" s="412"/>
      <c r="I1202" s="413"/>
      <c r="J1202" s="408"/>
      <c r="K1202" s="376"/>
      <c r="M1202" s="22"/>
    </row>
    <row r="1203" spans="1:13" ht="12.75" customHeight="1">
      <c r="A1203" s="403"/>
      <c r="B1203" s="403"/>
      <c r="C1203" s="403"/>
      <c r="D1203" s="317"/>
      <c r="E1203" s="409"/>
      <c r="F1203" s="524"/>
      <c r="G1203" s="411"/>
      <c r="H1203" s="412"/>
      <c r="I1203" s="413"/>
      <c r="J1203" s="408"/>
      <c r="K1203" s="587"/>
      <c r="M1203" s="22"/>
    </row>
    <row r="1204" spans="1:13" ht="12.75" customHeight="1">
      <c r="A1204" s="403"/>
      <c r="B1204" s="403"/>
      <c r="C1204" s="403"/>
      <c r="D1204" s="317"/>
      <c r="E1204" s="409"/>
      <c r="F1204" s="524"/>
      <c r="G1204" s="411"/>
      <c r="H1204" s="412"/>
      <c r="I1204" s="413"/>
      <c r="J1204" s="408"/>
      <c r="K1204" s="376"/>
      <c r="M1204" s="22"/>
    </row>
    <row r="1205" spans="1:13" ht="12.75" customHeight="1">
      <c r="A1205" s="403"/>
      <c r="B1205" s="403"/>
      <c r="C1205" s="403"/>
      <c r="D1205" s="227"/>
      <c r="E1205" s="409"/>
      <c r="F1205" s="524"/>
      <c r="G1205" s="411"/>
      <c r="H1205" s="412"/>
      <c r="I1205" s="413"/>
      <c r="J1205" s="408"/>
      <c r="K1205" s="587"/>
      <c r="M1205" s="22"/>
    </row>
    <row r="1206" spans="1:13" ht="12.75" customHeight="1">
      <c r="A1206" s="403"/>
      <c r="B1206" s="403"/>
      <c r="C1206" s="403"/>
      <c r="D1206" s="227"/>
      <c r="E1206" s="198"/>
      <c r="F1206" s="592"/>
      <c r="G1206" s="481"/>
      <c r="H1206" s="412"/>
      <c r="I1206" s="413"/>
      <c r="J1206" s="408"/>
      <c r="K1206" s="588"/>
      <c r="M1206" s="22"/>
    </row>
    <row r="1207" spans="1:13" ht="12.75" customHeight="1">
      <c r="A1207" s="403"/>
      <c r="B1207" s="403"/>
      <c r="C1207" s="403"/>
      <c r="D1207" s="227"/>
      <c r="E1207" s="410"/>
      <c r="F1207" s="524"/>
      <c r="G1207" s="411"/>
      <c r="H1207" s="412"/>
      <c r="I1207" s="413"/>
      <c r="J1207" s="408"/>
      <c r="K1207" s="376"/>
      <c r="M1207" s="22"/>
    </row>
    <row r="1208" spans="1:13" ht="12.75" customHeight="1">
      <c r="A1208" s="403"/>
      <c r="B1208" s="403"/>
      <c r="C1208" s="403"/>
      <c r="D1208" s="227"/>
      <c r="E1208" s="410"/>
      <c r="F1208" s="524"/>
      <c r="G1208" s="411"/>
      <c r="H1208" s="412"/>
      <c r="I1208" s="413"/>
      <c r="J1208" s="408"/>
      <c r="K1208" s="376"/>
      <c r="M1208" s="22"/>
    </row>
    <row r="1209" spans="1:13" ht="12.75" customHeight="1">
      <c r="A1209" s="403"/>
      <c r="B1209" s="403"/>
      <c r="C1209" s="403"/>
      <c r="D1209" s="227"/>
      <c r="E1209" s="410"/>
      <c r="F1209" s="524"/>
      <c r="G1209" s="411"/>
      <c r="H1209" s="412"/>
      <c r="I1209" s="413"/>
      <c r="J1209" s="408"/>
      <c r="K1209" s="376"/>
      <c r="M1209" s="22"/>
    </row>
    <row r="1210" spans="1:13" ht="12.75" customHeight="1">
      <c r="A1210" s="403"/>
      <c r="B1210" s="403"/>
      <c r="C1210" s="403"/>
      <c r="D1210" s="227"/>
      <c r="E1210" s="410"/>
      <c r="F1210" s="524"/>
      <c r="G1210" s="411"/>
      <c r="H1210" s="412"/>
      <c r="I1210" s="413"/>
      <c r="J1210" s="408"/>
      <c r="K1210" s="376"/>
      <c r="M1210" s="22"/>
    </row>
    <row r="1211" spans="1:13" ht="12.75" customHeight="1">
      <c r="A1211" s="403"/>
      <c r="B1211" s="403"/>
      <c r="C1211" s="403"/>
      <c r="D1211" s="404"/>
      <c r="E1211" s="410"/>
      <c r="F1211" s="524"/>
      <c r="G1211" s="406"/>
      <c r="H1211" s="407"/>
      <c r="I1211" s="225"/>
      <c r="J1211" s="408"/>
      <c r="K1211" s="376"/>
      <c r="M1211" s="22"/>
    </row>
    <row r="1212" spans="1:13" ht="12.75" customHeight="1">
      <c r="A1212" s="403"/>
      <c r="B1212" s="403"/>
      <c r="C1212" s="403"/>
      <c r="D1212" s="404"/>
      <c r="E1212" s="405"/>
      <c r="F1212" s="233"/>
      <c r="G1212" s="406"/>
      <c r="H1212" s="407"/>
      <c r="I1212" s="225"/>
      <c r="J1212" s="408"/>
      <c r="K1212" s="376"/>
      <c r="M1212" s="22"/>
    </row>
    <row r="1213" spans="1:13" ht="12.75" customHeight="1">
      <c r="A1213" s="403"/>
      <c r="B1213" s="403"/>
      <c r="C1213" s="403"/>
      <c r="D1213" s="404"/>
      <c r="E1213" s="405"/>
      <c r="F1213" s="233"/>
      <c r="G1213" s="406"/>
      <c r="H1213" s="407"/>
      <c r="I1213" s="225"/>
      <c r="J1213" s="408"/>
      <c r="K1213" s="376"/>
      <c r="M1213" s="22"/>
    </row>
    <row r="1214" spans="1:13" ht="12.75" customHeight="1">
      <c r="A1214" s="403"/>
      <c r="B1214" s="403"/>
      <c r="C1214" s="403"/>
      <c r="D1214" s="404"/>
      <c r="E1214" s="590" t="s">
        <v>203</v>
      </c>
      <c r="F1214" s="233"/>
      <c r="G1214" s="406"/>
      <c r="H1214" s="407"/>
      <c r="I1214" s="225"/>
      <c r="J1214" s="408"/>
      <c r="K1214" s="376"/>
      <c r="M1214" s="22"/>
    </row>
    <row r="1215" spans="1:13" ht="12.75" customHeight="1">
      <c r="A1215" s="318"/>
      <c r="B1215" s="318"/>
      <c r="C1215" s="227"/>
      <c r="D1215" s="227"/>
      <c r="E1215" s="482"/>
      <c r="F1215" s="226"/>
      <c r="G1215" s="414"/>
      <c r="H1215" s="414"/>
      <c r="I1215" s="415"/>
      <c r="J1215" s="416"/>
      <c r="K1215" s="376"/>
      <c r="L1215" s="22"/>
      <c r="M1215" s="22"/>
    </row>
    <row r="1216" spans="1:13" ht="12.75" customHeight="1">
      <c r="A1216" s="417"/>
      <c r="B1216" s="417"/>
      <c r="C1216" s="418"/>
      <c r="D1216" s="317"/>
      <c r="E1216" s="248"/>
      <c r="F1216" s="226"/>
      <c r="G1216" s="414"/>
      <c r="H1216" s="419"/>
      <c r="I1216" s="419"/>
      <c r="J1216" s="420"/>
      <c r="K1216" s="292"/>
      <c r="M1216" s="22"/>
    </row>
    <row r="1217" spans="1:13" ht="12.75" customHeight="1">
      <c r="A1217" s="417"/>
      <c r="B1217" s="417"/>
      <c r="C1217" s="417"/>
      <c r="D1217" s="227"/>
      <c r="E1217" s="248"/>
      <c r="F1217" s="228"/>
      <c r="G1217" s="414"/>
      <c r="H1217" s="195"/>
      <c r="I1217" s="419"/>
      <c r="J1217" s="420"/>
      <c r="K1217" s="292"/>
      <c r="M1217" s="22"/>
    </row>
    <row r="1218" spans="1:11" ht="12.75" customHeight="1">
      <c r="A1218" s="417"/>
      <c r="B1218" s="417"/>
      <c r="C1218" s="417"/>
      <c r="D1218" s="227"/>
      <c r="E1218" s="248"/>
      <c r="F1218" s="228"/>
      <c r="G1218" s="414"/>
      <c r="H1218" s="195"/>
      <c r="I1218" s="419"/>
      <c r="J1218" s="420"/>
      <c r="K1218" s="292"/>
    </row>
    <row r="1219" spans="1:11" ht="12.75" customHeight="1">
      <c r="A1219" s="417"/>
      <c r="B1219" s="417"/>
      <c r="C1219" s="417"/>
      <c r="D1219" s="227"/>
      <c r="E1219" s="248"/>
      <c r="F1219" s="228"/>
      <c r="G1219" s="414"/>
      <c r="H1219" s="195"/>
      <c r="I1219" s="419"/>
      <c r="J1219" s="420"/>
      <c r="K1219" s="421"/>
    </row>
    <row r="1220" spans="1:13" ht="12.75" customHeight="1">
      <c r="A1220" s="417"/>
      <c r="B1220" s="417"/>
      <c r="C1220" s="417"/>
      <c r="D1220" s="227"/>
      <c r="E1220" s="248"/>
      <c r="F1220" s="228"/>
      <c r="G1220" s="414"/>
      <c r="H1220" s="195"/>
      <c r="I1220" s="419"/>
      <c r="J1220" s="416"/>
      <c r="K1220" s="376"/>
      <c r="L1220" s="22"/>
      <c r="M1220" s="22"/>
    </row>
    <row r="1221" spans="1:13" ht="12.75" customHeight="1">
      <c r="A1221" s="417"/>
      <c r="B1221" s="417"/>
      <c r="C1221" s="417"/>
      <c r="D1221" s="227"/>
      <c r="E1221" s="248"/>
      <c r="F1221" s="228"/>
      <c r="G1221" s="414"/>
      <c r="H1221" s="195"/>
      <c r="I1221" s="419"/>
      <c r="J1221" s="416"/>
      <c r="K1221" s="376"/>
      <c r="L1221" s="22"/>
      <c r="M1221" s="22"/>
    </row>
    <row r="1222" spans="1:13" ht="12.75" customHeight="1">
      <c r="A1222" s="417"/>
      <c r="B1222" s="417"/>
      <c r="C1222" s="417"/>
      <c r="D1222" s="227"/>
      <c r="E1222" s="249"/>
      <c r="F1222" s="228"/>
      <c r="G1222" s="414"/>
      <c r="H1222" s="195"/>
      <c r="I1222" s="419"/>
      <c r="J1222" s="416"/>
      <c r="K1222" s="376"/>
      <c r="L1222" s="22"/>
      <c r="M1222" s="22"/>
    </row>
    <row r="1223" spans="1:13" ht="12.75" customHeight="1">
      <c r="A1223" s="417"/>
      <c r="B1223" s="417"/>
      <c r="C1223" s="417"/>
      <c r="D1223" s="404"/>
      <c r="E1223" s="248"/>
      <c r="F1223" s="228"/>
      <c r="G1223" s="414"/>
      <c r="H1223" s="195"/>
      <c r="I1223" s="419"/>
      <c r="J1223" s="416"/>
      <c r="K1223" s="376"/>
      <c r="L1223" s="22"/>
      <c r="M1223" s="22"/>
    </row>
    <row r="1224" spans="1:13" ht="12.75" customHeight="1">
      <c r="A1224" s="417"/>
      <c r="B1224" s="417"/>
      <c r="C1224" s="417"/>
      <c r="D1224" s="318"/>
      <c r="E1224" s="203"/>
      <c r="F1224" s="228"/>
      <c r="G1224" s="414"/>
      <c r="H1224" s="195"/>
      <c r="I1224" s="419"/>
      <c r="J1224" s="416"/>
      <c r="K1224" s="376"/>
      <c r="L1224" s="22"/>
      <c r="M1224" s="22"/>
    </row>
    <row r="1225" spans="1:13" ht="12.75" customHeight="1">
      <c r="A1225" s="417"/>
      <c r="B1225" s="417"/>
      <c r="C1225" s="417"/>
      <c r="D1225" s="318"/>
      <c r="E1225" s="203"/>
      <c r="F1225" s="228"/>
      <c r="G1225" s="414"/>
      <c r="H1225" s="195"/>
      <c r="I1225" s="419"/>
      <c r="J1225" s="416"/>
      <c r="K1225" s="376"/>
      <c r="L1225" s="22"/>
      <c r="M1225" s="22"/>
    </row>
    <row r="1226" spans="1:13" ht="12.75" customHeight="1">
      <c r="A1226" s="417"/>
      <c r="B1226" s="417"/>
      <c r="C1226" s="417"/>
      <c r="D1226" s="318"/>
      <c r="E1226" s="203"/>
      <c r="F1226" s="228"/>
      <c r="G1226" s="414"/>
      <c r="H1226" s="195"/>
      <c r="I1226" s="419"/>
      <c r="J1226" s="416"/>
      <c r="K1226" s="376"/>
      <c r="L1226" s="22"/>
      <c r="M1226" s="22"/>
    </row>
    <row r="1227" spans="1:13" ht="12.75" customHeight="1">
      <c r="A1227" s="417"/>
      <c r="B1227" s="417"/>
      <c r="C1227" s="417"/>
      <c r="D1227" s="318"/>
      <c r="E1227" s="203"/>
      <c r="F1227" s="228"/>
      <c r="G1227" s="414"/>
      <c r="H1227" s="195"/>
      <c r="I1227" s="419"/>
      <c r="J1227" s="416"/>
      <c r="K1227" s="376"/>
      <c r="L1227" s="22"/>
      <c r="M1227" s="22"/>
    </row>
    <row r="1228" spans="1:13" ht="12.75" customHeight="1">
      <c r="A1228" s="417"/>
      <c r="B1228" s="417"/>
      <c r="C1228" s="417"/>
      <c r="D1228" s="318"/>
      <c r="E1228" s="228"/>
      <c r="F1228" s="228"/>
      <c r="G1228" s="414"/>
      <c r="H1228" s="195"/>
      <c r="I1228" s="419"/>
      <c r="J1228" s="416"/>
      <c r="K1228" s="376"/>
      <c r="L1228" s="22"/>
      <c r="M1228" s="22"/>
    </row>
    <row r="1229" spans="1:13" ht="12.75" customHeight="1">
      <c r="A1229" s="417"/>
      <c r="B1229" s="417"/>
      <c r="C1229" s="417"/>
      <c r="D1229" s="318"/>
      <c r="E1229" s="228"/>
      <c r="F1229" s="228"/>
      <c r="G1229" s="414"/>
      <c r="H1229" s="195"/>
      <c r="I1229" s="419"/>
      <c r="J1229" s="416"/>
      <c r="K1229" s="376"/>
      <c r="L1229" s="22"/>
      <c r="M1229" s="22"/>
    </row>
    <row r="1230" spans="1:13" ht="12.75" customHeight="1">
      <c r="A1230" s="417"/>
      <c r="B1230" s="417"/>
      <c r="C1230" s="417"/>
      <c r="D1230" s="318"/>
      <c r="E1230" s="228"/>
      <c r="F1230" s="228"/>
      <c r="G1230" s="414"/>
      <c r="H1230" s="195"/>
      <c r="I1230" s="419"/>
      <c r="J1230" s="416"/>
      <c r="K1230" s="376"/>
      <c r="L1230" s="22"/>
      <c r="M1230" s="22"/>
    </row>
    <row r="1231" spans="1:13" ht="12.75" customHeight="1">
      <c r="A1231" s="417"/>
      <c r="B1231" s="417"/>
      <c r="C1231" s="417"/>
      <c r="D1231" s="318"/>
      <c r="E1231" s="228"/>
      <c r="F1231" s="228"/>
      <c r="G1231" s="414"/>
      <c r="H1231" s="195"/>
      <c r="I1231" s="419"/>
      <c r="J1231" s="416"/>
      <c r="K1231" s="376"/>
      <c r="L1231" s="22"/>
      <c r="M1231" s="22"/>
    </row>
    <row r="1232" spans="1:11" ht="12.75" customHeight="1">
      <c r="A1232" s="417"/>
      <c r="B1232" s="417"/>
      <c r="C1232" s="417"/>
      <c r="D1232" s="318"/>
      <c r="E1232" s="228"/>
      <c r="F1232" s="228"/>
      <c r="G1232" s="414"/>
      <c r="H1232" s="195"/>
      <c r="I1232" s="419"/>
      <c r="J1232" s="420"/>
      <c r="K1232" s="292"/>
    </row>
    <row r="1233" spans="1:11" ht="12.75" customHeight="1">
      <c r="A1233" s="417"/>
      <c r="B1233" s="417"/>
      <c r="C1233" s="417"/>
      <c r="D1233" s="318"/>
      <c r="E1233" s="228"/>
      <c r="F1233" s="228"/>
      <c r="G1233" s="414"/>
      <c r="H1233" s="195"/>
      <c r="I1233" s="419"/>
      <c r="J1233" s="420"/>
      <c r="K1233" s="292"/>
    </row>
    <row r="1234" spans="1:11" ht="12.75" customHeight="1">
      <c r="A1234" s="417"/>
      <c r="B1234" s="417"/>
      <c r="C1234" s="417"/>
      <c r="D1234" s="318"/>
      <c r="E1234" s="228"/>
      <c r="F1234" s="228"/>
      <c r="G1234" s="228"/>
      <c r="H1234" s="195"/>
      <c r="I1234" s="419"/>
      <c r="J1234" s="420"/>
      <c r="K1234" s="292"/>
    </row>
    <row r="1235" spans="1:11" ht="12.75" customHeight="1">
      <c r="A1235" s="417"/>
      <c r="B1235" s="417"/>
      <c r="C1235" s="417"/>
      <c r="D1235" s="318"/>
      <c r="E1235" s="228"/>
      <c r="F1235" s="228"/>
      <c r="G1235" s="228"/>
      <c r="H1235" s="195"/>
      <c r="I1235" s="419"/>
      <c r="J1235" s="420"/>
      <c r="K1235" s="292"/>
    </row>
    <row r="1236" spans="4:9" ht="12.75" customHeight="1">
      <c r="D1236" s="13"/>
      <c r="E1236" s="14"/>
      <c r="F1236" s="14"/>
      <c r="G1236" s="14"/>
      <c r="H1236" s="16"/>
      <c r="I1236" s="242"/>
    </row>
  </sheetData>
  <sheetProtection/>
  <printOptions/>
  <pageMargins left="0.24" right="0.24" top="0.22" bottom="0.31" header="0.18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Świdwin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Skarbnik SPŚwidwin</cp:lastModifiedBy>
  <cp:lastPrinted>2019-03-14T08:50:27Z</cp:lastPrinted>
  <dcterms:created xsi:type="dcterms:W3CDTF">2005-01-28T09:36:51Z</dcterms:created>
  <dcterms:modified xsi:type="dcterms:W3CDTF">2019-03-14T09:13:25Z</dcterms:modified>
  <cp:category/>
  <cp:version/>
  <cp:contentType/>
  <cp:contentStatus/>
</cp:coreProperties>
</file>