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DATKI wg szczeg.budż" sheetId="1" r:id="rId1"/>
  </sheets>
  <definedNames>
    <definedName name="_xlnm.Print_Area" localSheetId="0">'WYDATKI wg szczeg.budż'!$A$1:$J$1097</definedName>
  </definedNames>
  <calcPr fullCalcOnLoad="1"/>
</workbook>
</file>

<file path=xl/sharedStrings.xml><?xml version="1.0" encoding="utf-8"?>
<sst xmlns="http://schemas.openxmlformats.org/spreadsheetml/2006/main" count="1212" uniqueCount="196">
  <si>
    <t>do sprawozdania z wykonania</t>
  </si>
  <si>
    <t>Wykonanie</t>
  </si>
  <si>
    <t>§</t>
  </si>
  <si>
    <t>0 10</t>
  </si>
  <si>
    <t>ROLNICTWO I ŁOWIECTWO</t>
  </si>
  <si>
    <t>0 1005</t>
  </si>
  <si>
    <t>Prace geodezyjne na potrzeby rolnictwa</t>
  </si>
  <si>
    <t>0 20</t>
  </si>
  <si>
    <t>LEŚNICTWO</t>
  </si>
  <si>
    <t>0 2001</t>
  </si>
  <si>
    <t>Gospodarka leśna</t>
  </si>
  <si>
    <t>0 2002</t>
  </si>
  <si>
    <t>Nadzór nad gospodarką leśną</t>
  </si>
  <si>
    <t>TRANSPORT I ŁĄCZNOŚĆ</t>
  </si>
  <si>
    <t>Drogi publiczne powiatowe</t>
  </si>
  <si>
    <t>GOSPODARKA MIESZKANIOWA</t>
  </si>
  <si>
    <t>Gospodarka gruntami i nieruchom.</t>
  </si>
  <si>
    <t>DZIAŁALNOŚĆ USŁUGOWA</t>
  </si>
  <si>
    <t>Prace geodezyjne i kartograficzne</t>
  </si>
  <si>
    <t>Nadzór budowlany</t>
  </si>
  <si>
    <t>Pozostała działalność</t>
  </si>
  <si>
    <t>ADMINISTRACJA PUBLICZNA</t>
  </si>
  <si>
    <t>Urzędy Wojewódzkie</t>
  </si>
  <si>
    <t>Rady powiatu</t>
  </si>
  <si>
    <t>Starostwa powiatowe</t>
  </si>
  <si>
    <t xml:space="preserve">BEZPIECZEŃSTWO PUBLICZNE </t>
  </si>
  <si>
    <t>I OCHRONA PRZECIWPOŻAROWA</t>
  </si>
  <si>
    <t>Komendy pow.Pań.Straży Pożarnej</t>
  </si>
  <si>
    <t>OBSŁUGA DŁUGU PUBLICZNEGO</t>
  </si>
  <si>
    <t>Obsługa kredytów jedn.sam.teryt.</t>
  </si>
  <si>
    <t>RÓŻNE ROZLICZENIA</t>
  </si>
  <si>
    <t>OŚWIATA I WYCHOWANIE</t>
  </si>
  <si>
    <t>Szkoły podstawowe specjalne</t>
  </si>
  <si>
    <t>Gimnazja specjalne</t>
  </si>
  <si>
    <t>Licea ogólnokształcące</t>
  </si>
  <si>
    <t>Szkoły zawodowe</t>
  </si>
  <si>
    <t>OCHRONA ZDROWIA</t>
  </si>
  <si>
    <t>Składki na ubez.zdrowotne oraz</t>
  </si>
  <si>
    <t>świadczenia dla osób nie objętych</t>
  </si>
  <si>
    <t>obowiązkiem ubez.zdrowotnego</t>
  </si>
  <si>
    <t>Powiatowy Urząd Pracy Świdwin</t>
  </si>
  <si>
    <t>Placówki opiekuńczo-wychowawcze</t>
  </si>
  <si>
    <t>Domy pomocy społecznej</t>
  </si>
  <si>
    <t>Dom Pomocy Społecznej Krzecko</t>
  </si>
  <si>
    <t>Dom Pomocy Społecznej Modrzewiec</t>
  </si>
  <si>
    <t>Rodziny zastępcze</t>
  </si>
  <si>
    <t>Powiatowe centra pomocy rodzinie</t>
  </si>
  <si>
    <t>Powiatowe urzędy pracy</t>
  </si>
  <si>
    <t>EDUKACYJNA OPIEKA WYCHOWAWCZA</t>
  </si>
  <si>
    <t>Specjalne ośrodki szkolno-wychowawcze</t>
  </si>
  <si>
    <t>Poradnie psychologiczno-pedagogiczne</t>
  </si>
  <si>
    <t>Internaty i bursy szkolne</t>
  </si>
  <si>
    <t>Domy wczasów dziecięcych</t>
  </si>
  <si>
    <t>Pomoc materialna dla uczniów</t>
  </si>
  <si>
    <t>Dokształcanie i doskon.nauczycieli</t>
  </si>
  <si>
    <t>OGÓŁEM WYDATKI</t>
  </si>
  <si>
    <t>POMOC SPOŁECZNA</t>
  </si>
  <si>
    <t>POZOSTAŁE ZADANIA W ZAKRESIE POLITYKI SPOŁECZNEJ</t>
  </si>
  <si>
    <t xml:space="preserve">Dział </t>
  </si>
  <si>
    <t xml:space="preserve">Rozdział </t>
  </si>
  <si>
    <t>Nazwa</t>
  </si>
  <si>
    <t xml:space="preserve">Uchwała </t>
  </si>
  <si>
    <t xml:space="preserve">Budżet </t>
  </si>
  <si>
    <t xml:space="preserve">         procent</t>
  </si>
  <si>
    <t>budżetowa</t>
  </si>
  <si>
    <t>po</t>
  </si>
  <si>
    <t>zmianach</t>
  </si>
  <si>
    <t xml:space="preserve"> 8 / 7</t>
  </si>
  <si>
    <t xml:space="preserve"> 8 / 5 </t>
  </si>
  <si>
    <t>Starostwo Powiatowe</t>
  </si>
  <si>
    <t>Poradnia PP Połczyn Zdrój</t>
  </si>
  <si>
    <t>Poradnia PP w Świdwinie</t>
  </si>
  <si>
    <t>KULTURA I OCHRONA DZIEDZC.NAR</t>
  </si>
  <si>
    <t>Biblioteki</t>
  </si>
  <si>
    <t>Promocja jednostek samorządu terytorial.</t>
  </si>
  <si>
    <t>Starostwo Powiatowe w Świdwinie</t>
  </si>
  <si>
    <t>Szpitale ogólne</t>
  </si>
  <si>
    <t xml:space="preserve"> PCPR-usamodzielnienie wychowanków</t>
  </si>
  <si>
    <t>Starostwo Powiatowe Świdwin</t>
  </si>
  <si>
    <t>Zespół Szkół Ponadgim.w Świdwinie</t>
  </si>
  <si>
    <t>Zespół Sz.Rolniczych CKPw  Świdwinie</t>
  </si>
  <si>
    <t>P C P R w Świdwinie</t>
  </si>
  <si>
    <t>Powiatowy Urząd Pracy w Świdwinie</t>
  </si>
  <si>
    <t>Powiatowy Zarząd Dróg w Świdwinie</t>
  </si>
  <si>
    <t>Opracowania geodezyjne i kartograficzne</t>
  </si>
  <si>
    <t>Zespół Szkół Ponadgim w  Świdwinie</t>
  </si>
  <si>
    <t>PCPR w Świdwinie</t>
  </si>
  <si>
    <t>Zespół ds. orzekania o niepełnosprawn.</t>
  </si>
  <si>
    <t>Poradnia PP w Połczynie  Z.</t>
  </si>
  <si>
    <t>Dokształcenie i doskonalenie nauczyciel</t>
  </si>
  <si>
    <t>Zwalczanie narkomanii</t>
  </si>
  <si>
    <t xml:space="preserve">Zespół Sz.Ponadgimn.w Świdwinie </t>
  </si>
  <si>
    <t xml:space="preserve">Zespół Sz.Rol.CKP w Świdwinie </t>
  </si>
  <si>
    <t>Przeciwdziałanie akloholizmowi</t>
  </si>
  <si>
    <t xml:space="preserve">Poradnia PP w Świdwinie </t>
  </si>
  <si>
    <t>Rehabilitacja zawodowa i społeczna</t>
  </si>
  <si>
    <t xml:space="preserve">Starostwo Powiatowe w Świdwinie </t>
  </si>
  <si>
    <t xml:space="preserve">w zł </t>
  </si>
  <si>
    <t>Komendy Powiatowe  Policji</t>
  </si>
  <si>
    <t xml:space="preserve">Komenda Powiatowa Policji w Świdwinie </t>
  </si>
  <si>
    <t xml:space="preserve">Zarządzanie kryzysowe </t>
  </si>
  <si>
    <t>Inne formy kształcenia osobno niewym.</t>
  </si>
  <si>
    <t xml:space="preserve">Pozostała działalność </t>
  </si>
  <si>
    <t xml:space="preserve">Obiekty sportowe </t>
  </si>
  <si>
    <t>Rezerwy ogólne i celowe</t>
  </si>
  <si>
    <t xml:space="preserve">PCPR w Świdwinie </t>
  </si>
  <si>
    <t>Młodzieżowe Ośrodki Wychowawcze</t>
  </si>
  <si>
    <t xml:space="preserve">MOW w Rzepczynie </t>
  </si>
  <si>
    <t>Kwalifikacja wojskowa</t>
  </si>
  <si>
    <t>w tym: wydatki majątkowe</t>
  </si>
  <si>
    <t xml:space="preserve">Zadania w zakresie przeciwdziałania </t>
  </si>
  <si>
    <t xml:space="preserve">przemocy w rodzinie </t>
  </si>
  <si>
    <t xml:space="preserve">Starostwo Powiatowe w Śwdwinie </t>
  </si>
  <si>
    <t>GOSPODARKA KOMUNALNA</t>
  </si>
  <si>
    <t xml:space="preserve">I OCHRONA ŚRODOWISKA  </t>
  </si>
  <si>
    <t>środków z opłat i kar za korzystanie</t>
  </si>
  <si>
    <t xml:space="preserve">ze środowiska </t>
  </si>
  <si>
    <t xml:space="preserve">ZSzPonadgimn.w Połczynie Zdr. </t>
  </si>
  <si>
    <t xml:space="preserve"> LO ZDZ  Słupsk</t>
  </si>
  <si>
    <t>ZSzPonadgimn.w Połczynie Zdroju</t>
  </si>
  <si>
    <t>Zespół Sz.Ponadg.w Połczynie Zdroju</t>
  </si>
  <si>
    <t>Urzędy Gmin</t>
  </si>
  <si>
    <t xml:space="preserve">Policeal.Szkoła Wiliams w Świdwinie </t>
  </si>
  <si>
    <t xml:space="preserve">wydatki bieżące </t>
  </si>
  <si>
    <t xml:space="preserve">             wydatki bieżące </t>
  </si>
  <si>
    <t>wynagrodzenia i składki od nich poch.</t>
  </si>
  <si>
    <t>świadczenia na rzecz osób fizycznych</t>
  </si>
  <si>
    <t>wydatki majątkowe</t>
  </si>
  <si>
    <t>wydatki związane z real.zadań statutow.</t>
  </si>
  <si>
    <t xml:space="preserve">dotacje na zadania bieżące </t>
  </si>
  <si>
    <t>wydatki na obsługę długu</t>
  </si>
  <si>
    <t>wyd.na progr.fin.z udzi.środków art.5 UE</t>
  </si>
  <si>
    <t>KULTURA FIZYCZNA I SPORT</t>
  </si>
  <si>
    <t>wydatki z tyt.poręczeń i gwarancji</t>
  </si>
  <si>
    <t xml:space="preserve">             WYDATKI OGÓŁEM wg.  SZCZEGÓŁOWOŚCI UCHWAŁY BUDŻETOWEJ</t>
  </si>
  <si>
    <t>Młodzieżowy Ośrodek Wych.w Rzepczynie</t>
  </si>
  <si>
    <t>Zespół Sz.Rolniczych CKP w Świdwinie</t>
  </si>
  <si>
    <t>Polceal.Studium ZDZ  Słupsk</t>
  </si>
  <si>
    <t>Zespół Sz.Rolniczych CKP w  Świdwinie</t>
  </si>
  <si>
    <t>Wpływy i wydatki związane z gromadze.</t>
  </si>
  <si>
    <t>Ochrona zabytków i opieka nad zabyt.</t>
  </si>
  <si>
    <t>Jednostki specjalistyczne poradnictwa,</t>
  </si>
  <si>
    <t xml:space="preserve">mieszkania chronione i ośrodki </t>
  </si>
  <si>
    <t xml:space="preserve">interwencji kryzysowej </t>
  </si>
  <si>
    <t>Rozliczenia z tytułu poręczeń i gwarancji</t>
  </si>
  <si>
    <t>udzielonych przes Skarb Państwa</t>
  </si>
  <si>
    <t>lub jednostkę samorządu terytorialnego</t>
  </si>
  <si>
    <t>wydatki z tytułu poręczeń i gwaracji</t>
  </si>
  <si>
    <t>wtdatki z tytułu poręczeń i gwarancji</t>
  </si>
  <si>
    <t xml:space="preserve">Szkoły zawodowe specjalne </t>
  </si>
  <si>
    <t>Ośrodki rewalidacyjno-wychowawcze</t>
  </si>
  <si>
    <t xml:space="preserve"> </t>
  </si>
  <si>
    <t>Zespół Placówek Specjal. w Sławoborzu</t>
  </si>
  <si>
    <t>wyd.na progr.fin.z udzi.środków art.5UE</t>
  </si>
  <si>
    <t xml:space="preserve">Zespół Szkół Rolniczych CKP w Świdwinie </t>
  </si>
  <si>
    <t>Zespół Placówek Oświatowych w Połczynie-Z.</t>
  </si>
  <si>
    <t>"Najlepszy w zawodzie "</t>
  </si>
  <si>
    <t>Załącznik Nr 11</t>
  </si>
  <si>
    <t>Zakłady op-lecznicze i pielęgn-opiekuń.</t>
  </si>
  <si>
    <t>2015 r.</t>
  </si>
  <si>
    <t>"Równe szanse w zdrowiu PL-13"</t>
  </si>
  <si>
    <t xml:space="preserve">Pozostała Działalność </t>
  </si>
  <si>
    <t>Wczesne wspomaganie rozwoju dziecka</t>
  </si>
  <si>
    <t>Poradnia PP w Połczynie-Zdroju</t>
  </si>
  <si>
    <t xml:space="preserve">Realizacja zadań wymagających </t>
  </si>
  <si>
    <t>stosowania specjalnej organizacji</t>
  </si>
  <si>
    <t>nauki i metod pracy dla dzieci i młodzieży</t>
  </si>
  <si>
    <t>w szkołach podstawowych,gimnazjach,</t>
  </si>
  <si>
    <t>liceach ogólnokształcących, liceach</t>
  </si>
  <si>
    <t>profilowanych i szkołach zawodowych</t>
  </si>
  <si>
    <t xml:space="preserve">oraz szkołach artystycznych </t>
  </si>
  <si>
    <t xml:space="preserve">strona - 132 - </t>
  </si>
  <si>
    <t xml:space="preserve">strona - 133 - </t>
  </si>
  <si>
    <t xml:space="preserve">strona - 135 - </t>
  </si>
  <si>
    <t>WYMIAR SPRAWIEDLIWOŚCI</t>
  </si>
  <si>
    <t xml:space="preserve">Nieodpłatna pomoc prawna </t>
  </si>
  <si>
    <t>Zadania z zakresu geodezji i kartogr.</t>
  </si>
  <si>
    <t>Przedszkola specjalne</t>
  </si>
  <si>
    <t xml:space="preserve">Centrum Placówek Opiek.-Wych w Świdwinie </t>
  </si>
  <si>
    <t>budżetu za 2016 rok</t>
  </si>
  <si>
    <t>2016 rok</t>
  </si>
  <si>
    <t>2016 r.</t>
  </si>
  <si>
    <t xml:space="preserve">strona - 130 - </t>
  </si>
  <si>
    <t xml:space="preserve">strona - 131 - </t>
  </si>
  <si>
    <t>strona - 134 -</t>
  </si>
  <si>
    <t xml:space="preserve">strona - 136 - </t>
  </si>
  <si>
    <t xml:space="preserve">strona -  137 - </t>
  </si>
  <si>
    <t xml:space="preserve">strona - 138 -  </t>
  </si>
  <si>
    <t>strona - 139  -</t>
  </si>
  <si>
    <t>strona -  140 -</t>
  </si>
  <si>
    <t>strona -  141 -</t>
  </si>
  <si>
    <t xml:space="preserve">strona - 142 - </t>
  </si>
  <si>
    <t xml:space="preserve">strona - 143 - </t>
  </si>
  <si>
    <t xml:space="preserve">strona - 144 - </t>
  </si>
  <si>
    <t xml:space="preserve">strona - 145 - </t>
  </si>
  <si>
    <t xml:space="preserve">strona -146 -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</si>
</sst>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.00;[Red]0.00"/>
    <numFmt numFmtId="166" formatCode="#,##0.00;[Red]#,##0.00"/>
    <numFmt numFmtId="167" formatCode="#,##0.0"/>
    <numFmt numFmtId="168" formatCode="#,##0.0;[Red]#,##0.0"/>
    <numFmt numFmtId="169" formatCode="0.0;[Red]0.0"/>
    <numFmt numFmtId="170" formatCode="0.0"/>
    <numFmt numFmtId="171" formatCode="#,##0.00\ &quot;zł&quot;"/>
    <numFmt numFmtId="172" formatCode="_-* #,##0.00\ [$zł-415]_-;\-* #,##0.00\ [$zł-415]_-;_-* &quot;-&quot;??\ [$zł-415]_-;_-@_-"/>
  </numFmts>
  <fonts count="85">
    <font>
      <sz val="10"/>
      <name val="Arial CE"/>
      <family val="0"/>
    </font>
    <font>
      <sz val="12"/>
      <name val="Arial CE"/>
      <family val="2"/>
    </font>
    <font>
      <b/>
      <sz val="9"/>
      <name val="Times New Roman"/>
      <family val="1"/>
    </font>
    <font>
      <i/>
      <u val="single"/>
      <sz val="12"/>
      <name val="Arial CE"/>
      <family val="2"/>
    </font>
    <font>
      <i/>
      <u val="single"/>
      <sz val="10"/>
      <name val="Arial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2"/>
      <name val="Arial CE"/>
      <family val="2"/>
    </font>
    <font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Arial CE"/>
      <family val="0"/>
    </font>
    <font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i/>
      <sz val="7"/>
      <name val="Calibri"/>
      <family val="2"/>
    </font>
    <font>
      <u val="single"/>
      <sz val="8"/>
      <name val="Calibri"/>
      <family val="2"/>
    </font>
    <font>
      <i/>
      <sz val="8"/>
      <name val="Calibri"/>
      <family val="2"/>
    </font>
    <font>
      <u val="single"/>
      <sz val="9"/>
      <name val="Calibri"/>
      <family val="2"/>
    </font>
    <font>
      <i/>
      <u val="single"/>
      <sz val="8"/>
      <name val="Calibri"/>
      <family val="2"/>
    </font>
    <font>
      <u val="single"/>
      <sz val="10"/>
      <name val="Calibri"/>
      <family val="2"/>
    </font>
    <font>
      <b/>
      <i/>
      <sz val="8"/>
      <name val="Calibri"/>
      <family val="2"/>
    </font>
    <font>
      <b/>
      <sz val="7"/>
      <name val="Calibri"/>
      <family val="2"/>
    </font>
    <font>
      <i/>
      <u val="single"/>
      <sz val="10"/>
      <name val="Calibri"/>
      <family val="2"/>
    </font>
    <font>
      <i/>
      <u val="single"/>
      <sz val="9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b/>
      <i/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8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5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15" fillId="0" borderId="19" xfId="0" applyFont="1" applyBorder="1" applyAlignment="1">
      <alignment/>
    </xf>
    <xf numFmtId="4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/>
    </xf>
    <xf numFmtId="168" fontId="5" fillId="0" borderId="1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168" fontId="5" fillId="0" borderId="16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4" fontId="5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19" xfId="0" applyFont="1" applyBorder="1" applyAlignment="1">
      <alignment/>
    </xf>
    <xf numFmtId="0" fontId="7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6" fillId="0" borderId="17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17" fillId="0" borderId="0" xfId="0" applyFont="1" applyAlignment="1">
      <alignment/>
    </xf>
    <xf numFmtId="0" fontId="15" fillId="0" borderId="17" xfId="0" applyFont="1" applyBorder="1" applyAlignment="1">
      <alignment/>
    </xf>
    <xf numFmtId="0" fontId="6" fillId="0" borderId="0" xfId="0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11" fillId="0" borderId="11" xfId="0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170" fontId="5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20" fillId="0" borderId="17" xfId="0" applyFont="1" applyBorder="1" applyAlignment="1">
      <alignment/>
    </xf>
    <xf numFmtId="0" fontId="19" fillId="0" borderId="17" xfId="0" applyFont="1" applyBorder="1" applyAlignment="1">
      <alignment/>
    </xf>
    <xf numFmtId="4" fontId="15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15" fillId="0" borderId="19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7" fontId="11" fillId="0" borderId="0" xfId="0" applyNumberFormat="1" applyFont="1" applyFill="1" applyBorder="1" applyAlignment="1">
      <alignment/>
    </xf>
    <xf numFmtId="168" fontId="11" fillId="0" borderId="0" xfId="0" applyNumberFormat="1" applyFont="1" applyFill="1" applyBorder="1" applyAlignment="1">
      <alignment/>
    </xf>
    <xf numFmtId="164" fontId="21" fillId="0" borderId="0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19" fillId="0" borderId="19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7" fontId="19" fillId="0" borderId="0" xfId="0" applyNumberFormat="1" applyFont="1" applyBorder="1" applyAlignment="1">
      <alignment/>
    </xf>
    <xf numFmtId="0" fontId="22" fillId="0" borderId="19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26" fillId="0" borderId="0" xfId="0" applyFont="1" applyAlignment="1">
      <alignment horizontal="right"/>
    </xf>
    <xf numFmtId="164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68" fontId="26" fillId="0" borderId="0" xfId="0" applyNumberFormat="1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168" fontId="19" fillId="0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15" fillId="32" borderId="19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8" fillId="32" borderId="19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166" fontId="20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4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167" fontId="44" fillId="0" borderId="24" xfId="0" applyNumberFormat="1" applyFont="1" applyBorder="1" applyAlignment="1">
      <alignment/>
    </xf>
    <xf numFmtId="168" fontId="44" fillId="0" borderId="17" xfId="0" applyNumberFormat="1" applyFont="1" applyFill="1" applyBorder="1" applyAlignment="1">
      <alignment/>
    </xf>
    <xf numFmtId="4" fontId="45" fillId="0" borderId="17" xfId="0" applyNumberFormat="1" applyFont="1" applyBorder="1" applyAlignment="1">
      <alignment/>
    </xf>
    <xf numFmtId="164" fontId="45" fillId="0" borderId="17" xfId="0" applyNumberFormat="1" applyFont="1" applyBorder="1" applyAlignment="1">
      <alignment/>
    </xf>
    <xf numFmtId="167" fontId="45" fillId="0" borderId="24" xfId="0" applyNumberFormat="1" applyFont="1" applyBorder="1" applyAlignment="1">
      <alignment/>
    </xf>
    <xf numFmtId="168" fontId="45" fillId="0" borderId="17" xfId="0" applyNumberFormat="1" applyFont="1" applyFill="1" applyBorder="1" applyAlignment="1">
      <alignment/>
    </xf>
    <xf numFmtId="4" fontId="46" fillId="0" borderId="17" xfId="0" applyNumberFormat="1" applyFont="1" applyBorder="1" applyAlignment="1">
      <alignment/>
    </xf>
    <xf numFmtId="164" fontId="46" fillId="0" borderId="17" xfId="0" applyNumberFormat="1" applyFont="1" applyBorder="1" applyAlignment="1">
      <alignment/>
    </xf>
    <xf numFmtId="167" fontId="46" fillId="0" borderId="24" xfId="0" applyNumberFormat="1" applyFont="1" applyBorder="1" applyAlignment="1">
      <alignment/>
    </xf>
    <xf numFmtId="168" fontId="46" fillId="0" borderId="17" xfId="0" applyNumberFormat="1" applyFont="1" applyFill="1" applyBorder="1" applyAlignment="1">
      <alignment/>
    </xf>
    <xf numFmtId="4" fontId="47" fillId="32" borderId="17" xfId="0" applyNumberFormat="1" applyFont="1" applyFill="1" applyBorder="1" applyAlignment="1">
      <alignment/>
    </xf>
    <xf numFmtId="164" fontId="44" fillId="32" borderId="17" xfId="0" applyNumberFormat="1" applyFont="1" applyFill="1" applyBorder="1" applyAlignment="1">
      <alignment/>
    </xf>
    <xf numFmtId="4" fontId="44" fillId="32" borderId="17" xfId="0" applyNumberFormat="1" applyFont="1" applyFill="1" applyBorder="1" applyAlignment="1">
      <alignment/>
    </xf>
    <xf numFmtId="170" fontId="47" fillId="32" borderId="24" xfId="0" applyNumberFormat="1" applyFont="1" applyFill="1" applyBorder="1" applyAlignment="1">
      <alignment/>
    </xf>
    <xf numFmtId="168" fontId="47" fillId="32" borderId="17" xfId="0" applyNumberFormat="1" applyFont="1" applyFill="1" applyBorder="1" applyAlignment="1">
      <alignment/>
    </xf>
    <xf numFmtId="4" fontId="48" fillId="32" borderId="17" xfId="0" applyNumberFormat="1" applyFont="1" applyFill="1" applyBorder="1" applyAlignment="1">
      <alignment/>
    </xf>
    <xf numFmtId="164" fontId="49" fillId="32" borderId="17" xfId="0" applyNumberFormat="1" applyFont="1" applyFill="1" applyBorder="1" applyAlignment="1">
      <alignment/>
    </xf>
    <xf numFmtId="4" fontId="49" fillId="32" borderId="17" xfId="0" applyNumberFormat="1" applyFont="1" applyFill="1" applyBorder="1" applyAlignment="1">
      <alignment/>
    </xf>
    <xf numFmtId="170" fontId="48" fillId="32" borderId="24" xfId="0" applyNumberFormat="1" applyFont="1" applyFill="1" applyBorder="1" applyAlignment="1">
      <alignment/>
    </xf>
    <xf numFmtId="168" fontId="48" fillId="32" borderId="17" xfId="0" applyNumberFormat="1" applyFont="1" applyFill="1" applyBorder="1" applyAlignment="1">
      <alignment/>
    </xf>
    <xf numFmtId="4" fontId="44" fillId="0" borderId="17" xfId="0" applyNumberFormat="1" applyFont="1" applyFill="1" applyBorder="1" applyAlignment="1">
      <alignment/>
    </xf>
    <xf numFmtId="164" fontId="44" fillId="0" borderId="17" xfId="0" applyNumberFormat="1" applyFont="1" applyFill="1" applyBorder="1" applyAlignment="1">
      <alignment/>
    </xf>
    <xf numFmtId="170" fontId="47" fillId="0" borderId="24" xfId="0" applyNumberFormat="1" applyFont="1" applyFill="1" applyBorder="1" applyAlignment="1">
      <alignment/>
    </xf>
    <xf numFmtId="168" fontId="47" fillId="0" borderId="17" xfId="0" applyNumberFormat="1" applyFont="1" applyFill="1" applyBorder="1" applyAlignment="1">
      <alignment/>
    </xf>
    <xf numFmtId="4" fontId="47" fillId="0" borderId="17" xfId="0" applyNumberFormat="1" applyFont="1" applyFill="1" applyBorder="1" applyAlignment="1">
      <alignment/>
    </xf>
    <xf numFmtId="164" fontId="47" fillId="0" borderId="17" xfId="0" applyNumberFormat="1" applyFont="1" applyFill="1" applyBorder="1" applyAlignment="1">
      <alignment/>
    </xf>
    <xf numFmtId="4" fontId="50" fillId="0" borderId="17" xfId="0" applyNumberFormat="1" applyFont="1" applyFill="1" applyBorder="1" applyAlignment="1">
      <alignment/>
    </xf>
    <xf numFmtId="164" fontId="50" fillId="0" borderId="17" xfId="0" applyNumberFormat="1" applyFont="1" applyFill="1" applyBorder="1" applyAlignment="1">
      <alignment/>
    </xf>
    <xf numFmtId="170" fontId="51" fillId="0" borderId="24" xfId="0" applyNumberFormat="1" applyFont="1" applyFill="1" applyBorder="1" applyAlignment="1">
      <alignment/>
    </xf>
    <xf numFmtId="168" fontId="52" fillId="0" borderId="17" xfId="0" applyNumberFormat="1" applyFont="1" applyFill="1" applyBorder="1" applyAlignment="1">
      <alignment/>
    </xf>
    <xf numFmtId="168" fontId="51" fillId="0" borderId="17" xfId="0" applyNumberFormat="1" applyFont="1" applyFill="1" applyBorder="1" applyAlignment="1">
      <alignment/>
    </xf>
    <xf numFmtId="4" fontId="53" fillId="0" borderId="17" xfId="0" applyNumberFormat="1" applyFont="1" applyBorder="1" applyAlignment="1">
      <alignment/>
    </xf>
    <xf numFmtId="164" fontId="53" fillId="0" borderId="17" xfId="0" applyNumberFormat="1" applyFont="1" applyBorder="1" applyAlignment="1">
      <alignment/>
    </xf>
    <xf numFmtId="170" fontId="53" fillId="0" borderId="24" xfId="0" applyNumberFormat="1" applyFont="1" applyBorder="1" applyAlignment="1">
      <alignment/>
    </xf>
    <xf numFmtId="168" fontId="53" fillId="0" borderId="17" xfId="0" applyNumberFormat="1" applyFont="1" applyBorder="1" applyAlignment="1">
      <alignment/>
    </xf>
    <xf numFmtId="170" fontId="45" fillId="0" borderId="24" xfId="0" applyNumberFormat="1" applyFont="1" applyBorder="1" applyAlignment="1">
      <alignment/>
    </xf>
    <xf numFmtId="168" fontId="45" fillId="0" borderId="17" xfId="0" applyNumberFormat="1" applyFont="1" applyBorder="1" applyAlignment="1">
      <alignment/>
    </xf>
    <xf numFmtId="4" fontId="54" fillId="0" borderId="17" xfId="0" applyNumberFormat="1" applyFont="1" applyBorder="1" applyAlignment="1">
      <alignment/>
    </xf>
    <xf numFmtId="164" fontId="54" fillId="0" borderId="17" xfId="0" applyNumberFormat="1" applyFont="1" applyBorder="1" applyAlignment="1">
      <alignment/>
    </xf>
    <xf numFmtId="170" fontId="54" fillId="0" borderId="24" xfId="0" applyNumberFormat="1" applyFont="1" applyBorder="1" applyAlignment="1">
      <alignment/>
    </xf>
    <xf numFmtId="168" fontId="54" fillId="0" borderId="17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70" fontId="47" fillId="0" borderId="24" xfId="0" applyNumberFormat="1" applyFont="1" applyBorder="1" applyAlignment="1">
      <alignment/>
    </xf>
    <xf numFmtId="168" fontId="47" fillId="0" borderId="17" xfId="0" applyNumberFormat="1" applyFont="1" applyBorder="1" applyAlignment="1">
      <alignment/>
    </xf>
    <xf numFmtId="4" fontId="47" fillId="0" borderId="17" xfId="0" applyNumberFormat="1" applyFont="1" applyBorder="1" applyAlignment="1">
      <alignment/>
    </xf>
    <xf numFmtId="164" fontId="47" fillId="0" borderId="17" xfId="0" applyNumberFormat="1" applyFont="1" applyBorder="1" applyAlignment="1">
      <alignment/>
    </xf>
    <xf numFmtId="3" fontId="47" fillId="0" borderId="17" xfId="0" applyNumberFormat="1" applyFont="1" applyBorder="1" applyAlignment="1">
      <alignment/>
    </xf>
    <xf numFmtId="4" fontId="50" fillId="0" borderId="17" xfId="0" applyNumberFormat="1" applyFont="1" applyBorder="1" applyAlignment="1">
      <alignment/>
    </xf>
    <xf numFmtId="164" fontId="50" fillId="0" borderId="17" xfId="0" applyNumberFormat="1" applyFont="1" applyBorder="1" applyAlignment="1">
      <alignment/>
    </xf>
    <xf numFmtId="3" fontId="50" fillId="0" borderId="17" xfId="0" applyNumberFormat="1" applyFont="1" applyBorder="1" applyAlignment="1">
      <alignment/>
    </xf>
    <xf numFmtId="170" fontId="51" fillId="0" borderId="24" xfId="0" applyNumberFormat="1" applyFont="1" applyBorder="1" applyAlignment="1">
      <alignment/>
    </xf>
    <xf numFmtId="168" fontId="51" fillId="0" borderId="17" xfId="0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164" fontId="45" fillId="0" borderId="11" xfId="0" applyNumberFormat="1" applyFont="1" applyBorder="1" applyAlignment="1">
      <alignment/>
    </xf>
    <xf numFmtId="4" fontId="54" fillId="0" borderId="11" xfId="0" applyNumberFormat="1" applyFont="1" applyBorder="1" applyAlignment="1">
      <alignment/>
    </xf>
    <xf numFmtId="164" fontId="54" fillId="0" borderId="11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3" fontId="45" fillId="0" borderId="17" xfId="0" applyNumberFormat="1" applyFont="1" applyBorder="1" applyAlignment="1">
      <alignment/>
    </xf>
    <xf numFmtId="1" fontId="45" fillId="0" borderId="14" xfId="0" applyNumberFormat="1" applyFont="1" applyBorder="1" applyAlignment="1">
      <alignment/>
    </xf>
    <xf numFmtId="1" fontId="45" fillId="0" borderId="24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1" fontId="46" fillId="0" borderId="14" xfId="0" applyNumberFormat="1" applyFont="1" applyBorder="1" applyAlignment="1">
      <alignment/>
    </xf>
    <xf numFmtId="1" fontId="46" fillId="0" borderId="24" xfId="0" applyNumberFormat="1" applyFont="1" applyBorder="1" applyAlignment="1">
      <alignment/>
    </xf>
    <xf numFmtId="4" fontId="53" fillId="0" borderId="17" xfId="0" applyNumberFormat="1" applyFont="1" applyFill="1" applyBorder="1" applyAlignment="1">
      <alignment/>
    </xf>
    <xf numFmtId="164" fontId="53" fillId="0" borderId="17" xfId="0" applyNumberFormat="1" applyFont="1" applyFill="1" applyBorder="1" applyAlignment="1">
      <alignment/>
    </xf>
    <xf numFmtId="170" fontId="53" fillId="0" borderId="24" xfId="0" applyNumberFormat="1" applyFont="1" applyFill="1" applyBorder="1" applyAlignment="1">
      <alignment/>
    </xf>
    <xf numFmtId="168" fontId="53" fillId="0" borderId="17" xfId="0" applyNumberFormat="1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164" fontId="45" fillId="0" borderId="17" xfId="0" applyNumberFormat="1" applyFont="1" applyFill="1" applyBorder="1" applyAlignment="1">
      <alignment/>
    </xf>
    <xf numFmtId="170" fontId="45" fillId="0" borderId="24" xfId="0" applyNumberFormat="1" applyFont="1" applyFill="1" applyBorder="1" applyAlignment="1">
      <alignment/>
    </xf>
    <xf numFmtId="4" fontId="46" fillId="0" borderId="17" xfId="0" applyNumberFormat="1" applyFont="1" applyFill="1" applyBorder="1" applyAlignment="1">
      <alignment/>
    </xf>
    <xf numFmtId="164" fontId="46" fillId="0" borderId="17" xfId="0" applyNumberFormat="1" applyFont="1" applyFill="1" applyBorder="1" applyAlignment="1">
      <alignment/>
    </xf>
    <xf numFmtId="170" fontId="46" fillId="0" borderId="24" xfId="0" applyNumberFormat="1" applyFont="1" applyFill="1" applyBorder="1" applyAlignment="1">
      <alignment/>
    </xf>
    <xf numFmtId="1" fontId="53" fillId="0" borderId="14" xfId="0" applyNumberFormat="1" applyFont="1" applyBorder="1" applyAlignment="1">
      <alignment/>
    </xf>
    <xf numFmtId="3" fontId="53" fillId="0" borderId="17" xfId="0" applyNumberFormat="1" applyFont="1" applyBorder="1" applyAlignment="1">
      <alignment/>
    </xf>
    <xf numFmtId="168" fontId="45" fillId="0" borderId="17" xfId="0" applyNumberFormat="1" applyFont="1" applyBorder="1" applyAlignment="1">
      <alignment/>
    </xf>
    <xf numFmtId="168" fontId="46" fillId="0" borderId="17" xfId="0" applyNumberFormat="1" applyFont="1" applyBorder="1" applyAlignment="1">
      <alignment/>
    </xf>
    <xf numFmtId="170" fontId="53" fillId="0" borderId="17" xfId="0" applyNumberFormat="1" applyFont="1" applyFill="1" applyBorder="1" applyAlignment="1">
      <alignment/>
    </xf>
    <xf numFmtId="170" fontId="45" fillId="0" borderId="17" xfId="0" applyNumberFormat="1" applyFont="1" applyFill="1" applyBorder="1" applyAlignment="1">
      <alignment/>
    </xf>
    <xf numFmtId="170" fontId="46" fillId="0" borderId="17" xfId="0" applyNumberFormat="1" applyFont="1" applyFill="1" applyBorder="1" applyAlignment="1">
      <alignment/>
    </xf>
    <xf numFmtId="167" fontId="51" fillId="0" borderId="24" xfId="0" applyNumberFormat="1" applyFont="1" applyBorder="1" applyAlignment="1">
      <alignment/>
    </xf>
    <xf numFmtId="168" fontId="48" fillId="0" borderId="17" xfId="0" applyNumberFormat="1" applyFont="1" applyFill="1" applyBorder="1" applyAlignment="1">
      <alignment/>
    </xf>
    <xf numFmtId="167" fontId="47" fillId="0" borderId="24" xfId="0" applyNumberFormat="1" applyFont="1" applyBorder="1" applyAlignment="1">
      <alignment/>
    </xf>
    <xf numFmtId="4" fontId="51" fillId="0" borderId="17" xfId="0" applyNumberFormat="1" applyFont="1" applyBorder="1" applyAlignment="1">
      <alignment/>
    </xf>
    <xf numFmtId="167" fontId="53" fillId="0" borderId="24" xfId="0" applyNumberFormat="1" applyFont="1" applyBorder="1" applyAlignment="1">
      <alignment/>
    </xf>
    <xf numFmtId="167" fontId="54" fillId="0" borderId="24" xfId="0" applyNumberFormat="1" applyFont="1" applyBorder="1" applyAlignment="1">
      <alignment/>
    </xf>
    <xf numFmtId="4" fontId="55" fillId="0" borderId="17" xfId="0" applyNumberFormat="1" applyFont="1" applyBorder="1" applyAlignment="1">
      <alignment/>
    </xf>
    <xf numFmtId="164" fontId="55" fillId="0" borderId="17" xfId="0" applyNumberFormat="1" applyFont="1" applyBorder="1" applyAlignment="1">
      <alignment/>
    </xf>
    <xf numFmtId="167" fontId="55" fillId="0" borderId="24" xfId="0" applyNumberFormat="1" applyFont="1" applyBorder="1" applyAlignment="1">
      <alignment/>
    </xf>
    <xf numFmtId="168" fontId="52" fillId="0" borderId="17" xfId="0" applyNumberFormat="1" applyFont="1" applyBorder="1" applyAlignment="1">
      <alignment/>
    </xf>
    <xf numFmtId="4" fontId="49" fillId="0" borderId="17" xfId="0" applyNumberFormat="1" applyFont="1" applyBorder="1" applyAlignment="1">
      <alignment/>
    </xf>
    <xf numFmtId="164" fontId="49" fillId="0" borderId="17" xfId="0" applyNumberFormat="1" applyFont="1" applyBorder="1" applyAlignment="1">
      <alignment/>
    </xf>
    <xf numFmtId="167" fontId="48" fillId="0" borderId="24" xfId="0" applyNumberFormat="1" applyFont="1" applyBorder="1" applyAlignment="1">
      <alignment/>
    </xf>
    <xf numFmtId="168" fontId="48" fillId="0" borderId="17" xfId="0" applyNumberFormat="1" applyFont="1" applyBorder="1" applyAlignment="1">
      <alignment/>
    </xf>
    <xf numFmtId="167" fontId="50" fillId="0" borderId="24" xfId="0" applyNumberFormat="1" applyFont="1" applyBorder="1" applyAlignment="1">
      <alignment/>
    </xf>
    <xf numFmtId="168" fontId="50" fillId="0" borderId="17" xfId="0" applyNumberFormat="1" applyFont="1" applyBorder="1" applyAlignment="1">
      <alignment/>
    </xf>
    <xf numFmtId="170" fontId="46" fillId="0" borderId="24" xfId="0" applyNumberFormat="1" applyFont="1" applyBorder="1" applyAlignment="1">
      <alignment/>
    </xf>
    <xf numFmtId="168" fontId="46" fillId="0" borderId="17" xfId="0" applyNumberFormat="1" applyFont="1" applyBorder="1" applyAlignment="1">
      <alignment/>
    </xf>
    <xf numFmtId="168" fontId="44" fillId="0" borderId="17" xfId="0" applyNumberFormat="1" applyFont="1" applyBorder="1" applyAlignment="1">
      <alignment/>
    </xf>
    <xf numFmtId="168" fontId="56" fillId="0" borderId="17" xfId="0" applyNumberFormat="1" applyFont="1" applyBorder="1" applyAlignment="1">
      <alignment/>
    </xf>
    <xf numFmtId="164" fontId="48" fillId="0" borderId="17" xfId="0" applyNumberFormat="1" applyFont="1" applyBorder="1" applyAlignment="1">
      <alignment/>
    </xf>
    <xf numFmtId="4" fontId="57" fillId="0" borderId="17" xfId="0" applyNumberFormat="1" applyFont="1" applyBorder="1" applyAlignment="1">
      <alignment/>
    </xf>
    <xf numFmtId="164" fontId="57" fillId="0" borderId="17" xfId="0" applyNumberFormat="1" applyFont="1" applyBorder="1" applyAlignment="1">
      <alignment/>
    </xf>
    <xf numFmtId="170" fontId="55" fillId="0" borderId="24" xfId="0" applyNumberFormat="1" applyFont="1" applyBorder="1" applyAlignment="1">
      <alignment/>
    </xf>
    <xf numFmtId="168" fontId="55" fillId="0" borderId="17" xfId="0" applyNumberFormat="1" applyFont="1" applyBorder="1" applyAlignment="1">
      <alignment/>
    </xf>
    <xf numFmtId="170" fontId="58" fillId="0" borderId="24" xfId="0" applyNumberFormat="1" applyFont="1" applyBorder="1" applyAlignment="1">
      <alignment/>
    </xf>
    <xf numFmtId="168" fontId="58" fillId="0" borderId="17" xfId="0" applyNumberFormat="1" applyFont="1" applyBorder="1" applyAlignment="1">
      <alignment/>
    </xf>
    <xf numFmtId="4" fontId="59" fillId="32" borderId="17" xfId="0" applyNumberFormat="1" applyFont="1" applyFill="1" applyBorder="1" applyAlignment="1">
      <alignment/>
    </xf>
    <xf numFmtId="170" fontId="48" fillId="0" borderId="24" xfId="0" applyNumberFormat="1" applyFont="1" applyBorder="1" applyAlignment="1">
      <alignment/>
    </xf>
    <xf numFmtId="3" fontId="49" fillId="0" borderId="17" xfId="0" applyNumberFormat="1" applyFont="1" applyBorder="1" applyAlignment="1">
      <alignment/>
    </xf>
    <xf numFmtId="170" fontId="44" fillId="0" borderId="24" xfId="0" applyNumberFormat="1" applyFont="1" applyBorder="1" applyAlignment="1">
      <alignment/>
    </xf>
    <xf numFmtId="4" fontId="48" fillId="0" borderId="17" xfId="0" applyNumberFormat="1" applyFont="1" applyBorder="1" applyAlignment="1">
      <alignment/>
    </xf>
    <xf numFmtId="4" fontId="58" fillId="0" borderId="17" xfId="0" applyNumberFormat="1" applyFont="1" applyBorder="1" applyAlignment="1">
      <alignment/>
    </xf>
    <xf numFmtId="164" fontId="58" fillId="0" borderId="17" xfId="0" applyNumberFormat="1" applyFont="1" applyBorder="1" applyAlignment="1">
      <alignment/>
    </xf>
    <xf numFmtId="167" fontId="58" fillId="0" borderId="24" xfId="0" applyNumberFormat="1" applyFont="1" applyBorder="1" applyAlignment="1">
      <alignment/>
    </xf>
    <xf numFmtId="167" fontId="47" fillId="32" borderId="24" xfId="0" applyNumberFormat="1" applyFont="1" applyFill="1" applyBorder="1" applyAlignment="1">
      <alignment/>
    </xf>
    <xf numFmtId="167" fontId="48" fillId="32" borderId="24" xfId="0" applyNumberFormat="1" applyFont="1" applyFill="1" applyBorder="1" applyAlignment="1">
      <alignment/>
    </xf>
    <xf numFmtId="4" fontId="60" fillId="0" borderId="17" xfId="0" applyNumberFormat="1" applyFont="1" applyBorder="1" applyAlignment="1">
      <alignment/>
    </xf>
    <xf numFmtId="164" fontId="60" fillId="0" borderId="17" xfId="0" applyNumberFormat="1" applyFont="1" applyBorder="1" applyAlignment="1">
      <alignment/>
    </xf>
    <xf numFmtId="167" fontId="61" fillId="0" borderId="24" xfId="0" applyNumberFormat="1" applyFont="1" applyBorder="1" applyAlignment="1">
      <alignment/>
    </xf>
    <xf numFmtId="168" fontId="61" fillId="0" borderId="17" xfId="0" applyNumberFormat="1" applyFont="1" applyBorder="1" applyAlignment="1">
      <alignment/>
    </xf>
    <xf numFmtId="4" fontId="62" fillId="0" borderId="17" xfId="0" applyNumberFormat="1" applyFont="1" applyBorder="1" applyAlignment="1">
      <alignment/>
    </xf>
    <xf numFmtId="164" fontId="62" fillId="0" borderId="17" xfId="0" applyNumberFormat="1" applyFont="1" applyBorder="1" applyAlignment="1">
      <alignment/>
    </xf>
    <xf numFmtId="167" fontId="63" fillId="0" borderId="24" xfId="0" applyNumberFormat="1" applyFont="1" applyBorder="1" applyAlignment="1">
      <alignment/>
    </xf>
    <xf numFmtId="168" fontId="63" fillId="0" borderId="17" xfId="0" applyNumberFormat="1" applyFont="1" applyBorder="1" applyAlignment="1">
      <alignment/>
    </xf>
    <xf numFmtId="167" fontId="47" fillId="32" borderId="17" xfId="0" applyNumberFormat="1" applyFont="1" applyFill="1" applyBorder="1" applyAlignment="1">
      <alignment/>
    </xf>
    <xf numFmtId="4" fontId="47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4" fontId="50" fillId="0" borderId="15" xfId="0" applyNumberFormat="1" applyFont="1" applyFill="1" applyBorder="1" applyAlignment="1">
      <alignment/>
    </xf>
    <xf numFmtId="164" fontId="50" fillId="0" borderId="15" xfId="0" applyNumberFormat="1" applyFont="1" applyFill="1" applyBorder="1" applyAlignment="1">
      <alignment/>
    </xf>
    <xf numFmtId="167" fontId="51" fillId="0" borderId="17" xfId="0" applyNumberFormat="1" applyFont="1" applyBorder="1" applyAlignment="1">
      <alignment/>
    </xf>
    <xf numFmtId="3" fontId="47" fillId="0" borderId="17" xfId="0" applyNumberFormat="1" applyFont="1" applyBorder="1" applyAlignment="1">
      <alignment/>
    </xf>
    <xf numFmtId="4" fontId="47" fillId="0" borderId="14" xfId="0" applyNumberFormat="1" applyFont="1" applyBorder="1" applyAlignment="1">
      <alignment/>
    </xf>
    <xf numFmtId="167" fontId="62" fillId="0" borderId="24" xfId="0" applyNumberFormat="1" applyFont="1" applyBorder="1" applyAlignment="1">
      <alignment/>
    </xf>
    <xf numFmtId="4" fontId="56" fillId="0" borderId="17" xfId="0" applyNumberFormat="1" applyFont="1" applyBorder="1" applyAlignment="1">
      <alignment/>
    </xf>
    <xf numFmtId="164" fontId="56" fillId="0" borderId="17" xfId="0" applyNumberFormat="1" applyFont="1" applyBorder="1" applyAlignment="1">
      <alignment/>
    </xf>
    <xf numFmtId="170" fontId="56" fillId="0" borderId="24" xfId="0" applyNumberFormat="1" applyFont="1" applyBorder="1" applyAlignment="1">
      <alignment/>
    </xf>
    <xf numFmtId="4" fontId="44" fillId="0" borderId="17" xfId="0" applyNumberFormat="1" applyFont="1" applyBorder="1" applyAlignment="1">
      <alignment/>
    </xf>
    <xf numFmtId="4" fontId="44" fillId="0" borderId="14" xfId="0" applyNumberFormat="1" applyFont="1" applyBorder="1" applyAlignment="1">
      <alignment/>
    </xf>
    <xf numFmtId="4" fontId="47" fillId="0" borderId="17" xfId="0" applyNumberFormat="1" applyFont="1" applyBorder="1" applyAlignment="1">
      <alignment/>
    </xf>
    <xf numFmtId="4" fontId="46" fillId="0" borderId="14" xfId="0" applyNumberFormat="1" applyFont="1" applyBorder="1" applyAlignment="1">
      <alignment/>
    </xf>
    <xf numFmtId="4" fontId="53" fillId="0" borderId="17" xfId="0" applyNumberFormat="1" applyFont="1" applyBorder="1" applyAlignment="1">
      <alignment/>
    </xf>
    <xf numFmtId="4" fontId="53" fillId="0" borderId="14" xfId="0" applyNumberFormat="1" applyFont="1" applyBorder="1" applyAlignment="1">
      <alignment/>
    </xf>
    <xf numFmtId="4" fontId="45" fillId="0" borderId="17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167" fontId="53" fillId="0" borderId="17" xfId="0" applyNumberFormat="1" applyFont="1" applyBorder="1" applyAlignment="1">
      <alignment/>
    </xf>
    <xf numFmtId="167" fontId="45" fillId="0" borderId="17" xfId="0" applyNumberFormat="1" applyFont="1" applyBorder="1" applyAlignment="1">
      <alignment/>
    </xf>
    <xf numFmtId="167" fontId="46" fillId="0" borderId="17" xfId="0" applyNumberFormat="1" applyFont="1" applyBorder="1" applyAlignment="1">
      <alignment/>
    </xf>
    <xf numFmtId="167" fontId="47" fillId="0" borderId="17" xfId="0" applyNumberFormat="1" applyFont="1" applyBorder="1" applyAlignment="1">
      <alignment/>
    </xf>
    <xf numFmtId="167" fontId="55" fillId="0" borderId="17" xfId="0" applyNumberFormat="1" applyFont="1" applyBorder="1" applyAlignment="1">
      <alignment/>
    </xf>
    <xf numFmtId="167" fontId="54" fillId="0" borderId="17" xfId="0" applyNumberFormat="1" applyFont="1" applyBorder="1" applyAlignment="1">
      <alignment/>
    </xf>
    <xf numFmtId="4" fontId="44" fillId="32" borderId="11" xfId="0" applyNumberFormat="1" applyFont="1" applyFill="1" applyBorder="1" applyAlignment="1">
      <alignment/>
    </xf>
    <xf numFmtId="164" fontId="44" fillId="32" borderId="21" xfId="0" applyNumberFormat="1" applyFont="1" applyFill="1" applyBorder="1" applyAlignment="1">
      <alignment/>
    </xf>
    <xf numFmtId="164" fontId="44" fillId="32" borderId="11" xfId="0" applyNumberFormat="1" applyFont="1" applyFill="1" applyBorder="1" applyAlignment="1">
      <alignment/>
    </xf>
    <xf numFmtId="4" fontId="44" fillId="32" borderId="21" xfId="0" applyNumberFormat="1" applyFont="1" applyFill="1" applyBorder="1" applyAlignment="1">
      <alignment/>
    </xf>
    <xf numFmtId="167" fontId="47" fillId="32" borderId="11" xfId="0" applyNumberFormat="1" applyFont="1" applyFill="1" applyBorder="1" applyAlignment="1">
      <alignment/>
    </xf>
    <xf numFmtId="168" fontId="47" fillId="32" borderId="11" xfId="0" applyNumberFormat="1" applyFont="1" applyFill="1" applyBorder="1" applyAlignment="1">
      <alignment/>
    </xf>
    <xf numFmtId="4" fontId="47" fillId="32" borderId="15" xfId="0" applyNumberFormat="1" applyFont="1" applyFill="1" applyBorder="1" applyAlignment="1">
      <alignment/>
    </xf>
    <xf numFmtId="164" fontId="44" fillId="32" borderId="22" xfId="0" applyNumberFormat="1" applyFont="1" applyFill="1" applyBorder="1" applyAlignment="1">
      <alignment/>
    </xf>
    <xf numFmtId="164" fontId="44" fillId="32" borderId="15" xfId="0" applyNumberFormat="1" applyFont="1" applyFill="1" applyBorder="1" applyAlignment="1">
      <alignment/>
    </xf>
    <xf numFmtId="4" fontId="44" fillId="32" borderId="22" xfId="0" applyNumberFormat="1" applyFont="1" applyFill="1" applyBorder="1" applyAlignment="1">
      <alignment/>
    </xf>
    <xf numFmtId="167" fontId="47" fillId="32" borderId="15" xfId="0" applyNumberFormat="1" applyFont="1" applyFill="1" applyBorder="1" applyAlignment="1">
      <alignment/>
    </xf>
    <xf numFmtId="168" fontId="59" fillId="32" borderId="15" xfId="0" applyNumberFormat="1" applyFont="1" applyFill="1" applyBorder="1" applyAlignment="1">
      <alignment/>
    </xf>
    <xf numFmtId="168" fontId="47" fillId="32" borderId="15" xfId="0" applyNumberFormat="1" applyFont="1" applyFill="1" applyBorder="1" applyAlignment="1">
      <alignment/>
    </xf>
    <xf numFmtId="4" fontId="44" fillId="32" borderId="15" xfId="0" applyNumberFormat="1" applyFont="1" applyFill="1" applyBorder="1" applyAlignment="1">
      <alignment/>
    </xf>
    <xf numFmtId="4" fontId="49" fillId="32" borderId="15" xfId="0" applyNumberFormat="1" applyFont="1" applyFill="1" applyBorder="1" applyAlignment="1">
      <alignment/>
    </xf>
    <xf numFmtId="164" fontId="49" fillId="32" borderId="22" xfId="0" applyNumberFormat="1" applyFont="1" applyFill="1" applyBorder="1" applyAlignment="1">
      <alignment/>
    </xf>
    <xf numFmtId="164" fontId="49" fillId="32" borderId="15" xfId="0" applyNumberFormat="1" applyFont="1" applyFill="1" applyBorder="1" applyAlignment="1">
      <alignment/>
    </xf>
    <xf numFmtId="4" fontId="49" fillId="32" borderId="22" xfId="0" applyNumberFormat="1" applyFont="1" applyFill="1" applyBorder="1" applyAlignment="1">
      <alignment/>
    </xf>
    <xf numFmtId="167" fontId="48" fillId="32" borderId="15" xfId="0" applyNumberFormat="1" applyFont="1" applyFill="1" applyBorder="1" applyAlignment="1">
      <alignment/>
    </xf>
    <xf numFmtId="168" fontId="48" fillId="32" borderId="15" xfId="0" applyNumberFormat="1" applyFont="1" applyFill="1" applyBorder="1" applyAlignment="1">
      <alignment/>
    </xf>
    <xf numFmtId="167" fontId="48" fillId="0" borderId="17" xfId="0" applyNumberFormat="1" applyFont="1" applyBorder="1" applyAlignment="1">
      <alignment/>
    </xf>
    <xf numFmtId="4" fontId="49" fillId="0" borderId="17" xfId="0" applyNumberFormat="1" applyFont="1" applyFill="1" applyBorder="1" applyAlignment="1">
      <alignment/>
    </xf>
    <xf numFmtId="164" fontId="49" fillId="0" borderId="17" xfId="0" applyNumberFormat="1" applyFont="1" applyFill="1" applyBorder="1" applyAlignment="1">
      <alignment/>
    </xf>
    <xf numFmtId="4" fontId="47" fillId="32" borderId="14" xfId="0" applyNumberFormat="1" applyFont="1" applyFill="1" applyBorder="1" applyAlignment="1">
      <alignment/>
    </xf>
    <xf numFmtId="3" fontId="44" fillId="32" borderId="17" xfId="0" applyNumberFormat="1" applyFont="1" applyFill="1" applyBorder="1" applyAlignment="1">
      <alignment/>
    </xf>
    <xf numFmtId="4" fontId="44" fillId="32" borderId="14" xfId="0" applyNumberFormat="1" applyFont="1" applyFill="1" applyBorder="1" applyAlignment="1">
      <alignment/>
    </xf>
    <xf numFmtId="167" fontId="44" fillId="32" borderId="24" xfId="0" applyNumberFormat="1" applyFont="1" applyFill="1" applyBorder="1" applyAlignment="1">
      <alignment/>
    </xf>
    <xf numFmtId="167" fontId="49" fillId="32" borderId="24" xfId="0" applyNumberFormat="1" applyFont="1" applyFill="1" applyBorder="1" applyAlignment="1">
      <alignment/>
    </xf>
    <xf numFmtId="3" fontId="44" fillId="0" borderId="17" xfId="0" applyNumberFormat="1" applyFont="1" applyFill="1" applyBorder="1" applyAlignment="1">
      <alignment/>
    </xf>
    <xf numFmtId="167" fontId="47" fillId="0" borderId="24" xfId="0" applyNumberFormat="1" applyFont="1" applyFill="1" applyBorder="1" applyAlignment="1">
      <alignment/>
    </xf>
    <xf numFmtId="170" fontId="47" fillId="0" borderId="24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3" fontId="51" fillId="0" borderId="17" xfId="0" applyNumberFormat="1" applyFont="1" applyBorder="1" applyAlignment="1">
      <alignment/>
    </xf>
    <xf numFmtId="167" fontId="44" fillId="32" borderId="24" xfId="0" applyNumberFormat="1" applyFont="1" applyFill="1" applyBorder="1" applyAlignment="1">
      <alignment/>
    </xf>
    <xf numFmtId="168" fontId="44" fillId="32" borderId="17" xfId="0" applyNumberFormat="1" applyFont="1" applyFill="1" applyBorder="1" applyAlignment="1">
      <alignment/>
    </xf>
    <xf numFmtId="164" fontId="47" fillId="32" borderId="17" xfId="0" applyNumberFormat="1" applyFont="1" applyFill="1" applyBorder="1" applyAlignment="1">
      <alignment/>
    </xf>
    <xf numFmtId="4" fontId="50" fillId="32" borderId="17" xfId="0" applyNumberFormat="1" applyFont="1" applyFill="1" applyBorder="1" applyAlignment="1">
      <alignment/>
    </xf>
    <xf numFmtId="167" fontId="49" fillId="32" borderId="24" xfId="0" applyNumberFormat="1" applyFont="1" applyFill="1" applyBorder="1" applyAlignment="1">
      <alignment/>
    </xf>
    <xf numFmtId="168" fontId="49" fillId="32" borderId="17" xfId="0" applyNumberFormat="1" applyFont="1" applyFill="1" applyBorder="1" applyAlignment="1">
      <alignment/>
    </xf>
    <xf numFmtId="4" fontId="44" fillId="0" borderId="15" xfId="0" applyNumberFormat="1" applyFont="1" applyBorder="1" applyAlignment="1">
      <alignment/>
    </xf>
    <xf numFmtId="164" fontId="44" fillId="0" borderId="15" xfId="0" applyNumberFormat="1" applyFont="1" applyBorder="1" applyAlignment="1">
      <alignment/>
    </xf>
    <xf numFmtId="167" fontId="44" fillId="0" borderId="14" xfId="0" applyNumberFormat="1" applyFont="1" applyBorder="1" applyAlignment="1">
      <alignment/>
    </xf>
    <xf numFmtId="168" fontId="44" fillId="0" borderId="15" xfId="0" applyNumberFormat="1" applyFont="1" applyFill="1" applyBorder="1" applyAlignment="1">
      <alignment/>
    </xf>
    <xf numFmtId="168" fontId="50" fillId="0" borderId="17" xfId="0" applyNumberFormat="1" applyFont="1" applyFill="1" applyBorder="1" applyAlignment="1">
      <alignment/>
    </xf>
    <xf numFmtId="167" fontId="44" fillId="0" borderId="24" xfId="0" applyNumberFormat="1" applyFont="1" applyFill="1" applyBorder="1" applyAlignment="1">
      <alignment/>
    </xf>
    <xf numFmtId="167" fontId="49" fillId="0" borderId="24" xfId="0" applyNumberFormat="1" applyFont="1" applyFill="1" applyBorder="1" applyAlignment="1">
      <alignment/>
    </xf>
    <xf numFmtId="168" fontId="49" fillId="0" borderId="17" xfId="0" applyNumberFormat="1" applyFont="1" applyFill="1" applyBorder="1" applyAlignment="1">
      <alignment/>
    </xf>
    <xf numFmtId="167" fontId="46" fillId="0" borderId="24" xfId="0" applyNumberFormat="1" applyFont="1" applyFill="1" applyBorder="1" applyAlignment="1">
      <alignment/>
    </xf>
    <xf numFmtId="167" fontId="53" fillId="0" borderId="24" xfId="0" applyNumberFormat="1" applyFont="1" applyFill="1" applyBorder="1" applyAlignment="1">
      <alignment/>
    </xf>
    <xf numFmtId="167" fontId="45" fillId="0" borderId="24" xfId="0" applyNumberFormat="1" applyFont="1" applyFill="1" applyBorder="1" applyAlignment="1">
      <alignment/>
    </xf>
    <xf numFmtId="4" fontId="54" fillId="0" borderId="17" xfId="0" applyNumberFormat="1" applyFont="1" applyFill="1" applyBorder="1" applyAlignment="1">
      <alignment/>
    </xf>
    <xf numFmtId="164" fontId="54" fillId="0" borderId="17" xfId="0" applyNumberFormat="1" applyFont="1" applyFill="1" applyBorder="1" applyAlignment="1">
      <alignment/>
    </xf>
    <xf numFmtId="167" fontId="54" fillId="0" borderId="24" xfId="0" applyNumberFormat="1" applyFont="1" applyFill="1" applyBorder="1" applyAlignment="1">
      <alignment/>
    </xf>
    <xf numFmtId="168" fontId="54" fillId="0" borderId="17" xfId="0" applyNumberFormat="1" applyFont="1" applyFill="1" applyBorder="1" applyAlignment="1">
      <alignment/>
    </xf>
    <xf numFmtId="167" fontId="48" fillId="32" borderId="17" xfId="0" applyNumberFormat="1" applyFont="1" applyFill="1" applyBorder="1" applyAlignment="1">
      <alignment/>
    </xf>
    <xf numFmtId="170" fontId="63" fillId="0" borderId="24" xfId="0" applyNumberFormat="1" applyFont="1" applyBorder="1" applyAlignment="1">
      <alignment/>
    </xf>
    <xf numFmtId="164" fontId="64" fillId="0" borderId="17" xfId="0" applyNumberFormat="1" applyFont="1" applyBorder="1" applyAlignment="1">
      <alignment/>
    </xf>
    <xf numFmtId="164" fontId="65" fillId="0" borderId="17" xfId="0" applyNumberFormat="1" applyFont="1" applyBorder="1" applyAlignment="1">
      <alignment/>
    </xf>
    <xf numFmtId="164" fontId="66" fillId="0" borderId="17" xfId="0" applyNumberFormat="1" applyFont="1" applyBorder="1" applyAlignment="1">
      <alignment/>
    </xf>
    <xf numFmtId="170" fontId="51" fillId="0" borderId="17" xfId="0" applyNumberFormat="1" applyFont="1" applyBorder="1" applyAlignment="1">
      <alignment/>
    </xf>
    <xf numFmtId="167" fontId="44" fillId="0" borderId="17" xfId="0" applyNumberFormat="1" applyFont="1" applyBorder="1" applyAlignment="1">
      <alignment/>
    </xf>
    <xf numFmtId="3" fontId="44" fillId="32" borderId="11" xfId="0" applyNumberFormat="1" applyFont="1" applyFill="1" applyBorder="1" applyAlignment="1">
      <alignment/>
    </xf>
    <xf numFmtId="170" fontId="47" fillId="32" borderId="10" xfId="0" applyNumberFormat="1" applyFont="1" applyFill="1" applyBorder="1" applyAlignment="1">
      <alignment/>
    </xf>
    <xf numFmtId="168" fontId="48" fillId="32" borderId="11" xfId="0" applyNumberFormat="1" applyFont="1" applyFill="1" applyBorder="1" applyAlignment="1">
      <alignment/>
    </xf>
    <xf numFmtId="170" fontId="47" fillId="32" borderId="14" xfId="0" applyNumberFormat="1" applyFont="1" applyFill="1" applyBorder="1" applyAlignment="1">
      <alignment/>
    </xf>
    <xf numFmtId="4" fontId="48" fillId="32" borderId="15" xfId="0" applyNumberFormat="1" applyFont="1" applyFill="1" applyBorder="1" applyAlignment="1">
      <alignment/>
    </xf>
    <xf numFmtId="170" fontId="48" fillId="32" borderId="14" xfId="0" applyNumberFormat="1" applyFont="1" applyFill="1" applyBorder="1" applyAlignment="1">
      <alignment/>
    </xf>
    <xf numFmtId="170" fontId="47" fillId="0" borderId="17" xfId="0" applyNumberFormat="1" applyFont="1" applyBorder="1" applyAlignment="1">
      <alignment/>
    </xf>
    <xf numFmtId="168" fontId="59" fillId="32" borderId="17" xfId="0" applyNumberFormat="1" applyFont="1" applyFill="1" applyBorder="1" applyAlignment="1">
      <alignment/>
    </xf>
    <xf numFmtId="4" fontId="53" fillId="0" borderId="15" xfId="0" applyNumberFormat="1" applyFont="1" applyBorder="1" applyAlignment="1">
      <alignment/>
    </xf>
    <xf numFmtId="164" fontId="53" fillId="0" borderId="15" xfId="0" applyNumberFormat="1" applyFont="1" applyBorder="1" applyAlignment="1">
      <alignment/>
    </xf>
    <xf numFmtId="167" fontId="53" fillId="0" borderId="14" xfId="0" applyNumberFormat="1" applyFont="1" applyBorder="1" applyAlignment="1">
      <alignment/>
    </xf>
    <xf numFmtId="168" fontId="53" fillId="0" borderId="15" xfId="0" applyNumberFormat="1" applyFont="1" applyBorder="1" applyAlignment="1">
      <alignment/>
    </xf>
    <xf numFmtId="4" fontId="44" fillId="0" borderId="11" xfId="0" applyNumberFormat="1" applyFont="1" applyBorder="1" applyAlignment="1">
      <alignment/>
    </xf>
    <xf numFmtId="164" fontId="44" fillId="0" borderId="11" xfId="0" applyNumberFormat="1" applyFont="1" applyBorder="1" applyAlignment="1">
      <alignment/>
    </xf>
    <xf numFmtId="167" fontId="47" fillId="0" borderId="10" xfId="0" applyNumberFormat="1" applyFont="1" applyBorder="1" applyAlignment="1">
      <alignment/>
    </xf>
    <xf numFmtId="4" fontId="47" fillId="0" borderId="11" xfId="0" applyNumberFormat="1" applyFont="1" applyBorder="1" applyAlignment="1">
      <alignment/>
    </xf>
    <xf numFmtId="164" fontId="47" fillId="0" borderId="11" xfId="0" applyNumberFormat="1" applyFont="1" applyBorder="1" applyAlignment="1">
      <alignment/>
    </xf>
    <xf numFmtId="4" fontId="50" fillId="0" borderId="11" xfId="0" applyNumberFormat="1" applyFont="1" applyBorder="1" applyAlignment="1">
      <alignment/>
    </xf>
    <xf numFmtId="164" fontId="50" fillId="0" borderId="11" xfId="0" applyNumberFormat="1" applyFont="1" applyBorder="1" applyAlignment="1">
      <alignment/>
    </xf>
    <xf numFmtId="4" fontId="63" fillId="0" borderId="17" xfId="0" applyNumberFormat="1" applyFont="1" applyBorder="1" applyAlignment="1">
      <alignment/>
    </xf>
    <xf numFmtId="164" fontId="63" fillId="0" borderId="17" xfId="0" applyNumberFormat="1" applyFont="1" applyBorder="1" applyAlignment="1">
      <alignment/>
    </xf>
    <xf numFmtId="4" fontId="63" fillId="0" borderId="17" xfId="0" applyNumberFormat="1" applyFont="1" applyFill="1" applyBorder="1" applyAlignment="1">
      <alignment/>
    </xf>
    <xf numFmtId="164" fontId="63" fillId="0" borderId="17" xfId="0" applyNumberFormat="1" applyFont="1" applyFill="1" applyBorder="1" applyAlignment="1">
      <alignment/>
    </xf>
    <xf numFmtId="170" fontId="63" fillId="0" borderId="24" xfId="0" applyNumberFormat="1" applyFont="1" applyFill="1" applyBorder="1" applyAlignment="1">
      <alignment/>
    </xf>
    <xf numFmtId="168" fontId="63" fillId="0" borderId="17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5" fillId="32" borderId="17" xfId="0" applyNumberFormat="1" applyFont="1" applyFill="1" applyBorder="1" applyAlignment="1">
      <alignment/>
    </xf>
    <xf numFmtId="4" fontId="46" fillId="32" borderId="17" xfId="0" applyNumberFormat="1" applyFont="1" applyFill="1" applyBorder="1" applyAlignment="1">
      <alignment/>
    </xf>
    <xf numFmtId="170" fontId="53" fillId="0" borderId="14" xfId="0" applyNumberFormat="1" applyFont="1" applyBorder="1" applyAlignment="1">
      <alignment/>
    </xf>
    <xf numFmtId="4" fontId="54" fillId="0" borderId="0" xfId="0" applyNumberFormat="1" applyFont="1" applyBorder="1" applyAlignment="1">
      <alignment/>
    </xf>
    <xf numFmtId="164" fontId="54" fillId="0" borderId="0" xfId="0" applyNumberFormat="1" applyFont="1" applyBorder="1" applyAlignment="1">
      <alignment/>
    </xf>
    <xf numFmtId="170" fontId="54" fillId="0" borderId="0" xfId="0" applyNumberFormat="1" applyFont="1" applyBorder="1" applyAlignment="1">
      <alignment/>
    </xf>
    <xf numFmtId="168" fontId="54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0" fontId="22" fillId="0" borderId="15" xfId="0" applyFont="1" applyBorder="1" applyAlignment="1">
      <alignment/>
    </xf>
    <xf numFmtId="3" fontId="53" fillId="0" borderId="15" xfId="0" applyNumberFormat="1" applyFont="1" applyBorder="1" applyAlignment="1">
      <alignment/>
    </xf>
    <xf numFmtId="168" fontId="53" fillId="0" borderId="15" xfId="0" applyNumberFormat="1" applyFont="1" applyBorder="1" applyAlignment="1">
      <alignment/>
    </xf>
    <xf numFmtId="4" fontId="46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170" fontId="46" fillId="0" borderId="0" xfId="0" applyNumberFormat="1" applyFont="1" applyFill="1" applyBorder="1" applyAlignment="1">
      <alignment/>
    </xf>
    <xf numFmtId="168" fontId="46" fillId="0" borderId="0" xfId="0" applyNumberFormat="1" applyFont="1" applyFill="1" applyBorder="1" applyAlignment="1">
      <alignment/>
    </xf>
    <xf numFmtId="0" fontId="19" fillId="0" borderId="16" xfId="0" applyFont="1" applyBorder="1" applyAlignment="1">
      <alignment horizontal="center"/>
    </xf>
    <xf numFmtId="167" fontId="47" fillId="32" borderId="14" xfId="0" applyNumberFormat="1" applyFont="1" applyFill="1" applyBorder="1" applyAlignment="1">
      <alignment/>
    </xf>
    <xf numFmtId="4" fontId="46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7" fontId="45" fillId="0" borderId="0" xfId="0" applyNumberFormat="1" applyFont="1" applyBorder="1" applyAlignment="1">
      <alignment/>
    </xf>
    <xf numFmtId="4" fontId="47" fillId="0" borderId="15" xfId="0" applyNumberFormat="1" applyFont="1" applyBorder="1" applyAlignment="1">
      <alignment/>
    </xf>
    <xf numFmtId="167" fontId="45" fillId="0" borderId="14" xfId="0" applyNumberFormat="1" applyFont="1" applyBorder="1" applyAlignment="1">
      <alignment/>
    </xf>
    <xf numFmtId="168" fontId="45" fillId="0" borderId="15" xfId="0" applyNumberFormat="1" applyFont="1" applyBorder="1" applyAlignment="1">
      <alignment/>
    </xf>
    <xf numFmtId="167" fontId="46" fillId="0" borderId="0" xfId="0" applyNumberFormat="1" applyFont="1" applyBorder="1" applyAlignment="1">
      <alignment/>
    </xf>
    <xf numFmtId="168" fontId="46" fillId="0" borderId="0" xfId="0" applyNumberFormat="1" applyFont="1" applyBorder="1" applyAlignment="1">
      <alignment/>
    </xf>
    <xf numFmtId="49" fontId="6" fillId="32" borderId="13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164" fontId="50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/>
    </xf>
    <xf numFmtId="168" fontId="51" fillId="0" borderId="0" xfId="0" applyNumberFormat="1" applyFont="1" applyBorder="1" applyAlignment="1">
      <alignment/>
    </xf>
    <xf numFmtId="170" fontId="44" fillId="0" borderId="24" xfId="0" applyNumberFormat="1" applyFont="1" applyBorder="1" applyAlignment="1">
      <alignment/>
    </xf>
    <xf numFmtId="170" fontId="44" fillId="0" borderId="17" xfId="0" applyNumberFormat="1" applyFont="1" applyBorder="1" applyAlignment="1">
      <alignment/>
    </xf>
    <xf numFmtId="170" fontId="45" fillId="0" borderId="24" xfId="0" applyNumberFormat="1" applyFont="1" applyBorder="1" applyAlignment="1">
      <alignment/>
    </xf>
    <xf numFmtId="170" fontId="45" fillId="0" borderId="17" xfId="0" applyNumberFormat="1" applyFont="1" applyBorder="1" applyAlignment="1">
      <alignment/>
    </xf>
    <xf numFmtId="170" fontId="46" fillId="0" borderId="24" xfId="0" applyNumberFormat="1" applyFont="1" applyBorder="1" applyAlignment="1">
      <alignment/>
    </xf>
    <xf numFmtId="170" fontId="46" fillId="0" borderId="17" xfId="0" applyNumberFormat="1" applyFont="1" applyBorder="1" applyAlignment="1">
      <alignment/>
    </xf>
    <xf numFmtId="170" fontId="44" fillId="0" borderId="14" xfId="0" applyNumberFormat="1" applyFont="1" applyBorder="1" applyAlignment="1">
      <alignment/>
    </xf>
    <xf numFmtId="170" fontId="45" fillId="0" borderId="14" xfId="0" applyNumberFormat="1" applyFont="1" applyBorder="1" applyAlignment="1">
      <alignment/>
    </xf>
    <xf numFmtId="170" fontId="46" fillId="0" borderId="14" xfId="0" applyNumberFormat="1" applyFont="1" applyBorder="1" applyAlignment="1">
      <alignment/>
    </xf>
    <xf numFmtId="167" fontId="45" fillId="0" borderId="17" xfId="0" applyNumberFormat="1" applyFont="1" applyBorder="1" applyAlignment="1">
      <alignment/>
    </xf>
    <xf numFmtId="167" fontId="46" fillId="0" borderId="17" xfId="0" applyNumberFormat="1" applyFont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4" fontId="54" fillId="0" borderId="15" xfId="0" applyNumberFormat="1" applyFont="1" applyBorder="1" applyAlignment="1">
      <alignment/>
    </xf>
    <xf numFmtId="164" fontId="54" fillId="0" borderId="15" xfId="0" applyNumberFormat="1" applyFont="1" applyBorder="1" applyAlignment="1">
      <alignment/>
    </xf>
    <xf numFmtId="167" fontId="54" fillId="0" borderId="14" xfId="0" applyNumberFormat="1" applyFont="1" applyBorder="1" applyAlignment="1">
      <alignment/>
    </xf>
    <xf numFmtId="168" fontId="54" fillId="0" borderId="15" xfId="0" applyNumberFormat="1" applyFont="1" applyBorder="1" applyAlignment="1">
      <alignment/>
    </xf>
    <xf numFmtId="167" fontId="54" fillId="0" borderId="0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9" fillId="0" borderId="14" xfId="0" applyFont="1" applyBorder="1" applyAlignment="1">
      <alignment/>
    </xf>
    <xf numFmtId="170" fontId="48" fillId="0" borderId="24" xfId="0" applyNumberFormat="1" applyFont="1" applyBorder="1" applyAlignment="1">
      <alignment/>
    </xf>
    <xf numFmtId="164" fontId="47" fillId="32" borderId="15" xfId="0" applyNumberFormat="1" applyFont="1" applyFill="1" applyBorder="1" applyAlignment="1">
      <alignment/>
    </xf>
    <xf numFmtId="4" fontId="47" fillId="32" borderId="22" xfId="0" applyNumberFormat="1" applyFont="1" applyFill="1" applyBorder="1" applyAlignment="1">
      <alignment/>
    </xf>
    <xf numFmtId="167" fontId="4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7" fillId="0" borderId="0" xfId="0" applyFont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164" fontId="49" fillId="0" borderId="0" xfId="0" applyNumberFormat="1" applyFont="1" applyBorder="1" applyAlignment="1">
      <alignment/>
    </xf>
    <xf numFmtId="4" fontId="45" fillId="32" borderId="15" xfId="0" applyNumberFormat="1" applyFont="1" applyFill="1" applyBorder="1" applyAlignment="1">
      <alignment/>
    </xf>
    <xf numFmtId="170" fontId="48" fillId="0" borderId="24" xfId="0" applyNumberFormat="1" applyFont="1" applyFill="1" applyBorder="1" applyAlignment="1">
      <alignment/>
    </xf>
    <xf numFmtId="167" fontId="48" fillId="0" borderId="17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7" fontId="47" fillId="0" borderId="17" xfId="0" applyNumberFormat="1" applyFont="1" applyFill="1" applyBorder="1" applyAlignment="1">
      <alignment/>
    </xf>
    <xf numFmtId="170" fontId="50" fillId="0" borderId="24" xfId="0" applyNumberFormat="1" applyFont="1" applyBorder="1" applyAlignment="1">
      <alignment/>
    </xf>
    <xf numFmtId="164" fontId="44" fillId="0" borderId="0" xfId="0" applyNumberFormat="1" applyFont="1" applyFill="1" applyBorder="1" applyAlignment="1">
      <alignment horizontal="right"/>
    </xf>
    <xf numFmtId="164" fontId="49" fillId="0" borderId="0" xfId="0" applyNumberFormat="1" applyFont="1" applyAlignment="1">
      <alignment/>
    </xf>
    <xf numFmtId="167" fontId="63" fillId="0" borderId="17" xfId="0" applyNumberFormat="1" applyFont="1" applyBorder="1" applyAlignment="1">
      <alignment/>
    </xf>
    <xf numFmtId="168" fontId="67" fillId="0" borderId="17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4" fontId="53" fillId="0" borderId="13" xfId="0" applyNumberFormat="1" applyFont="1" applyBorder="1" applyAlignment="1">
      <alignment/>
    </xf>
    <xf numFmtId="164" fontId="53" fillId="0" borderId="13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4" fontId="53" fillId="0" borderId="15" xfId="0" applyNumberFormat="1" applyFont="1" applyFill="1" applyBorder="1" applyAlignment="1">
      <alignment/>
    </xf>
    <xf numFmtId="164" fontId="53" fillId="0" borderId="15" xfId="0" applyNumberFormat="1" applyFont="1" applyFill="1" applyBorder="1" applyAlignment="1">
      <alignment/>
    </xf>
    <xf numFmtId="170" fontId="53" fillId="0" borderId="14" xfId="0" applyNumberFormat="1" applyFont="1" applyFill="1" applyBorder="1" applyAlignment="1">
      <alignment/>
    </xf>
    <xf numFmtId="168" fontId="53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32" borderId="1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67" fontId="47" fillId="0" borderId="14" xfId="0" applyNumberFormat="1" applyFont="1" applyBorder="1" applyAlignment="1">
      <alignment/>
    </xf>
    <xf numFmtId="168" fontId="47" fillId="0" borderId="15" xfId="0" applyNumberFormat="1" applyFont="1" applyBorder="1" applyAlignment="1">
      <alignment/>
    </xf>
    <xf numFmtId="4" fontId="44" fillId="0" borderId="15" xfId="0" applyNumberFormat="1" applyFont="1" applyFill="1" applyBorder="1" applyAlignment="1">
      <alignment/>
    </xf>
    <xf numFmtId="164" fontId="44" fillId="0" borderId="15" xfId="0" applyNumberFormat="1" applyFont="1" applyFill="1" applyBorder="1" applyAlignment="1">
      <alignment/>
    </xf>
    <xf numFmtId="168" fontId="47" fillId="0" borderId="15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164" fontId="50" fillId="0" borderId="0" xfId="0" applyNumberFormat="1" applyFont="1" applyFill="1" applyBorder="1" applyAlignment="1">
      <alignment/>
    </xf>
    <xf numFmtId="168" fontId="51" fillId="0" borderId="0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167" fontId="56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164" fontId="6" fillId="32" borderId="17" xfId="0" applyNumberFormat="1" applyFont="1" applyFill="1" applyBorder="1" applyAlignment="1">
      <alignment horizontal="left"/>
    </xf>
    <xf numFmtId="166" fontId="45" fillId="32" borderId="17" xfId="0" applyNumberFormat="1" applyFont="1" applyFill="1" applyBorder="1" applyAlignment="1">
      <alignment horizontal="right"/>
    </xf>
    <xf numFmtId="164" fontId="44" fillId="32" borderId="17" xfId="0" applyNumberFormat="1" applyFont="1" applyFill="1" applyBorder="1" applyAlignment="1">
      <alignment horizontal="right"/>
    </xf>
    <xf numFmtId="3" fontId="47" fillId="32" borderId="17" xfId="0" applyNumberFormat="1" applyFont="1" applyFill="1" applyBorder="1" applyAlignment="1">
      <alignment horizontal="right"/>
    </xf>
    <xf numFmtId="4" fontId="47" fillId="32" borderId="17" xfId="0" applyNumberFormat="1" applyFont="1" applyFill="1" applyBorder="1" applyAlignment="1">
      <alignment horizontal="right"/>
    </xf>
    <xf numFmtId="0" fontId="6" fillId="32" borderId="18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3" fontId="44" fillId="32" borderId="17" xfId="0" applyNumberFormat="1" applyFont="1" applyFill="1" applyBorder="1" applyAlignment="1">
      <alignment/>
    </xf>
    <xf numFmtId="0" fontId="6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164" fontId="7" fillId="32" borderId="17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4" fontId="45" fillId="0" borderId="0" xfId="0" applyNumberFormat="1" applyFont="1" applyFill="1" applyBorder="1" applyAlignment="1">
      <alignment horizontal="right"/>
    </xf>
    <xf numFmtId="4" fontId="45" fillId="0" borderId="0" xfId="0" applyNumberFormat="1" applyFont="1" applyFill="1" applyBorder="1" applyAlignment="1">
      <alignment/>
    </xf>
    <xf numFmtId="164" fontId="19" fillId="0" borderId="0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9"/>
  <sheetViews>
    <sheetView tabSelected="1" zoomScalePageLayoutView="0" workbookViewId="0" topLeftCell="A1063">
      <selection activeCell="D1032" sqref="D1032"/>
    </sheetView>
  </sheetViews>
  <sheetFormatPr defaultColWidth="9.00390625" defaultRowHeight="12.75" customHeight="1"/>
  <cols>
    <col min="1" max="1" width="4.00390625" style="12" customWidth="1"/>
    <col min="2" max="2" width="6.00390625" style="12" customWidth="1"/>
    <col min="3" max="3" width="4.875" style="12" customWidth="1"/>
    <col min="4" max="4" width="32.125" style="12" customWidth="1"/>
    <col min="5" max="5" width="10.25390625" style="13" customWidth="1"/>
    <col min="6" max="6" width="9.625" style="13" customWidth="1"/>
    <col min="7" max="7" width="11.375" style="13" customWidth="1"/>
    <col min="8" max="8" width="11.25390625" style="14" customWidth="1"/>
    <col min="9" max="9" width="5.875" style="36" customWidth="1"/>
    <col min="10" max="10" width="5.875" style="37" customWidth="1"/>
    <col min="11" max="11" width="9.125" style="21" customWidth="1"/>
    <col min="12" max="12" width="9.125" style="1" customWidth="1"/>
    <col min="13" max="13" width="16.00390625" style="1" bestFit="1" customWidth="1"/>
    <col min="14" max="14" width="9.125" style="1" customWidth="1"/>
  </cols>
  <sheetData>
    <row r="1" ht="12.75" customHeight="1">
      <c r="F1" s="48" t="s">
        <v>157</v>
      </c>
    </row>
    <row r="2" ht="12.75" customHeight="1">
      <c r="F2" s="48" t="s">
        <v>0</v>
      </c>
    </row>
    <row r="3" ht="12.75" customHeight="1">
      <c r="F3" s="48" t="s">
        <v>179</v>
      </c>
    </row>
    <row r="4" spans="1:10" ht="12.75" customHeight="1">
      <c r="A4" s="143"/>
      <c r="B4" s="143" t="s">
        <v>134</v>
      </c>
      <c r="C4" s="143"/>
      <c r="D4" s="140"/>
      <c r="E4" s="141"/>
      <c r="F4" s="141"/>
      <c r="G4" s="141"/>
      <c r="H4" s="142"/>
      <c r="I4" s="142"/>
      <c r="J4" s="144"/>
    </row>
    <row r="5" ht="12.75" customHeight="1">
      <c r="H5" s="14" t="s">
        <v>97</v>
      </c>
    </row>
    <row r="6" spans="1:10" ht="12.75" customHeight="1">
      <c r="A6" s="70"/>
      <c r="B6" s="71"/>
      <c r="C6" s="70"/>
      <c r="D6" s="72"/>
      <c r="E6" s="75" t="s">
        <v>1</v>
      </c>
      <c r="F6" s="73" t="s">
        <v>61</v>
      </c>
      <c r="G6" s="74" t="s">
        <v>62</v>
      </c>
      <c r="H6" s="75" t="s">
        <v>1</v>
      </c>
      <c r="I6" s="38" t="s">
        <v>63</v>
      </c>
      <c r="J6" s="39"/>
    </row>
    <row r="7" spans="1:10" ht="12.75" customHeight="1">
      <c r="A7" s="76" t="s">
        <v>58</v>
      </c>
      <c r="B7" s="77" t="s">
        <v>59</v>
      </c>
      <c r="C7" s="76" t="s">
        <v>2</v>
      </c>
      <c r="D7" s="78" t="s">
        <v>60</v>
      </c>
      <c r="E7" s="81" t="s">
        <v>159</v>
      </c>
      <c r="F7" s="79" t="s">
        <v>64</v>
      </c>
      <c r="G7" s="80" t="s">
        <v>65</v>
      </c>
      <c r="H7" s="81" t="s">
        <v>181</v>
      </c>
      <c r="I7" s="40"/>
      <c r="J7" s="41"/>
    </row>
    <row r="8" spans="1:11" ht="12.75" customHeight="1">
      <c r="A8" s="82"/>
      <c r="B8" s="83"/>
      <c r="C8" s="82"/>
      <c r="D8" s="84"/>
      <c r="E8" s="87"/>
      <c r="F8" s="85" t="s">
        <v>180</v>
      </c>
      <c r="G8" s="86" t="s">
        <v>66</v>
      </c>
      <c r="H8" s="87"/>
      <c r="I8" s="44" t="s">
        <v>67</v>
      </c>
      <c r="J8" s="42" t="s">
        <v>68</v>
      </c>
      <c r="K8" s="89"/>
    </row>
    <row r="9" spans="1:10" ht="12.75" customHeight="1">
      <c r="A9" s="145">
        <v>1</v>
      </c>
      <c r="B9" s="145">
        <v>2</v>
      </c>
      <c r="C9" s="145">
        <v>3</v>
      </c>
      <c r="D9" s="146">
        <v>4</v>
      </c>
      <c r="E9" s="147">
        <v>5</v>
      </c>
      <c r="F9" s="147">
        <v>6</v>
      </c>
      <c r="G9" s="147">
        <v>7</v>
      </c>
      <c r="H9" s="148">
        <v>8</v>
      </c>
      <c r="I9" s="149">
        <v>9</v>
      </c>
      <c r="J9" s="150">
        <v>10</v>
      </c>
    </row>
    <row r="10" spans="1:10" ht="12.75" customHeight="1">
      <c r="A10" s="177" t="s">
        <v>3</v>
      </c>
      <c r="B10" s="177"/>
      <c r="C10" s="178"/>
      <c r="D10" s="172" t="s">
        <v>4</v>
      </c>
      <c r="E10" s="365">
        <f>E12</f>
        <v>6273</v>
      </c>
      <c r="F10" s="212">
        <f>F12</f>
        <v>8000</v>
      </c>
      <c r="G10" s="212">
        <f>G12</f>
        <v>4000</v>
      </c>
      <c r="H10" s="365">
        <f>H12</f>
        <v>4000</v>
      </c>
      <c r="I10" s="385">
        <v>100</v>
      </c>
      <c r="J10" s="386">
        <f>H10/E10*100</f>
        <v>63.7653435357883</v>
      </c>
    </row>
    <row r="11" spans="1:10" ht="12.75" customHeight="1">
      <c r="A11" s="170"/>
      <c r="B11" s="170"/>
      <c r="C11" s="171"/>
      <c r="D11" s="179" t="s">
        <v>109</v>
      </c>
      <c r="E11" s="211">
        <v>0</v>
      </c>
      <c r="F11" s="387">
        <v>0</v>
      </c>
      <c r="G11" s="387">
        <v>0</v>
      </c>
      <c r="H11" s="211">
        <v>0</v>
      </c>
      <c r="I11" s="316">
        <v>0</v>
      </c>
      <c r="J11" s="215">
        <v>0</v>
      </c>
    </row>
    <row r="12" spans="1:10" ht="12.75" customHeight="1">
      <c r="A12" s="170"/>
      <c r="B12" s="170"/>
      <c r="C12" s="171"/>
      <c r="D12" s="179" t="s">
        <v>124</v>
      </c>
      <c r="E12" s="211">
        <f>E14</f>
        <v>6273</v>
      </c>
      <c r="F12" s="387">
        <f>F14</f>
        <v>8000</v>
      </c>
      <c r="G12" s="387">
        <f>G14</f>
        <v>4000</v>
      </c>
      <c r="H12" s="211">
        <f>H14</f>
        <v>4000</v>
      </c>
      <c r="I12" s="316">
        <v>100</v>
      </c>
      <c r="J12" s="215">
        <f>H12/E12*100</f>
        <v>63.7653435357883</v>
      </c>
    </row>
    <row r="13" spans="1:10" ht="12.75" customHeight="1">
      <c r="A13" s="170"/>
      <c r="B13" s="170"/>
      <c r="C13" s="171"/>
      <c r="D13" s="173" t="s">
        <v>125</v>
      </c>
      <c r="E13" s="388">
        <v>0</v>
      </c>
      <c r="F13" s="217">
        <v>0</v>
      </c>
      <c r="G13" s="217">
        <v>0</v>
      </c>
      <c r="H13" s="388">
        <v>0</v>
      </c>
      <c r="I13" s="389">
        <v>0</v>
      </c>
      <c r="J13" s="390">
        <v>0</v>
      </c>
    </row>
    <row r="14" spans="1:10" ht="12.75" customHeight="1">
      <c r="A14" s="170"/>
      <c r="B14" s="170"/>
      <c r="C14" s="171"/>
      <c r="D14" s="173" t="s">
        <v>128</v>
      </c>
      <c r="E14" s="388">
        <f>E20</f>
        <v>6273</v>
      </c>
      <c r="F14" s="217">
        <f>F20</f>
        <v>8000</v>
      </c>
      <c r="G14" s="217">
        <f>G20</f>
        <v>4000</v>
      </c>
      <c r="H14" s="388">
        <f>H20</f>
        <v>4000</v>
      </c>
      <c r="I14" s="389">
        <v>100</v>
      </c>
      <c r="J14" s="390">
        <f>H14/E14*100</f>
        <v>63.7653435357883</v>
      </c>
    </row>
    <row r="15" spans="1:10" ht="12.75" customHeight="1">
      <c r="A15" s="176"/>
      <c r="B15" s="176"/>
      <c r="C15" s="174"/>
      <c r="D15" s="173" t="s">
        <v>126</v>
      </c>
      <c r="E15" s="388">
        <v>0</v>
      </c>
      <c r="F15" s="217">
        <v>0</v>
      </c>
      <c r="G15" s="217">
        <v>0</v>
      </c>
      <c r="H15" s="388">
        <v>0</v>
      </c>
      <c r="I15" s="389">
        <v>0</v>
      </c>
      <c r="J15" s="390">
        <v>0</v>
      </c>
    </row>
    <row r="16" spans="1:10" ht="12.75" customHeight="1">
      <c r="A16" s="69"/>
      <c r="B16" s="113" t="s">
        <v>5</v>
      </c>
      <c r="C16" s="96"/>
      <c r="D16" s="112" t="s">
        <v>6</v>
      </c>
      <c r="E16" s="391">
        <f>E18</f>
        <v>6273</v>
      </c>
      <c r="F16" s="392">
        <f>F18</f>
        <v>8000</v>
      </c>
      <c r="G16" s="392">
        <f>G18</f>
        <v>4000</v>
      </c>
      <c r="H16" s="391">
        <f>H18</f>
        <v>4000</v>
      </c>
      <c r="I16" s="393">
        <f>H16/G16*100</f>
        <v>100</v>
      </c>
      <c r="J16" s="394">
        <f>H16/E16*100</f>
        <v>63.7653435357883</v>
      </c>
    </row>
    <row r="17" spans="1:10" ht="12.75" customHeight="1">
      <c r="A17" s="69"/>
      <c r="B17" s="113"/>
      <c r="C17" s="50"/>
      <c r="D17" s="88" t="s">
        <v>127</v>
      </c>
      <c r="E17" s="245">
        <v>0</v>
      </c>
      <c r="F17" s="246">
        <v>0</v>
      </c>
      <c r="G17" s="246">
        <v>0</v>
      </c>
      <c r="H17" s="245">
        <v>0</v>
      </c>
      <c r="I17" s="283">
        <v>0</v>
      </c>
      <c r="J17" s="224">
        <v>0</v>
      </c>
    </row>
    <row r="18" spans="1:10" ht="12.75" customHeight="1">
      <c r="A18" s="69"/>
      <c r="B18" s="113"/>
      <c r="C18" s="50"/>
      <c r="D18" s="88" t="s">
        <v>123</v>
      </c>
      <c r="E18" s="245">
        <f>E20</f>
        <v>6273</v>
      </c>
      <c r="F18" s="246">
        <f>F20</f>
        <v>8000</v>
      </c>
      <c r="G18" s="246">
        <f>G20</f>
        <v>4000</v>
      </c>
      <c r="H18" s="245">
        <f>H20</f>
        <v>4000</v>
      </c>
      <c r="I18" s="283">
        <v>100</v>
      </c>
      <c r="J18" s="224">
        <f>H18/E18*100</f>
        <v>63.7653435357883</v>
      </c>
    </row>
    <row r="19" spans="1:10" ht="12.75" customHeight="1">
      <c r="A19" s="69"/>
      <c r="B19" s="113"/>
      <c r="C19" s="50"/>
      <c r="D19" s="114" t="s">
        <v>125</v>
      </c>
      <c r="E19" s="248">
        <v>0</v>
      </c>
      <c r="F19" s="249">
        <v>0</v>
      </c>
      <c r="G19" s="249">
        <v>0</v>
      </c>
      <c r="H19" s="248">
        <v>0</v>
      </c>
      <c r="I19" s="295">
        <v>0</v>
      </c>
      <c r="J19" s="395">
        <v>0</v>
      </c>
    </row>
    <row r="20" spans="1:10" ht="12.75" customHeight="1">
      <c r="A20" s="69"/>
      <c r="B20" s="113"/>
      <c r="C20" s="50"/>
      <c r="D20" s="114" t="s">
        <v>128</v>
      </c>
      <c r="E20" s="248">
        <v>6273</v>
      </c>
      <c r="F20" s="249">
        <v>8000</v>
      </c>
      <c r="G20" s="249">
        <v>4000</v>
      </c>
      <c r="H20" s="248">
        <v>4000</v>
      </c>
      <c r="I20" s="295">
        <v>100</v>
      </c>
      <c r="J20" s="395">
        <f>H20/E20*100</f>
        <v>63.7653435357883</v>
      </c>
    </row>
    <row r="21" spans="1:10" ht="12.75" customHeight="1">
      <c r="A21" s="26"/>
      <c r="B21" s="24"/>
      <c r="C21" s="6"/>
      <c r="D21" s="114" t="s">
        <v>126</v>
      </c>
      <c r="E21" s="248">
        <v>0</v>
      </c>
      <c r="F21" s="249">
        <v>0</v>
      </c>
      <c r="G21" s="249">
        <v>0</v>
      </c>
      <c r="H21" s="248">
        <v>0</v>
      </c>
      <c r="I21" s="295">
        <v>0</v>
      </c>
      <c r="J21" s="395">
        <v>0</v>
      </c>
    </row>
    <row r="22" spans="1:10" ht="12.75" customHeight="1">
      <c r="A22" s="177" t="s">
        <v>7</v>
      </c>
      <c r="B22" s="177"/>
      <c r="C22" s="178"/>
      <c r="D22" s="172" t="s">
        <v>8</v>
      </c>
      <c r="E22" s="213">
        <f>E24</f>
        <v>168497.49</v>
      </c>
      <c r="F22" s="212">
        <f>F24</f>
        <v>173831</v>
      </c>
      <c r="G22" s="212">
        <f>G24</f>
        <v>173831</v>
      </c>
      <c r="H22" s="213">
        <f>H24</f>
        <v>161513.45</v>
      </c>
      <c r="I22" s="385">
        <f>H22/G22*100</f>
        <v>92.91406596061694</v>
      </c>
      <c r="J22" s="386">
        <f>H22/E22*100</f>
        <v>95.8551073965553</v>
      </c>
    </row>
    <row r="23" spans="1:10" ht="12.75" customHeight="1">
      <c r="A23" s="170"/>
      <c r="B23" s="170"/>
      <c r="C23" s="171"/>
      <c r="D23" s="179" t="s">
        <v>109</v>
      </c>
      <c r="E23" s="211">
        <v>0</v>
      </c>
      <c r="F23" s="387">
        <v>0</v>
      </c>
      <c r="G23" s="387">
        <v>0</v>
      </c>
      <c r="H23" s="211">
        <v>0</v>
      </c>
      <c r="I23" s="316">
        <v>0</v>
      </c>
      <c r="J23" s="215">
        <v>0</v>
      </c>
    </row>
    <row r="24" spans="1:10" ht="12.75" customHeight="1">
      <c r="A24" s="170"/>
      <c r="B24" s="170"/>
      <c r="C24" s="171"/>
      <c r="D24" s="179" t="s">
        <v>124</v>
      </c>
      <c r="E24" s="211">
        <f>E27+E26</f>
        <v>168497.49</v>
      </c>
      <c r="F24" s="387">
        <f>F26+F27</f>
        <v>173831</v>
      </c>
      <c r="G24" s="387">
        <f>G26+G27</f>
        <v>173831</v>
      </c>
      <c r="H24" s="211">
        <f>H27+H26</f>
        <v>161513.45</v>
      </c>
      <c r="I24" s="316">
        <f>H24/G24*100</f>
        <v>92.91406596061694</v>
      </c>
      <c r="J24" s="215">
        <f>H24/E24*100</f>
        <v>95.8551073965553</v>
      </c>
    </row>
    <row r="25" spans="1:10" ht="12.75" customHeight="1">
      <c r="A25" s="170"/>
      <c r="B25" s="170"/>
      <c r="C25" s="171"/>
      <c r="D25" s="173" t="s">
        <v>125</v>
      </c>
      <c r="E25" s="218">
        <v>0</v>
      </c>
      <c r="F25" s="217">
        <v>0</v>
      </c>
      <c r="G25" s="217">
        <v>0</v>
      </c>
      <c r="H25" s="218">
        <v>0</v>
      </c>
      <c r="I25" s="389">
        <v>0</v>
      </c>
      <c r="J25" s="390">
        <v>0</v>
      </c>
    </row>
    <row r="26" spans="1:10" ht="12.75" customHeight="1">
      <c r="A26" s="170"/>
      <c r="B26" s="170"/>
      <c r="C26" s="171"/>
      <c r="D26" s="173" t="s">
        <v>128</v>
      </c>
      <c r="E26" s="218">
        <f>E32+E37</f>
        <v>26167.17</v>
      </c>
      <c r="F26" s="217">
        <f>F32+F37</f>
        <v>31500</v>
      </c>
      <c r="G26" s="217">
        <f>G37+G32</f>
        <v>31500</v>
      </c>
      <c r="H26" s="218">
        <f>H32+H37</f>
        <v>20463.13</v>
      </c>
      <c r="I26" s="389">
        <f>H26/G26*100</f>
        <v>64.96231746031746</v>
      </c>
      <c r="J26" s="390">
        <f>H26/E26*100</f>
        <v>78.20154032705868</v>
      </c>
    </row>
    <row r="27" spans="1:10" ht="12.75" customHeight="1">
      <c r="A27" s="176"/>
      <c r="B27" s="176"/>
      <c r="C27" s="174"/>
      <c r="D27" s="173" t="s">
        <v>126</v>
      </c>
      <c r="E27" s="218">
        <f>E33</f>
        <v>142330.32</v>
      </c>
      <c r="F27" s="217">
        <f>F33</f>
        <v>142331</v>
      </c>
      <c r="G27" s="217">
        <f>G33</f>
        <v>142331</v>
      </c>
      <c r="H27" s="218">
        <f>H33</f>
        <v>141050.32</v>
      </c>
      <c r="I27" s="389">
        <f>H27/G27*100</f>
        <v>99.10021007370145</v>
      </c>
      <c r="J27" s="390">
        <f>H27/E27*100</f>
        <v>99.10068353671937</v>
      </c>
    </row>
    <row r="28" spans="1:10" ht="12.75" customHeight="1">
      <c r="A28" s="15"/>
      <c r="B28" s="106" t="s">
        <v>9</v>
      </c>
      <c r="C28" s="29"/>
      <c r="D28" s="51" t="s">
        <v>10</v>
      </c>
      <c r="E28" s="199">
        <f>E30</f>
        <v>167914.32</v>
      </c>
      <c r="F28" s="200">
        <f>F30</f>
        <v>167831</v>
      </c>
      <c r="G28" s="200">
        <f>G30</f>
        <v>167831</v>
      </c>
      <c r="H28" s="199">
        <f>H30</f>
        <v>156807.82</v>
      </c>
      <c r="I28" s="396">
        <f>H28/G28*100</f>
        <v>93.43197621416782</v>
      </c>
      <c r="J28" s="202">
        <f aca="true" t="shared" si="0" ref="J28:J55">H28/E28*100</f>
        <v>93.38561475876507</v>
      </c>
    </row>
    <row r="29" spans="1:10" ht="12.75" customHeight="1">
      <c r="A29" s="15"/>
      <c r="B29" s="106"/>
      <c r="C29" s="17"/>
      <c r="D29" s="88" t="s">
        <v>127</v>
      </c>
      <c r="E29" s="245">
        <v>0</v>
      </c>
      <c r="F29" s="246">
        <v>0</v>
      </c>
      <c r="G29" s="246">
        <v>0</v>
      </c>
      <c r="H29" s="245">
        <v>0</v>
      </c>
      <c r="I29" s="381">
        <v>0</v>
      </c>
      <c r="J29" s="224">
        <v>0</v>
      </c>
    </row>
    <row r="30" spans="1:10" ht="12.75" customHeight="1">
      <c r="A30" s="15"/>
      <c r="B30" s="106"/>
      <c r="C30" s="17"/>
      <c r="D30" s="88" t="s">
        <v>123</v>
      </c>
      <c r="E30" s="245">
        <f>E32+E33</f>
        <v>167914.32</v>
      </c>
      <c r="F30" s="246">
        <f>F33+F32</f>
        <v>167831</v>
      </c>
      <c r="G30" s="246">
        <f>G32+G33</f>
        <v>167831</v>
      </c>
      <c r="H30" s="245">
        <f>H32+H33</f>
        <v>156807.82</v>
      </c>
      <c r="I30" s="381">
        <f>H30/G30*100</f>
        <v>93.43197621416782</v>
      </c>
      <c r="J30" s="224">
        <f>H30/E30*100</f>
        <v>93.38561475876507</v>
      </c>
    </row>
    <row r="31" spans="1:10" ht="12.75" customHeight="1">
      <c r="A31" s="15"/>
      <c r="B31" s="106"/>
      <c r="C31" s="17"/>
      <c r="D31" s="114" t="s">
        <v>125</v>
      </c>
      <c r="E31" s="248">
        <v>0</v>
      </c>
      <c r="F31" s="249">
        <v>0</v>
      </c>
      <c r="G31" s="249">
        <v>0</v>
      </c>
      <c r="H31" s="248">
        <v>0</v>
      </c>
      <c r="I31" s="397">
        <v>0</v>
      </c>
      <c r="J31" s="395">
        <v>0</v>
      </c>
    </row>
    <row r="32" spans="1:10" ht="12.75" customHeight="1">
      <c r="A32" s="15"/>
      <c r="B32" s="106"/>
      <c r="C32" s="17"/>
      <c r="D32" s="114" t="s">
        <v>128</v>
      </c>
      <c r="E32" s="248">
        <v>25584</v>
      </c>
      <c r="F32" s="249">
        <v>25500</v>
      </c>
      <c r="G32" s="249">
        <v>25500</v>
      </c>
      <c r="H32" s="248">
        <v>15757.5</v>
      </c>
      <c r="I32" s="397">
        <f>H32/G32*100</f>
        <v>61.79411764705882</v>
      </c>
      <c r="J32" s="395">
        <f>H32/E32*100</f>
        <v>61.59122889305816</v>
      </c>
    </row>
    <row r="33" spans="1:10" ht="12.75" customHeight="1">
      <c r="A33" s="15"/>
      <c r="B33" s="106"/>
      <c r="C33" s="17"/>
      <c r="D33" s="114" t="s">
        <v>126</v>
      </c>
      <c r="E33" s="248">
        <v>142330.32</v>
      </c>
      <c r="F33" s="249">
        <v>142331</v>
      </c>
      <c r="G33" s="249">
        <v>142331</v>
      </c>
      <c r="H33" s="248">
        <v>141050.32</v>
      </c>
      <c r="I33" s="397">
        <v>0</v>
      </c>
      <c r="J33" s="398">
        <f>H33/E33*100</f>
        <v>99.10068353671937</v>
      </c>
    </row>
    <row r="34" spans="1:10" ht="12.75" customHeight="1">
      <c r="A34" s="15"/>
      <c r="B34" s="105" t="s">
        <v>11</v>
      </c>
      <c r="C34" s="17"/>
      <c r="D34" s="51" t="s">
        <v>12</v>
      </c>
      <c r="E34" s="199">
        <f>E36</f>
        <v>583.17</v>
      </c>
      <c r="F34" s="200">
        <f>F36</f>
        <v>6000</v>
      </c>
      <c r="G34" s="200">
        <f>G36</f>
        <v>6000</v>
      </c>
      <c r="H34" s="199">
        <f>H36</f>
        <v>4705.63</v>
      </c>
      <c r="I34" s="396">
        <f>H34/G34*100</f>
        <v>78.42716666666666</v>
      </c>
      <c r="J34" s="202">
        <f>H34/E34*100</f>
        <v>806.905362072809</v>
      </c>
    </row>
    <row r="35" spans="1:10" ht="12.75" customHeight="1">
      <c r="A35" s="15"/>
      <c r="B35" s="106"/>
      <c r="C35" s="17"/>
      <c r="D35" s="88" t="s">
        <v>127</v>
      </c>
      <c r="E35" s="245">
        <v>0</v>
      </c>
      <c r="F35" s="246">
        <v>0</v>
      </c>
      <c r="G35" s="246">
        <v>0</v>
      </c>
      <c r="H35" s="245">
        <v>0</v>
      </c>
      <c r="I35" s="396">
        <v>0</v>
      </c>
      <c r="J35" s="202">
        <v>0</v>
      </c>
    </row>
    <row r="36" spans="1:10" ht="12.75" customHeight="1">
      <c r="A36" s="15"/>
      <c r="B36" s="106"/>
      <c r="C36" s="17"/>
      <c r="D36" s="88" t="s">
        <v>123</v>
      </c>
      <c r="E36" s="245">
        <f>E37</f>
        <v>583.17</v>
      </c>
      <c r="F36" s="246">
        <f>F37</f>
        <v>6000</v>
      </c>
      <c r="G36" s="246">
        <f>G37</f>
        <v>6000</v>
      </c>
      <c r="H36" s="245">
        <f>H37</f>
        <v>4705.63</v>
      </c>
      <c r="I36" s="396">
        <f>H36/G36*100</f>
        <v>78.42716666666666</v>
      </c>
      <c r="J36" s="202">
        <f>H36/E36*100</f>
        <v>806.905362072809</v>
      </c>
    </row>
    <row r="37" spans="1:10" ht="12.75" customHeight="1">
      <c r="A37" s="15"/>
      <c r="B37" s="106"/>
      <c r="C37" s="17"/>
      <c r="D37" s="114" t="s">
        <v>128</v>
      </c>
      <c r="E37" s="291">
        <v>583.17</v>
      </c>
      <c r="F37" s="292">
        <v>6000</v>
      </c>
      <c r="G37" s="292">
        <v>6000</v>
      </c>
      <c r="H37" s="291">
        <v>4705.63</v>
      </c>
      <c r="I37" s="396">
        <f>H37/G37*100</f>
        <v>78.42716666666666</v>
      </c>
      <c r="J37" s="202">
        <f>H37/E37*100</f>
        <v>806.905362072809</v>
      </c>
    </row>
    <row r="38" spans="1:10" ht="12.75" customHeight="1">
      <c r="A38" s="178">
        <v>600</v>
      </c>
      <c r="B38" s="178"/>
      <c r="C38" s="175"/>
      <c r="D38" s="175" t="s">
        <v>13</v>
      </c>
      <c r="E38" s="211">
        <f aca="true" t="shared" si="1" ref="E38:H39">E44</f>
        <v>5155985.1</v>
      </c>
      <c r="F38" s="212">
        <f t="shared" si="1"/>
        <v>7771680</v>
      </c>
      <c r="G38" s="212">
        <f t="shared" si="1"/>
        <v>5393470</v>
      </c>
      <c r="H38" s="213">
        <f t="shared" si="1"/>
        <v>5341440.75</v>
      </c>
      <c r="I38" s="385">
        <f aca="true" t="shared" si="2" ref="I38:I54">H38/G38*100</f>
        <v>99.03532883282932</v>
      </c>
      <c r="J38" s="386">
        <f t="shared" si="0"/>
        <v>103.59690042548806</v>
      </c>
    </row>
    <row r="39" spans="1:10" ht="12.75" customHeight="1">
      <c r="A39" s="171"/>
      <c r="B39" s="171"/>
      <c r="C39" s="172"/>
      <c r="D39" s="172" t="s">
        <v>109</v>
      </c>
      <c r="E39" s="211">
        <f t="shared" si="1"/>
        <v>2831703.9</v>
      </c>
      <c r="F39" s="212">
        <f t="shared" si="1"/>
        <v>5311950</v>
      </c>
      <c r="G39" s="212">
        <f t="shared" si="1"/>
        <v>2961220</v>
      </c>
      <c r="H39" s="213">
        <f t="shared" si="1"/>
        <v>2917551.78</v>
      </c>
      <c r="I39" s="385">
        <f t="shared" si="2"/>
        <v>98.52533010043157</v>
      </c>
      <c r="J39" s="386">
        <f t="shared" si="0"/>
        <v>103.0316686712901</v>
      </c>
    </row>
    <row r="40" spans="1:10" ht="12.75" customHeight="1">
      <c r="A40" s="171"/>
      <c r="B40" s="171"/>
      <c r="C40" s="172"/>
      <c r="D40" s="172" t="s">
        <v>124</v>
      </c>
      <c r="E40" s="211">
        <f>E41+E42+E43</f>
        <v>2324281.2</v>
      </c>
      <c r="F40" s="212">
        <f>SUM(F41:F43)</f>
        <v>2459730</v>
      </c>
      <c r="G40" s="212">
        <f>G41+G42+G43</f>
        <v>2432250</v>
      </c>
      <c r="H40" s="213">
        <f>H41+H42+H43</f>
        <v>2423888.97</v>
      </c>
      <c r="I40" s="385">
        <f t="shared" si="2"/>
        <v>99.65624298489054</v>
      </c>
      <c r="J40" s="386">
        <f t="shared" si="0"/>
        <v>104.28553008129997</v>
      </c>
    </row>
    <row r="41" spans="1:10" ht="12.75" customHeight="1">
      <c r="A41" s="171"/>
      <c r="B41" s="171"/>
      <c r="C41" s="172"/>
      <c r="D41" s="173" t="s">
        <v>125</v>
      </c>
      <c r="E41" s="216">
        <f aca="true" t="shared" si="3" ref="E41:H43">E47</f>
        <v>1209418.42</v>
      </c>
      <c r="F41" s="217">
        <f t="shared" si="3"/>
        <v>1233670</v>
      </c>
      <c r="G41" s="217">
        <f>G47</f>
        <v>1230840</v>
      </c>
      <c r="H41" s="218">
        <f t="shared" si="3"/>
        <v>1230714.85</v>
      </c>
      <c r="I41" s="389">
        <f t="shared" si="2"/>
        <v>99.98983214715155</v>
      </c>
      <c r="J41" s="390">
        <f t="shared" si="0"/>
        <v>101.76088189561395</v>
      </c>
    </row>
    <row r="42" spans="1:10" ht="12.75" customHeight="1">
      <c r="A42" s="171"/>
      <c r="B42" s="171"/>
      <c r="C42" s="172"/>
      <c r="D42" s="173" t="s">
        <v>128</v>
      </c>
      <c r="E42" s="216">
        <f t="shared" si="3"/>
        <v>1081102.85</v>
      </c>
      <c r="F42" s="217">
        <f t="shared" si="3"/>
        <v>1194580</v>
      </c>
      <c r="G42" s="217">
        <f t="shared" si="3"/>
        <v>1169930</v>
      </c>
      <c r="H42" s="218">
        <f t="shared" si="3"/>
        <v>1161701.25</v>
      </c>
      <c r="I42" s="389">
        <f t="shared" si="2"/>
        <v>99.2966459531767</v>
      </c>
      <c r="J42" s="390">
        <f t="shared" si="0"/>
        <v>107.45520188019113</v>
      </c>
    </row>
    <row r="43" spans="1:10" ht="12.75" customHeight="1">
      <c r="A43" s="171"/>
      <c r="B43" s="174"/>
      <c r="C43" s="172"/>
      <c r="D43" s="173" t="s">
        <v>126</v>
      </c>
      <c r="E43" s="216">
        <f t="shared" si="3"/>
        <v>33759.93</v>
      </c>
      <c r="F43" s="217">
        <f t="shared" si="3"/>
        <v>31480</v>
      </c>
      <c r="G43" s="217">
        <f t="shared" si="3"/>
        <v>31480</v>
      </c>
      <c r="H43" s="218">
        <f t="shared" si="3"/>
        <v>31472.87</v>
      </c>
      <c r="I43" s="389">
        <f t="shared" si="2"/>
        <v>99.97735069885641</v>
      </c>
      <c r="J43" s="390">
        <f t="shared" si="0"/>
        <v>93.22551912874226</v>
      </c>
    </row>
    <row r="44" spans="1:10" ht="12.75" customHeight="1">
      <c r="A44" s="25"/>
      <c r="B44" s="62">
        <v>60014</v>
      </c>
      <c r="C44" s="54"/>
      <c r="D44" s="55" t="s">
        <v>14</v>
      </c>
      <c r="E44" s="225">
        <f>E45+E46</f>
        <v>5155985.1</v>
      </c>
      <c r="F44" s="222">
        <f>F45+F46</f>
        <v>7771680</v>
      </c>
      <c r="G44" s="222">
        <f>G45+G46</f>
        <v>5393470</v>
      </c>
      <c r="H44" s="221">
        <f>H45+H46</f>
        <v>5341440.75</v>
      </c>
      <c r="I44" s="396">
        <f t="shared" si="2"/>
        <v>99.03532883282932</v>
      </c>
      <c r="J44" s="202">
        <f t="shared" si="0"/>
        <v>103.59690042548806</v>
      </c>
    </row>
    <row r="45" spans="1:10" ht="12.75" customHeight="1">
      <c r="A45" s="69"/>
      <c r="B45" s="64"/>
      <c r="C45" s="54"/>
      <c r="D45" s="88" t="s">
        <v>127</v>
      </c>
      <c r="E45" s="225">
        <f>E51</f>
        <v>2831703.9</v>
      </c>
      <c r="F45" s="226">
        <f>F51</f>
        <v>5311950</v>
      </c>
      <c r="G45" s="226">
        <f>G51+G57</f>
        <v>2961220</v>
      </c>
      <c r="H45" s="225">
        <f>H51</f>
        <v>2917551.78</v>
      </c>
      <c r="I45" s="381">
        <f t="shared" si="2"/>
        <v>98.52533010043157</v>
      </c>
      <c r="J45" s="224">
        <f>H45/E45*100</f>
        <v>103.0316686712901</v>
      </c>
    </row>
    <row r="46" spans="1:10" ht="12.75" customHeight="1">
      <c r="A46" s="69"/>
      <c r="B46" s="64"/>
      <c r="C46" s="54"/>
      <c r="D46" s="88" t="s">
        <v>123</v>
      </c>
      <c r="E46" s="225">
        <f>E47+E48+E49</f>
        <v>2324281.2</v>
      </c>
      <c r="F46" s="226">
        <f>F47+F48+F49</f>
        <v>2459730</v>
      </c>
      <c r="G46" s="226">
        <f>G47+G48+G49</f>
        <v>2432250</v>
      </c>
      <c r="H46" s="225">
        <f>H47+H48+H49</f>
        <v>2423888.97</v>
      </c>
      <c r="I46" s="381">
        <f t="shared" si="2"/>
        <v>99.65624298489054</v>
      </c>
      <c r="J46" s="224">
        <f>H46/E46*100</f>
        <v>104.28553008129997</v>
      </c>
    </row>
    <row r="47" spans="1:10" ht="12.75" customHeight="1">
      <c r="A47" s="69"/>
      <c r="B47" s="64"/>
      <c r="C47" s="54"/>
      <c r="D47" s="126" t="s">
        <v>125</v>
      </c>
      <c r="E47" s="271">
        <f aca="true" t="shared" si="4" ref="E47:F49">E53</f>
        <v>1209418.42</v>
      </c>
      <c r="F47" s="272">
        <f t="shared" si="4"/>
        <v>1233670</v>
      </c>
      <c r="G47" s="272">
        <f aca="true" t="shared" si="5" ref="G47:H49">G53</f>
        <v>1230840</v>
      </c>
      <c r="H47" s="271">
        <f t="shared" si="5"/>
        <v>1230714.85</v>
      </c>
      <c r="I47" s="399">
        <f t="shared" si="2"/>
        <v>99.98983214715155</v>
      </c>
      <c r="J47" s="210">
        <f>H47/E47*100</f>
        <v>101.76088189561395</v>
      </c>
    </row>
    <row r="48" spans="1:10" ht="12.75" customHeight="1">
      <c r="A48" s="69"/>
      <c r="B48" s="64"/>
      <c r="C48" s="54"/>
      <c r="D48" s="126" t="s">
        <v>128</v>
      </c>
      <c r="E48" s="271">
        <f t="shared" si="4"/>
        <v>1081102.85</v>
      </c>
      <c r="F48" s="272">
        <f t="shared" si="4"/>
        <v>1194580</v>
      </c>
      <c r="G48" s="272">
        <f t="shared" si="5"/>
        <v>1169930</v>
      </c>
      <c r="H48" s="271">
        <f t="shared" si="5"/>
        <v>1161701.25</v>
      </c>
      <c r="I48" s="399">
        <f t="shared" si="2"/>
        <v>99.2966459531767</v>
      </c>
      <c r="J48" s="210">
        <f>H48/E48*100</f>
        <v>107.45520188019113</v>
      </c>
    </row>
    <row r="49" spans="1:10" ht="12.75" customHeight="1">
      <c r="A49" s="69"/>
      <c r="B49" s="64"/>
      <c r="C49" s="54"/>
      <c r="D49" s="126" t="s">
        <v>126</v>
      </c>
      <c r="E49" s="271">
        <f t="shared" si="4"/>
        <v>33759.93</v>
      </c>
      <c r="F49" s="272">
        <f t="shared" si="4"/>
        <v>31480</v>
      </c>
      <c r="G49" s="272">
        <f t="shared" si="5"/>
        <v>31480</v>
      </c>
      <c r="H49" s="271">
        <f t="shared" si="5"/>
        <v>31472.87</v>
      </c>
      <c r="I49" s="399">
        <f t="shared" si="2"/>
        <v>99.97735069885641</v>
      </c>
      <c r="J49" s="210">
        <f>H49/E49*100</f>
        <v>93.22551912874226</v>
      </c>
    </row>
    <row r="50" spans="1:10" ht="12.75" customHeight="1">
      <c r="A50" s="69"/>
      <c r="B50" s="64"/>
      <c r="C50" s="54"/>
      <c r="D50" s="128" t="s">
        <v>83</v>
      </c>
      <c r="E50" s="264">
        <f>E51+E52</f>
        <v>5155985.1</v>
      </c>
      <c r="F50" s="265">
        <f>F51+F52</f>
        <v>7771680</v>
      </c>
      <c r="G50" s="265">
        <f>G51+G52</f>
        <v>5393470</v>
      </c>
      <c r="H50" s="264">
        <f>H51+H52</f>
        <v>5341440.75</v>
      </c>
      <c r="I50" s="400">
        <f t="shared" si="2"/>
        <v>99.03532883282932</v>
      </c>
      <c r="J50" s="267">
        <f t="shared" si="0"/>
        <v>103.59690042548806</v>
      </c>
    </row>
    <row r="51" spans="1:10" ht="12.75" customHeight="1">
      <c r="A51" s="69"/>
      <c r="B51" s="64"/>
      <c r="C51" s="54"/>
      <c r="D51" s="107" t="s">
        <v>127</v>
      </c>
      <c r="E51" s="268">
        <v>2831703.9</v>
      </c>
      <c r="F51" s="269">
        <v>5311950</v>
      </c>
      <c r="G51" s="269">
        <v>2961220</v>
      </c>
      <c r="H51" s="268">
        <v>2917551.78</v>
      </c>
      <c r="I51" s="401">
        <f t="shared" si="2"/>
        <v>98.52533010043157</v>
      </c>
      <c r="J51" s="206">
        <f t="shared" si="0"/>
        <v>103.0316686712901</v>
      </c>
    </row>
    <row r="52" spans="1:10" ht="12.75" customHeight="1">
      <c r="A52" s="69"/>
      <c r="B52" s="64"/>
      <c r="C52" s="54"/>
      <c r="D52" s="107" t="s">
        <v>123</v>
      </c>
      <c r="E52" s="268">
        <f>SUM(E53:E55)</f>
        <v>2324281.2</v>
      </c>
      <c r="F52" s="269">
        <f>F53+F54+F55</f>
        <v>2459730</v>
      </c>
      <c r="G52" s="269">
        <f>SUM(G53:G55)</f>
        <v>2432250</v>
      </c>
      <c r="H52" s="268">
        <f>SUM(H53:H55)</f>
        <v>2423888.97</v>
      </c>
      <c r="I52" s="401">
        <f t="shared" si="2"/>
        <v>99.65624298489054</v>
      </c>
      <c r="J52" s="206">
        <f t="shared" si="0"/>
        <v>104.28553008129997</v>
      </c>
    </row>
    <row r="53" spans="1:10" ht="12.75" customHeight="1">
      <c r="A53" s="69"/>
      <c r="B53" s="64"/>
      <c r="C53" s="54"/>
      <c r="D53" s="129" t="s">
        <v>125</v>
      </c>
      <c r="E53" s="402">
        <v>1209418.42</v>
      </c>
      <c r="F53" s="403">
        <v>1233670</v>
      </c>
      <c r="G53" s="403">
        <v>1230840</v>
      </c>
      <c r="H53" s="402">
        <v>1230714.85</v>
      </c>
      <c r="I53" s="404">
        <f t="shared" si="2"/>
        <v>99.98983214715155</v>
      </c>
      <c r="J53" s="405">
        <f t="shared" si="0"/>
        <v>101.76088189561395</v>
      </c>
    </row>
    <row r="54" spans="1:10" ht="12.75" customHeight="1">
      <c r="A54" s="69"/>
      <c r="B54" s="64"/>
      <c r="C54" s="54"/>
      <c r="D54" s="129" t="s">
        <v>128</v>
      </c>
      <c r="E54" s="402">
        <v>1081102.85</v>
      </c>
      <c r="F54" s="403">
        <v>1194580</v>
      </c>
      <c r="G54" s="403">
        <v>1169930</v>
      </c>
      <c r="H54" s="402">
        <v>1161701.25</v>
      </c>
      <c r="I54" s="404">
        <f t="shared" si="2"/>
        <v>99.2966459531767</v>
      </c>
      <c r="J54" s="405">
        <f t="shared" si="0"/>
        <v>107.45520188019113</v>
      </c>
    </row>
    <row r="55" spans="1:10" ht="12.75" customHeight="1">
      <c r="A55" s="69"/>
      <c r="B55" s="64"/>
      <c r="C55" s="54"/>
      <c r="D55" s="129" t="s">
        <v>126</v>
      </c>
      <c r="E55" s="402">
        <v>33759.93</v>
      </c>
      <c r="F55" s="403">
        <v>31480</v>
      </c>
      <c r="G55" s="403">
        <v>31480</v>
      </c>
      <c r="H55" s="402">
        <v>31472.87</v>
      </c>
      <c r="I55" s="404">
        <f>H55/G55*100</f>
        <v>99.97735069885641</v>
      </c>
      <c r="J55" s="405">
        <f t="shared" si="0"/>
        <v>93.22551912874226</v>
      </c>
    </row>
    <row r="56" spans="1:10" ht="12.75" customHeight="1">
      <c r="A56" s="26"/>
      <c r="B56" s="61"/>
      <c r="C56" s="56"/>
      <c r="D56" s="137" t="s">
        <v>96</v>
      </c>
      <c r="E56" s="264">
        <v>0</v>
      </c>
      <c r="F56" s="265">
        <v>0</v>
      </c>
      <c r="G56" s="265">
        <v>0</v>
      </c>
      <c r="H56" s="264">
        <v>0</v>
      </c>
      <c r="I56" s="400">
        <v>0</v>
      </c>
      <c r="J56" s="267">
        <v>0</v>
      </c>
    </row>
    <row r="57" spans="1:10" ht="12.75" customHeight="1">
      <c r="A57" s="155"/>
      <c r="B57" s="156"/>
      <c r="C57" s="56"/>
      <c r="D57" s="107" t="s">
        <v>127</v>
      </c>
      <c r="E57" s="268">
        <v>0</v>
      </c>
      <c r="F57" s="269">
        <v>0</v>
      </c>
      <c r="G57" s="269">
        <v>0</v>
      </c>
      <c r="H57" s="268">
        <v>0</v>
      </c>
      <c r="I57" s="401">
        <v>0</v>
      </c>
      <c r="J57" s="206">
        <v>0</v>
      </c>
    </row>
    <row r="58" spans="1:10" ht="12.75" customHeight="1">
      <c r="A58" s="91"/>
      <c r="B58" s="91"/>
      <c r="C58" s="66"/>
      <c r="D58" s="98"/>
      <c r="E58" s="116"/>
      <c r="F58" s="117"/>
      <c r="G58" s="117"/>
      <c r="H58" s="116"/>
      <c r="I58" s="118"/>
      <c r="J58" s="119"/>
    </row>
    <row r="59" spans="1:10" ht="12.75" customHeight="1">
      <c r="A59" s="91"/>
      <c r="B59" s="91"/>
      <c r="C59" s="66"/>
      <c r="D59" s="98"/>
      <c r="E59" s="116"/>
      <c r="F59" s="117"/>
      <c r="G59" s="117"/>
      <c r="H59" s="116"/>
      <c r="I59" s="118"/>
      <c r="J59" s="119"/>
    </row>
    <row r="60" spans="1:10" ht="12.75" customHeight="1">
      <c r="A60" s="91"/>
      <c r="B60" s="91"/>
      <c r="C60" s="66"/>
      <c r="D60" s="98"/>
      <c r="E60" s="116"/>
      <c r="F60" s="117"/>
      <c r="G60" s="117"/>
      <c r="H60" s="116"/>
      <c r="I60" s="118"/>
      <c r="J60" s="119"/>
    </row>
    <row r="61" spans="1:10" ht="12.75" customHeight="1">
      <c r="A61" s="91"/>
      <c r="B61" s="91"/>
      <c r="C61" s="66"/>
      <c r="D61" s="98"/>
      <c r="E61" s="116"/>
      <c r="F61" s="117"/>
      <c r="G61" s="117"/>
      <c r="H61" s="116"/>
      <c r="I61" s="118"/>
      <c r="J61" s="119"/>
    </row>
    <row r="62" spans="1:10" ht="12.75" customHeight="1">
      <c r="A62" s="91"/>
      <c r="B62" s="91"/>
      <c r="C62" s="66"/>
      <c r="D62" s="98"/>
      <c r="E62" s="116"/>
      <c r="F62" s="117"/>
      <c r="G62" s="117"/>
      <c r="H62" s="116"/>
      <c r="I62" s="118"/>
      <c r="J62" s="119"/>
    </row>
    <row r="63" spans="1:10" ht="12.75" customHeight="1">
      <c r="A63" s="91"/>
      <c r="B63" s="91"/>
      <c r="C63" s="66"/>
      <c r="D63" s="98"/>
      <c r="E63" s="116"/>
      <c r="F63" s="117"/>
      <c r="G63" s="117"/>
      <c r="H63" s="116"/>
      <c r="I63" s="118"/>
      <c r="J63" s="119"/>
    </row>
    <row r="64" spans="1:10" ht="12.75" customHeight="1">
      <c r="A64" s="91"/>
      <c r="B64" s="91"/>
      <c r="C64" s="66"/>
      <c r="D64" s="496"/>
      <c r="E64" s="482" t="s">
        <v>182</v>
      </c>
      <c r="F64" s="497"/>
      <c r="G64" s="117"/>
      <c r="H64" s="116"/>
      <c r="I64" s="118"/>
      <c r="J64" s="119"/>
    </row>
    <row r="65" spans="1:10" ht="12.75" customHeight="1">
      <c r="A65" s="91"/>
      <c r="B65" s="91"/>
      <c r="C65" s="66"/>
      <c r="D65" s="98"/>
      <c r="E65" s="116"/>
      <c r="F65" s="49"/>
      <c r="G65" s="117"/>
      <c r="H65" s="116"/>
      <c r="I65" s="118"/>
      <c r="J65" s="119"/>
    </row>
    <row r="66" spans="1:10" ht="12.75" customHeight="1">
      <c r="A66" s="70"/>
      <c r="B66" s="71"/>
      <c r="C66" s="70"/>
      <c r="D66" s="72"/>
      <c r="E66" s="75" t="s">
        <v>1</v>
      </c>
      <c r="F66" s="73" t="s">
        <v>61</v>
      </c>
      <c r="G66" s="74" t="s">
        <v>62</v>
      </c>
      <c r="H66" s="75" t="s">
        <v>1</v>
      </c>
      <c r="I66" s="38" t="s">
        <v>63</v>
      </c>
      <c r="J66" s="39"/>
    </row>
    <row r="67" spans="1:10" ht="12.75" customHeight="1">
      <c r="A67" s="76" t="s">
        <v>58</v>
      </c>
      <c r="B67" s="77" t="s">
        <v>59</v>
      </c>
      <c r="C67" s="76" t="s">
        <v>2</v>
      </c>
      <c r="D67" s="78" t="s">
        <v>60</v>
      </c>
      <c r="E67" s="81" t="s">
        <v>159</v>
      </c>
      <c r="F67" s="79" t="s">
        <v>64</v>
      </c>
      <c r="G67" s="80" t="s">
        <v>65</v>
      </c>
      <c r="H67" s="81" t="s">
        <v>181</v>
      </c>
      <c r="I67" s="40"/>
      <c r="J67" s="41"/>
    </row>
    <row r="68" spans="1:10" ht="12.75" customHeight="1">
      <c r="A68" s="82"/>
      <c r="B68" s="83"/>
      <c r="C68" s="82"/>
      <c r="D68" s="84"/>
      <c r="E68" s="87"/>
      <c r="F68" s="85" t="s">
        <v>180</v>
      </c>
      <c r="G68" s="86" t="s">
        <v>66</v>
      </c>
      <c r="H68" s="87"/>
      <c r="I68" s="44" t="s">
        <v>67</v>
      </c>
      <c r="J68" s="42" t="s">
        <v>68</v>
      </c>
    </row>
    <row r="69" spans="1:10" ht="12.75" customHeight="1">
      <c r="A69" s="145">
        <v>1</v>
      </c>
      <c r="B69" s="145">
        <v>2</v>
      </c>
      <c r="C69" s="145">
        <v>3</v>
      </c>
      <c r="D69" s="146">
        <v>4</v>
      </c>
      <c r="E69" s="147">
        <v>5</v>
      </c>
      <c r="F69" s="147">
        <v>6</v>
      </c>
      <c r="G69" s="147">
        <v>7</v>
      </c>
      <c r="H69" s="148">
        <v>8</v>
      </c>
      <c r="I69" s="149">
        <v>9</v>
      </c>
      <c r="J69" s="150">
        <v>10</v>
      </c>
    </row>
    <row r="70" spans="1:10" ht="12.75" customHeight="1">
      <c r="A70" s="178">
        <v>700</v>
      </c>
      <c r="B70" s="180"/>
      <c r="C70" s="172"/>
      <c r="D70" s="175" t="s">
        <v>15</v>
      </c>
      <c r="E70" s="213">
        <f>E72+E71</f>
        <v>583070.22</v>
      </c>
      <c r="F70" s="212">
        <f>F76</f>
        <v>479000</v>
      </c>
      <c r="G70" s="212">
        <f>G71+G72</f>
        <v>479000</v>
      </c>
      <c r="H70" s="213">
        <f>H72+H71</f>
        <v>433869.77</v>
      </c>
      <c r="I70" s="316">
        <f>H70/G70*100</f>
        <v>90.57824008350731</v>
      </c>
      <c r="J70" s="215">
        <f aca="true" t="shared" si="6" ref="J70:J80">H70/E70*100</f>
        <v>74.41123815241329</v>
      </c>
    </row>
    <row r="71" spans="1:13" ht="12.75" customHeight="1">
      <c r="A71" s="171"/>
      <c r="B71" s="181"/>
      <c r="C71" s="172"/>
      <c r="D71" s="172" t="s">
        <v>109</v>
      </c>
      <c r="E71" s="213">
        <f>E77</f>
        <v>101435.16</v>
      </c>
      <c r="F71" s="212">
        <v>0</v>
      </c>
      <c r="G71" s="212">
        <f>G77</f>
        <v>0</v>
      </c>
      <c r="H71" s="213">
        <f>H77</f>
        <v>0</v>
      </c>
      <c r="I71" s="316">
        <v>0</v>
      </c>
      <c r="J71" s="215">
        <f>H71/E71*100</f>
        <v>0</v>
      </c>
      <c r="M71" s="164"/>
    </row>
    <row r="72" spans="1:13" ht="12.75" customHeight="1">
      <c r="A72" s="171"/>
      <c r="B72" s="181"/>
      <c r="C72" s="172"/>
      <c r="D72" s="172" t="s">
        <v>124</v>
      </c>
      <c r="E72" s="213">
        <f>E74+E73</f>
        <v>481635.06</v>
      </c>
      <c r="F72" s="212">
        <f>F74+F73</f>
        <v>479000</v>
      </c>
      <c r="G72" s="212">
        <f>SUM(G73:G75)</f>
        <v>479000</v>
      </c>
      <c r="H72" s="213">
        <f>H74+H73</f>
        <v>433869.77</v>
      </c>
      <c r="I72" s="316">
        <f>H72/G72*100</f>
        <v>90.57824008350731</v>
      </c>
      <c r="J72" s="215">
        <f t="shared" si="6"/>
        <v>90.08268002748804</v>
      </c>
      <c r="M72" s="164"/>
    </row>
    <row r="73" spans="1:13" ht="12.75" customHeight="1">
      <c r="A73" s="171"/>
      <c r="B73" s="181"/>
      <c r="C73" s="172"/>
      <c r="D73" s="173" t="s">
        <v>125</v>
      </c>
      <c r="E73" s="218">
        <f aca="true" t="shared" si="7" ref="E73:H74">E79</f>
        <v>117000</v>
      </c>
      <c r="F73" s="217">
        <f t="shared" si="7"/>
        <v>107000</v>
      </c>
      <c r="G73" s="217">
        <f t="shared" si="7"/>
        <v>109500</v>
      </c>
      <c r="H73" s="218">
        <f t="shared" si="7"/>
        <v>109337</v>
      </c>
      <c r="I73" s="317">
        <v>100</v>
      </c>
      <c r="J73" s="220">
        <v>0</v>
      </c>
      <c r="M73" s="164"/>
    </row>
    <row r="74" spans="1:13" ht="12.75" customHeight="1">
      <c r="A74" s="171"/>
      <c r="B74" s="181"/>
      <c r="C74" s="172"/>
      <c r="D74" s="173" t="s">
        <v>128</v>
      </c>
      <c r="E74" s="218">
        <f t="shared" si="7"/>
        <v>364635.06</v>
      </c>
      <c r="F74" s="217">
        <f t="shared" si="7"/>
        <v>372000</v>
      </c>
      <c r="G74" s="217">
        <f t="shared" si="7"/>
        <v>369500</v>
      </c>
      <c r="H74" s="218">
        <f t="shared" si="7"/>
        <v>324532.77</v>
      </c>
      <c r="I74" s="317">
        <f>H74/G74*100</f>
        <v>87.83024898511502</v>
      </c>
      <c r="J74" s="220">
        <f t="shared" si="6"/>
        <v>89.00207511587065</v>
      </c>
      <c r="M74" s="494"/>
    </row>
    <row r="75" spans="1:13" ht="12.75" customHeight="1">
      <c r="A75" s="174"/>
      <c r="B75" s="181"/>
      <c r="C75" s="172"/>
      <c r="D75" s="173" t="s">
        <v>126</v>
      </c>
      <c r="E75" s="218">
        <v>0</v>
      </c>
      <c r="F75" s="217">
        <v>0</v>
      </c>
      <c r="G75" s="217">
        <v>0</v>
      </c>
      <c r="H75" s="218">
        <v>0</v>
      </c>
      <c r="I75" s="317">
        <v>0</v>
      </c>
      <c r="J75" s="220">
        <v>0</v>
      </c>
      <c r="M75" s="164"/>
    </row>
    <row r="76" spans="1:13" ht="12.75" customHeight="1">
      <c r="A76" s="25"/>
      <c r="B76" s="53">
        <v>70005</v>
      </c>
      <c r="C76" s="50"/>
      <c r="D76" s="51" t="s">
        <v>16</v>
      </c>
      <c r="E76" s="199">
        <f>E77+E78</f>
        <v>583070.22</v>
      </c>
      <c r="F76" s="200">
        <f>F78</f>
        <v>479000</v>
      </c>
      <c r="G76" s="200">
        <f>G77+G78</f>
        <v>479000</v>
      </c>
      <c r="H76" s="199">
        <f>H77+H78</f>
        <v>433869.77</v>
      </c>
      <c r="I76" s="283">
        <f>H76/G76*100</f>
        <v>90.57824008350731</v>
      </c>
      <c r="J76" s="244">
        <f t="shared" si="6"/>
        <v>74.41123815241329</v>
      </c>
      <c r="M76" s="164"/>
    </row>
    <row r="77" spans="1:13" ht="12.75" customHeight="1">
      <c r="A77" s="69"/>
      <c r="B77" s="63"/>
      <c r="C77" s="50"/>
      <c r="D77" s="88" t="s">
        <v>127</v>
      </c>
      <c r="E77" s="245">
        <v>101435.16</v>
      </c>
      <c r="F77" s="246">
        <v>0</v>
      </c>
      <c r="G77" s="246">
        <v>0</v>
      </c>
      <c r="H77" s="245">
        <v>0</v>
      </c>
      <c r="I77" s="283">
        <v>0</v>
      </c>
      <c r="J77" s="244">
        <f t="shared" si="6"/>
        <v>0</v>
      </c>
      <c r="M77" s="164"/>
    </row>
    <row r="78" spans="1:13" ht="12.75" customHeight="1">
      <c r="A78" s="69"/>
      <c r="B78" s="63"/>
      <c r="C78" s="50"/>
      <c r="D78" s="88" t="s">
        <v>123</v>
      </c>
      <c r="E78" s="245">
        <f>E80+E79</f>
        <v>481635.06</v>
      </c>
      <c r="F78" s="246">
        <f>F80+F79</f>
        <v>479000</v>
      </c>
      <c r="G78" s="246">
        <f>G80+G79</f>
        <v>479000</v>
      </c>
      <c r="H78" s="245">
        <f>H80+H79</f>
        <v>433869.77</v>
      </c>
      <c r="I78" s="283">
        <f>H78/G78*100</f>
        <v>90.57824008350731</v>
      </c>
      <c r="J78" s="244">
        <f t="shared" si="6"/>
        <v>90.08268002748804</v>
      </c>
      <c r="M78" s="164"/>
    </row>
    <row r="79" spans="1:13" ht="12.75" customHeight="1">
      <c r="A79" s="69"/>
      <c r="B79" s="63"/>
      <c r="C79" s="50"/>
      <c r="D79" s="114" t="s">
        <v>125</v>
      </c>
      <c r="E79" s="248">
        <v>117000</v>
      </c>
      <c r="F79" s="249">
        <v>107000</v>
      </c>
      <c r="G79" s="249">
        <v>109500</v>
      </c>
      <c r="H79" s="248">
        <v>109337</v>
      </c>
      <c r="I79" s="281">
        <f>H79/G79*100</f>
        <v>99.85114155251141</v>
      </c>
      <c r="J79" s="252">
        <v>0</v>
      </c>
      <c r="M79" s="164"/>
    </row>
    <row r="80" spans="1:13" ht="12.75" customHeight="1">
      <c r="A80" s="69"/>
      <c r="B80" s="63"/>
      <c r="C80" s="50"/>
      <c r="D80" s="114" t="s">
        <v>128</v>
      </c>
      <c r="E80" s="248">
        <v>364635.06</v>
      </c>
      <c r="F80" s="249">
        <v>372000</v>
      </c>
      <c r="G80" s="249">
        <v>369500</v>
      </c>
      <c r="H80" s="248">
        <v>324532.77</v>
      </c>
      <c r="I80" s="281">
        <f>H80/G80*100</f>
        <v>87.83024898511502</v>
      </c>
      <c r="J80" s="252">
        <f t="shared" si="6"/>
        <v>89.00207511587065</v>
      </c>
      <c r="M80" s="164"/>
    </row>
    <row r="81" spans="1:10" ht="12.75" customHeight="1">
      <c r="A81" s="69"/>
      <c r="B81" s="115"/>
      <c r="C81" s="50"/>
      <c r="D81" s="114" t="s">
        <v>126</v>
      </c>
      <c r="E81" s="248">
        <v>0</v>
      </c>
      <c r="F81" s="249">
        <v>0</v>
      </c>
      <c r="G81" s="249">
        <v>0</v>
      </c>
      <c r="H81" s="248">
        <v>0</v>
      </c>
      <c r="I81" s="281">
        <v>0</v>
      </c>
      <c r="J81" s="252">
        <v>0</v>
      </c>
    </row>
    <row r="82" spans="1:10" ht="12.75" customHeight="1">
      <c r="A82" s="178">
        <v>710</v>
      </c>
      <c r="B82" s="178"/>
      <c r="C82" s="172"/>
      <c r="D82" s="175" t="s">
        <v>17</v>
      </c>
      <c r="E82" s="213">
        <f>E83+E84</f>
        <v>743910.1900000001</v>
      </c>
      <c r="F82" s="212">
        <f>F83+F84</f>
        <v>897000</v>
      </c>
      <c r="G82" s="212">
        <f>G83+G84</f>
        <v>899500</v>
      </c>
      <c r="H82" s="213">
        <f>H83+H84</f>
        <v>762736.89</v>
      </c>
      <c r="I82" s="214">
        <f>H82/G82*100</f>
        <v>84.79565202890494</v>
      </c>
      <c r="J82" s="326">
        <f>H82/E82*100</f>
        <v>102.53077592605632</v>
      </c>
    </row>
    <row r="83" spans="1:10" ht="12.75" customHeight="1">
      <c r="A83" s="171"/>
      <c r="B83" s="171"/>
      <c r="C83" s="172"/>
      <c r="D83" s="172" t="s">
        <v>109</v>
      </c>
      <c r="E83" s="213">
        <f>E97+E104+E110+E117</f>
        <v>55436.36</v>
      </c>
      <c r="F83" s="212">
        <f>F104+F110+F90</f>
        <v>100000</v>
      </c>
      <c r="G83" s="212">
        <f>G104+G110+G117+G90</f>
        <v>100000</v>
      </c>
      <c r="H83" s="213">
        <f>H104+H110+H117</f>
        <v>59900</v>
      </c>
      <c r="I83" s="214">
        <f>H83/G83*100</f>
        <v>59.9</v>
      </c>
      <c r="J83" s="326">
        <v>0</v>
      </c>
    </row>
    <row r="84" spans="1:10" ht="12.75" customHeight="1">
      <c r="A84" s="171"/>
      <c r="B84" s="171"/>
      <c r="C84" s="172"/>
      <c r="D84" s="172" t="s">
        <v>124</v>
      </c>
      <c r="E84" s="213">
        <f>E85+E86+E88</f>
        <v>688473.8300000001</v>
      </c>
      <c r="F84" s="212">
        <f>F85+F86+F87</f>
        <v>797000</v>
      </c>
      <c r="G84" s="212">
        <f>G85+G86+G87+G88</f>
        <v>799500</v>
      </c>
      <c r="H84" s="213">
        <f>H85+H86+H87+H88</f>
        <v>702836.89</v>
      </c>
      <c r="I84" s="214">
        <f>H84/G84*100</f>
        <v>87.90955472170107</v>
      </c>
      <c r="J84" s="326">
        <f>H84/E84*100</f>
        <v>102.08621727858558</v>
      </c>
    </row>
    <row r="85" spans="1:10" ht="12.75" customHeight="1">
      <c r="A85" s="171"/>
      <c r="B85" s="171"/>
      <c r="C85" s="172"/>
      <c r="D85" s="173" t="s">
        <v>125</v>
      </c>
      <c r="E85" s="218">
        <f>E99+E106+E112</f>
        <v>244334.78</v>
      </c>
      <c r="F85" s="217">
        <f>F99+F106+F112+F92</f>
        <v>326500</v>
      </c>
      <c r="G85" s="217">
        <f>G92+G99+G106+G112+G119</f>
        <v>326500</v>
      </c>
      <c r="H85" s="218">
        <f>H92+H99+H106+H112+H119</f>
        <v>326499.46</v>
      </c>
      <c r="I85" s="219">
        <f>H85/G85*100</f>
        <v>99.99983460949464</v>
      </c>
      <c r="J85" s="406">
        <f>H85/E85*100</f>
        <v>133.62791003392968</v>
      </c>
    </row>
    <row r="86" spans="1:10" ht="12.75" customHeight="1">
      <c r="A86" s="171"/>
      <c r="B86" s="171"/>
      <c r="C86" s="172"/>
      <c r="D86" s="173" t="s">
        <v>128</v>
      </c>
      <c r="E86" s="218">
        <f>E100+E107+E113</f>
        <v>315136.65</v>
      </c>
      <c r="F86" s="217">
        <f>F100+F107+F113+F120+F93</f>
        <v>470500</v>
      </c>
      <c r="G86" s="217">
        <f>G93+G100+G107+G113+G120</f>
        <v>473000</v>
      </c>
      <c r="H86" s="218">
        <f>H93+H100+H107+H113+H120</f>
        <v>376337.43</v>
      </c>
      <c r="I86" s="219">
        <f>H86/G86*100</f>
        <v>79.56393868921776</v>
      </c>
      <c r="J86" s="406">
        <f>H86/E86*100</f>
        <v>119.42039429561746</v>
      </c>
    </row>
    <row r="87" spans="1:10" ht="12.75" customHeight="1">
      <c r="A87" s="171"/>
      <c r="B87" s="171"/>
      <c r="C87" s="172"/>
      <c r="D87" s="173" t="s">
        <v>126</v>
      </c>
      <c r="E87" s="218">
        <f>E101+E108+E114</f>
        <v>0</v>
      </c>
      <c r="F87" s="217">
        <v>0</v>
      </c>
      <c r="G87" s="217">
        <v>0</v>
      </c>
      <c r="H87" s="218">
        <v>0</v>
      </c>
      <c r="I87" s="219">
        <v>0</v>
      </c>
      <c r="J87" s="406">
        <v>0</v>
      </c>
    </row>
    <row r="88" spans="1:10" ht="12.75" customHeight="1">
      <c r="A88" s="171"/>
      <c r="B88" s="174"/>
      <c r="C88" s="172"/>
      <c r="D88" s="182" t="s">
        <v>153</v>
      </c>
      <c r="E88" s="218">
        <f>E102</f>
        <v>129002.4</v>
      </c>
      <c r="F88" s="217">
        <v>0</v>
      </c>
      <c r="G88" s="217">
        <f>G102</f>
        <v>0</v>
      </c>
      <c r="H88" s="218">
        <f>H102</f>
        <v>0</v>
      </c>
      <c r="I88" s="219">
        <v>100</v>
      </c>
      <c r="J88" s="406">
        <v>0</v>
      </c>
    </row>
    <row r="89" spans="1:10" ht="12.75" customHeight="1">
      <c r="A89" s="503"/>
      <c r="B89" s="62">
        <v>71012</v>
      </c>
      <c r="C89" s="56"/>
      <c r="D89" s="54" t="s">
        <v>176</v>
      </c>
      <c r="E89" s="221">
        <v>0</v>
      </c>
      <c r="F89" s="222">
        <f>F90+F91</f>
        <v>452000</v>
      </c>
      <c r="G89" s="222">
        <f>G90+G91</f>
        <v>454500</v>
      </c>
      <c r="H89" s="221">
        <f>H90+H91</f>
        <v>357836.89</v>
      </c>
      <c r="I89" s="501">
        <f>H89/G89*100</f>
        <v>78.7319889988999</v>
      </c>
      <c r="J89" s="506">
        <v>0</v>
      </c>
    </row>
    <row r="90" spans="1:10" ht="12.75" customHeight="1">
      <c r="A90" s="26"/>
      <c r="B90" s="61"/>
      <c r="C90" s="56"/>
      <c r="D90" s="88" t="s">
        <v>127</v>
      </c>
      <c r="E90" s="221">
        <v>0</v>
      </c>
      <c r="F90" s="222">
        <v>40000</v>
      </c>
      <c r="G90" s="222">
        <v>40000</v>
      </c>
      <c r="H90" s="221">
        <v>0</v>
      </c>
      <c r="I90" s="501">
        <f>H90/G90*100</f>
        <v>0</v>
      </c>
      <c r="J90" s="506">
        <v>0</v>
      </c>
    </row>
    <row r="91" spans="1:10" ht="12.75" customHeight="1">
      <c r="A91" s="26"/>
      <c r="B91" s="61"/>
      <c r="C91" s="56"/>
      <c r="D91" s="88" t="s">
        <v>123</v>
      </c>
      <c r="E91" s="221">
        <v>0</v>
      </c>
      <c r="F91" s="222">
        <f>F92+F93</f>
        <v>412000</v>
      </c>
      <c r="G91" s="222">
        <f>G92+G93</f>
        <v>414500</v>
      </c>
      <c r="H91" s="221">
        <f>H92+H93</f>
        <v>357836.89</v>
      </c>
      <c r="I91" s="501">
        <f>H91/G91*100</f>
        <v>86.32976839565742</v>
      </c>
      <c r="J91" s="506">
        <v>0</v>
      </c>
    </row>
    <row r="92" spans="1:10" ht="12.75" customHeight="1">
      <c r="A92" s="26"/>
      <c r="B92" s="61"/>
      <c r="C92" s="56"/>
      <c r="D92" s="114" t="s">
        <v>125</v>
      </c>
      <c r="E92" s="373">
        <v>0</v>
      </c>
      <c r="F92" s="374">
        <v>33000</v>
      </c>
      <c r="G92" s="374">
        <v>33000</v>
      </c>
      <c r="H92" s="373">
        <v>33000</v>
      </c>
      <c r="I92" s="501">
        <f>H92/G92*100</f>
        <v>100</v>
      </c>
      <c r="J92" s="502">
        <v>0</v>
      </c>
    </row>
    <row r="93" spans="1:10" ht="12.75" customHeight="1">
      <c r="A93" s="26"/>
      <c r="B93" s="61"/>
      <c r="C93" s="56"/>
      <c r="D93" s="114" t="s">
        <v>128</v>
      </c>
      <c r="E93" s="373">
        <v>0</v>
      </c>
      <c r="F93" s="374">
        <v>379000</v>
      </c>
      <c r="G93" s="374">
        <v>381500</v>
      </c>
      <c r="H93" s="373">
        <v>324836.89</v>
      </c>
      <c r="I93" s="501">
        <f>H93/G93*100</f>
        <v>85.14728440366973</v>
      </c>
      <c r="J93" s="502">
        <v>0</v>
      </c>
    </row>
    <row r="94" spans="1:10" ht="12.75" customHeight="1">
      <c r="A94" s="26"/>
      <c r="B94" s="61"/>
      <c r="C94" s="56"/>
      <c r="D94" s="114" t="s">
        <v>126</v>
      </c>
      <c r="E94" s="373">
        <v>0</v>
      </c>
      <c r="F94" s="374">
        <v>0</v>
      </c>
      <c r="G94" s="374">
        <v>0</v>
      </c>
      <c r="H94" s="373">
        <v>0</v>
      </c>
      <c r="I94" s="501">
        <v>0</v>
      </c>
      <c r="J94" s="502">
        <v>0</v>
      </c>
    </row>
    <row r="95" spans="1:10" ht="12.75" customHeight="1">
      <c r="A95" s="26"/>
      <c r="B95" s="61"/>
      <c r="C95" s="56"/>
      <c r="D95" s="114" t="s">
        <v>153</v>
      </c>
      <c r="E95" s="373">
        <v>0</v>
      </c>
      <c r="F95" s="374">
        <v>0</v>
      </c>
      <c r="G95" s="374">
        <v>0</v>
      </c>
      <c r="H95" s="373">
        <v>0</v>
      </c>
      <c r="I95" s="501">
        <v>0</v>
      </c>
      <c r="J95" s="502">
        <v>0</v>
      </c>
    </row>
    <row r="96" spans="1:10" ht="12.75" customHeight="1">
      <c r="A96" s="16"/>
      <c r="B96" s="52">
        <v>71013</v>
      </c>
      <c r="C96" s="50"/>
      <c r="D96" s="51" t="s">
        <v>18</v>
      </c>
      <c r="E96" s="199">
        <f>E98</f>
        <v>311000</v>
      </c>
      <c r="F96" s="200">
        <f>F98</f>
        <v>0</v>
      </c>
      <c r="G96" s="200">
        <f>G98</f>
        <v>0</v>
      </c>
      <c r="H96" s="199">
        <f>H98</f>
        <v>0</v>
      </c>
      <c r="I96" s="501">
        <v>0</v>
      </c>
      <c r="J96" s="349">
        <f>H96/E96*100</f>
        <v>0</v>
      </c>
    </row>
    <row r="97" spans="1:10" ht="12.75" customHeight="1">
      <c r="A97" s="16"/>
      <c r="B97" s="52"/>
      <c r="C97" s="50"/>
      <c r="D97" s="88" t="s">
        <v>127</v>
      </c>
      <c r="E97" s="245">
        <v>0</v>
      </c>
      <c r="F97" s="246">
        <v>0</v>
      </c>
      <c r="G97" s="246">
        <v>0</v>
      </c>
      <c r="H97" s="245">
        <v>0</v>
      </c>
      <c r="I97" s="501">
        <v>0</v>
      </c>
      <c r="J97" s="349">
        <v>0</v>
      </c>
    </row>
    <row r="98" spans="1:10" ht="12.75" customHeight="1">
      <c r="A98" s="16"/>
      <c r="B98" s="52"/>
      <c r="C98" s="50"/>
      <c r="D98" s="88" t="s">
        <v>123</v>
      </c>
      <c r="E98" s="245">
        <f>E100+E102</f>
        <v>311000</v>
      </c>
      <c r="F98" s="246">
        <f>F100</f>
        <v>0</v>
      </c>
      <c r="G98" s="246">
        <f>G100+G102</f>
        <v>0</v>
      </c>
      <c r="H98" s="245">
        <f>H100+H102</f>
        <v>0</v>
      </c>
      <c r="I98" s="243">
        <v>0</v>
      </c>
      <c r="J98" s="349">
        <f>H98/E98*100</f>
        <v>0</v>
      </c>
    </row>
    <row r="99" spans="1:10" ht="12.75" customHeight="1">
      <c r="A99" s="16"/>
      <c r="B99" s="52"/>
      <c r="C99" s="50"/>
      <c r="D99" s="114" t="s">
        <v>125</v>
      </c>
      <c r="E99" s="248">
        <v>0</v>
      </c>
      <c r="F99" s="249">
        <v>0</v>
      </c>
      <c r="G99" s="249">
        <v>0</v>
      </c>
      <c r="H99" s="248">
        <v>0</v>
      </c>
      <c r="I99" s="251">
        <v>0</v>
      </c>
      <c r="J99" s="331">
        <v>0</v>
      </c>
    </row>
    <row r="100" spans="1:10" ht="12.75" customHeight="1">
      <c r="A100" s="16"/>
      <c r="B100" s="52"/>
      <c r="C100" s="50"/>
      <c r="D100" s="114" t="s">
        <v>128</v>
      </c>
      <c r="E100" s="248">
        <v>181997.6</v>
      </c>
      <c r="F100" s="249">
        <v>0</v>
      </c>
      <c r="G100" s="249">
        <v>0</v>
      </c>
      <c r="H100" s="248">
        <v>0</v>
      </c>
      <c r="I100" s="251">
        <v>0</v>
      </c>
      <c r="J100" s="372">
        <f>H100/E100*100</f>
        <v>0</v>
      </c>
    </row>
    <row r="101" spans="1:10" ht="12.75" customHeight="1">
      <c r="A101" s="16"/>
      <c r="B101" s="52"/>
      <c r="C101" s="50"/>
      <c r="D101" s="114" t="s">
        <v>126</v>
      </c>
      <c r="E101" s="248">
        <v>0</v>
      </c>
      <c r="F101" s="249"/>
      <c r="G101" s="249">
        <v>0</v>
      </c>
      <c r="H101" s="248">
        <v>0</v>
      </c>
      <c r="I101" s="251">
        <v>0</v>
      </c>
      <c r="J101" s="331">
        <v>0</v>
      </c>
    </row>
    <row r="102" spans="1:10" ht="12.75" customHeight="1">
      <c r="A102" s="16"/>
      <c r="B102" s="52"/>
      <c r="C102" s="50"/>
      <c r="D102" s="114" t="s">
        <v>153</v>
      </c>
      <c r="E102" s="248">
        <v>129002.4</v>
      </c>
      <c r="F102" s="249">
        <v>0</v>
      </c>
      <c r="G102" s="249">
        <v>0</v>
      </c>
      <c r="H102" s="248">
        <v>0</v>
      </c>
      <c r="I102" s="251">
        <v>0</v>
      </c>
      <c r="J102" s="331">
        <v>0</v>
      </c>
    </row>
    <row r="103" spans="1:10" ht="12.75" customHeight="1">
      <c r="A103" s="19"/>
      <c r="B103" s="58">
        <v>71014</v>
      </c>
      <c r="C103" s="50"/>
      <c r="D103" s="51" t="s">
        <v>84</v>
      </c>
      <c r="E103" s="199">
        <f>E104+E105</f>
        <v>95466.19</v>
      </c>
      <c r="F103" s="200">
        <v>0</v>
      </c>
      <c r="G103" s="200">
        <f>G104+G105</f>
        <v>0</v>
      </c>
      <c r="H103" s="199">
        <f>H105+H104</f>
        <v>0</v>
      </c>
      <c r="I103" s="243">
        <v>0</v>
      </c>
      <c r="J103" s="349">
        <f>H103/E103*100</f>
        <v>0</v>
      </c>
    </row>
    <row r="104" spans="1:10" ht="12.75" customHeight="1">
      <c r="A104" s="19"/>
      <c r="B104" s="52"/>
      <c r="C104" s="50"/>
      <c r="D104" s="88" t="s">
        <v>127</v>
      </c>
      <c r="E104" s="245">
        <v>10329.36</v>
      </c>
      <c r="F104" s="246">
        <v>0</v>
      </c>
      <c r="G104" s="246">
        <v>0</v>
      </c>
      <c r="H104" s="245">
        <v>0</v>
      </c>
      <c r="I104" s="243">
        <v>0</v>
      </c>
      <c r="J104" s="349">
        <v>0</v>
      </c>
    </row>
    <row r="105" spans="1:10" ht="12.75" customHeight="1">
      <c r="A105" s="19"/>
      <c r="B105" s="52"/>
      <c r="C105" s="50"/>
      <c r="D105" s="88" t="s">
        <v>123</v>
      </c>
      <c r="E105" s="245">
        <f>E107</f>
        <v>85136.83</v>
      </c>
      <c r="F105" s="246">
        <v>0</v>
      </c>
      <c r="G105" s="246">
        <f>G107+G106</f>
        <v>0</v>
      </c>
      <c r="H105" s="245">
        <v>0</v>
      </c>
      <c r="I105" s="243">
        <v>0</v>
      </c>
      <c r="J105" s="349">
        <f>H105/E105*100</f>
        <v>0</v>
      </c>
    </row>
    <row r="106" spans="1:10" ht="12.75" customHeight="1">
      <c r="A106" s="19"/>
      <c r="B106" s="52"/>
      <c r="C106" s="50"/>
      <c r="D106" s="114" t="s">
        <v>125</v>
      </c>
      <c r="E106" s="248">
        <v>2337</v>
      </c>
      <c r="F106" s="249">
        <v>0</v>
      </c>
      <c r="G106" s="249">
        <v>0</v>
      </c>
      <c r="H106" s="248">
        <v>0</v>
      </c>
      <c r="I106" s="251">
        <v>0</v>
      </c>
      <c r="J106" s="349">
        <v>0</v>
      </c>
    </row>
    <row r="107" spans="1:10" ht="12.75" customHeight="1">
      <c r="A107" s="19"/>
      <c r="B107" s="52"/>
      <c r="C107" s="50"/>
      <c r="D107" s="114" t="s">
        <v>128</v>
      </c>
      <c r="E107" s="248">
        <v>85136.83</v>
      </c>
      <c r="F107" s="249">
        <v>0</v>
      </c>
      <c r="G107" s="249">
        <v>0</v>
      </c>
      <c r="H107" s="248">
        <v>0</v>
      </c>
      <c r="I107" s="251">
        <v>0</v>
      </c>
      <c r="J107" s="372">
        <f>H107/E107*100</f>
        <v>0</v>
      </c>
    </row>
    <row r="108" spans="1:10" ht="12.75" customHeight="1">
      <c r="A108" s="19"/>
      <c r="B108" s="52"/>
      <c r="C108" s="50"/>
      <c r="D108" s="114" t="s">
        <v>126</v>
      </c>
      <c r="E108" s="248">
        <v>0</v>
      </c>
      <c r="F108" s="249">
        <v>0</v>
      </c>
      <c r="G108" s="249">
        <v>0</v>
      </c>
      <c r="H108" s="248">
        <v>0</v>
      </c>
      <c r="I108" s="407">
        <v>0</v>
      </c>
      <c r="J108" s="349">
        <v>0</v>
      </c>
    </row>
    <row r="109" spans="1:10" ht="12.75" customHeight="1">
      <c r="A109" s="16"/>
      <c r="B109" s="58">
        <v>71015</v>
      </c>
      <c r="C109" s="50"/>
      <c r="D109" s="51" t="s">
        <v>19</v>
      </c>
      <c r="E109" s="199">
        <f>E111</f>
        <v>290000</v>
      </c>
      <c r="F109" s="408">
        <f>F111+F110</f>
        <v>405000</v>
      </c>
      <c r="G109" s="200">
        <f>G111+G110</f>
        <v>405000</v>
      </c>
      <c r="H109" s="199">
        <f>H111+H110</f>
        <v>404900</v>
      </c>
      <c r="I109" s="243">
        <f>H109/G109*100</f>
        <v>99.97530864197532</v>
      </c>
      <c r="J109" s="349">
        <f>H109/E109*100</f>
        <v>139.6206896551724</v>
      </c>
    </row>
    <row r="110" spans="1:10" ht="12.75" customHeight="1">
      <c r="A110" s="16"/>
      <c r="B110" s="52"/>
      <c r="C110" s="50"/>
      <c r="D110" s="88" t="s">
        <v>127</v>
      </c>
      <c r="E110" s="245">
        <v>0</v>
      </c>
      <c r="F110" s="409">
        <v>60000</v>
      </c>
      <c r="G110" s="246">
        <v>60000</v>
      </c>
      <c r="H110" s="245">
        <v>59900</v>
      </c>
      <c r="I110" s="243">
        <f>H110/G110*100</f>
        <v>99.83333333333333</v>
      </c>
      <c r="J110" s="349">
        <v>0</v>
      </c>
    </row>
    <row r="111" spans="1:10" ht="12.75" customHeight="1">
      <c r="A111" s="16"/>
      <c r="B111" s="52"/>
      <c r="C111" s="50"/>
      <c r="D111" s="88" t="s">
        <v>123</v>
      </c>
      <c r="E111" s="245">
        <f>E112+E113</f>
        <v>290000</v>
      </c>
      <c r="F111" s="409">
        <f>F112+F113</f>
        <v>345000</v>
      </c>
      <c r="G111" s="246">
        <f>G112+G113</f>
        <v>345000</v>
      </c>
      <c r="H111" s="245">
        <f>H112+H113</f>
        <v>345000</v>
      </c>
      <c r="I111" s="243">
        <f>H111/G111*100</f>
        <v>100</v>
      </c>
      <c r="J111" s="349">
        <f>H111/E111*100</f>
        <v>118.96551724137932</v>
      </c>
    </row>
    <row r="112" spans="1:10" ht="12.75" customHeight="1">
      <c r="A112" s="16"/>
      <c r="B112" s="52"/>
      <c r="C112" s="50"/>
      <c r="D112" s="114" t="s">
        <v>125</v>
      </c>
      <c r="E112" s="248">
        <v>241997.78</v>
      </c>
      <c r="F112" s="410">
        <v>293500</v>
      </c>
      <c r="G112" s="249">
        <v>293500</v>
      </c>
      <c r="H112" s="248">
        <v>293499.46</v>
      </c>
      <c r="I112" s="251">
        <f>H112/G112*100</f>
        <v>99.99981601362863</v>
      </c>
      <c r="J112" s="331">
        <f>H112/E112*100</f>
        <v>121.28188118089349</v>
      </c>
    </row>
    <row r="113" spans="1:10" ht="12.75" customHeight="1">
      <c r="A113" s="16"/>
      <c r="B113" s="52"/>
      <c r="C113" s="50"/>
      <c r="D113" s="114" t="s">
        <v>128</v>
      </c>
      <c r="E113" s="248">
        <v>48002.22</v>
      </c>
      <c r="F113" s="410">
        <v>51500</v>
      </c>
      <c r="G113" s="249">
        <v>51500</v>
      </c>
      <c r="H113" s="248">
        <v>51500.54</v>
      </c>
      <c r="I113" s="251">
        <f>H113/G113*100</f>
        <v>100.00104854368932</v>
      </c>
      <c r="J113" s="331">
        <f>H113/E113*100</f>
        <v>107.28782960454745</v>
      </c>
    </row>
    <row r="114" spans="1:10" ht="12.75" customHeight="1">
      <c r="A114" s="16"/>
      <c r="B114" s="96"/>
      <c r="C114" s="50"/>
      <c r="D114" s="114" t="s">
        <v>126</v>
      </c>
      <c r="E114" s="248">
        <v>0</v>
      </c>
      <c r="F114" s="410">
        <v>0</v>
      </c>
      <c r="G114" s="249">
        <v>0</v>
      </c>
      <c r="H114" s="248">
        <v>0</v>
      </c>
      <c r="I114" s="251">
        <v>0</v>
      </c>
      <c r="J114" s="331">
        <v>0</v>
      </c>
    </row>
    <row r="115" spans="1:10" ht="12.75" customHeight="1">
      <c r="A115" s="7"/>
      <c r="B115" s="190">
        <v>71095</v>
      </c>
      <c r="C115" s="50"/>
      <c r="D115" s="51" t="s">
        <v>102</v>
      </c>
      <c r="E115" s="199">
        <f>E118+E117</f>
        <v>45107</v>
      </c>
      <c r="F115" s="200">
        <f>F118</f>
        <v>40000</v>
      </c>
      <c r="G115" s="200">
        <f>G118+G117</f>
        <v>40000</v>
      </c>
      <c r="H115" s="199">
        <f>H118+H117</f>
        <v>0</v>
      </c>
      <c r="I115" s="251">
        <f>H115/G115*100</f>
        <v>0</v>
      </c>
      <c r="J115" s="349">
        <v>0</v>
      </c>
    </row>
    <row r="116" spans="1:10" ht="12.75" customHeight="1">
      <c r="A116" s="7"/>
      <c r="B116" s="504"/>
      <c r="C116" s="20"/>
      <c r="D116" s="34" t="s">
        <v>96</v>
      </c>
      <c r="E116" s="302"/>
      <c r="F116" s="303"/>
      <c r="G116" s="303"/>
      <c r="H116" s="302"/>
      <c r="I116" s="251"/>
      <c r="J116" s="350"/>
    </row>
    <row r="117" spans="1:10" ht="12.75" customHeight="1">
      <c r="A117" s="7"/>
      <c r="B117" s="504"/>
      <c r="C117" s="20"/>
      <c r="D117" s="88" t="s">
        <v>127</v>
      </c>
      <c r="E117" s="245">
        <v>45107</v>
      </c>
      <c r="F117" s="246">
        <v>0</v>
      </c>
      <c r="G117" s="246">
        <v>0</v>
      </c>
      <c r="H117" s="245">
        <v>0</v>
      </c>
      <c r="I117" s="251">
        <v>0</v>
      </c>
      <c r="J117" s="349">
        <v>0</v>
      </c>
    </row>
    <row r="118" spans="1:10" ht="12.75" customHeight="1">
      <c r="A118" s="7"/>
      <c r="B118" s="504"/>
      <c r="C118" s="20"/>
      <c r="D118" s="88" t="s">
        <v>123</v>
      </c>
      <c r="E118" s="245">
        <v>0</v>
      </c>
      <c r="F118" s="246">
        <f>F120</f>
        <v>40000</v>
      </c>
      <c r="G118" s="246">
        <f>G120</f>
        <v>40000</v>
      </c>
      <c r="H118" s="245">
        <v>0</v>
      </c>
      <c r="I118" s="251">
        <v>0</v>
      </c>
      <c r="J118" s="349">
        <v>0</v>
      </c>
    </row>
    <row r="119" spans="1:10" ht="12.75" customHeight="1">
      <c r="A119" s="7"/>
      <c r="B119" s="504"/>
      <c r="C119" s="20"/>
      <c r="D119" s="114" t="s">
        <v>125</v>
      </c>
      <c r="E119" s="248">
        <v>0</v>
      </c>
      <c r="F119" s="249">
        <v>0</v>
      </c>
      <c r="G119" s="249">
        <v>0</v>
      </c>
      <c r="H119" s="248">
        <v>0</v>
      </c>
      <c r="I119" s="251">
        <v>0</v>
      </c>
      <c r="J119" s="331">
        <v>0</v>
      </c>
    </row>
    <row r="120" spans="1:10" ht="12.75" customHeight="1">
      <c r="A120" s="7"/>
      <c r="B120" s="504"/>
      <c r="C120" s="20"/>
      <c r="D120" s="114" t="s">
        <v>128</v>
      </c>
      <c r="E120" s="248">
        <v>0</v>
      </c>
      <c r="F120" s="249">
        <v>40000</v>
      </c>
      <c r="G120" s="249">
        <v>40000</v>
      </c>
      <c r="H120" s="248">
        <v>0</v>
      </c>
      <c r="I120" s="251">
        <v>0</v>
      </c>
      <c r="J120" s="331">
        <v>0</v>
      </c>
    </row>
    <row r="121" spans="1:10" ht="12.75" customHeight="1">
      <c r="A121" s="157"/>
      <c r="B121" s="505"/>
      <c r="C121" s="20"/>
      <c r="D121" s="114" t="s">
        <v>126</v>
      </c>
      <c r="E121" s="248">
        <v>0</v>
      </c>
      <c r="F121" s="249">
        <v>0</v>
      </c>
      <c r="G121" s="249">
        <v>0</v>
      </c>
      <c r="H121" s="248">
        <v>0</v>
      </c>
      <c r="I121" s="251">
        <v>0</v>
      </c>
      <c r="J121" s="331">
        <v>0</v>
      </c>
    </row>
    <row r="122" spans="1:10" ht="12.75" customHeight="1">
      <c r="A122" s="99"/>
      <c r="B122" s="97"/>
      <c r="C122" s="97"/>
      <c r="D122" s="27"/>
      <c r="E122" s="101"/>
      <c r="F122" s="120"/>
      <c r="G122" s="68"/>
      <c r="H122" s="101"/>
      <c r="I122" s="100"/>
      <c r="J122" s="95"/>
    </row>
    <row r="123" spans="1:10" ht="12.75" customHeight="1">
      <c r="A123" s="99"/>
      <c r="B123" s="97"/>
      <c r="C123" s="97"/>
      <c r="D123" s="27"/>
      <c r="E123" s="101"/>
      <c r="F123" s="120"/>
      <c r="G123" s="68"/>
      <c r="H123" s="101"/>
      <c r="I123" s="100"/>
      <c r="J123" s="95"/>
    </row>
    <row r="124" spans="1:10" ht="12.75" customHeight="1">
      <c r="A124" s="99"/>
      <c r="B124" s="97"/>
      <c r="C124" s="97"/>
      <c r="D124" s="27"/>
      <c r="E124" s="101"/>
      <c r="F124" s="120"/>
      <c r="G124" s="68"/>
      <c r="H124" s="101"/>
      <c r="I124" s="100"/>
      <c r="J124" s="95"/>
    </row>
    <row r="125" spans="1:10" ht="12.75" customHeight="1">
      <c r="A125" s="99"/>
      <c r="B125" s="97"/>
      <c r="C125" s="97"/>
      <c r="D125" s="27"/>
      <c r="E125" s="101"/>
      <c r="F125" s="120"/>
      <c r="G125" s="68"/>
      <c r="H125" s="101"/>
      <c r="I125" s="100"/>
      <c r="J125" s="95"/>
    </row>
    <row r="126" spans="1:10" ht="12.75" customHeight="1">
      <c r="A126" s="99"/>
      <c r="B126" s="97"/>
      <c r="C126" s="97"/>
      <c r="D126" s="27"/>
      <c r="E126" s="101"/>
      <c r="F126" s="120"/>
      <c r="G126" s="68"/>
      <c r="H126" s="101"/>
      <c r="I126" s="100"/>
      <c r="J126" s="95"/>
    </row>
    <row r="127" spans="1:10" ht="12.75" customHeight="1">
      <c r="A127" s="99"/>
      <c r="B127" s="97"/>
      <c r="C127" s="97"/>
      <c r="D127" s="27"/>
      <c r="E127" s="101"/>
      <c r="F127" s="120"/>
      <c r="G127" s="68"/>
      <c r="H127" s="101"/>
      <c r="I127" s="100"/>
      <c r="J127" s="95"/>
    </row>
    <row r="128" spans="1:10" ht="12.75" customHeight="1">
      <c r="A128" s="99"/>
      <c r="B128" s="97"/>
      <c r="C128" s="97"/>
      <c r="D128" s="27"/>
      <c r="E128" s="448" t="s">
        <v>183</v>
      </c>
      <c r="F128" s="120"/>
      <c r="G128" s="68"/>
      <c r="H128" s="101"/>
      <c r="I128" s="100"/>
      <c r="J128" s="95"/>
    </row>
    <row r="129" spans="1:10" ht="12.75" customHeight="1">
      <c r="A129" s="99"/>
      <c r="B129" s="97"/>
      <c r="C129" s="97"/>
      <c r="D129" s="27"/>
      <c r="E129" s="101"/>
      <c r="F129" s="120"/>
      <c r="G129" s="68"/>
      <c r="H129" s="101"/>
      <c r="I129" s="100"/>
      <c r="J129" s="95"/>
    </row>
    <row r="130" spans="1:10" ht="12.75" customHeight="1">
      <c r="A130" s="70"/>
      <c r="B130" s="71"/>
      <c r="C130" s="70"/>
      <c r="D130" s="72"/>
      <c r="E130" s="75" t="s">
        <v>1</v>
      </c>
      <c r="F130" s="73" t="s">
        <v>61</v>
      </c>
      <c r="G130" s="74" t="s">
        <v>62</v>
      </c>
      <c r="H130" s="75" t="s">
        <v>1</v>
      </c>
      <c r="I130" s="38" t="s">
        <v>63</v>
      </c>
      <c r="J130" s="39"/>
    </row>
    <row r="131" spans="1:10" ht="12.75" customHeight="1">
      <c r="A131" s="76" t="s">
        <v>58</v>
      </c>
      <c r="B131" s="77" t="s">
        <v>59</v>
      </c>
      <c r="C131" s="76" t="s">
        <v>2</v>
      </c>
      <c r="D131" s="78" t="s">
        <v>60</v>
      </c>
      <c r="E131" s="81" t="s">
        <v>159</v>
      </c>
      <c r="F131" s="79" t="s">
        <v>64</v>
      </c>
      <c r="G131" s="80" t="s">
        <v>65</v>
      </c>
      <c r="H131" s="81" t="s">
        <v>181</v>
      </c>
      <c r="I131" s="40"/>
      <c r="J131" s="41"/>
    </row>
    <row r="132" spans="1:10" ht="12.75" customHeight="1">
      <c r="A132" s="82"/>
      <c r="B132" s="83"/>
      <c r="C132" s="82"/>
      <c r="D132" s="84"/>
      <c r="E132" s="87"/>
      <c r="F132" s="85" t="s">
        <v>180</v>
      </c>
      <c r="G132" s="86" t="s">
        <v>66</v>
      </c>
      <c r="H132" s="87"/>
      <c r="I132" s="44" t="s">
        <v>67</v>
      </c>
      <c r="J132" s="42" t="s">
        <v>68</v>
      </c>
    </row>
    <row r="133" spans="1:10" ht="12.75" customHeight="1">
      <c r="A133" s="145">
        <v>1</v>
      </c>
      <c r="B133" s="145">
        <v>2</v>
      </c>
      <c r="C133" s="145">
        <v>3</v>
      </c>
      <c r="D133" s="146">
        <v>4</v>
      </c>
      <c r="E133" s="147">
        <v>5</v>
      </c>
      <c r="F133" s="147">
        <v>6</v>
      </c>
      <c r="G133" s="147">
        <v>7</v>
      </c>
      <c r="H133" s="148">
        <v>8</v>
      </c>
      <c r="I133" s="149">
        <v>9</v>
      </c>
      <c r="J133" s="150">
        <v>10</v>
      </c>
    </row>
    <row r="134" spans="1:10" ht="12.75" customHeight="1">
      <c r="A134" s="177">
        <v>750</v>
      </c>
      <c r="B134" s="178"/>
      <c r="C134" s="172"/>
      <c r="D134" s="175" t="s">
        <v>21</v>
      </c>
      <c r="E134" s="211">
        <f>E135+E136</f>
        <v>9072480.67</v>
      </c>
      <c r="F134" s="212">
        <f>F135+F136</f>
        <v>6864331</v>
      </c>
      <c r="G134" s="212">
        <f>G135+G136</f>
        <v>7444416</v>
      </c>
      <c r="H134" s="211">
        <f>H135+H136</f>
        <v>6974840.11</v>
      </c>
      <c r="I134" s="214">
        <f aca="true" t="shared" si="8" ref="I134:I139">H134/G134*100</f>
        <v>93.69224006288741</v>
      </c>
      <c r="J134" s="326">
        <f aca="true" t="shared" si="9" ref="J134:J139">H134/E134*100</f>
        <v>76.87908482476821</v>
      </c>
    </row>
    <row r="135" spans="1:10" ht="12.75" customHeight="1">
      <c r="A135" s="170"/>
      <c r="B135" s="171"/>
      <c r="C135" s="172"/>
      <c r="D135" s="172" t="s">
        <v>109</v>
      </c>
      <c r="E135" s="211">
        <f>E143+E149+E155+E169+E177+E162</f>
        <v>2815556.3600000003</v>
      </c>
      <c r="F135" s="212">
        <f>F177</f>
        <v>319921</v>
      </c>
      <c r="G135" s="212">
        <f>G155+G162+G169+G177</f>
        <v>1009381</v>
      </c>
      <c r="H135" s="211">
        <f>H155+H177+H162+H169</f>
        <v>921348.3</v>
      </c>
      <c r="I135" s="214">
        <f t="shared" si="8"/>
        <v>91.27854596034601</v>
      </c>
      <c r="J135" s="326">
        <f t="shared" si="9"/>
        <v>32.72348986116548</v>
      </c>
    </row>
    <row r="136" spans="1:10" ht="12.75" customHeight="1">
      <c r="A136" s="170"/>
      <c r="B136" s="171"/>
      <c r="C136" s="172"/>
      <c r="D136" s="172" t="s">
        <v>124</v>
      </c>
      <c r="E136" s="211">
        <f>SUM(E137:E141)</f>
        <v>6256924.31</v>
      </c>
      <c r="F136" s="212">
        <f>SUM(F137:F140)+F141</f>
        <v>6544410</v>
      </c>
      <c r="G136" s="212">
        <f>SUM(G137:G141)</f>
        <v>6435035</v>
      </c>
      <c r="H136" s="211">
        <f>SUM(H137:H141)</f>
        <v>6053491.8100000005</v>
      </c>
      <c r="I136" s="214">
        <f t="shared" si="8"/>
        <v>94.0708451469184</v>
      </c>
      <c r="J136" s="326">
        <f t="shared" si="9"/>
        <v>96.74868210128629</v>
      </c>
    </row>
    <row r="137" spans="1:10" ht="12.75" customHeight="1">
      <c r="A137" s="170"/>
      <c r="B137" s="171"/>
      <c r="C137" s="172"/>
      <c r="D137" s="173" t="s">
        <v>125</v>
      </c>
      <c r="E137" s="216">
        <f aca="true" t="shared" si="10" ref="E137:H138">E145+E151+E157+E165+E171+E179</f>
        <v>4428747.42</v>
      </c>
      <c r="F137" s="217">
        <f t="shared" si="10"/>
        <v>4609880</v>
      </c>
      <c r="G137" s="217">
        <f t="shared" si="10"/>
        <v>4561561</v>
      </c>
      <c r="H137" s="216">
        <f t="shared" si="10"/>
        <v>4388312.7299999995</v>
      </c>
      <c r="I137" s="219">
        <f t="shared" si="8"/>
        <v>96.20199598339252</v>
      </c>
      <c r="J137" s="406">
        <f t="shared" si="9"/>
        <v>99.08699489572605</v>
      </c>
    </row>
    <row r="138" spans="1:10" ht="12.75" customHeight="1">
      <c r="A138" s="170"/>
      <c r="B138" s="171"/>
      <c r="C138" s="172"/>
      <c r="D138" s="173" t="s">
        <v>128</v>
      </c>
      <c r="E138" s="216">
        <f t="shared" si="10"/>
        <v>1284950.9099999997</v>
      </c>
      <c r="F138" s="217">
        <f t="shared" si="10"/>
        <v>1631430</v>
      </c>
      <c r="G138" s="217">
        <f t="shared" si="10"/>
        <v>1569247</v>
      </c>
      <c r="H138" s="216">
        <f t="shared" si="10"/>
        <v>1366133.7300000002</v>
      </c>
      <c r="I138" s="219">
        <f t="shared" si="8"/>
        <v>87.05664117885841</v>
      </c>
      <c r="J138" s="406">
        <f t="shared" si="9"/>
        <v>106.31797054410433</v>
      </c>
    </row>
    <row r="139" spans="1:10" ht="12.75" customHeight="1">
      <c r="A139" s="170"/>
      <c r="B139" s="171"/>
      <c r="C139" s="172"/>
      <c r="D139" s="173" t="s">
        <v>126</v>
      </c>
      <c r="E139" s="216">
        <f>E147+E153+E160+E167+E174+E181</f>
        <v>291763.06</v>
      </c>
      <c r="F139" s="217">
        <f>F147+F153+F160+F167+F174+F181</f>
        <v>303100</v>
      </c>
      <c r="G139" s="217">
        <f>G147+G153+G160+G167+G174+G181</f>
        <v>302480</v>
      </c>
      <c r="H139" s="216">
        <f>H147+H153+H160+H167+H174+H181</f>
        <v>297299.16</v>
      </c>
      <c r="I139" s="219">
        <f t="shared" si="8"/>
        <v>98.28721237767786</v>
      </c>
      <c r="J139" s="406">
        <f t="shared" si="9"/>
        <v>101.89746433287338</v>
      </c>
    </row>
    <row r="140" spans="1:10" ht="12.75" customHeight="1">
      <c r="A140" s="170"/>
      <c r="B140" s="171"/>
      <c r="C140" s="172"/>
      <c r="D140" s="173" t="s">
        <v>129</v>
      </c>
      <c r="E140" s="216">
        <f>E173</f>
        <v>0</v>
      </c>
      <c r="F140" s="217">
        <f>F173</f>
        <v>0</v>
      </c>
      <c r="G140" s="217">
        <f>G173+G159</f>
        <v>1747</v>
      </c>
      <c r="H140" s="216">
        <f>H173+H159</f>
        <v>1746.19</v>
      </c>
      <c r="I140" s="219">
        <v>0</v>
      </c>
      <c r="J140" s="406">
        <v>0</v>
      </c>
    </row>
    <row r="141" spans="1:10" ht="12.75" customHeight="1">
      <c r="A141" s="170"/>
      <c r="B141" s="174"/>
      <c r="C141" s="172"/>
      <c r="D141" s="182" t="s">
        <v>153</v>
      </c>
      <c r="E141" s="216">
        <f>E175+E182</f>
        <v>251462.92</v>
      </c>
      <c r="F141" s="217">
        <f>F182</f>
        <v>0</v>
      </c>
      <c r="G141" s="217">
        <f>G175+G182</f>
        <v>0</v>
      </c>
      <c r="H141" s="216">
        <f>H175+H182</f>
        <v>0</v>
      </c>
      <c r="I141" s="219">
        <v>0</v>
      </c>
      <c r="J141" s="406">
        <f>H141/E141*100</f>
        <v>0</v>
      </c>
    </row>
    <row r="142" spans="1:10" ht="12.75" customHeight="1">
      <c r="A142" s="23"/>
      <c r="B142" s="52">
        <v>75011</v>
      </c>
      <c r="C142" s="50"/>
      <c r="D142" s="51" t="s">
        <v>22</v>
      </c>
      <c r="E142" s="199">
        <f>E144</f>
        <v>0</v>
      </c>
      <c r="F142" s="200">
        <f>F144</f>
        <v>42500</v>
      </c>
      <c r="G142" s="200">
        <f>G144</f>
        <v>42400</v>
      </c>
      <c r="H142" s="199">
        <f>H144</f>
        <v>42400</v>
      </c>
      <c r="I142" s="243">
        <f>H142/G142*100</f>
        <v>100</v>
      </c>
      <c r="J142" s="349">
        <v>0</v>
      </c>
    </row>
    <row r="143" spans="1:10" ht="12.75" customHeight="1">
      <c r="A143" s="16"/>
      <c r="B143" s="52"/>
      <c r="C143" s="50"/>
      <c r="D143" s="88" t="s">
        <v>127</v>
      </c>
      <c r="E143" s="245">
        <v>0</v>
      </c>
      <c r="F143" s="246">
        <v>0</v>
      </c>
      <c r="G143" s="246">
        <v>0</v>
      </c>
      <c r="H143" s="245">
        <v>0</v>
      </c>
      <c r="I143" s="243">
        <v>0</v>
      </c>
      <c r="J143" s="349">
        <v>0</v>
      </c>
    </row>
    <row r="144" spans="1:10" ht="12.75" customHeight="1">
      <c r="A144" s="16"/>
      <c r="B144" s="52"/>
      <c r="C144" s="50"/>
      <c r="D144" s="88" t="s">
        <v>123</v>
      </c>
      <c r="E144" s="245">
        <f>E145</f>
        <v>0</v>
      </c>
      <c r="F144" s="246">
        <f>F145</f>
        <v>42500</v>
      </c>
      <c r="G144" s="246">
        <f>G145</f>
        <v>42400</v>
      </c>
      <c r="H144" s="245">
        <f>H145</f>
        <v>42400</v>
      </c>
      <c r="I144" s="243">
        <f>H144/G144*100</f>
        <v>100</v>
      </c>
      <c r="J144" s="349">
        <v>0</v>
      </c>
    </row>
    <row r="145" spans="1:10" ht="12.75" customHeight="1">
      <c r="A145" s="16"/>
      <c r="B145" s="52"/>
      <c r="C145" s="50"/>
      <c r="D145" s="114" t="s">
        <v>125</v>
      </c>
      <c r="E145" s="248">
        <v>0</v>
      </c>
      <c r="F145" s="249">
        <v>42500</v>
      </c>
      <c r="G145" s="249">
        <v>42400</v>
      </c>
      <c r="H145" s="248">
        <v>42400</v>
      </c>
      <c r="I145" s="251">
        <f>H145/G145*100</f>
        <v>100</v>
      </c>
      <c r="J145" s="331">
        <v>0</v>
      </c>
    </row>
    <row r="146" spans="1:10" ht="12.75" customHeight="1">
      <c r="A146" s="16"/>
      <c r="B146" s="52"/>
      <c r="C146" s="50"/>
      <c r="D146" s="114" t="s">
        <v>128</v>
      </c>
      <c r="E146" s="248">
        <v>0</v>
      </c>
      <c r="F146" s="249">
        <v>0</v>
      </c>
      <c r="G146" s="249">
        <v>0</v>
      </c>
      <c r="H146" s="248">
        <v>0</v>
      </c>
      <c r="I146" s="243">
        <v>0</v>
      </c>
      <c r="J146" s="331">
        <v>0</v>
      </c>
    </row>
    <row r="147" spans="1:10" ht="12.75" customHeight="1">
      <c r="A147" s="16"/>
      <c r="B147" s="52"/>
      <c r="C147" s="50"/>
      <c r="D147" s="114" t="s">
        <v>126</v>
      </c>
      <c r="E147" s="248">
        <v>0</v>
      </c>
      <c r="F147" s="249">
        <v>0</v>
      </c>
      <c r="G147" s="249">
        <v>0</v>
      </c>
      <c r="H147" s="248">
        <v>0</v>
      </c>
      <c r="I147" s="243">
        <v>0</v>
      </c>
      <c r="J147" s="331">
        <v>0</v>
      </c>
    </row>
    <row r="148" spans="1:10" ht="12.75" customHeight="1">
      <c r="A148" s="16"/>
      <c r="B148" s="58">
        <v>75019</v>
      </c>
      <c r="C148" s="50"/>
      <c r="D148" s="51" t="s">
        <v>23</v>
      </c>
      <c r="E148" s="199">
        <f>E149+E150</f>
        <v>302656.78</v>
      </c>
      <c r="F148" s="200">
        <f>F150</f>
        <v>319900</v>
      </c>
      <c r="G148" s="200">
        <f>G150</f>
        <v>319900</v>
      </c>
      <c r="H148" s="199">
        <f>H150</f>
        <v>312589.20999999996</v>
      </c>
      <c r="I148" s="243">
        <f>H148/G148*100</f>
        <v>97.7146639574867</v>
      </c>
      <c r="J148" s="349">
        <f>H148/E148*100</f>
        <v>103.2817470667599</v>
      </c>
    </row>
    <row r="149" spans="1:10" ht="12.75" customHeight="1">
      <c r="A149" s="16"/>
      <c r="B149" s="52"/>
      <c r="C149" s="50"/>
      <c r="D149" s="88" t="s">
        <v>127</v>
      </c>
      <c r="E149" s="245">
        <v>0</v>
      </c>
      <c r="F149" s="246">
        <v>0</v>
      </c>
      <c r="G149" s="246">
        <v>0</v>
      </c>
      <c r="H149" s="245">
        <v>0</v>
      </c>
      <c r="I149" s="243">
        <v>0</v>
      </c>
      <c r="J149" s="349">
        <v>0</v>
      </c>
    </row>
    <row r="150" spans="1:10" ht="12.75" customHeight="1">
      <c r="A150" s="16"/>
      <c r="B150" s="52"/>
      <c r="C150" s="50"/>
      <c r="D150" s="88" t="s">
        <v>123</v>
      </c>
      <c r="E150" s="245">
        <f>E152+E153</f>
        <v>302656.78</v>
      </c>
      <c r="F150" s="246">
        <f>F152+F153</f>
        <v>319900</v>
      </c>
      <c r="G150" s="246">
        <f>G152+G153</f>
        <v>319900</v>
      </c>
      <c r="H150" s="245">
        <f>H152+H153</f>
        <v>312589.20999999996</v>
      </c>
      <c r="I150" s="243">
        <f>H150/G150*100</f>
        <v>97.7146639574867</v>
      </c>
      <c r="J150" s="349">
        <f>H150/E150*100</f>
        <v>103.2817470667599</v>
      </c>
    </row>
    <row r="151" spans="1:10" ht="12.75" customHeight="1">
      <c r="A151" s="16"/>
      <c r="B151" s="52"/>
      <c r="C151" s="50"/>
      <c r="D151" s="114" t="s">
        <v>125</v>
      </c>
      <c r="E151" s="248">
        <v>0</v>
      </c>
      <c r="F151" s="249">
        <v>0</v>
      </c>
      <c r="G151" s="249">
        <v>0</v>
      </c>
      <c r="H151" s="248">
        <v>0</v>
      </c>
      <c r="I151" s="251">
        <v>0</v>
      </c>
      <c r="J151" s="331">
        <v>0</v>
      </c>
    </row>
    <row r="152" spans="1:10" ht="12.75" customHeight="1">
      <c r="A152" s="16"/>
      <c r="B152" s="52"/>
      <c r="C152" s="50"/>
      <c r="D152" s="114" t="s">
        <v>128</v>
      </c>
      <c r="E152" s="248">
        <v>22692.72</v>
      </c>
      <c r="F152" s="249">
        <v>29400</v>
      </c>
      <c r="G152" s="249">
        <v>29400</v>
      </c>
      <c r="H152" s="248">
        <v>26050.05</v>
      </c>
      <c r="I152" s="251">
        <f aca="true" t="shared" si="11" ref="I152:I159">H152/G152*100</f>
        <v>88.60561224489796</v>
      </c>
      <c r="J152" s="331">
        <f>H152/E152*100</f>
        <v>114.79474474633274</v>
      </c>
    </row>
    <row r="153" spans="1:10" ht="12.75" customHeight="1">
      <c r="A153" s="16"/>
      <c r="B153" s="52"/>
      <c r="C153" s="50"/>
      <c r="D153" s="114" t="s">
        <v>126</v>
      </c>
      <c r="E153" s="248">
        <v>279964.06</v>
      </c>
      <c r="F153" s="249">
        <v>290500</v>
      </c>
      <c r="G153" s="249">
        <v>290500</v>
      </c>
      <c r="H153" s="248">
        <v>286539.16</v>
      </c>
      <c r="I153" s="251">
        <f t="shared" si="11"/>
        <v>98.63654388984509</v>
      </c>
      <c r="J153" s="331">
        <f>H153/E153*100</f>
        <v>102.3485514533544</v>
      </c>
    </row>
    <row r="154" spans="1:10" ht="12.75" customHeight="1">
      <c r="A154" s="16"/>
      <c r="B154" s="58">
        <v>75020</v>
      </c>
      <c r="C154" s="50"/>
      <c r="D154" s="51" t="s">
        <v>24</v>
      </c>
      <c r="E154" s="245">
        <f>E155+E156</f>
        <v>5608057.87</v>
      </c>
      <c r="F154" s="200">
        <f>F156</f>
        <v>5874010</v>
      </c>
      <c r="G154" s="200">
        <f>G155+G156</f>
        <v>5849805</v>
      </c>
      <c r="H154" s="245">
        <f>H155+H156</f>
        <v>5512563.120000001</v>
      </c>
      <c r="I154" s="243">
        <f t="shared" si="11"/>
        <v>94.2349893714406</v>
      </c>
      <c r="J154" s="349">
        <f>H154/E154*100</f>
        <v>98.29718679418693</v>
      </c>
    </row>
    <row r="155" spans="1:10" ht="12.75" customHeight="1">
      <c r="A155" s="16"/>
      <c r="B155" s="52"/>
      <c r="C155" s="50"/>
      <c r="D155" s="88" t="s">
        <v>127</v>
      </c>
      <c r="E155" s="245">
        <v>30993.64</v>
      </c>
      <c r="F155" s="246">
        <v>0</v>
      </c>
      <c r="G155" s="246">
        <v>6310</v>
      </c>
      <c r="H155" s="245">
        <v>6309.9</v>
      </c>
      <c r="I155" s="243">
        <f t="shared" si="11"/>
        <v>99.99841521394612</v>
      </c>
      <c r="J155" s="349">
        <f>H155/E155*100</f>
        <v>20.358692944746082</v>
      </c>
    </row>
    <row r="156" spans="1:10" ht="12.75" customHeight="1">
      <c r="A156" s="16"/>
      <c r="B156" s="52"/>
      <c r="C156" s="50"/>
      <c r="D156" s="88" t="s">
        <v>123</v>
      </c>
      <c r="E156" s="245">
        <f>SUM(E157:E160)</f>
        <v>5577064.23</v>
      </c>
      <c r="F156" s="246">
        <f>F157+F158+F160</f>
        <v>5874010</v>
      </c>
      <c r="G156" s="246">
        <f>SUM(G157:G160)</f>
        <v>5843495</v>
      </c>
      <c r="H156" s="245">
        <f>SUM(H157:H160)</f>
        <v>5506253.220000001</v>
      </c>
      <c r="I156" s="243">
        <f t="shared" si="11"/>
        <v>94.22876583277646</v>
      </c>
      <c r="J156" s="349">
        <f aca="true" t="shared" si="12" ref="J156:J162">H156/E156*100</f>
        <v>98.73031747385846</v>
      </c>
    </row>
    <row r="157" spans="1:10" ht="12.75" customHeight="1">
      <c r="A157" s="16"/>
      <c r="B157" s="52"/>
      <c r="C157" s="50"/>
      <c r="D157" s="114" t="s">
        <v>125</v>
      </c>
      <c r="E157" s="284">
        <v>4415361.82</v>
      </c>
      <c r="F157" s="249">
        <v>4552780</v>
      </c>
      <c r="G157" s="249">
        <v>4492575</v>
      </c>
      <c r="H157" s="248">
        <v>4321055.2</v>
      </c>
      <c r="I157" s="251">
        <f t="shared" si="11"/>
        <v>96.1821494354574</v>
      </c>
      <c r="J157" s="331">
        <f t="shared" si="12"/>
        <v>97.86412475705106</v>
      </c>
    </row>
    <row r="158" spans="1:10" ht="12.75" customHeight="1">
      <c r="A158" s="16"/>
      <c r="B158" s="52"/>
      <c r="C158" s="50"/>
      <c r="D158" s="114" t="s">
        <v>128</v>
      </c>
      <c r="E158" s="284">
        <v>1156203.41</v>
      </c>
      <c r="F158" s="249">
        <v>1315130</v>
      </c>
      <c r="G158" s="249">
        <v>1343073</v>
      </c>
      <c r="H158" s="248">
        <v>1178571.83</v>
      </c>
      <c r="I158" s="251">
        <f t="shared" si="11"/>
        <v>87.75188169220884</v>
      </c>
      <c r="J158" s="331">
        <f t="shared" si="12"/>
        <v>101.93464400870434</v>
      </c>
    </row>
    <row r="159" spans="1:10" ht="12.75" customHeight="1">
      <c r="A159" s="16"/>
      <c r="B159" s="52"/>
      <c r="C159" s="50"/>
      <c r="D159" s="114" t="s">
        <v>129</v>
      </c>
      <c r="E159" s="284">
        <v>0</v>
      </c>
      <c r="F159" s="249">
        <v>0</v>
      </c>
      <c r="G159" s="249">
        <v>1747</v>
      </c>
      <c r="H159" s="248">
        <v>1746.19</v>
      </c>
      <c r="I159" s="251">
        <f t="shared" si="11"/>
        <v>99.95363480251861</v>
      </c>
      <c r="J159" s="331">
        <v>0</v>
      </c>
    </row>
    <row r="160" spans="1:10" ht="12.75" customHeight="1">
      <c r="A160" s="16"/>
      <c r="B160" s="52"/>
      <c r="C160" s="50"/>
      <c r="D160" s="114" t="s">
        <v>126</v>
      </c>
      <c r="E160" s="248">
        <v>5499</v>
      </c>
      <c r="F160" s="249">
        <v>6100</v>
      </c>
      <c r="G160" s="249">
        <v>6100</v>
      </c>
      <c r="H160" s="248">
        <v>4880</v>
      </c>
      <c r="I160" s="251">
        <f>H160/G160*100</f>
        <v>80</v>
      </c>
      <c r="J160" s="331">
        <f t="shared" si="12"/>
        <v>88.74340789234407</v>
      </c>
    </row>
    <row r="161" spans="1:10" ht="12.75" customHeight="1">
      <c r="A161" s="19"/>
      <c r="B161" s="59">
        <v>75023</v>
      </c>
      <c r="C161" s="50"/>
      <c r="D161" s="51" t="s">
        <v>121</v>
      </c>
      <c r="E161" s="199">
        <f>E162</f>
        <v>50000</v>
      </c>
      <c r="F161" s="200">
        <v>0</v>
      </c>
      <c r="G161" s="200">
        <f>G162</f>
        <v>0</v>
      </c>
      <c r="H161" s="199">
        <f>H162</f>
        <v>0</v>
      </c>
      <c r="I161" s="407">
        <v>0</v>
      </c>
      <c r="J161" s="510">
        <f t="shared" si="12"/>
        <v>0</v>
      </c>
    </row>
    <row r="162" spans="1:10" ht="12.75" customHeight="1">
      <c r="A162" s="19"/>
      <c r="B162" s="112"/>
      <c r="C162" s="50"/>
      <c r="D162" s="88" t="s">
        <v>127</v>
      </c>
      <c r="E162" s="245">
        <v>50000</v>
      </c>
      <c r="F162" s="246">
        <v>0</v>
      </c>
      <c r="G162" s="246">
        <v>0</v>
      </c>
      <c r="H162" s="245">
        <v>0</v>
      </c>
      <c r="I162" s="407">
        <v>0</v>
      </c>
      <c r="J162" s="510">
        <f t="shared" si="12"/>
        <v>0</v>
      </c>
    </row>
    <row r="163" spans="1:10" ht="12.75" customHeight="1">
      <c r="A163" s="16"/>
      <c r="B163" s="52">
        <v>75045</v>
      </c>
      <c r="C163" s="50"/>
      <c r="D163" s="51" t="s">
        <v>108</v>
      </c>
      <c r="E163" s="199">
        <f>E164</f>
        <v>23000</v>
      </c>
      <c r="F163" s="200">
        <f>F164</f>
        <v>23500</v>
      </c>
      <c r="G163" s="200">
        <f>G164</f>
        <v>23000</v>
      </c>
      <c r="H163" s="199">
        <f>H164</f>
        <v>23000</v>
      </c>
      <c r="I163" s="243">
        <f aca="true" t="shared" si="13" ref="I163:I168">H163/G163*100</f>
        <v>100</v>
      </c>
      <c r="J163" s="244">
        <f aca="true" t="shared" si="14" ref="J163:J168">H163/E163*100</f>
        <v>100</v>
      </c>
    </row>
    <row r="164" spans="1:10" ht="12.75" customHeight="1">
      <c r="A164" s="16"/>
      <c r="B164" s="52"/>
      <c r="C164" s="50"/>
      <c r="D164" s="88" t="s">
        <v>123</v>
      </c>
      <c r="E164" s="245">
        <f>SUM(E165:E167)</f>
        <v>23000</v>
      </c>
      <c r="F164" s="246">
        <f>F165+F166+F167</f>
        <v>23500</v>
      </c>
      <c r="G164" s="246">
        <f>SUM(G165:G167)</f>
        <v>23000</v>
      </c>
      <c r="H164" s="245">
        <f>SUM(H165:H167)</f>
        <v>23000</v>
      </c>
      <c r="I164" s="243">
        <f t="shared" si="13"/>
        <v>100</v>
      </c>
      <c r="J164" s="244">
        <f t="shared" si="14"/>
        <v>100</v>
      </c>
    </row>
    <row r="165" spans="1:10" ht="12.75" customHeight="1">
      <c r="A165" s="16"/>
      <c r="B165" s="52"/>
      <c r="C165" s="50"/>
      <c r="D165" s="114" t="s">
        <v>125</v>
      </c>
      <c r="E165" s="248">
        <v>10585.6</v>
      </c>
      <c r="F165" s="249">
        <v>10600</v>
      </c>
      <c r="G165" s="249">
        <v>10586</v>
      </c>
      <c r="H165" s="248">
        <v>10585.6</v>
      </c>
      <c r="I165" s="251">
        <f t="shared" si="13"/>
        <v>99.99622142452296</v>
      </c>
      <c r="J165" s="252">
        <f t="shared" si="14"/>
        <v>100</v>
      </c>
    </row>
    <row r="166" spans="1:10" ht="12.75" customHeight="1">
      <c r="A166" s="16"/>
      <c r="B166" s="52"/>
      <c r="C166" s="50"/>
      <c r="D166" s="114" t="s">
        <v>128</v>
      </c>
      <c r="E166" s="248">
        <v>6114.4</v>
      </c>
      <c r="F166" s="249">
        <v>6400</v>
      </c>
      <c r="G166" s="249">
        <v>6534</v>
      </c>
      <c r="H166" s="248">
        <v>6534.4</v>
      </c>
      <c r="I166" s="251">
        <f t="shared" si="13"/>
        <v>100.00612182430363</v>
      </c>
      <c r="J166" s="252">
        <f>H166/E166*100</f>
        <v>106.8690304854115</v>
      </c>
    </row>
    <row r="167" spans="1:10" ht="12.75" customHeight="1">
      <c r="A167" s="16"/>
      <c r="B167" s="52"/>
      <c r="C167" s="50"/>
      <c r="D167" s="114" t="s">
        <v>126</v>
      </c>
      <c r="E167" s="248">
        <v>6300</v>
      </c>
      <c r="F167" s="249">
        <v>6500</v>
      </c>
      <c r="G167" s="249">
        <v>5880</v>
      </c>
      <c r="H167" s="248">
        <v>5880</v>
      </c>
      <c r="I167" s="251">
        <f t="shared" si="13"/>
        <v>100</v>
      </c>
      <c r="J167" s="252">
        <f>H167/E167*100</f>
        <v>93.33333333333333</v>
      </c>
    </row>
    <row r="168" spans="1:10" ht="12.75" customHeight="1">
      <c r="A168" s="19"/>
      <c r="B168" s="58">
        <v>75075</v>
      </c>
      <c r="C168" s="50"/>
      <c r="D168" s="51" t="s">
        <v>74</v>
      </c>
      <c r="E168" s="199">
        <f>E170</f>
        <v>125009.14</v>
      </c>
      <c r="F168" s="200">
        <v>0</v>
      </c>
      <c r="G168" s="200">
        <f>G170</f>
        <v>146686</v>
      </c>
      <c r="H168" s="199">
        <f>H169+H170</f>
        <v>114237.85</v>
      </c>
      <c r="I168" s="243">
        <f t="shared" si="13"/>
        <v>77.87917729026628</v>
      </c>
      <c r="J168" s="244">
        <f t="shared" si="14"/>
        <v>91.38359803131195</v>
      </c>
    </row>
    <row r="169" spans="1:10" ht="12.75" customHeight="1">
      <c r="A169" s="19"/>
      <c r="B169" s="52"/>
      <c r="C169" s="50"/>
      <c r="D169" s="88" t="s">
        <v>127</v>
      </c>
      <c r="E169" s="245">
        <v>0</v>
      </c>
      <c r="F169" s="246">
        <v>0</v>
      </c>
      <c r="G169" s="246">
        <v>0</v>
      </c>
      <c r="H169" s="245">
        <v>0</v>
      </c>
      <c r="I169" s="243">
        <v>0</v>
      </c>
      <c r="J169" s="244">
        <v>0</v>
      </c>
    </row>
    <row r="170" spans="1:10" ht="12.75" customHeight="1">
      <c r="A170" s="19"/>
      <c r="B170" s="52"/>
      <c r="C170" s="50"/>
      <c r="D170" s="88" t="s">
        <v>123</v>
      </c>
      <c r="E170" s="245">
        <f>SUM(E171:E175)</f>
        <v>125009.14</v>
      </c>
      <c r="F170" s="246">
        <f>F171+F172</f>
        <v>228500</v>
      </c>
      <c r="G170" s="246">
        <f>SUM(G171:G175)</f>
        <v>146686</v>
      </c>
      <c r="H170" s="245">
        <f>SUM(H171:H175)</f>
        <v>114237.85</v>
      </c>
      <c r="I170" s="243">
        <f>H170/G170*100</f>
        <v>77.87917729026628</v>
      </c>
      <c r="J170" s="244">
        <f>H170/E170*100</f>
        <v>91.38359803131195</v>
      </c>
    </row>
    <row r="171" spans="1:10" ht="12.75" customHeight="1">
      <c r="A171" s="19"/>
      <c r="B171" s="52"/>
      <c r="C171" s="50"/>
      <c r="D171" s="114" t="s">
        <v>125</v>
      </c>
      <c r="E171" s="248">
        <v>2800</v>
      </c>
      <c r="F171" s="249">
        <v>4000</v>
      </c>
      <c r="G171" s="249">
        <v>4000</v>
      </c>
      <c r="H171" s="248">
        <v>2300</v>
      </c>
      <c r="I171" s="251">
        <f>H171/G171*100</f>
        <v>57.49999999999999</v>
      </c>
      <c r="J171" s="252">
        <f>H171/E171*100</f>
        <v>82.14285714285714</v>
      </c>
    </row>
    <row r="172" spans="1:10" ht="12.75" customHeight="1">
      <c r="A172" s="19"/>
      <c r="B172" s="52"/>
      <c r="C172" s="50"/>
      <c r="D172" s="114" t="s">
        <v>128</v>
      </c>
      <c r="E172" s="248">
        <v>93250.14</v>
      </c>
      <c r="F172" s="249">
        <v>224500</v>
      </c>
      <c r="G172" s="249">
        <v>142686</v>
      </c>
      <c r="H172" s="248">
        <v>111937.85</v>
      </c>
      <c r="I172" s="407">
        <f>H172/G172*100</f>
        <v>78.4504786734508</v>
      </c>
      <c r="J172" s="325">
        <f>H172/E172*100</f>
        <v>120.04040959080598</v>
      </c>
    </row>
    <row r="173" spans="1:10" ht="12.75" customHeight="1">
      <c r="A173" s="19"/>
      <c r="B173" s="52"/>
      <c r="C173" s="50"/>
      <c r="D173" s="114" t="s">
        <v>129</v>
      </c>
      <c r="E173" s="248">
        <v>0</v>
      </c>
      <c r="F173" s="249">
        <v>0</v>
      </c>
      <c r="G173" s="249">
        <v>0</v>
      </c>
      <c r="H173" s="248">
        <v>0</v>
      </c>
      <c r="I173" s="407">
        <v>0</v>
      </c>
      <c r="J173" s="325">
        <v>0</v>
      </c>
    </row>
    <row r="174" spans="1:10" ht="12.75" customHeight="1">
      <c r="A174" s="19"/>
      <c r="B174" s="52"/>
      <c r="C174" s="50"/>
      <c r="D174" s="114" t="s">
        <v>126</v>
      </c>
      <c r="E174" s="248">
        <v>0</v>
      </c>
      <c r="F174" s="249">
        <v>0</v>
      </c>
      <c r="G174" s="249">
        <v>0</v>
      </c>
      <c r="H174" s="248">
        <v>0</v>
      </c>
      <c r="I174" s="251">
        <v>0</v>
      </c>
      <c r="J174" s="252">
        <v>0</v>
      </c>
    </row>
    <row r="175" spans="1:10" ht="12.75" customHeight="1">
      <c r="A175" s="19"/>
      <c r="B175" s="52"/>
      <c r="C175" s="50"/>
      <c r="D175" s="114" t="s">
        <v>153</v>
      </c>
      <c r="E175" s="248">
        <v>28959</v>
      </c>
      <c r="F175" s="249">
        <v>0</v>
      </c>
      <c r="G175" s="249">
        <v>0</v>
      </c>
      <c r="H175" s="248">
        <v>0</v>
      </c>
      <c r="I175" s="251">
        <v>0</v>
      </c>
      <c r="J175" s="252">
        <f>H175/E175*100</f>
        <v>0</v>
      </c>
    </row>
    <row r="176" spans="1:10" ht="12.75" customHeight="1">
      <c r="A176" s="16"/>
      <c r="B176" s="58">
        <v>75095</v>
      </c>
      <c r="C176" s="50"/>
      <c r="D176" s="51" t="s">
        <v>20</v>
      </c>
      <c r="E176" s="245">
        <f>E177+E178</f>
        <v>2963756.8800000004</v>
      </c>
      <c r="F176" s="200">
        <f>F177+F178</f>
        <v>375921</v>
      </c>
      <c r="G176" s="200">
        <f>G177+G178</f>
        <v>1062625</v>
      </c>
      <c r="H176" s="199">
        <f>H177+H178</f>
        <v>970049.93</v>
      </c>
      <c r="I176" s="243">
        <f>H176/G176*100</f>
        <v>91.28807716739207</v>
      </c>
      <c r="J176" s="244">
        <f>H176/E176*100</f>
        <v>32.730415120959584</v>
      </c>
    </row>
    <row r="177" spans="1:10" ht="12.75" customHeight="1">
      <c r="A177" s="16"/>
      <c r="B177" s="52"/>
      <c r="C177" s="50"/>
      <c r="D177" s="88" t="s">
        <v>127</v>
      </c>
      <c r="E177" s="245">
        <v>2734562.72</v>
      </c>
      <c r="F177" s="246">
        <v>319921</v>
      </c>
      <c r="G177" s="246">
        <v>1003071</v>
      </c>
      <c r="H177" s="245">
        <v>915038.4</v>
      </c>
      <c r="I177" s="243">
        <f>H177/G177*100</f>
        <v>91.22369204173982</v>
      </c>
      <c r="J177" s="244">
        <f>H177/E177*100</f>
        <v>33.46196425876822</v>
      </c>
    </row>
    <row r="178" spans="1:10" ht="12.75" customHeight="1">
      <c r="A178" s="16"/>
      <c r="B178" s="52"/>
      <c r="C178" s="50"/>
      <c r="D178" s="88" t="s">
        <v>123</v>
      </c>
      <c r="E178" s="245">
        <f>SUM(E179:E182)</f>
        <v>229194.16</v>
      </c>
      <c r="F178" s="246">
        <f>F180</f>
        <v>56000</v>
      </c>
      <c r="G178" s="246">
        <f>SUM(G179:G182)</f>
        <v>59554</v>
      </c>
      <c r="H178" s="245">
        <f>SUM(H179:H182)</f>
        <v>55011.53</v>
      </c>
      <c r="I178" s="243">
        <f>H178/G178*100</f>
        <v>92.37251905833361</v>
      </c>
      <c r="J178" s="244">
        <f>H178/E178*100</f>
        <v>24.002151712766153</v>
      </c>
    </row>
    <row r="179" spans="1:10" ht="12.75" customHeight="1">
      <c r="A179" s="16"/>
      <c r="B179" s="52"/>
      <c r="C179" s="50"/>
      <c r="D179" s="114" t="s">
        <v>125</v>
      </c>
      <c r="E179" s="248">
        <v>0</v>
      </c>
      <c r="F179" s="249">
        <v>0</v>
      </c>
      <c r="G179" s="249">
        <v>12000</v>
      </c>
      <c r="H179" s="248">
        <v>11971.93</v>
      </c>
      <c r="I179" s="251">
        <f>H179/G179*100</f>
        <v>99.76608333333333</v>
      </c>
      <c r="J179" s="252">
        <v>0</v>
      </c>
    </row>
    <row r="180" spans="1:10" ht="12.75" customHeight="1">
      <c r="A180" s="16"/>
      <c r="B180" s="52"/>
      <c r="C180" s="50"/>
      <c r="D180" s="114" t="s">
        <v>128</v>
      </c>
      <c r="E180" s="248">
        <v>6690.24</v>
      </c>
      <c r="F180" s="249">
        <v>56000</v>
      </c>
      <c r="G180" s="249">
        <v>47554</v>
      </c>
      <c r="H180" s="248">
        <v>43039.6</v>
      </c>
      <c r="I180" s="251">
        <f>H180/G180*100</f>
        <v>90.50679227825209</v>
      </c>
      <c r="J180" s="252">
        <f>H180/E180*100</f>
        <v>643.3192232266705</v>
      </c>
    </row>
    <row r="181" spans="1:10" ht="12.75" customHeight="1">
      <c r="A181" s="16"/>
      <c r="B181" s="52"/>
      <c r="C181" s="50"/>
      <c r="D181" s="114" t="s">
        <v>126</v>
      </c>
      <c r="E181" s="248">
        <v>0</v>
      </c>
      <c r="F181" s="249">
        <v>0</v>
      </c>
      <c r="G181" s="249">
        <v>0</v>
      </c>
      <c r="H181" s="248">
        <v>0</v>
      </c>
      <c r="I181" s="251">
        <v>0</v>
      </c>
      <c r="J181" s="252">
        <v>0</v>
      </c>
    </row>
    <row r="182" spans="1:10" ht="12.75" customHeight="1">
      <c r="A182" s="104"/>
      <c r="B182" s="96"/>
      <c r="C182" s="50"/>
      <c r="D182" s="114" t="s">
        <v>153</v>
      </c>
      <c r="E182" s="248">
        <v>222503.92</v>
      </c>
      <c r="F182" s="249">
        <v>0</v>
      </c>
      <c r="G182" s="249">
        <v>0</v>
      </c>
      <c r="H182" s="248">
        <v>0</v>
      </c>
      <c r="I182" s="411">
        <v>0</v>
      </c>
      <c r="J182" s="252">
        <f>H182/E182*100</f>
        <v>0</v>
      </c>
    </row>
    <row r="183" spans="1:10" ht="12.75" customHeight="1">
      <c r="A183" s="99"/>
      <c r="B183" s="97"/>
      <c r="C183" s="97"/>
      <c r="D183" s="91"/>
      <c r="E183" s="109"/>
      <c r="F183" s="110"/>
      <c r="G183" s="110"/>
      <c r="H183" s="109"/>
      <c r="I183" s="121"/>
      <c r="J183" s="111"/>
    </row>
    <row r="184" spans="1:10" ht="12.75" customHeight="1">
      <c r="A184" s="99"/>
      <c r="B184" s="97"/>
      <c r="C184" s="97"/>
      <c r="D184" s="91"/>
      <c r="E184" s="109"/>
      <c r="F184" s="110"/>
      <c r="G184" s="110"/>
      <c r="H184" s="109"/>
      <c r="I184" s="121"/>
      <c r="J184" s="111"/>
    </row>
    <row r="185" spans="1:10" ht="12.75" customHeight="1">
      <c r="A185" s="99"/>
      <c r="B185" s="97"/>
      <c r="C185" s="97"/>
      <c r="D185" s="91"/>
      <c r="E185" s="109"/>
      <c r="F185" s="110"/>
      <c r="G185" s="110"/>
      <c r="H185" s="109"/>
      <c r="I185" s="121"/>
      <c r="J185" s="111"/>
    </row>
    <row r="186" spans="1:10" ht="12.75" customHeight="1">
      <c r="A186" s="99"/>
      <c r="B186" s="97"/>
      <c r="C186" s="97"/>
      <c r="D186" s="91"/>
      <c r="E186" s="109"/>
      <c r="F186" s="110"/>
      <c r="G186" s="110"/>
      <c r="H186" s="109"/>
      <c r="I186" s="121"/>
      <c r="J186" s="111"/>
    </row>
    <row r="187" spans="1:10" ht="12.75" customHeight="1">
      <c r="A187" s="99"/>
      <c r="B187" s="97"/>
      <c r="C187" s="97"/>
      <c r="D187" s="91"/>
      <c r="E187" s="109"/>
      <c r="F187" s="110"/>
      <c r="G187" s="110"/>
      <c r="H187" s="109"/>
      <c r="I187" s="121"/>
      <c r="J187" s="111"/>
    </row>
    <row r="188" spans="1:10" ht="12.75" customHeight="1">
      <c r="A188" s="99"/>
      <c r="B188" s="97"/>
      <c r="C188" s="97"/>
      <c r="D188" s="91"/>
      <c r="E188" s="109"/>
      <c r="F188" s="110"/>
      <c r="G188" s="110"/>
      <c r="H188" s="109"/>
      <c r="I188" s="121"/>
      <c r="J188" s="111"/>
    </row>
    <row r="189" spans="1:10" ht="12.75" customHeight="1">
      <c r="A189" s="99"/>
      <c r="B189" s="97"/>
      <c r="C189" s="97"/>
      <c r="D189" s="91"/>
      <c r="E189" s="109"/>
      <c r="F189" s="110"/>
      <c r="G189" s="110"/>
      <c r="H189" s="109"/>
      <c r="I189" s="121"/>
      <c r="J189" s="111"/>
    </row>
    <row r="190" spans="1:10" ht="12.75" customHeight="1">
      <c r="A190" s="99"/>
      <c r="B190" s="97"/>
      <c r="C190" s="97"/>
      <c r="D190" s="91"/>
      <c r="E190" s="109"/>
      <c r="F190" s="110"/>
      <c r="G190" s="110"/>
      <c r="H190" s="109"/>
      <c r="I190" s="121"/>
      <c r="J190" s="111"/>
    </row>
    <row r="191" spans="1:10" ht="12.75" customHeight="1">
      <c r="A191" s="99"/>
      <c r="B191" s="97"/>
      <c r="C191" s="97"/>
      <c r="D191" s="27"/>
      <c r="E191" s="448" t="s">
        <v>171</v>
      </c>
      <c r="F191" s="68"/>
      <c r="G191" s="110"/>
      <c r="H191" s="109"/>
      <c r="I191" s="121"/>
      <c r="J191" s="111"/>
    </row>
    <row r="192" spans="1:10" ht="12.75" customHeight="1">
      <c r="A192" s="99"/>
      <c r="B192" s="97"/>
      <c r="C192" s="97"/>
      <c r="D192" s="122"/>
      <c r="E192" s="109"/>
      <c r="F192" s="68"/>
      <c r="G192" s="110"/>
      <c r="H192" s="109"/>
      <c r="I192" s="121"/>
      <c r="J192" s="111"/>
    </row>
    <row r="193" spans="1:10" ht="12.75" customHeight="1">
      <c r="A193" s="70"/>
      <c r="B193" s="71"/>
      <c r="C193" s="70"/>
      <c r="D193" s="72"/>
      <c r="E193" s="75" t="s">
        <v>1</v>
      </c>
      <c r="F193" s="73" t="s">
        <v>61</v>
      </c>
      <c r="G193" s="74" t="s">
        <v>62</v>
      </c>
      <c r="H193" s="75" t="s">
        <v>1</v>
      </c>
      <c r="I193" s="38" t="s">
        <v>63</v>
      </c>
      <c r="J193" s="39"/>
    </row>
    <row r="194" spans="1:10" ht="12.75" customHeight="1">
      <c r="A194" s="76" t="s">
        <v>58</v>
      </c>
      <c r="B194" s="77" t="s">
        <v>59</v>
      </c>
      <c r="C194" s="76" t="s">
        <v>2</v>
      </c>
      <c r="D194" s="78" t="s">
        <v>60</v>
      </c>
      <c r="E194" s="81" t="s">
        <v>159</v>
      </c>
      <c r="F194" s="79" t="s">
        <v>64</v>
      </c>
      <c r="G194" s="80" t="s">
        <v>65</v>
      </c>
      <c r="H194" s="81" t="s">
        <v>181</v>
      </c>
      <c r="I194" s="40"/>
      <c r="J194" s="41"/>
    </row>
    <row r="195" spans="1:10" ht="12.75" customHeight="1">
      <c r="A195" s="82"/>
      <c r="B195" s="83"/>
      <c r="C195" s="82"/>
      <c r="D195" s="84"/>
      <c r="E195" s="87"/>
      <c r="F195" s="85" t="s">
        <v>180</v>
      </c>
      <c r="G195" s="86" t="s">
        <v>66</v>
      </c>
      <c r="H195" s="87"/>
      <c r="I195" s="44" t="s">
        <v>67</v>
      </c>
      <c r="J195" s="42" t="s">
        <v>68</v>
      </c>
    </row>
    <row r="196" spans="1:10" ht="12.75" customHeight="1">
      <c r="A196" s="145">
        <v>1</v>
      </c>
      <c r="B196" s="145">
        <v>2</v>
      </c>
      <c r="C196" s="145">
        <v>3</v>
      </c>
      <c r="D196" s="146">
        <v>4</v>
      </c>
      <c r="E196" s="147">
        <v>5</v>
      </c>
      <c r="F196" s="147">
        <v>6</v>
      </c>
      <c r="G196" s="147">
        <v>7</v>
      </c>
      <c r="H196" s="148">
        <v>8</v>
      </c>
      <c r="I196" s="149">
        <v>9</v>
      </c>
      <c r="J196" s="150">
        <v>10</v>
      </c>
    </row>
    <row r="197" spans="1:10" ht="12.75" customHeight="1">
      <c r="A197" s="178">
        <v>754</v>
      </c>
      <c r="B197" s="180"/>
      <c r="C197" s="180"/>
      <c r="D197" s="184" t="s">
        <v>25</v>
      </c>
      <c r="E197" s="413"/>
      <c r="F197" s="354"/>
      <c r="G197" s="354"/>
      <c r="H197" s="355"/>
      <c r="I197" s="414"/>
      <c r="J197" s="415"/>
    </row>
    <row r="198" spans="1:10" ht="12.75" customHeight="1">
      <c r="A198" s="171"/>
      <c r="B198" s="181"/>
      <c r="C198" s="183"/>
      <c r="D198" s="185" t="s">
        <v>26</v>
      </c>
      <c r="E198" s="358">
        <f>E199+E200</f>
        <v>3575259.75</v>
      </c>
      <c r="F198" s="360">
        <f>F205+F211+F215</f>
        <v>3434970</v>
      </c>
      <c r="G198" s="360">
        <f>G199+G200</f>
        <v>3570851</v>
      </c>
      <c r="H198" s="361">
        <f>H199+H200</f>
        <v>3564072.9899999998</v>
      </c>
      <c r="I198" s="416">
        <f aca="true" t="shared" si="15" ref="I198:I203">H198/G198*100</f>
        <v>99.81018502312193</v>
      </c>
      <c r="J198" s="364">
        <f aca="true" t="shared" si="16" ref="J198:J203">H198/E198*100</f>
        <v>99.68710637038329</v>
      </c>
    </row>
    <row r="199" spans="1:10" ht="12.75" customHeight="1">
      <c r="A199" s="171"/>
      <c r="B199" s="181"/>
      <c r="C199" s="183"/>
      <c r="D199" s="172" t="s">
        <v>109</v>
      </c>
      <c r="E199" s="358">
        <f>E206+E212</f>
        <v>124963.34</v>
      </c>
      <c r="F199" s="492">
        <f>F212+F206+F216</f>
        <v>0</v>
      </c>
      <c r="G199" s="492">
        <f>G206+G212+G216</f>
        <v>0</v>
      </c>
      <c r="H199" s="493">
        <f>H206+H212+H216</f>
        <v>0</v>
      </c>
      <c r="I199" s="416">
        <v>0</v>
      </c>
      <c r="J199" s="364">
        <v>0</v>
      </c>
    </row>
    <row r="200" spans="1:10" ht="12.75" customHeight="1">
      <c r="A200" s="171"/>
      <c r="B200" s="181"/>
      <c r="C200" s="183"/>
      <c r="D200" s="172" t="s">
        <v>124</v>
      </c>
      <c r="E200" s="358">
        <f>SUM(E201:E204)</f>
        <v>3450296.41</v>
      </c>
      <c r="F200" s="360">
        <f>SUM(F201:F204)</f>
        <v>3434970</v>
      </c>
      <c r="G200" s="360">
        <f>SUM(G201:G204)</f>
        <v>3570851</v>
      </c>
      <c r="H200" s="361">
        <f>SUM(H201:H204)</f>
        <v>3564072.9899999998</v>
      </c>
      <c r="I200" s="416">
        <f t="shared" si="15"/>
        <v>99.81018502312193</v>
      </c>
      <c r="J200" s="364">
        <f t="shared" si="16"/>
        <v>103.29758856862968</v>
      </c>
    </row>
    <row r="201" spans="1:10" ht="12.75" customHeight="1">
      <c r="A201" s="171"/>
      <c r="B201" s="181"/>
      <c r="C201" s="183"/>
      <c r="D201" s="173" t="s">
        <v>125</v>
      </c>
      <c r="E201" s="417">
        <f>E208+E218</f>
        <v>2937690.69</v>
      </c>
      <c r="F201" s="368">
        <f>F208+F218</f>
        <v>2976536</v>
      </c>
      <c r="G201" s="368">
        <f>G208+G218</f>
        <v>3101536</v>
      </c>
      <c r="H201" s="369">
        <f>H208+H218</f>
        <v>3100536.03</v>
      </c>
      <c r="I201" s="418">
        <f t="shared" si="15"/>
        <v>99.96775887818164</v>
      </c>
      <c r="J201" s="371">
        <f t="shared" si="16"/>
        <v>105.54331130075508</v>
      </c>
    </row>
    <row r="202" spans="1:10" ht="12.75" customHeight="1">
      <c r="A202" s="171"/>
      <c r="B202" s="181"/>
      <c r="C202" s="183"/>
      <c r="D202" s="173" t="s">
        <v>128</v>
      </c>
      <c r="E202" s="417">
        <f>E209+E219+E214</f>
        <v>355797.25</v>
      </c>
      <c r="F202" s="368">
        <f>F209+F219</f>
        <v>288891</v>
      </c>
      <c r="G202" s="368">
        <f>G209+G219+G214</f>
        <v>292908</v>
      </c>
      <c r="H202" s="369">
        <f>H209+H219+H214</f>
        <v>287129.58999999997</v>
      </c>
      <c r="I202" s="418">
        <f t="shared" si="15"/>
        <v>98.0272269791197</v>
      </c>
      <c r="J202" s="371">
        <f t="shared" si="16"/>
        <v>80.70033987053019</v>
      </c>
    </row>
    <row r="203" spans="1:10" ht="12.75" customHeight="1">
      <c r="A203" s="171"/>
      <c r="B203" s="181"/>
      <c r="C203" s="183"/>
      <c r="D203" s="173" t="s">
        <v>126</v>
      </c>
      <c r="E203" s="417">
        <f>E210+E220</f>
        <v>156808.47</v>
      </c>
      <c r="F203" s="368">
        <f>F210</f>
        <v>169543</v>
      </c>
      <c r="G203" s="368">
        <f>G210</f>
        <v>176407</v>
      </c>
      <c r="H203" s="369">
        <f>H210</f>
        <v>176407.37</v>
      </c>
      <c r="I203" s="418">
        <f t="shared" si="15"/>
        <v>100.0002097422438</v>
      </c>
      <c r="J203" s="371">
        <f t="shared" si="16"/>
        <v>112.49862332053875</v>
      </c>
    </row>
    <row r="204" spans="1:10" ht="12.75" customHeight="1">
      <c r="A204" s="174"/>
      <c r="B204" s="183"/>
      <c r="C204" s="183"/>
      <c r="D204" s="173" t="s">
        <v>129</v>
      </c>
      <c r="E204" s="417">
        <v>0</v>
      </c>
      <c r="F204" s="368">
        <v>0</v>
      </c>
      <c r="G204" s="368">
        <v>0</v>
      </c>
      <c r="H204" s="369">
        <v>0</v>
      </c>
      <c r="I204" s="418">
        <v>0</v>
      </c>
      <c r="J204" s="371">
        <v>0</v>
      </c>
    </row>
    <row r="205" spans="1:10" ht="12.75" customHeight="1">
      <c r="A205" s="23"/>
      <c r="B205" s="59">
        <v>75411</v>
      </c>
      <c r="C205" s="50"/>
      <c r="D205" s="51" t="s">
        <v>27</v>
      </c>
      <c r="E205" s="245">
        <f>E207</f>
        <v>3442786</v>
      </c>
      <c r="F205" s="200">
        <f>F207</f>
        <v>3422000</v>
      </c>
      <c r="G205" s="200">
        <f>G207+G206</f>
        <v>3557881</v>
      </c>
      <c r="H205" s="199">
        <f>H207+H206</f>
        <v>3557881</v>
      </c>
      <c r="I205" s="419">
        <f aca="true" t="shared" si="17" ref="I205:I210">H205/G205*100</f>
        <v>100</v>
      </c>
      <c r="J205" s="244">
        <f>H205/E205*100</f>
        <v>103.34307737977323</v>
      </c>
    </row>
    <row r="206" spans="1:10" ht="12.75" customHeight="1">
      <c r="A206" s="16"/>
      <c r="B206" s="57"/>
      <c r="C206" s="50"/>
      <c r="D206" s="88" t="s">
        <v>127</v>
      </c>
      <c r="E206" s="245">
        <v>35300</v>
      </c>
      <c r="F206" s="246">
        <v>0</v>
      </c>
      <c r="G206" s="246">
        <v>0</v>
      </c>
      <c r="H206" s="245">
        <v>0</v>
      </c>
      <c r="I206" s="419">
        <v>0</v>
      </c>
      <c r="J206" s="244">
        <v>0</v>
      </c>
    </row>
    <row r="207" spans="1:10" ht="12.75" customHeight="1">
      <c r="A207" s="16"/>
      <c r="B207" s="57"/>
      <c r="C207" s="50"/>
      <c r="D207" s="88" t="s">
        <v>123</v>
      </c>
      <c r="E207" s="245">
        <f>E208+E209+E210</f>
        <v>3442786</v>
      </c>
      <c r="F207" s="246">
        <f>F208+F209+F210</f>
        <v>3422000</v>
      </c>
      <c r="G207" s="246">
        <f>G208+G209+G210</f>
        <v>3557881</v>
      </c>
      <c r="H207" s="245">
        <f>H208+H209+H210</f>
        <v>3557881</v>
      </c>
      <c r="I207" s="419">
        <f t="shared" si="17"/>
        <v>100</v>
      </c>
      <c r="J207" s="244">
        <f>H207/E207*100</f>
        <v>103.34307737977323</v>
      </c>
    </row>
    <row r="208" spans="1:10" ht="12.75" customHeight="1">
      <c r="A208" s="16"/>
      <c r="B208" s="57"/>
      <c r="C208" s="50"/>
      <c r="D208" s="114" t="s">
        <v>125</v>
      </c>
      <c r="E208" s="284">
        <v>2936790.69</v>
      </c>
      <c r="F208" s="249">
        <v>2976536</v>
      </c>
      <c r="G208" s="249">
        <v>3100536</v>
      </c>
      <c r="H208" s="248">
        <v>3100536.03</v>
      </c>
      <c r="I208" s="411">
        <f t="shared" si="17"/>
        <v>100.00000096757464</v>
      </c>
      <c r="J208" s="252">
        <f>H208/E208*100</f>
        <v>105.57565578498888</v>
      </c>
    </row>
    <row r="209" spans="1:10" ht="12.75" customHeight="1">
      <c r="A209" s="16"/>
      <c r="B209" s="57"/>
      <c r="C209" s="50"/>
      <c r="D209" s="114" t="s">
        <v>128</v>
      </c>
      <c r="E209" s="248">
        <v>349186.84</v>
      </c>
      <c r="F209" s="249">
        <v>275921</v>
      </c>
      <c r="G209" s="249">
        <v>280938</v>
      </c>
      <c r="H209" s="248">
        <v>280937.6</v>
      </c>
      <c r="I209" s="411">
        <f t="shared" si="17"/>
        <v>99.9998576198307</v>
      </c>
      <c r="J209" s="252">
        <f>H209/E209*100</f>
        <v>80.45480751794653</v>
      </c>
    </row>
    <row r="210" spans="1:10" ht="12.75" customHeight="1">
      <c r="A210" s="16"/>
      <c r="B210" s="112"/>
      <c r="C210" s="50"/>
      <c r="D210" s="114" t="s">
        <v>126</v>
      </c>
      <c r="E210" s="248">
        <v>156808.47</v>
      </c>
      <c r="F210" s="249">
        <v>169543</v>
      </c>
      <c r="G210" s="249">
        <v>176407</v>
      </c>
      <c r="H210" s="248">
        <v>176407.37</v>
      </c>
      <c r="I210" s="411">
        <f t="shared" si="17"/>
        <v>100.0002097422438</v>
      </c>
      <c r="J210" s="252">
        <f>H210/E210*100</f>
        <v>112.49862332053875</v>
      </c>
    </row>
    <row r="211" spans="1:10" ht="12.75" customHeight="1">
      <c r="A211" s="19"/>
      <c r="B211" s="52">
        <v>75405</v>
      </c>
      <c r="C211" s="50"/>
      <c r="D211" s="51" t="s">
        <v>98</v>
      </c>
      <c r="E211" s="199">
        <f>E212</f>
        <v>89663.34</v>
      </c>
      <c r="F211" s="200">
        <f>F212</f>
        <v>0</v>
      </c>
      <c r="G211" s="200">
        <v>0</v>
      </c>
      <c r="H211" s="199">
        <v>0</v>
      </c>
      <c r="I211" s="243">
        <v>0</v>
      </c>
      <c r="J211" s="244">
        <v>0</v>
      </c>
    </row>
    <row r="212" spans="1:10" ht="12.75" customHeight="1">
      <c r="A212" s="19"/>
      <c r="B212" s="52"/>
      <c r="C212" s="50"/>
      <c r="D212" s="88" t="s">
        <v>127</v>
      </c>
      <c r="E212" s="225">
        <v>89663.34</v>
      </c>
      <c r="F212" s="226">
        <v>0</v>
      </c>
      <c r="G212" s="226">
        <v>0</v>
      </c>
      <c r="H212" s="225">
        <v>0</v>
      </c>
      <c r="I212" s="223">
        <v>0</v>
      </c>
      <c r="J212" s="224">
        <v>0</v>
      </c>
    </row>
    <row r="213" spans="1:10" ht="12.75" customHeight="1">
      <c r="A213" s="19"/>
      <c r="B213" s="24"/>
      <c r="C213" s="20"/>
      <c r="D213" s="34" t="s">
        <v>99</v>
      </c>
      <c r="E213" s="302">
        <v>0</v>
      </c>
      <c r="F213" s="303">
        <v>0</v>
      </c>
      <c r="G213" s="303">
        <v>0</v>
      </c>
      <c r="H213" s="302">
        <v>0</v>
      </c>
      <c r="I213" s="304">
        <v>0</v>
      </c>
      <c r="J213" s="305">
        <v>0</v>
      </c>
    </row>
    <row r="214" spans="1:10" ht="12.75" customHeight="1">
      <c r="A214" s="19"/>
      <c r="B214" s="24"/>
      <c r="C214" s="20"/>
      <c r="D214" s="114" t="s">
        <v>128</v>
      </c>
      <c r="E214" s="291">
        <v>0</v>
      </c>
      <c r="F214" s="292">
        <v>0</v>
      </c>
      <c r="G214" s="292">
        <v>0</v>
      </c>
      <c r="H214" s="291">
        <v>0</v>
      </c>
      <c r="I214" s="309">
        <v>0</v>
      </c>
      <c r="J214" s="294">
        <v>0</v>
      </c>
    </row>
    <row r="215" spans="1:10" ht="12.75" customHeight="1">
      <c r="A215" s="19"/>
      <c r="B215" s="58">
        <v>75421</v>
      </c>
      <c r="C215" s="50"/>
      <c r="D215" s="51" t="s">
        <v>100</v>
      </c>
      <c r="E215" s="199">
        <f>E217</f>
        <v>6610.41</v>
      </c>
      <c r="F215" s="200">
        <f>F216+F217</f>
        <v>12970</v>
      </c>
      <c r="G215" s="200">
        <f>G217</f>
        <v>12970</v>
      </c>
      <c r="H215" s="199">
        <f>H217</f>
        <v>6191.99</v>
      </c>
      <c r="I215" s="243">
        <f>H215/G215*100</f>
        <v>47.740863531225905</v>
      </c>
      <c r="J215" s="244">
        <f>H215/E215*100</f>
        <v>93.6702867144398</v>
      </c>
    </row>
    <row r="216" spans="1:10" ht="12.75" customHeight="1">
      <c r="A216" s="19"/>
      <c r="B216" s="52"/>
      <c r="C216" s="50"/>
      <c r="D216" s="88" t="s">
        <v>127</v>
      </c>
      <c r="E216" s="245">
        <v>0</v>
      </c>
      <c r="F216" s="246">
        <v>0</v>
      </c>
      <c r="G216" s="246">
        <v>0</v>
      </c>
      <c r="H216" s="245">
        <v>0</v>
      </c>
      <c r="I216" s="243">
        <v>0</v>
      </c>
      <c r="J216" s="244">
        <v>0</v>
      </c>
    </row>
    <row r="217" spans="1:10" ht="12.75" customHeight="1">
      <c r="A217" s="19"/>
      <c r="B217" s="52"/>
      <c r="C217" s="50"/>
      <c r="D217" s="88" t="s">
        <v>123</v>
      </c>
      <c r="E217" s="245">
        <f>E219</f>
        <v>6610.41</v>
      </c>
      <c r="F217" s="246">
        <f>F219</f>
        <v>12970</v>
      </c>
      <c r="G217" s="246">
        <f>G219+G218</f>
        <v>12970</v>
      </c>
      <c r="H217" s="245">
        <f>H219+H218</f>
        <v>6191.99</v>
      </c>
      <c r="I217" s="243">
        <f>H217/G217*100</f>
        <v>47.740863531225905</v>
      </c>
      <c r="J217" s="244">
        <f>H217/E217*100</f>
        <v>93.6702867144398</v>
      </c>
    </row>
    <row r="218" spans="1:10" ht="12.75" customHeight="1">
      <c r="A218" s="19"/>
      <c r="B218" s="52"/>
      <c r="C218" s="50"/>
      <c r="D218" s="114" t="s">
        <v>125</v>
      </c>
      <c r="E218" s="248">
        <v>900</v>
      </c>
      <c r="F218" s="249">
        <v>0</v>
      </c>
      <c r="G218" s="249">
        <v>1000</v>
      </c>
      <c r="H218" s="248">
        <v>0</v>
      </c>
      <c r="I218" s="251">
        <f>H218/G218*100</f>
        <v>0</v>
      </c>
      <c r="J218" s="252">
        <v>0</v>
      </c>
    </row>
    <row r="219" spans="1:10" ht="12.75" customHeight="1">
      <c r="A219" s="19"/>
      <c r="B219" s="52"/>
      <c r="C219" s="50"/>
      <c r="D219" s="114" t="s">
        <v>128</v>
      </c>
      <c r="E219" s="248">
        <v>6610.41</v>
      </c>
      <c r="F219" s="249">
        <v>12970</v>
      </c>
      <c r="G219" s="249">
        <v>11970</v>
      </c>
      <c r="H219" s="248">
        <v>6191.99</v>
      </c>
      <c r="I219" s="251">
        <f>H219/G219*100</f>
        <v>51.72923976608187</v>
      </c>
      <c r="J219" s="252">
        <f>H219/E219*100</f>
        <v>93.6702867144398</v>
      </c>
    </row>
    <row r="220" spans="1:10" ht="12.75" customHeight="1">
      <c r="A220" s="19"/>
      <c r="B220" s="52"/>
      <c r="C220" s="50"/>
      <c r="D220" s="114" t="s">
        <v>126</v>
      </c>
      <c r="E220" s="248">
        <v>0</v>
      </c>
      <c r="F220" s="249">
        <v>0</v>
      </c>
      <c r="G220" s="249">
        <v>0</v>
      </c>
      <c r="H220" s="248">
        <v>0</v>
      </c>
      <c r="I220" s="251">
        <v>0</v>
      </c>
      <c r="J220" s="252">
        <v>0</v>
      </c>
    </row>
    <row r="221" spans="1:10" ht="12.75" customHeight="1">
      <c r="A221" s="178">
        <v>755</v>
      </c>
      <c r="B221" s="178"/>
      <c r="C221" s="175"/>
      <c r="D221" s="175" t="s">
        <v>174</v>
      </c>
      <c r="E221" s="213">
        <v>0</v>
      </c>
      <c r="F221" s="212">
        <f>F223</f>
        <v>0</v>
      </c>
      <c r="G221" s="212">
        <f>G223</f>
        <v>123600</v>
      </c>
      <c r="H221" s="213">
        <f>H222+H223</f>
        <v>123600</v>
      </c>
      <c r="I221" s="214">
        <f>H221/G221*100</f>
        <v>100</v>
      </c>
      <c r="J221" s="215">
        <v>0</v>
      </c>
    </row>
    <row r="222" spans="1:10" ht="12.75" customHeight="1">
      <c r="A222" s="171"/>
      <c r="B222" s="171"/>
      <c r="C222" s="172"/>
      <c r="D222" s="172" t="s">
        <v>109</v>
      </c>
      <c r="E222" s="213">
        <v>0</v>
      </c>
      <c r="F222" s="212">
        <v>0</v>
      </c>
      <c r="G222" s="212">
        <v>0</v>
      </c>
      <c r="H222" s="213">
        <v>0</v>
      </c>
      <c r="I222" s="214">
        <v>0</v>
      </c>
      <c r="J222" s="215">
        <v>0</v>
      </c>
    </row>
    <row r="223" spans="1:10" ht="12.75" customHeight="1">
      <c r="A223" s="171"/>
      <c r="B223" s="171"/>
      <c r="C223" s="172"/>
      <c r="D223" s="172" t="s">
        <v>124</v>
      </c>
      <c r="E223" s="213">
        <v>0</v>
      </c>
      <c r="F223" s="212">
        <f>F225</f>
        <v>0</v>
      </c>
      <c r="G223" s="212">
        <f>G229</f>
        <v>123600</v>
      </c>
      <c r="H223" s="213">
        <f>H225</f>
        <v>123600</v>
      </c>
      <c r="I223" s="214">
        <f aca="true" t="shared" si="18" ref="I223:I231">H223/G223*100</f>
        <v>100</v>
      </c>
      <c r="J223" s="215">
        <v>0</v>
      </c>
    </row>
    <row r="224" spans="1:10" ht="12.75" customHeight="1">
      <c r="A224" s="171"/>
      <c r="B224" s="171"/>
      <c r="C224" s="172"/>
      <c r="D224" s="173" t="s">
        <v>125</v>
      </c>
      <c r="E224" s="218">
        <v>0</v>
      </c>
      <c r="F224" s="217">
        <v>0</v>
      </c>
      <c r="G224" s="217">
        <v>0</v>
      </c>
      <c r="H224" s="218">
        <v>0</v>
      </c>
      <c r="I224" s="214">
        <v>0</v>
      </c>
      <c r="J224" s="220">
        <v>0</v>
      </c>
    </row>
    <row r="225" spans="1:10" ht="12.75" customHeight="1">
      <c r="A225" s="171"/>
      <c r="B225" s="171"/>
      <c r="C225" s="172"/>
      <c r="D225" s="173" t="s">
        <v>128</v>
      </c>
      <c r="E225" s="218">
        <v>0</v>
      </c>
      <c r="F225" s="217">
        <f>F231</f>
        <v>0</v>
      </c>
      <c r="G225" s="217">
        <f>G231</f>
        <v>123600</v>
      </c>
      <c r="H225" s="218">
        <f>H231</f>
        <v>123600</v>
      </c>
      <c r="I225" s="214">
        <f t="shared" si="18"/>
        <v>100</v>
      </c>
      <c r="J225" s="220">
        <v>0</v>
      </c>
    </row>
    <row r="226" spans="1:10" ht="12.75" customHeight="1">
      <c r="A226" s="174"/>
      <c r="B226" s="174"/>
      <c r="C226" s="172"/>
      <c r="D226" s="173" t="s">
        <v>126</v>
      </c>
      <c r="E226" s="218">
        <v>0</v>
      </c>
      <c r="F226" s="217">
        <v>0</v>
      </c>
      <c r="G226" s="217">
        <v>0</v>
      </c>
      <c r="H226" s="218">
        <v>0</v>
      </c>
      <c r="I226" s="214">
        <v>0</v>
      </c>
      <c r="J226" s="220">
        <v>0</v>
      </c>
    </row>
    <row r="227" spans="1:10" ht="12.75" customHeight="1">
      <c r="A227" s="4"/>
      <c r="B227" s="59">
        <v>75515</v>
      </c>
      <c r="C227" s="50"/>
      <c r="D227" s="51" t="s">
        <v>175</v>
      </c>
      <c r="E227" s="199">
        <v>0</v>
      </c>
      <c r="F227" s="200">
        <f>F229</f>
        <v>0</v>
      </c>
      <c r="G227" s="200">
        <f>G229</f>
        <v>123600</v>
      </c>
      <c r="H227" s="199">
        <f>H229</f>
        <v>123600</v>
      </c>
      <c r="I227" s="223">
        <f t="shared" si="18"/>
        <v>100</v>
      </c>
      <c r="J227" s="244">
        <v>0</v>
      </c>
    </row>
    <row r="228" spans="1:10" ht="12.75" customHeight="1">
      <c r="A228" s="18"/>
      <c r="B228" s="57"/>
      <c r="C228" s="50"/>
      <c r="D228" s="88" t="s">
        <v>127</v>
      </c>
      <c r="E228" s="245">
        <v>0</v>
      </c>
      <c r="F228" s="246">
        <v>0</v>
      </c>
      <c r="G228" s="246">
        <v>0</v>
      </c>
      <c r="H228" s="245">
        <v>0</v>
      </c>
      <c r="I228" s="223">
        <v>0</v>
      </c>
      <c r="J228" s="244">
        <v>0</v>
      </c>
    </row>
    <row r="229" spans="1:10" ht="12.75" customHeight="1">
      <c r="A229" s="18"/>
      <c r="B229" s="57"/>
      <c r="C229" s="50"/>
      <c r="D229" s="88" t="s">
        <v>123</v>
      </c>
      <c r="E229" s="245">
        <v>0</v>
      </c>
      <c r="F229" s="246">
        <f>F231</f>
        <v>0</v>
      </c>
      <c r="G229" s="246">
        <f>G231</f>
        <v>123600</v>
      </c>
      <c r="H229" s="245">
        <f>H231</f>
        <v>123600</v>
      </c>
      <c r="I229" s="223">
        <f t="shared" si="18"/>
        <v>100</v>
      </c>
      <c r="J229" s="244">
        <v>0</v>
      </c>
    </row>
    <row r="230" spans="1:10" ht="12.75" customHeight="1">
      <c r="A230" s="18"/>
      <c r="B230" s="57"/>
      <c r="C230" s="50"/>
      <c r="D230" s="114" t="s">
        <v>125</v>
      </c>
      <c r="E230" s="248">
        <v>0</v>
      </c>
      <c r="F230" s="249">
        <v>0</v>
      </c>
      <c r="G230" s="249">
        <v>0</v>
      </c>
      <c r="H230" s="248">
        <v>0</v>
      </c>
      <c r="I230" s="501">
        <v>0</v>
      </c>
      <c r="J230" s="252">
        <v>0</v>
      </c>
    </row>
    <row r="231" spans="1:10" ht="12.75" customHeight="1">
      <c r="A231" s="18"/>
      <c r="B231" s="57"/>
      <c r="C231" s="50"/>
      <c r="D231" s="114" t="s">
        <v>128</v>
      </c>
      <c r="E231" s="248">
        <v>0</v>
      </c>
      <c r="F231" s="249">
        <v>0</v>
      </c>
      <c r="G231" s="249">
        <v>123600</v>
      </c>
      <c r="H231" s="248">
        <v>123600</v>
      </c>
      <c r="I231" s="501">
        <f t="shared" si="18"/>
        <v>100</v>
      </c>
      <c r="J231" s="252">
        <v>0</v>
      </c>
    </row>
    <row r="232" spans="1:10" ht="12.75" customHeight="1">
      <c r="A232" s="8"/>
      <c r="B232" s="112"/>
      <c r="C232" s="50"/>
      <c r="D232" s="114" t="s">
        <v>126</v>
      </c>
      <c r="E232" s="248">
        <v>0</v>
      </c>
      <c r="F232" s="249">
        <v>0</v>
      </c>
      <c r="G232" s="249">
        <v>0</v>
      </c>
      <c r="H232" s="248">
        <v>0</v>
      </c>
      <c r="I232" s="501">
        <v>0</v>
      </c>
      <c r="J232" s="252">
        <v>0</v>
      </c>
    </row>
    <row r="233" spans="1:10" ht="12.75" customHeight="1">
      <c r="A233" s="177">
        <v>757</v>
      </c>
      <c r="B233" s="178"/>
      <c r="C233" s="172"/>
      <c r="D233" s="175" t="s">
        <v>28</v>
      </c>
      <c r="E233" s="213">
        <f>E235</f>
        <v>252922.43</v>
      </c>
      <c r="F233" s="212">
        <f>F235</f>
        <v>461094</v>
      </c>
      <c r="G233" s="212">
        <f>G235</f>
        <v>337291</v>
      </c>
      <c r="H233" s="213">
        <f>H235</f>
        <v>251240.06</v>
      </c>
      <c r="I233" s="214">
        <f>H233/G233*100</f>
        <v>74.4876264116149</v>
      </c>
      <c r="J233" s="215">
        <f>H233/E233*100</f>
        <v>99.33482767819368</v>
      </c>
    </row>
    <row r="234" spans="1:10" ht="12.75" customHeight="1">
      <c r="A234" s="170"/>
      <c r="B234" s="171"/>
      <c r="C234" s="172"/>
      <c r="D234" s="172" t="s">
        <v>109</v>
      </c>
      <c r="E234" s="213">
        <v>0</v>
      </c>
      <c r="F234" s="212">
        <v>0</v>
      </c>
      <c r="G234" s="212">
        <v>0</v>
      </c>
      <c r="H234" s="213">
        <v>0</v>
      </c>
      <c r="I234" s="214">
        <v>0</v>
      </c>
      <c r="J234" s="215">
        <v>0</v>
      </c>
    </row>
    <row r="235" spans="1:10" ht="12.75" customHeight="1">
      <c r="A235" s="170"/>
      <c r="B235" s="171"/>
      <c r="C235" s="172"/>
      <c r="D235" s="172" t="s">
        <v>124</v>
      </c>
      <c r="E235" s="213">
        <f>E236+E237</f>
        <v>252922.43</v>
      </c>
      <c r="F235" s="212">
        <f>F236+F237</f>
        <v>461094</v>
      </c>
      <c r="G235" s="212">
        <f>G236+G237</f>
        <v>337291</v>
      </c>
      <c r="H235" s="213">
        <f>H236+H237</f>
        <v>251240.06</v>
      </c>
      <c r="I235" s="214">
        <f>H235/G235*100</f>
        <v>74.4876264116149</v>
      </c>
      <c r="J235" s="215">
        <f>H235/E235*100</f>
        <v>99.33482767819368</v>
      </c>
    </row>
    <row r="236" spans="1:10" ht="12.75" customHeight="1">
      <c r="A236" s="170"/>
      <c r="B236" s="171"/>
      <c r="C236" s="172"/>
      <c r="D236" s="186" t="s">
        <v>130</v>
      </c>
      <c r="E236" s="213">
        <f>E239</f>
        <v>252922.43</v>
      </c>
      <c r="F236" s="212">
        <f>F238</f>
        <v>456560</v>
      </c>
      <c r="G236" s="212">
        <f>G239</f>
        <v>337291</v>
      </c>
      <c r="H236" s="213">
        <f>H239</f>
        <v>251240.06</v>
      </c>
      <c r="I236" s="214">
        <f>H236/G236*100</f>
        <v>74.4876264116149</v>
      </c>
      <c r="J236" s="215">
        <f>H236/E236*100</f>
        <v>99.33482767819368</v>
      </c>
    </row>
    <row r="237" spans="1:10" ht="12.75" customHeight="1">
      <c r="A237" s="170"/>
      <c r="B237" s="174"/>
      <c r="C237" s="172"/>
      <c r="D237" s="186" t="s">
        <v>148</v>
      </c>
      <c r="E237" s="213">
        <f>E243</f>
        <v>0</v>
      </c>
      <c r="F237" s="212">
        <f>F242</f>
        <v>4534</v>
      </c>
      <c r="G237" s="212">
        <f>G243</f>
        <v>0</v>
      </c>
      <c r="H237" s="213">
        <f>H243</f>
        <v>0</v>
      </c>
      <c r="I237" s="214">
        <v>0</v>
      </c>
      <c r="J237" s="215">
        <v>0</v>
      </c>
    </row>
    <row r="238" spans="1:10" ht="12.75" customHeight="1">
      <c r="A238" s="23"/>
      <c r="B238" s="52">
        <v>75702</v>
      </c>
      <c r="C238" s="50"/>
      <c r="D238" s="51" t="s">
        <v>29</v>
      </c>
      <c r="E238" s="199">
        <f>E239</f>
        <v>252922.43</v>
      </c>
      <c r="F238" s="200">
        <f>F239</f>
        <v>456560</v>
      </c>
      <c r="G238" s="200">
        <f>G239</f>
        <v>337291</v>
      </c>
      <c r="H238" s="199">
        <f>H239</f>
        <v>251240.06</v>
      </c>
      <c r="I238" s="243">
        <f>H238/G238*100</f>
        <v>74.4876264116149</v>
      </c>
      <c r="J238" s="244">
        <f>H238/E238*100</f>
        <v>99.33482767819368</v>
      </c>
    </row>
    <row r="239" spans="1:10" ht="12.75" customHeight="1">
      <c r="A239" s="19"/>
      <c r="B239" s="10"/>
      <c r="C239" s="20"/>
      <c r="D239" s="11" t="s">
        <v>130</v>
      </c>
      <c r="E239" s="291">
        <v>252922.43</v>
      </c>
      <c r="F239" s="292">
        <v>456560</v>
      </c>
      <c r="G239" s="292">
        <v>337291</v>
      </c>
      <c r="H239" s="291">
        <v>251240.06</v>
      </c>
      <c r="I239" s="309">
        <f>H239/G239*100</f>
        <v>74.4876264116149</v>
      </c>
      <c r="J239" s="294">
        <f>H239/E239*100</f>
        <v>99.33482767819368</v>
      </c>
    </row>
    <row r="240" spans="1:10" ht="12.75" customHeight="1">
      <c r="A240" s="19"/>
      <c r="B240" s="52">
        <v>75704</v>
      </c>
      <c r="C240" s="50"/>
      <c r="D240" s="51" t="s">
        <v>144</v>
      </c>
      <c r="E240" s="199"/>
      <c r="F240" s="200"/>
      <c r="G240" s="200"/>
      <c r="H240" s="199"/>
      <c r="I240" s="243"/>
      <c r="J240" s="244"/>
    </row>
    <row r="241" spans="1:10" ht="12.75" customHeight="1">
      <c r="A241" s="19"/>
      <c r="B241" s="52"/>
      <c r="C241" s="50"/>
      <c r="D241" s="51" t="s">
        <v>145</v>
      </c>
      <c r="E241" s="199"/>
      <c r="F241" s="200"/>
      <c r="G241" s="200"/>
      <c r="H241" s="199"/>
      <c r="I241" s="243"/>
      <c r="J241" s="244"/>
    </row>
    <row r="242" spans="1:10" ht="12.75" customHeight="1">
      <c r="A242" s="19"/>
      <c r="B242" s="52"/>
      <c r="C242" s="50"/>
      <c r="D242" s="51" t="s">
        <v>146</v>
      </c>
      <c r="E242" s="199">
        <v>0</v>
      </c>
      <c r="F242" s="200">
        <f>F243</f>
        <v>4534</v>
      </c>
      <c r="G242" s="200">
        <f>G243</f>
        <v>0</v>
      </c>
      <c r="H242" s="199">
        <v>0</v>
      </c>
      <c r="I242" s="243">
        <v>0</v>
      </c>
      <c r="J242" s="244">
        <v>0</v>
      </c>
    </row>
    <row r="243" spans="1:10" ht="12.75" customHeight="1">
      <c r="A243" s="9"/>
      <c r="B243" s="24"/>
      <c r="C243" s="20"/>
      <c r="D243" s="11" t="s">
        <v>147</v>
      </c>
      <c r="E243" s="291">
        <v>0</v>
      </c>
      <c r="F243" s="292">
        <v>4534</v>
      </c>
      <c r="G243" s="292">
        <v>0</v>
      </c>
      <c r="H243" s="291">
        <v>0</v>
      </c>
      <c r="I243" s="309">
        <v>0</v>
      </c>
      <c r="J243" s="294">
        <v>0</v>
      </c>
    </row>
    <row r="244" spans="1:10" ht="12.75" customHeight="1">
      <c r="A244" s="171">
        <v>758</v>
      </c>
      <c r="B244" s="178"/>
      <c r="C244" s="175"/>
      <c r="D244" s="175" t="s">
        <v>30</v>
      </c>
      <c r="E244" s="213">
        <v>0</v>
      </c>
      <c r="F244" s="212">
        <f>F246</f>
        <v>310000</v>
      </c>
      <c r="G244" s="212">
        <f>G246</f>
        <v>167009</v>
      </c>
      <c r="H244" s="213">
        <v>0</v>
      </c>
      <c r="I244" s="214">
        <f>H244/G244*100</f>
        <v>0</v>
      </c>
      <c r="J244" s="215">
        <v>0</v>
      </c>
    </row>
    <row r="245" spans="1:10" ht="12.75" customHeight="1">
      <c r="A245" s="170"/>
      <c r="B245" s="171"/>
      <c r="C245" s="172"/>
      <c r="D245" s="172" t="s">
        <v>109</v>
      </c>
      <c r="E245" s="213">
        <v>0</v>
      </c>
      <c r="F245" s="212">
        <v>0</v>
      </c>
      <c r="G245" s="212">
        <v>0</v>
      </c>
      <c r="H245" s="213">
        <v>0</v>
      </c>
      <c r="I245" s="214">
        <v>0</v>
      </c>
      <c r="J245" s="215">
        <v>0</v>
      </c>
    </row>
    <row r="246" spans="1:10" ht="12.75" customHeight="1">
      <c r="A246" s="170"/>
      <c r="B246" s="171"/>
      <c r="C246" s="172"/>
      <c r="D246" s="172" t="s">
        <v>124</v>
      </c>
      <c r="E246" s="213">
        <v>0</v>
      </c>
      <c r="F246" s="212">
        <f>F248</f>
        <v>310000</v>
      </c>
      <c r="G246" s="212">
        <f>G252</f>
        <v>167009</v>
      </c>
      <c r="H246" s="213">
        <v>0</v>
      </c>
      <c r="I246" s="214">
        <v>0</v>
      </c>
      <c r="J246" s="215">
        <v>0</v>
      </c>
    </row>
    <row r="247" spans="1:10" ht="12.75" customHeight="1">
      <c r="A247" s="170"/>
      <c r="B247" s="171"/>
      <c r="C247" s="172"/>
      <c r="D247" s="173" t="s">
        <v>125</v>
      </c>
      <c r="E247" s="218">
        <v>0</v>
      </c>
      <c r="F247" s="217">
        <v>0</v>
      </c>
      <c r="G247" s="217">
        <v>0</v>
      </c>
      <c r="H247" s="218">
        <v>0</v>
      </c>
      <c r="I247" s="219">
        <v>0</v>
      </c>
      <c r="J247" s="220">
        <v>0</v>
      </c>
    </row>
    <row r="248" spans="1:10" ht="12.75" customHeight="1">
      <c r="A248" s="170"/>
      <c r="B248" s="171"/>
      <c r="C248" s="172"/>
      <c r="D248" s="173" t="s">
        <v>128</v>
      </c>
      <c r="E248" s="218">
        <v>0</v>
      </c>
      <c r="F248" s="217">
        <f>F254</f>
        <v>310000</v>
      </c>
      <c r="G248" s="217">
        <f>G254</f>
        <v>167009</v>
      </c>
      <c r="H248" s="218">
        <v>0</v>
      </c>
      <c r="I248" s="219">
        <v>0</v>
      </c>
      <c r="J248" s="220">
        <v>0</v>
      </c>
    </row>
    <row r="249" spans="1:10" ht="12.75" customHeight="1">
      <c r="A249" s="170"/>
      <c r="B249" s="174"/>
      <c r="C249" s="172"/>
      <c r="D249" s="173" t="s">
        <v>126</v>
      </c>
      <c r="E249" s="218">
        <v>0</v>
      </c>
      <c r="F249" s="217">
        <v>0</v>
      </c>
      <c r="G249" s="217">
        <v>0</v>
      </c>
      <c r="H249" s="218">
        <v>0</v>
      </c>
      <c r="I249" s="219">
        <v>0</v>
      </c>
      <c r="J249" s="220">
        <v>0</v>
      </c>
    </row>
    <row r="250" spans="1:10" ht="12.75" customHeight="1">
      <c r="A250" s="4"/>
      <c r="B250" s="59">
        <v>75818</v>
      </c>
      <c r="C250" s="50"/>
      <c r="D250" s="51" t="s">
        <v>104</v>
      </c>
      <c r="E250" s="199">
        <v>0</v>
      </c>
      <c r="F250" s="200">
        <f>F252</f>
        <v>310000</v>
      </c>
      <c r="G250" s="200">
        <f>G252</f>
        <v>167009</v>
      </c>
      <c r="H250" s="199">
        <v>0</v>
      </c>
      <c r="I250" s="243">
        <v>0</v>
      </c>
      <c r="J250" s="244">
        <v>0</v>
      </c>
    </row>
    <row r="251" spans="1:10" ht="12.75" customHeight="1">
      <c r="A251" s="18"/>
      <c r="B251" s="57"/>
      <c r="C251" s="50"/>
      <c r="D251" s="88" t="s">
        <v>127</v>
      </c>
      <c r="E251" s="245">
        <v>0</v>
      </c>
      <c r="F251" s="246">
        <v>0</v>
      </c>
      <c r="G251" s="246">
        <v>0</v>
      </c>
      <c r="H251" s="245">
        <v>0</v>
      </c>
      <c r="I251" s="243">
        <v>0</v>
      </c>
      <c r="J251" s="244">
        <v>0</v>
      </c>
    </row>
    <row r="252" spans="1:10" ht="12.75" customHeight="1">
      <c r="A252" s="18"/>
      <c r="B252" s="57"/>
      <c r="C252" s="50"/>
      <c r="D252" s="88" t="s">
        <v>123</v>
      </c>
      <c r="E252" s="245">
        <v>0</v>
      </c>
      <c r="F252" s="246">
        <f>F254</f>
        <v>310000</v>
      </c>
      <c r="G252" s="246">
        <f>G254</f>
        <v>167009</v>
      </c>
      <c r="H252" s="245">
        <v>0</v>
      </c>
      <c r="I252" s="243">
        <v>0</v>
      </c>
      <c r="J252" s="244">
        <v>0</v>
      </c>
    </row>
    <row r="253" spans="1:10" ht="12.75" customHeight="1">
      <c r="A253" s="18"/>
      <c r="B253" s="57"/>
      <c r="C253" s="50"/>
      <c r="D253" s="114" t="s">
        <v>125</v>
      </c>
      <c r="E253" s="248">
        <v>0</v>
      </c>
      <c r="F253" s="249">
        <v>0</v>
      </c>
      <c r="G253" s="249">
        <v>0</v>
      </c>
      <c r="H253" s="248">
        <v>0</v>
      </c>
      <c r="I253" s="251">
        <v>0</v>
      </c>
      <c r="J253" s="252">
        <v>0</v>
      </c>
    </row>
    <row r="254" spans="1:10" ht="12.75" customHeight="1">
      <c r="A254" s="18"/>
      <c r="B254" s="57"/>
      <c r="C254" s="50"/>
      <c r="D254" s="114" t="s">
        <v>128</v>
      </c>
      <c r="E254" s="248">
        <v>0</v>
      </c>
      <c r="F254" s="249">
        <v>310000</v>
      </c>
      <c r="G254" s="249">
        <v>167009</v>
      </c>
      <c r="H254" s="248">
        <v>0</v>
      </c>
      <c r="I254" s="251">
        <v>0</v>
      </c>
      <c r="J254" s="252">
        <v>0</v>
      </c>
    </row>
    <row r="255" spans="1:10" ht="12.75" customHeight="1">
      <c r="A255" s="8"/>
      <c r="B255" s="112"/>
      <c r="C255" s="50"/>
      <c r="D255" s="114" t="s">
        <v>126</v>
      </c>
      <c r="E255" s="248">
        <v>0</v>
      </c>
      <c r="F255" s="249">
        <v>0</v>
      </c>
      <c r="G255" s="249">
        <v>0</v>
      </c>
      <c r="H255" s="248">
        <v>0</v>
      </c>
      <c r="I255" s="251">
        <v>0</v>
      </c>
      <c r="J255" s="252">
        <v>0</v>
      </c>
    </row>
    <row r="256" spans="1:10" ht="12.75" customHeight="1">
      <c r="A256" s="66"/>
      <c r="B256" s="97"/>
      <c r="C256" s="97"/>
      <c r="D256" s="498"/>
      <c r="E256" s="448" t="s">
        <v>172</v>
      </c>
      <c r="F256" s="499"/>
      <c r="G256" s="110"/>
      <c r="H256" s="109"/>
      <c r="I256" s="121"/>
      <c r="J256" s="111"/>
    </row>
    <row r="257" spans="1:10" ht="12.75" customHeight="1">
      <c r="A257" s="66"/>
      <c r="B257" s="97"/>
      <c r="C257" s="97"/>
      <c r="D257" s="498"/>
      <c r="E257" s="448"/>
      <c r="F257" s="499"/>
      <c r="G257" s="110"/>
      <c r="H257" s="109"/>
      <c r="I257" s="121"/>
      <c r="J257" s="111"/>
    </row>
    <row r="258" spans="1:10" ht="12.75" customHeight="1">
      <c r="A258" s="70"/>
      <c r="B258" s="71"/>
      <c r="C258" s="70"/>
      <c r="D258" s="72"/>
      <c r="E258" s="75" t="s">
        <v>1</v>
      </c>
      <c r="F258" s="73" t="s">
        <v>61</v>
      </c>
      <c r="G258" s="74" t="s">
        <v>62</v>
      </c>
      <c r="H258" s="75" t="s">
        <v>1</v>
      </c>
      <c r="I258" s="38" t="s">
        <v>63</v>
      </c>
      <c r="J258" s="39"/>
    </row>
    <row r="259" spans="1:10" ht="12.75" customHeight="1">
      <c r="A259" s="76" t="s">
        <v>58</v>
      </c>
      <c r="B259" s="77" t="s">
        <v>59</v>
      </c>
      <c r="C259" s="76" t="s">
        <v>2</v>
      </c>
      <c r="D259" s="78" t="s">
        <v>60</v>
      </c>
      <c r="E259" s="81" t="s">
        <v>159</v>
      </c>
      <c r="F259" s="79" t="s">
        <v>64</v>
      </c>
      <c r="G259" s="80" t="s">
        <v>65</v>
      </c>
      <c r="H259" s="81" t="s">
        <v>181</v>
      </c>
      <c r="I259" s="40"/>
      <c r="J259" s="41"/>
    </row>
    <row r="260" spans="1:10" ht="12.75" customHeight="1">
      <c r="A260" s="82"/>
      <c r="B260" s="83"/>
      <c r="C260" s="82"/>
      <c r="D260" s="84"/>
      <c r="E260" s="87"/>
      <c r="F260" s="85" t="s">
        <v>180</v>
      </c>
      <c r="G260" s="86" t="s">
        <v>66</v>
      </c>
      <c r="H260" s="87"/>
      <c r="I260" s="44" t="s">
        <v>67</v>
      </c>
      <c r="J260" s="42" t="s">
        <v>68</v>
      </c>
    </row>
    <row r="261" spans="1:10" ht="12.75" customHeight="1">
      <c r="A261" s="145">
        <v>1</v>
      </c>
      <c r="B261" s="145">
        <v>2</v>
      </c>
      <c r="C261" s="145">
        <v>3</v>
      </c>
      <c r="D261" s="146">
        <v>4</v>
      </c>
      <c r="E261" s="147">
        <v>5</v>
      </c>
      <c r="F261" s="147">
        <v>6</v>
      </c>
      <c r="G261" s="147">
        <v>7</v>
      </c>
      <c r="H261" s="148">
        <v>8</v>
      </c>
      <c r="I261" s="149">
        <v>9</v>
      </c>
      <c r="J261" s="150">
        <v>10</v>
      </c>
    </row>
    <row r="262" spans="1:10" ht="12.75" customHeight="1">
      <c r="A262" s="178">
        <v>801</v>
      </c>
      <c r="B262" s="178"/>
      <c r="C262" s="175"/>
      <c r="D262" s="175" t="s">
        <v>31</v>
      </c>
      <c r="E262" s="440">
        <f>E263+E264</f>
        <v>16537880.310000002</v>
      </c>
      <c r="F262" s="212">
        <f>F263+F264</f>
        <v>15347812</v>
      </c>
      <c r="G262" s="211">
        <f>G263+G264</f>
        <v>16099764</v>
      </c>
      <c r="H262" s="211">
        <f>H263+H264</f>
        <v>16047498.690000001</v>
      </c>
      <c r="I262" s="214">
        <f aca="true" t="shared" si="19" ref="I262:I268">H262/G262*100</f>
        <v>99.67536598673125</v>
      </c>
      <c r="J262" s="215">
        <f>H262/E262*100</f>
        <v>97.03479762334788</v>
      </c>
    </row>
    <row r="263" spans="1:10" ht="12.75" customHeight="1">
      <c r="A263" s="171"/>
      <c r="B263" s="181"/>
      <c r="C263" s="187"/>
      <c r="D263" s="172" t="s">
        <v>109</v>
      </c>
      <c r="E263" s="213">
        <f>E271+E284+E300+E335+E376+E434+E370+E413</f>
        <v>197067.05</v>
      </c>
      <c r="F263" s="212">
        <f>F271+F284+F300+F335+F376+F434</f>
        <v>150000</v>
      </c>
      <c r="G263" s="211">
        <f>G271+G278+G284+G300+G335+G370+G376+G413+G434</f>
        <v>82490</v>
      </c>
      <c r="H263" s="211">
        <f>H271+H284+H300+H335+H376+H434+H370+H413</f>
        <v>82489.62</v>
      </c>
      <c r="I263" s="214">
        <f t="shared" si="19"/>
        <v>99.99953933810158</v>
      </c>
      <c r="J263" s="215">
        <f aca="true" t="shared" si="20" ref="J263:J268">H263/E263*100</f>
        <v>41.85865673637475</v>
      </c>
    </row>
    <row r="264" spans="1:10" ht="12.75" customHeight="1">
      <c r="A264" s="171"/>
      <c r="B264" s="181"/>
      <c r="C264" s="187"/>
      <c r="D264" s="172" t="s">
        <v>124</v>
      </c>
      <c r="E264" s="308">
        <f>SUM(E265:E268)</f>
        <v>16340813.260000002</v>
      </c>
      <c r="F264" s="212">
        <f>SUM(F265:F268)</f>
        <v>15197812</v>
      </c>
      <c r="G264" s="211">
        <f>SUM(G265:G268)</f>
        <v>16017274</v>
      </c>
      <c r="H264" s="211">
        <f>SUM(H265:H268)</f>
        <v>15965009.070000002</v>
      </c>
      <c r="I264" s="214">
        <f t="shared" si="19"/>
        <v>99.67369647294541</v>
      </c>
      <c r="J264" s="215">
        <f t="shared" si="20"/>
        <v>97.70021121947514</v>
      </c>
    </row>
    <row r="265" spans="1:10" ht="12.75" customHeight="1">
      <c r="A265" s="171"/>
      <c r="B265" s="181"/>
      <c r="C265" s="187"/>
      <c r="D265" s="173" t="s">
        <v>125</v>
      </c>
      <c r="E265" s="441">
        <f>E273+E286+E302+E337+E372+E378+E436+E365+E415</f>
        <v>13198987.600000001</v>
      </c>
      <c r="F265" s="217">
        <f>F273+F286+F302+F337+F372+F378+F436+F365+F415</f>
        <v>11643925</v>
      </c>
      <c r="G265" s="216">
        <f>G273+G286+G302+G337+G372+G378+G436+G365+G415+G280</f>
        <v>12918188</v>
      </c>
      <c r="H265" s="216">
        <f>H273+H286+H302+H337+H372+H378+H436+H365+H415+H280</f>
        <v>12904339.190000001</v>
      </c>
      <c r="I265" s="219">
        <f t="shared" si="19"/>
        <v>99.89279603300402</v>
      </c>
      <c r="J265" s="220">
        <f t="shared" si="20"/>
        <v>97.76764386080642</v>
      </c>
    </row>
    <row r="266" spans="1:10" ht="12.75" customHeight="1">
      <c r="A266" s="171"/>
      <c r="B266" s="181"/>
      <c r="C266" s="187"/>
      <c r="D266" s="173" t="s">
        <v>128</v>
      </c>
      <c r="E266" s="216">
        <f>E274+E287+E303+E338+E373+E379+E437+E366+E416</f>
        <v>2035638.68</v>
      </c>
      <c r="F266" s="217">
        <f>F274+F287+F303+F338+F373+F379+F437+F366+F416</f>
        <v>2496206</v>
      </c>
      <c r="G266" s="216">
        <f>G274+G287+G303+G338+G373+G379+G437+G366+G416+G281</f>
        <v>1862096</v>
      </c>
      <c r="H266" s="216">
        <f>H274+H287+H338+H373+H379+H437+H303+H366+H416+H281</f>
        <v>1823678.8800000004</v>
      </c>
      <c r="I266" s="219">
        <f t="shared" si="19"/>
        <v>97.93688832369547</v>
      </c>
      <c r="J266" s="220">
        <f t="shared" si="20"/>
        <v>89.58755293449231</v>
      </c>
    </row>
    <row r="267" spans="1:10" ht="12.75" customHeight="1">
      <c r="A267" s="171"/>
      <c r="B267" s="181"/>
      <c r="C267" s="187"/>
      <c r="D267" s="173" t="s">
        <v>126</v>
      </c>
      <c r="E267" s="216">
        <f>E275+E304+E339+E374+E438+E288+E367+E417</f>
        <v>97452.98000000001</v>
      </c>
      <c r="F267" s="217">
        <f>F275+F288+F304+F339+F374+F438+F367+F417</f>
        <v>104481</v>
      </c>
      <c r="G267" s="216">
        <f>G275+G288+G304+G339+G374+G438+G367+G417+G282</f>
        <v>134912</v>
      </c>
      <c r="H267" s="216">
        <f>H275+H288+H304+H339+H374+H438+H367+H417+H282</f>
        <v>134913</v>
      </c>
      <c r="I267" s="219">
        <f t="shared" si="19"/>
        <v>100.00074122390892</v>
      </c>
      <c r="J267" s="220">
        <f t="shared" si="20"/>
        <v>138.43907082164137</v>
      </c>
    </row>
    <row r="268" spans="1:10" ht="12.75" customHeight="1">
      <c r="A268" s="174"/>
      <c r="B268" s="183"/>
      <c r="C268" s="187"/>
      <c r="D268" s="173" t="s">
        <v>129</v>
      </c>
      <c r="E268" s="216">
        <f>E289+E305+E340</f>
        <v>1008734</v>
      </c>
      <c r="F268" s="217">
        <f>F289+F305+F340</f>
        <v>953200</v>
      </c>
      <c r="G268" s="216">
        <f>G289+G305+G340</f>
        <v>1102078</v>
      </c>
      <c r="H268" s="216">
        <f>H289+H305+H340</f>
        <v>1102078</v>
      </c>
      <c r="I268" s="219">
        <f t="shared" si="19"/>
        <v>100</v>
      </c>
      <c r="J268" s="220">
        <f t="shared" si="20"/>
        <v>109.2535792389272</v>
      </c>
    </row>
    <row r="269" spans="1:10" ht="12.75" customHeight="1">
      <c r="A269" s="5"/>
      <c r="B269" s="58">
        <v>80102</v>
      </c>
      <c r="C269" s="50"/>
      <c r="D269" s="51" t="s">
        <v>32</v>
      </c>
      <c r="E269" s="199">
        <f>E270</f>
        <v>947866.53</v>
      </c>
      <c r="F269" s="200">
        <f>F270</f>
        <v>1246475</v>
      </c>
      <c r="G269" s="200">
        <f>G270</f>
        <v>987556</v>
      </c>
      <c r="H269" s="199">
        <f>H270</f>
        <v>987556</v>
      </c>
      <c r="I269" s="243">
        <f aca="true" t="shared" si="21" ref="I269:I274">H269/G269*100</f>
        <v>100</v>
      </c>
      <c r="J269" s="244">
        <f aca="true" t="shared" si="22" ref="J269:J275">H269/E269*100</f>
        <v>104.18724248022558</v>
      </c>
    </row>
    <row r="270" spans="1:15" ht="12.75" customHeight="1">
      <c r="A270" s="19"/>
      <c r="B270" s="28"/>
      <c r="C270" s="17"/>
      <c r="D270" s="34" t="s">
        <v>152</v>
      </c>
      <c r="E270" s="302">
        <f>E272</f>
        <v>947866.53</v>
      </c>
      <c r="F270" s="303">
        <f>F272+F271</f>
        <v>1246475</v>
      </c>
      <c r="G270" s="303">
        <f>G272+G271</f>
        <v>987556</v>
      </c>
      <c r="H270" s="302">
        <f>H272+H271</f>
        <v>987556</v>
      </c>
      <c r="I270" s="304">
        <f t="shared" si="21"/>
        <v>100</v>
      </c>
      <c r="J270" s="305">
        <f t="shared" si="22"/>
        <v>104.18724248022558</v>
      </c>
      <c r="M270" s="438"/>
      <c r="N270" s="438"/>
      <c r="O270" s="439"/>
    </row>
    <row r="271" spans="1:15" ht="12.75" customHeight="1">
      <c r="A271" s="19"/>
      <c r="B271" s="28"/>
      <c r="C271" s="17"/>
      <c r="D271" s="88" t="s">
        <v>127</v>
      </c>
      <c r="E271" s="245">
        <v>79103.56</v>
      </c>
      <c r="F271" s="246">
        <v>150000</v>
      </c>
      <c r="G271" s="246">
        <v>36252</v>
      </c>
      <c r="H271" s="245">
        <v>36252.32</v>
      </c>
      <c r="I271" s="243">
        <f>H271/G271*100</f>
        <v>100.00088270991945</v>
      </c>
      <c r="J271" s="244">
        <v>0</v>
      </c>
      <c r="M271" s="438"/>
      <c r="N271" s="438"/>
      <c r="O271" s="439"/>
    </row>
    <row r="272" spans="1:15" ht="12.75" customHeight="1">
      <c r="A272" s="19"/>
      <c r="B272" s="28"/>
      <c r="C272" s="17"/>
      <c r="D272" s="88" t="s">
        <v>123</v>
      </c>
      <c r="E272" s="245">
        <f>SUM(E273:E275)</f>
        <v>947866.53</v>
      </c>
      <c r="F272" s="246">
        <f>F273+F274+F275</f>
        <v>1096475</v>
      </c>
      <c r="G272" s="246">
        <f>SUM(G273:G275)</f>
        <v>951304</v>
      </c>
      <c r="H272" s="245">
        <f>SUM(H273:H275)</f>
        <v>951303.68</v>
      </c>
      <c r="I272" s="243">
        <f t="shared" si="21"/>
        <v>99.99996636196211</v>
      </c>
      <c r="J272" s="244">
        <f t="shared" si="22"/>
        <v>100.36261961903013</v>
      </c>
      <c r="M272" s="438"/>
      <c r="N272" s="438"/>
      <c r="O272" s="439"/>
    </row>
    <row r="273" spans="1:15" ht="12.75" customHeight="1">
      <c r="A273" s="19"/>
      <c r="B273" s="28"/>
      <c r="C273" s="17"/>
      <c r="D273" s="114" t="s">
        <v>125</v>
      </c>
      <c r="E273" s="248">
        <v>805472.28</v>
      </c>
      <c r="F273" s="249">
        <v>913321</v>
      </c>
      <c r="G273" s="249">
        <v>759977</v>
      </c>
      <c r="H273" s="248">
        <v>759976.54</v>
      </c>
      <c r="I273" s="251">
        <f t="shared" si="21"/>
        <v>99.99993947185244</v>
      </c>
      <c r="J273" s="252">
        <f t="shared" si="22"/>
        <v>94.35166906054172</v>
      </c>
      <c r="M273" s="438"/>
      <c r="N273" s="438"/>
      <c r="O273" s="439"/>
    </row>
    <row r="274" spans="1:15" ht="12.75" customHeight="1">
      <c r="A274" s="19"/>
      <c r="B274" s="28"/>
      <c r="C274" s="17"/>
      <c r="D274" s="114" t="s">
        <v>128</v>
      </c>
      <c r="E274" s="248">
        <v>112122.31</v>
      </c>
      <c r="F274" s="249">
        <v>158336</v>
      </c>
      <c r="G274" s="249">
        <v>163257</v>
      </c>
      <c r="H274" s="248">
        <v>163257.01</v>
      </c>
      <c r="I274" s="251">
        <f t="shared" si="21"/>
        <v>100.00000612531164</v>
      </c>
      <c r="J274" s="252">
        <f t="shared" si="22"/>
        <v>145.60617775356218</v>
      </c>
      <c r="M274" s="438"/>
      <c r="N274" s="438"/>
      <c r="O274" s="439"/>
    </row>
    <row r="275" spans="1:15" ht="12.75" customHeight="1">
      <c r="A275" s="19"/>
      <c r="B275" s="28"/>
      <c r="C275" s="17"/>
      <c r="D275" s="114" t="s">
        <v>126</v>
      </c>
      <c r="E275" s="248">
        <v>30271.94</v>
      </c>
      <c r="F275" s="249">
        <v>24818</v>
      </c>
      <c r="G275" s="249">
        <v>28070</v>
      </c>
      <c r="H275" s="248">
        <v>28070.13</v>
      </c>
      <c r="I275" s="251">
        <f>H275/G275*100</f>
        <v>100.00046312789455</v>
      </c>
      <c r="J275" s="252">
        <f t="shared" si="22"/>
        <v>92.72656460074909</v>
      </c>
      <c r="M275" s="438"/>
      <c r="N275" s="438"/>
      <c r="O275" s="439"/>
    </row>
    <row r="276" spans="1:15" ht="12.75" customHeight="1">
      <c r="A276" s="18"/>
      <c r="B276" s="59">
        <v>80105</v>
      </c>
      <c r="C276" s="50"/>
      <c r="D276" s="51" t="s">
        <v>177</v>
      </c>
      <c r="E276" s="199">
        <v>0</v>
      </c>
      <c r="F276" s="200">
        <v>0</v>
      </c>
      <c r="G276" s="200">
        <f>G278+G279</f>
        <v>54971</v>
      </c>
      <c r="H276" s="199">
        <f>H278+H279</f>
        <v>54971</v>
      </c>
      <c r="I276" s="243">
        <f aca="true" t="shared" si="23" ref="I276:I282">H276/G276*100</f>
        <v>100</v>
      </c>
      <c r="J276" s="244">
        <v>0</v>
      </c>
      <c r="M276" s="438"/>
      <c r="N276" s="438"/>
      <c r="O276" s="439"/>
    </row>
    <row r="277" spans="1:15" ht="12.75" customHeight="1">
      <c r="A277" s="18"/>
      <c r="B277" s="16"/>
      <c r="C277" s="17"/>
      <c r="D277" s="34" t="s">
        <v>152</v>
      </c>
      <c r="E277" s="302">
        <v>0</v>
      </c>
      <c r="F277" s="303">
        <v>0</v>
      </c>
      <c r="G277" s="303">
        <f>G279</f>
        <v>54971</v>
      </c>
      <c r="H277" s="302">
        <f>H279</f>
        <v>54971</v>
      </c>
      <c r="I277" s="304">
        <f t="shared" si="23"/>
        <v>100</v>
      </c>
      <c r="J277" s="305">
        <v>0</v>
      </c>
      <c r="M277" s="438"/>
      <c r="N277" s="438"/>
      <c r="O277" s="439"/>
    </row>
    <row r="278" spans="1:15" ht="12.75" customHeight="1">
      <c r="A278" s="18"/>
      <c r="B278" s="16"/>
      <c r="C278" s="17"/>
      <c r="D278" s="88" t="s">
        <v>127</v>
      </c>
      <c r="E278" s="199">
        <v>0</v>
      </c>
      <c r="F278" s="200">
        <v>0</v>
      </c>
      <c r="G278" s="200">
        <v>0</v>
      </c>
      <c r="H278" s="199">
        <v>0</v>
      </c>
      <c r="I278" s="251">
        <v>0</v>
      </c>
      <c r="J278" s="244">
        <v>0</v>
      </c>
      <c r="M278" s="438"/>
      <c r="N278" s="438"/>
      <c r="O278" s="439"/>
    </row>
    <row r="279" spans="1:15" ht="12.75" customHeight="1">
      <c r="A279" s="18"/>
      <c r="B279" s="16"/>
      <c r="C279" s="17"/>
      <c r="D279" s="88" t="s">
        <v>123</v>
      </c>
      <c r="E279" s="199">
        <v>0</v>
      </c>
      <c r="F279" s="200">
        <v>0</v>
      </c>
      <c r="G279" s="200">
        <f>G280+G281+G282</f>
        <v>54971</v>
      </c>
      <c r="H279" s="199">
        <f>H280+H281+H282</f>
        <v>54971</v>
      </c>
      <c r="I279" s="251">
        <f t="shared" si="23"/>
        <v>100</v>
      </c>
      <c r="J279" s="244">
        <v>0</v>
      </c>
      <c r="M279" s="438"/>
      <c r="N279" s="438"/>
      <c r="O279" s="439"/>
    </row>
    <row r="280" spans="1:15" ht="12.75" customHeight="1">
      <c r="A280" s="18"/>
      <c r="B280" s="16"/>
      <c r="C280" s="17"/>
      <c r="D280" s="114" t="s">
        <v>125</v>
      </c>
      <c r="E280" s="248">
        <v>0</v>
      </c>
      <c r="F280" s="249">
        <v>0</v>
      </c>
      <c r="G280" s="249">
        <v>40933</v>
      </c>
      <c r="H280" s="248">
        <v>40932.1</v>
      </c>
      <c r="I280" s="251">
        <f t="shared" si="23"/>
        <v>99.99780128502674</v>
      </c>
      <c r="J280" s="252">
        <v>0</v>
      </c>
      <c r="M280" s="438"/>
      <c r="N280" s="438"/>
      <c r="O280" s="439"/>
    </row>
    <row r="281" spans="1:15" ht="12.75" customHeight="1">
      <c r="A281" s="18"/>
      <c r="B281" s="16"/>
      <c r="C281" s="17"/>
      <c r="D281" s="114" t="s">
        <v>128</v>
      </c>
      <c r="E281" s="248">
        <v>0</v>
      </c>
      <c r="F281" s="249">
        <v>0</v>
      </c>
      <c r="G281" s="249">
        <v>12678</v>
      </c>
      <c r="H281" s="248">
        <v>12678.6</v>
      </c>
      <c r="I281" s="251">
        <f t="shared" si="23"/>
        <v>100.00473260766682</v>
      </c>
      <c r="J281" s="252">
        <v>0</v>
      </c>
      <c r="M281" s="438"/>
      <c r="N281" s="438"/>
      <c r="O281" s="439"/>
    </row>
    <row r="282" spans="1:15" ht="12.75" customHeight="1">
      <c r="A282" s="18"/>
      <c r="B282" s="104"/>
      <c r="C282" s="17"/>
      <c r="D282" s="114" t="s">
        <v>126</v>
      </c>
      <c r="E282" s="248">
        <v>0</v>
      </c>
      <c r="F282" s="249">
        <v>0</v>
      </c>
      <c r="G282" s="249">
        <v>1360</v>
      </c>
      <c r="H282" s="248">
        <v>1360.3</v>
      </c>
      <c r="I282" s="251">
        <f t="shared" si="23"/>
        <v>100.02205882352942</v>
      </c>
      <c r="J282" s="252">
        <v>0</v>
      </c>
      <c r="M282" s="438"/>
      <c r="N282" s="438"/>
      <c r="O282" s="439"/>
    </row>
    <row r="283" spans="1:10" ht="12.75" customHeight="1">
      <c r="A283" s="18"/>
      <c r="B283" s="59">
        <v>80111</v>
      </c>
      <c r="C283" s="50"/>
      <c r="D283" s="51" t="s">
        <v>33</v>
      </c>
      <c r="E283" s="245">
        <f>E284+E285</f>
        <v>1678867.52</v>
      </c>
      <c r="F283" s="200">
        <f>F285</f>
        <v>1410637</v>
      </c>
      <c r="G283" s="200">
        <f>G285+G284</f>
        <v>1768531</v>
      </c>
      <c r="H283" s="199">
        <f>H285+H284</f>
        <v>1768530.41</v>
      </c>
      <c r="I283" s="243">
        <f>H283/G283*100</f>
        <v>99.9999666389789</v>
      </c>
      <c r="J283" s="244">
        <f>H283/E283*100</f>
        <v>105.3406769105879</v>
      </c>
    </row>
    <row r="284" spans="1:10" ht="12.75" customHeight="1">
      <c r="A284" s="18"/>
      <c r="B284" s="57"/>
      <c r="C284" s="50"/>
      <c r="D284" s="88" t="s">
        <v>127</v>
      </c>
      <c r="E284" s="245">
        <v>0</v>
      </c>
      <c r="F284" s="246">
        <f>F291</f>
        <v>0</v>
      </c>
      <c r="G284" s="246">
        <f>G291</f>
        <v>4837</v>
      </c>
      <c r="H284" s="245">
        <f>H291</f>
        <v>4836.68</v>
      </c>
      <c r="I284" s="243">
        <f>H284/G284*100</f>
        <v>99.99338432912963</v>
      </c>
      <c r="J284" s="244">
        <v>0</v>
      </c>
    </row>
    <row r="285" spans="1:10" ht="12.75" customHeight="1">
      <c r="A285" s="18"/>
      <c r="B285" s="57"/>
      <c r="C285" s="50"/>
      <c r="D285" s="88" t="s">
        <v>123</v>
      </c>
      <c r="E285" s="245">
        <f>SUM(E286:E289)</f>
        <v>1678867.52</v>
      </c>
      <c r="F285" s="246">
        <f>F286+F287+F288+F289</f>
        <v>1410637</v>
      </c>
      <c r="G285" s="246">
        <f>SUM(G286:G289)</f>
        <v>1763694</v>
      </c>
      <c r="H285" s="245">
        <f>SUM(H286:H289)</f>
        <v>1763693.73</v>
      </c>
      <c r="I285" s="243">
        <f aca="true" t="shared" si="24" ref="I285:I290">H285/G285*100</f>
        <v>99.99998469122194</v>
      </c>
      <c r="J285" s="244">
        <f aca="true" t="shared" si="25" ref="J285:J290">H285/E285*100</f>
        <v>105.05258509021604</v>
      </c>
    </row>
    <row r="286" spans="1:10" ht="12.75" customHeight="1">
      <c r="A286" s="18"/>
      <c r="B286" s="57"/>
      <c r="C286" s="50"/>
      <c r="D286" s="114" t="s">
        <v>125</v>
      </c>
      <c r="E286" s="248">
        <f>E293</f>
        <v>756728.57</v>
      </c>
      <c r="F286" s="249">
        <f>F293</f>
        <v>605252</v>
      </c>
      <c r="G286" s="249">
        <f>G293</f>
        <v>792650</v>
      </c>
      <c r="H286" s="248">
        <f>H293</f>
        <v>792649.75</v>
      </c>
      <c r="I286" s="309">
        <f t="shared" si="24"/>
        <v>99.99996846022835</v>
      </c>
      <c r="J286" s="294">
        <f t="shared" si="25"/>
        <v>104.74690416406507</v>
      </c>
    </row>
    <row r="287" spans="1:10" ht="12.75" customHeight="1">
      <c r="A287" s="18"/>
      <c r="B287" s="57"/>
      <c r="C287" s="50"/>
      <c r="D287" s="114" t="s">
        <v>128</v>
      </c>
      <c r="E287" s="248">
        <f>E294+E298</f>
        <v>63168.049999999996</v>
      </c>
      <c r="F287" s="249">
        <f>F294</f>
        <v>32946</v>
      </c>
      <c r="G287" s="249">
        <f>G294+G298</f>
        <v>55074</v>
      </c>
      <c r="H287" s="248">
        <f>H294+H298</f>
        <v>55073.840000000004</v>
      </c>
      <c r="I287" s="309">
        <f t="shared" si="24"/>
        <v>99.99970948178814</v>
      </c>
      <c r="J287" s="294">
        <f t="shared" si="25"/>
        <v>87.18622784778066</v>
      </c>
    </row>
    <row r="288" spans="1:10" ht="12.75" customHeight="1">
      <c r="A288" s="18"/>
      <c r="B288" s="57"/>
      <c r="C288" s="50"/>
      <c r="D288" s="114" t="s">
        <v>126</v>
      </c>
      <c r="E288" s="248">
        <f>E295</f>
        <v>28741.9</v>
      </c>
      <c r="F288" s="249">
        <f>F295</f>
        <v>30226</v>
      </c>
      <c r="G288" s="249">
        <f>G295</f>
        <v>26997</v>
      </c>
      <c r="H288" s="248">
        <f>H295</f>
        <v>26997.14</v>
      </c>
      <c r="I288" s="309">
        <f t="shared" si="24"/>
        <v>100.00051857613809</v>
      </c>
      <c r="J288" s="294">
        <f t="shared" si="25"/>
        <v>93.92955928452885</v>
      </c>
    </row>
    <row r="289" spans="1:10" ht="12.75" customHeight="1">
      <c r="A289" s="18"/>
      <c r="B289" s="57"/>
      <c r="C289" s="50"/>
      <c r="D289" s="114" t="s">
        <v>129</v>
      </c>
      <c r="E289" s="248">
        <f>E297</f>
        <v>830229</v>
      </c>
      <c r="F289" s="249">
        <f>F297</f>
        <v>742213</v>
      </c>
      <c r="G289" s="249">
        <f>G297</f>
        <v>888973</v>
      </c>
      <c r="H289" s="248">
        <f>H297</f>
        <v>888973</v>
      </c>
      <c r="I289" s="309">
        <f t="shared" si="24"/>
        <v>100</v>
      </c>
      <c r="J289" s="294">
        <f t="shared" si="25"/>
        <v>107.07563816730084</v>
      </c>
    </row>
    <row r="290" spans="1:10" ht="12.75" customHeight="1">
      <c r="A290" s="18"/>
      <c r="B290" s="16"/>
      <c r="C290" s="17"/>
      <c r="D290" s="34" t="s">
        <v>152</v>
      </c>
      <c r="E290" s="232">
        <f>E291+E292</f>
        <v>840388.74</v>
      </c>
      <c r="F290" s="233">
        <f>F292</f>
        <v>668424</v>
      </c>
      <c r="G290" s="233">
        <f>G292+G291</f>
        <v>870308</v>
      </c>
      <c r="H290" s="232">
        <f>H292+H291</f>
        <v>870307.7200000001</v>
      </c>
      <c r="I290" s="234">
        <f t="shared" si="24"/>
        <v>99.99996782748177</v>
      </c>
      <c r="J290" s="235">
        <f t="shared" si="25"/>
        <v>103.56013575336578</v>
      </c>
    </row>
    <row r="291" spans="1:10" ht="12.75" customHeight="1">
      <c r="A291" s="18"/>
      <c r="B291" s="16"/>
      <c r="C291" s="17"/>
      <c r="D291" s="88" t="s">
        <v>127</v>
      </c>
      <c r="E291" s="245">
        <v>0</v>
      </c>
      <c r="F291" s="246">
        <v>0</v>
      </c>
      <c r="G291" s="246">
        <v>4837</v>
      </c>
      <c r="H291" s="245">
        <v>4836.68</v>
      </c>
      <c r="I291" s="243">
        <f>H291/G291*100</f>
        <v>99.99338432912963</v>
      </c>
      <c r="J291" s="244">
        <v>0</v>
      </c>
    </row>
    <row r="292" spans="1:10" ht="12.75" customHeight="1">
      <c r="A292" s="18"/>
      <c r="B292" s="16"/>
      <c r="C292" s="17"/>
      <c r="D292" s="88" t="s">
        <v>123</v>
      </c>
      <c r="E292" s="245">
        <f>SUM(E293:E295)</f>
        <v>840388.74</v>
      </c>
      <c r="F292" s="246">
        <f>F293+F294+F295</f>
        <v>668424</v>
      </c>
      <c r="G292" s="246">
        <f>SUM(G293:G295)</f>
        <v>865471</v>
      </c>
      <c r="H292" s="245">
        <f>SUM(H293:H295)</f>
        <v>865471.04</v>
      </c>
      <c r="I292" s="243">
        <f aca="true" t="shared" si="26" ref="I292:I299">H292/G292*100</f>
        <v>100.00000462176087</v>
      </c>
      <c r="J292" s="244">
        <f aca="true" t="shared" si="27" ref="J292:J297">H292/E292*100</f>
        <v>102.9846068618197</v>
      </c>
    </row>
    <row r="293" spans="1:10" ht="12.75" customHeight="1">
      <c r="A293" s="18"/>
      <c r="B293" s="16"/>
      <c r="C293" s="17"/>
      <c r="D293" s="129" t="s">
        <v>125</v>
      </c>
      <c r="E293" s="238">
        <v>756728.57</v>
      </c>
      <c r="F293" s="239">
        <v>605252</v>
      </c>
      <c r="G293" s="239">
        <v>792650</v>
      </c>
      <c r="H293" s="238">
        <v>792649.75</v>
      </c>
      <c r="I293" s="240">
        <f t="shared" si="26"/>
        <v>99.99996846022835</v>
      </c>
      <c r="J293" s="241">
        <f t="shared" si="27"/>
        <v>104.74690416406507</v>
      </c>
    </row>
    <row r="294" spans="1:10" ht="12.75" customHeight="1">
      <c r="A294" s="18"/>
      <c r="B294" s="16"/>
      <c r="C294" s="17"/>
      <c r="D294" s="129" t="s">
        <v>128</v>
      </c>
      <c r="E294" s="238">
        <v>54918.27</v>
      </c>
      <c r="F294" s="239">
        <v>32946</v>
      </c>
      <c r="G294" s="239">
        <v>45824</v>
      </c>
      <c r="H294" s="238">
        <v>45824.15</v>
      </c>
      <c r="I294" s="240">
        <f t="shared" si="26"/>
        <v>100.00032733938549</v>
      </c>
      <c r="J294" s="241">
        <f t="shared" si="27"/>
        <v>83.44062913853624</v>
      </c>
    </row>
    <row r="295" spans="1:10" ht="12.75" customHeight="1">
      <c r="A295" s="18"/>
      <c r="B295" s="16"/>
      <c r="C295" s="17"/>
      <c r="D295" s="129" t="s">
        <v>126</v>
      </c>
      <c r="E295" s="238">
        <v>28741.9</v>
      </c>
      <c r="F295" s="239">
        <v>30226</v>
      </c>
      <c r="G295" s="239">
        <v>26997</v>
      </c>
      <c r="H295" s="238">
        <v>26997.14</v>
      </c>
      <c r="I295" s="240">
        <f t="shared" si="26"/>
        <v>100.00051857613809</v>
      </c>
      <c r="J295" s="241">
        <f t="shared" si="27"/>
        <v>93.92955928452885</v>
      </c>
    </row>
    <row r="296" spans="1:10" ht="12.75" customHeight="1">
      <c r="A296" s="18"/>
      <c r="B296" s="19"/>
      <c r="C296" s="20"/>
      <c r="D296" s="127" t="s">
        <v>135</v>
      </c>
      <c r="E296" s="232">
        <f>E297</f>
        <v>830229</v>
      </c>
      <c r="F296" s="232">
        <f>F297</f>
        <v>742213</v>
      </c>
      <c r="G296" s="232">
        <f>G297</f>
        <v>888973</v>
      </c>
      <c r="H296" s="232">
        <f>H297</f>
        <v>888973</v>
      </c>
      <c r="I296" s="234">
        <f t="shared" si="26"/>
        <v>100</v>
      </c>
      <c r="J296" s="235">
        <f t="shared" si="27"/>
        <v>107.07563816730084</v>
      </c>
    </row>
    <row r="297" spans="1:10" ht="12.75" customHeight="1">
      <c r="A297" s="18"/>
      <c r="B297" s="19"/>
      <c r="C297" s="20"/>
      <c r="D297" s="108" t="s">
        <v>129</v>
      </c>
      <c r="E297" s="207">
        <v>830229</v>
      </c>
      <c r="F297" s="207">
        <v>742213</v>
      </c>
      <c r="G297" s="207">
        <v>888973</v>
      </c>
      <c r="H297" s="207">
        <v>888973</v>
      </c>
      <c r="I297" s="297">
        <f t="shared" si="26"/>
        <v>100</v>
      </c>
      <c r="J297" s="298">
        <f t="shared" si="27"/>
        <v>107.07563816730084</v>
      </c>
    </row>
    <row r="298" spans="1:10" ht="12.75" customHeight="1">
      <c r="A298" s="18"/>
      <c r="B298" s="9"/>
      <c r="C298" s="20"/>
      <c r="D298" s="126" t="s">
        <v>128</v>
      </c>
      <c r="E298" s="207">
        <v>8249.78</v>
      </c>
      <c r="F298" s="207">
        <v>0</v>
      </c>
      <c r="G298" s="207">
        <v>9250</v>
      </c>
      <c r="H298" s="207">
        <v>9249.69</v>
      </c>
      <c r="I298" s="297">
        <f>H298/G298*100</f>
        <v>99.99664864864866</v>
      </c>
      <c r="J298" s="298">
        <v>0</v>
      </c>
    </row>
    <row r="299" spans="1:10" ht="12.75" customHeight="1">
      <c r="A299" s="15"/>
      <c r="B299" s="59">
        <v>80120</v>
      </c>
      <c r="C299" s="50"/>
      <c r="D299" s="51" t="s">
        <v>34</v>
      </c>
      <c r="E299" s="245">
        <f>E300+E301</f>
        <v>3621056.16</v>
      </c>
      <c r="F299" s="200">
        <f>F301</f>
        <v>3016652</v>
      </c>
      <c r="G299" s="242">
        <f>G300+G301</f>
        <v>3793357</v>
      </c>
      <c r="H299" s="199">
        <f>H300+H301</f>
        <v>3789571.4</v>
      </c>
      <c r="I299" s="243">
        <f t="shared" si="26"/>
        <v>99.90020448905811</v>
      </c>
      <c r="J299" s="244">
        <f aca="true" t="shared" si="28" ref="J299:J305">H299/E299*100</f>
        <v>104.65375936063911</v>
      </c>
    </row>
    <row r="300" spans="1:10" ht="12.75" customHeight="1">
      <c r="A300" s="15"/>
      <c r="B300" s="57"/>
      <c r="C300" s="50"/>
      <c r="D300" s="88" t="s">
        <v>127</v>
      </c>
      <c r="E300" s="245">
        <f>E307+E313</f>
        <v>0</v>
      </c>
      <c r="F300" s="246">
        <v>0</v>
      </c>
      <c r="G300" s="247">
        <f>G313</f>
        <v>0</v>
      </c>
      <c r="H300" s="245">
        <v>0</v>
      </c>
      <c r="I300" s="243">
        <v>0</v>
      </c>
      <c r="J300" s="244">
        <v>0</v>
      </c>
    </row>
    <row r="301" spans="1:10" ht="12.75" customHeight="1">
      <c r="A301" s="15"/>
      <c r="B301" s="57"/>
      <c r="C301" s="50"/>
      <c r="D301" s="88" t="s">
        <v>123</v>
      </c>
      <c r="E301" s="245">
        <f>SUM(E302:E305)</f>
        <v>3621056.16</v>
      </c>
      <c r="F301" s="246">
        <f>F302+F303+F304+F305</f>
        <v>3016652</v>
      </c>
      <c r="G301" s="247">
        <f>SUM(G302:G305)</f>
        <v>3793357</v>
      </c>
      <c r="H301" s="245">
        <f>SUM(H302:H305)</f>
        <v>3789571.4</v>
      </c>
      <c r="I301" s="243">
        <f>H301/G301*100</f>
        <v>99.90020448905811</v>
      </c>
      <c r="J301" s="244">
        <f t="shared" si="28"/>
        <v>104.65375936063911</v>
      </c>
    </row>
    <row r="302" spans="1:10" ht="12.75" customHeight="1">
      <c r="A302" s="15"/>
      <c r="B302" s="57"/>
      <c r="C302" s="50"/>
      <c r="D302" s="114" t="s">
        <v>125</v>
      </c>
      <c r="E302" s="312">
        <f>E309+E315+E329</f>
        <v>3048673.99</v>
      </c>
      <c r="F302" s="292">
        <f>F315+F329+F309</f>
        <v>2493935</v>
      </c>
      <c r="G302" s="310">
        <f aca="true" t="shared" si="29" ref="G302:H304">G309+G315+G329</f>
        <v>3162257</v>
      </c>
      <c r="H302" s="291">
        <f t="shared" si="29"/>
        <v>3158470.88</v>
      </c>
      <c r="I302" s="309">
        <f>H302/G302*100</f>
        <v>99.88027159082895</v>
      </c>
      <c r="J302" s="294">
        <f t="shared" si="28"/>
        <v>103.60146379574024</v>
      </c>
    </row>
    <row r="303" spans="1:10" ht="12.75" customHeight="1">
      <c r="A303" s="15"/>
      <c r="B303" s="57"/>
      <c r="C303" s="50"/>
      <c r="D303" s="114" t="s">
        <v>128</v>
      </c>
      <c r="E303" s="291">
        <f>E310+E316+E330</f>
        <v>484823.75</v>
      </c>
      <c r="F303" s="292">
        <f>F310+F316+F330</f>
        <v>422251</v>
      </c>
      <c r="G303" s="310">
        <f t="shared" si="29"/>
        <v>488726</v>
      </c>
      <c r="H303" s="291">
        <f t="shared" si="29"/>
        <v>488726.84</v>
      </c>
      <c r="I303" s="309">
        <f>H303/G303*100</f>
        <v>100.0001718754476</v>
      </c>
      <c r="J303" s="294">
        <f t="shared" si="28"/>
        <v>100.80505338280147</v>
      </c>
    </row>
    <row r="304" spans="1:10" ht="12.75" customHeight="1">
      <c r="A304" s="15"/>
      <c r="B304" s="57"/>
      <c r="C304" s="50"/>
      <c r="D304" s="114" t="s">
        <v>126</v>
      </c>
      <c r="E304" s="291">
        <f>E311+E317+E331</f>
        <v>6533.42</v>
      </c>
      <c r="F304" s="292">
        <f>F311+F317+F331</f>
        <v>6693</v>
      </c>
      <c r="G304" s="310">
        <f t="shared" si="29"/>
        <v>41170</v>
      </c>
      <c r="H304" s="291">
        <f t="shared" si="29"/>
        <v>41169.68</v>
      </c>
      <c r="I304" s="309">
        <f>H304/G304*100</f>
        <v>99.99922273500121</v>
      </c>
      <c r="J304" s="294">
        <f t="shared" si="28"/>
        <v>630.1398042679025</v>
      </c>
    </row>
    <row r="305" spans="1:10" ht="12.75" customHeight="1">
      <c r="A305" s="15"/>
      <c r="B305" s="57"/>
      <c r="C305" s="50"/>
      <c r="D305" s="114" t="s">
        <v>129</v>
      </c>
      <c r="E305" s="291">
        <v>81025</v>
      </c>
      <c r="F305" s="292">
        <f>F333</f>
        <v>93773</v>
      </c>
      <c r="G305" s="310">
        <f>G333</f>
        <v>101204</v>
      </c>
      <c r="H305" s="291">
        <f>H333</f>
        <v>101204</v>
      </c>
      <c r="I305" s="309">
        <f>H305/G305*100</f>
        <v>100</v>
      </c>
      <c r="J305" s="294">
        <f t="shared" si="28"/>
        <v>124.90465905584696</v>
      </c>
    </row>
    <row r="306" spans="1:10" ht="12.75" customHeight="1">
      <c r="A306" s="18"/>
      <c r="B306" s="19"/>
      <c r="C306" s="31"/>
      <c r="D306" s="127" t="s">
        <v>117</v>
      </c>
      <c r="E306" s="232">
        <f>E307+E308</f>
        <v>1073856</v>
      </c>
      <c r="F306" s="233">
        <f>F308</f>
        <v>785456</v>
      </c>
      <c r="G306" s="233">
        <f>G308</f>
        <v>1239900</v>
      </c>
      <c r="H306" s="232">
        <f>H308</f>
        <v>1239900</v>
      </c>
      <c r="I306" s="234">
        <f aca="true" t="shared" si="30" ref="I306:I311">H306/G306*100</f>
        <v>100</v>
      </c>
      <c r="J306" s="235">
        <f>H306/E306*100</f>
        <v>115.46240836760235</v>
      </c>
    </row>
    <row r="307" spans="1:10" ht="12.75" customHeight="1">
      <c r="A307" s="18"/>
      <c r="B307" s="19"/>
      <c r="C307" s="31"/>
      <c r="D307" s="88" t="s">
        <v>127</v>
      </c>
      <c r="E307" s="199">
        <v>0</v>
      </c>
      <c r="F307" s="200">
        <v>0</v>
      </c>
      <c r="G307" s="200">
        <v>0</v>
      </c>
      <c r="H307" s="199">
        <v>0</v>
      </c>
      <c r="I307" s="311">
        <v>0</v>
      </c>
      <c r="J307" s="299">
        <v>0</v>
      </c>
    </row>
    <row r="308" spans="1:10" ht="12.75" customHeight="1">
      <c r="A308" s="18"/>
      <c r="B308" s="19"/>
      <c r="C308" s="31"/>
      <c r="D308" s="88" t="s">
        <v>123</v>
      </c>
      <c r="E308" s="203">
        <f>SUM(E309:E311)</f>
        <v>1073856</v>
      </c>
      <c r="F308" s="204">
        <f>F309+F310+F311</f>
        <v>785456</v>
      </c>
      <c r="G308" s="204">
        <f>SUM(G309:G311)</f>
        <v>1239900</v>
      </c>
      <c r="H308" s="203">
        <f>SUM(H309:H311)</f>
        <v>1239900</v>
      </c>
      <c r="I308" s="236">
        <f t="shared" si="30"/>
        <v>100</v>
      </c>
      <c r="J308" s="237">
        <f>H308/E308*100</f>
        <v>115.46240836760235</v>
      </c>
    </row>
    <row r="309" spans="1:10" ht="12.75" customHeight="1">
      <c r="A309" s="18"/>
      <c r="B309" s="19"/>
      <c r="C309" s="31"/>
      <c r="D309" s="129" t="s">
        <v>125</v>
      </c>
      <c r="E309" s="238">
        <v>939980.01</v>
      </c>
      <c r="F309" s="239">
        <v>660656</v>
      </c>
      <c r="G309" s="239">
        <v>1063980</v>
      </c>
      <c r="H309" s="238">
        <v>1063979.5</v>
      </c>
      <c r="I309" s="240">
        <f t="shared" si="30"/>
        <v>99.99995300663547</v>
      </c>
      <c r="J309" s="241">
        <f>H309/E309*100</f>
        <v>113.19171564084644</v>
      </c>
    </row>
    <row r="310" spans="1:10" ht="12.75" customHeight="1">
      <c r="A310" s="18"/>
      <c r="B310" s="19"/>
      <c r="C310" s="31"/>
      <c r="D310" s="129" t="s">
        <v>128</v>
      </c>
      <c r="E310" s="238">
        <v>132476</v>
      </c>
      <c r="F310" s="239">
        <v>120800</v>
      </c>
      <c r="G310" s="239">
        <v>139694</v>
      </c>
      <c r="H310" s="238">
        <v>139694.5</v>
      </c>
      <c r="I310" s="240">
        <f t="shared" si="30"/>
        <v>100.00035792517932</v>
      </c>
      <c r="J310" s="241">
        <f>H310/E310*100</f>
        <v>105.44891150095113</v>
      </c>
    </row>
    <row r="311" spans="1:10" ht="12.75" customHeight="1">
      <c r="A311" s="18"/>
      <c r="B311" s="19"/>
      <c r="C311" s="31"/>
      <c r="D311" s="129" t="s">
        <v>126</v>
      </c>
      <c r="E311" s="238">
        <v>1399.99</v>
      </c>
      <c r="F311" s="239">
        <v>4000</v>
      </c>
      <c r="G311" s="239">
        <v>36226</v>
      </c>
      <c r="H311" s="238">
        <v>36226</v>
      </c>
      <c r="I311" s="240">
        <f t="shared" si="30"/>
        <v>100</v>
      </c>
      <c r="J311" s="290">
        <f>H311/E311*100</f>
        <v>2587.5899113565097</v>
      </c>
    </row>
    <row r="312" spans="1:10" ht="12.75" customHeight="1">
      <c r="A312" s="30"/>
      <c r="B312" s="32"/>
      <c r="C312" s="123"/>
      <c r="D312" s="127" t="s">
        <v>79</v>
      </c>
      <c r="E312" s="232">
        <f>E314+E313</f>
        <v>2360275.16</v>
      </c>
      <c r="F312" s="233">
        <f>F314</f>
        <v>2024549</v>
      </c>
      <c r="G312" s="233">
        <f>G314+G313</f>
        <v>2339379</v>
      </c>
      <c r="H312" s="232">
        <f>H314+H313</f>
        <v>2335593.4</v>
      </c>
      <c r="I312" s="234">
        <f>H312/G312*100</f>
        <v>99.83817927749202</v>
      </c>
      <c r="J312" s="235">
        <f>H312/E312*100</f>
        <v>98.95428463518634</v>
      </c>
    </row>
    <row r="313" spans="1:10" ht="12.75" customHeight="1">
      <c r="A313" s="30"/>
      <c r="B313" s="32"/>
      <c r="C313" s="31"/>
      <c r="D313" s="88" t="s">
        <v>127</v>
      </c>
      <c r="E313" s="199">
        <v>0</v>
      </c>
      <c r="F313" s="200">
        <v>0</v>
      </c>
      <c r="G313" s="200">
        <v>0</v>
      </c>
      <c r="H313" s="199">
        <v>0</v>
      </c>
      <c r="I313" s="311">
        <v>0</v>
      </c>
      <c r="J313" s="299">
        <v>0</v>
      </c>
    </row>
    <row r="314" spans="1:10" ht="12.75" customHeight="1">
      <c r="A314" s="30"/>
      <c r="B314" s="32"/>
      <c r="C314" s="31"/>
      <c r="D314" s="88" t="s">
        <v>123</v>
      </c>
      <c r="E314" s="203">
        <f>SUM(E315:E317)</f>
        <v>2360275.16</v>
      </c>
      <c r="F314" s="204">
        <f>F315+F316+F317</f>
        <v>2024549</v>
      </c>
      <c r="G314" s="204">
        <f>SUM(G315:G317)</f>
        <v>2339379</v>
      </c>
      <c r="H314" s="203">
        <f>SUM(H315:H317)</f>
        <v>2335593.4</v>
      </c>
      <c r="I314" s="236">
        <f>H314/G314*100</f>
        <v>99.83817927749202</v>
      </c>
      <c r="J314" s="237">
        <f>H314/E314*100</f>
        <v>98.95428463518634</v>
      </c>
    </row>
    <row r="315" spans="1:10" ht="12.75" customHeight="1">
      <c r="A315" s="30"/>
      <c r="B315" s="32"/>
      <c r="C315" s="31"/>
      <c r="D315" s="129" t="s">
        <v>125</v>
      </c>
      <c r="E315" s="238">
        <v>2011013.98</v>
      </c>
      <c r="F315" s="239">
        <v>1727919</v>
      </c>
      <c r="G315" s="239">
        <v>1992917</v>
      </c>
      <c r="H315" s="238">
        <v>1989131.38</v>
      </c>
      <c r="I315" s="240">
        <f>H315/G315*100</f>
        <v>99.8100462788967</v>
      </c>
      <c r="J315" s="241">
        <f>H315/E315*100</f>
        <v>98.9118623630851</v>
      </c>
    </row>
    <row r="316" spans="1:10" ht="12.75" customHeight="1">
      <c r="A316" s="30"/>
      <c r="B316" s="32"/>
      <c r="C316" s="31"/>
      <c r="D316" s="129" t="s">
        <v>128</v>
      </c>
      <c r="E316" s="238">
        <v>344127.75</v>
      </c>
      <c r="F316" s="239">
        <v>293937</v>
      </c>
      <c r="G316" s="239">
        <v>341518</v>
      </c>
      <c r="H316" s="238">
        <v>341518.34</v>
      </c>
      <c r="I316" s="240">
        <f>H316/G316*100</f>
        <v>100.00009955551393</v>
      </c>
      <c r="J316" s="241">
        <f>H316/E316*100</f>
        <v>99.24173217649552</v>
      </c>
    </row>
    <row r="317" spans="1:10" ht="12.75" customHeight="1">
      <c r="A317" s="490"/>
      <c r="B317" s="125"/>
      <c r="C317" s="31"/>
      <c r="D317" s="129" t="s">
        <v>126</v>
      </c>
      <c r="E317" s="238">
        <v>5133.43</v>
      </c>
      <c r="F317" s="239">
        <v>2693</v>
      </c>
      <c r="G317" s="239">
        <v>4944</v>
      </c>
      <c r="H317" s="238">
        <v>4943.68</v>
      </c>
      <c r="I317" s="240">
        <f>H317/G317*100</f>
        <v>99.99352750809062</v>
      </c>
      <c r="J317" s="241">
        <f>H317/E317*100</f>
        <v>96.30364103533115</v>
      </c>
    </row>
    <row r="318" spans="1:10" ht="12.75" customHeight="1">
      <c r="A318" s="124"/>
      <c r="B318" s="124"/>
      <c r="C318" s="124"/>
      <c r="D318" s="133"/>
      <c r="E318" s="443"/>
      <c r="F318" s="444"/>
      <c r="G318" s="444"/>
      <c r="H318" s="443"/>
      <c r="I318" s="445"/>
      <c r="J318" s="446"/>
    </row>
    <row r="319" spans="1:10" ht="12.75" customHeight="1">
      <c r="A319" s="124"/>
      <c r="B319" s="124"/>
      <c r="C319" s="124"/>
      <c r="D319" s="133"/>
      <c r="E319" s="443"/>
      <c r="F319" s="444"/>
      <c r="G319" s="444"/>
      <c r="H319" s="443"/>
      <c r="I319" s="445"/>
      <c r="J319" s="446"/>
    </row>
    <row r="320" spans="1:10" ht="12.75" customHeight="1">
      <c r="A320" s="124"/>
      <c r="B320" s="124"/>
      <c r="C320" s="124"/>
      <c r="D320" s="133"/>
      <c r="E320" s="448" t="s">
        <v>184</v>
      </c>
      <c r="F320" s="444"/>
      <c r="G320" s="444"/>
      <c r="H320" s="443"/>
      <c r="I320" s="445"/>
      <c r="J320" s="446"/>
    </row>
    <row r="321" spans="1:10" ht="12.75" customHeight="1">
      <c r="A321" s="124"/>
      <c r="B321" s="124"/>
      <c r="C321" s="124"/>
      <c r="D321" s="133"/>
      <c r="E321" s="443"/>
      <c r="F321" s="444"/>
      <c r="G321" s="444"/>
      <c r="H321" s="443"/>
      <c r="I321" s="445"/>
      <c r="J321" s="446"/>
    </row>
    <row r="322" spans="1:10" ht="12.75" customHeight="1">
      <c r="A322" s="70"/>
      <c r="B322" s="71"/>
      <c r="C322" s="70"/>
      <c r="D322" s="72"/>
      <c r="E322" s="75" t="s">
        <v>1</v>
      </c>
      <c r="F322" s="73" t="s">
        <v>61</v>
      </c>
      <c r="G322" s="74" t="s">
        <v>62</v>
      </c>
      <c r="H322" s="75" t="s">
        <v>1</v>
      </c>
      <c r="I322" s="38" t="s">
        <v>63</v>
      </c>
      <c r="J322" s="39"/>
    </row>
    <row r="323" spans="1:10" ht="12.75" customHeight="1">
      <c r="A323" s="76" t="s">
        <v>58</v>
      </c>
      <c r="B323" s="77" t="s">
        <v>59</v>
      </c>
      <c r="C323" s="76" t="s">
        <v>2</v>
      </c>
      <c r="D323" s="78" t="s">
        <v>60</v>
      </c>
      <c r="E323" s="81" t="s">
        <v>159</v>
      </c>
      <c r="F323" s="79" t="s">
        <v>64</v>
      </c>
      <c r="G323" s="80" t="s">
        <v>65</v>
      </c>
      <c r="H323" s="81" t="s">
        <v>181</v>
      </c>
      <c r="I323" s="40"/>
      <c r="J323" s="41"/>
    </row>
    <row r="324" spans="1:10" ht="12.75" customHeight="1">
      <c r="A324" s="82"/>
      <c r="B324" s="83"/>
      <c r="C324" s="82"/>
      <c r="D324" s="84"/>
      <c r="E324" s="87"/>
      <c r="F324" s="85" t="s">
        <v>180</v>
      </c>
      <c r="G324" s="86" t="s">
        <v>66</v>
      </c>
      <c r="H324" s="87"/>
      <c r="I324" s="44" t="s">
        <v>67</v>
      </c>
      <c r="J324" s="42" t="s">
        <v>68</v>
      </c>
    </row>
    <row r="325" spans="1:10" ht="12.75" customHeight="1">
      <c r="A325" s="145">
        <v>1</v>
      </c>
      <c r="B325" s="146">
        <v>2</v>
      </c>
      <c r="C325" s="146">
        <v>3</v>
      </c>
      <c r="D325" s="146">
        <v>4</v>
      </c>
      <c r="E325" s="147">
        <v>5</v>
      </c>
      <c r="F325" s="147">
        <v>6</v>
      </c>
      <c r="G325" s="147">
        <v>7</v>
      </c>
      <c r="H325" s="148">
        <v>8</v>
      </c>
      <c r="I325" s="149">
        <v>9</v>
      </c>
      <c r="J325" s="150">
        <v>10</v>
      </c>
    </row>
    <row r="326" spans="1:10" ht="12.75" customHeight="1">
      <c r="A326" s="159"/>
      <c r="B326" s="33"/>
      <c r="C326" s="123"/>
      <c r="D326" s="131" t="s">
        <v>154</v>
      </c>
      <c r="E326" s="421">
        <f>E328</f>
        <v>105900</v>
      </c>
      <c r="F326" s="421">
        <f>F328</f>
        <v>112874</v>
      </c>
      <c r="G326" s="422">
        <f>G328</f>
        <v>112874</v>
      </c>
      <c r="H326" s="421">
        <f>H328</f>
        <v>112874</v>
      </c>
      <c r="I326" s="442">
        <f>H326/G326*100</f>
        <v>100</v>
      </c>
      <c r="J326" s="424">
        <f>H326/E326*100</f>
        <v>106.5854579792257</v>
      </c>
    </row>
    <row r="327" spans="1:10" ht="12.75" customHeight="1">
      <c r="A327" s="32"/>
      <c r="B327" s="33"/>
      <c r="C327" s="31"/>
      <c r="D327" s="88" t="s">
        <v>127</v>
      </c>
      <c r="E327" s="203">
        <v>0</v>
      </c>
      <c r="F327" s="203">
        <v>0</v>
      </c>
      <c r="G327" s="204">
        <v>0</v>
      </c>
      <c r="H327" s="203">
        <v>0</v>
      </c>
      <c r="I327" s="236">
        <v>0</v>
      </c>
      <c r="J327" s="237">
        <v>0</v>
      </c>
    </row>
    <row r="328" spans="1:10" ht="12.75" customHeight="1">
      <c r="A328" s="32"/>
      <c r="B328" s="33"/>
      <c r="C328" s="31"/>
      <c r="D328" s="88" t="s">
        <v>123</v>
      </c>
      <c r="E328" s="199">
        <f>E329+E330</f>
        <v>105900</v>
      </c>
      <c r="F328" s="199">
        <f>F329+F330</f>
        <v>112874</v>
      </c>
      <c r="G328" s="200">
        <f>G329+G330</f>
        <v>112874</v>
      </c>
      <c r="H328" s="199">
        <f>H329+H330</f>
        <v>112874</v>
      </c>
      <c r="I328" s="236">
        <f>H328/G328*100</f>
        <v>100</v>
      </c>
      <c r="J328" s="237">
        <f>H328/E328*100</f>
        <v>106.5854579792257</v>
      </c>
    </row>
    <row r="329" spans="1:10" ht="12.75" customHeight="1">
      <c r="A329" s="32"/>
      <c r="B329" s="33"/>
      <c r="C329" s="31"/>
      <c r="D329" s="129" t="s">
        <v>125</v>
      </c>
      <c r="E329" s="238">
        <v>97680</v>
      </c>
      <c r="F329" s="238">
        <v>105360</v>
      </c>
      <c r="G329" s="239">
        <v>105360</v>
      </c>
      <c r="H329" s="238">
        <v>105360</v>
      </c>
      <c r="I329" s="240">
        <f>H329/G329*100</f>
        <v>100</v>
      </c>
      <c r="J329" s="241">
        <f>H329/E329*100</f>
        <v>107.86240786240786</v>
      </c>
    </row>
    <row r="330" spans="1:10" ht="12.75" customHeight="1">
      <c r="A330" s="32"/>
      <c r="B330" s="33"/>
      <c r="C330" s="31"/>
      <c r="D330" s="129" t="s">
        <v>128</v>
      </c>
      <c r="E330" s="238">
        <v>8220</v>
      </c>
      <c r="F330" s="238">
        <v>7514</v>
      </c>
      <c r="G330" s="239">
        <v>7514</v>
      </c>
      <c r="H330" s="238">
        <v>7514</v>
      </c>
      <c r="I330" s="240">
        <f>H330/G330*100</f>
        <v>100</v>
      </c>
      <c r="J330" s="241">
        <f>H330/E330*100</f>
        <v>91.41119221411192</v>
      </c>
    </row>
    <row r="331" spans="1:10" ht="12.75" customHeight="1">
      <c r="A331" s="32"/>
      <c r="B331" s="33"/>
      <c r="C331" s="31"/>
      <c r="D331" s="129" t="s">
        <v>126</v>
      </c>
      <c r="E331" s="238">
        <v>0</v>
      </c>
      <c r="F331" s="238">
        <v>0</v>
      </c>
      <c r="G331" s="239"/>
      <c r="H331" s="238"/>
      <c r="I331" s="240">
        <v>0</v>
      </c>
      <c r="J331" s="241">
        <v>0</v>
      </c>
    </row>
    <row r="332" spans="1:10" ht="12.75" customHeight="1">
      <c r="A332" s="32"/>
      <c r="B332" s="33"/>
      <c r="C332" s="31"/>
      <c r="D332" s="127" t="s">
        <v>118</v>
      </c>
      <c r="E332" s="232">
        <f>E333</f>
        <v>81025</v>
      </c>
      <c r="F332" s="233">
        <f>F333</f>
        <v>93773</v>
      </c>
      <c r="G332" s="233">
        <f>G333</f>
        <v>101204</v>
      </c>
      <c r="H332" s="232">
        <f>H333</f>
        <v>101204</v>
      </c>
      <c r="I332" s="234">
        <f aca="true" t="shared" si="31" ref="I332:I346">H332/G332*100</f>
        <v>100</v>
      </c>
      <c r="J332" s="235">
        <f>H332/E332*100</f>
        <v>124.90465905584696</v>
      </c>
    </row>
    <row r="333" spans="1:10" ht="12.75" customHeight="1">
      <c r="A333" s="19"/>
      <c r="B333" s="10"/>
      <c r="C333" s="20"/>
      <c r="D333" s="108" t="s">
        <v>129</v>
      </c>
      <c r="E333" s="207">
        <v>81025</v>
      </c>
      <c r="F333" s="208">
        <v>93773</v>
      </c>
      <c r="G333" s="208">
        <v>101204</v>
      </c>
      <c r="H333" s="207">
        <v>101204</v>
      </c>
      <c r="I333" s="297">
        <f t="shared" si="31"/>
        <v>100</v>
      </c>
      <c r="J333" s="298">
        <f>H333/E333*100</f>
        <v>124.90465905584696</v>
      </c>
    </row>
    <row r="334" spans="1:10" ht="12.75" customHeight="1">
      <c r="A334" s="16"/>
      <c r="B334" s="58">
        <v>80130</v>
      </c>
      <c r="C334" s="50"/>
      <c r="D334" s="51" t="s">
        <v>35</v>
      </c>
      <c r="E334" s="245">
        <f>E335+E336</f>
        <v>8984299</v>
      </c>
      <c r="F334" s="200">
        <f>F336</f>
        <v>7733824</v>
      </c>
      <c r="G334" s="200">
        <f>G335+G336</f>
        <v>8236665</v>
      </c>
      <c r="H334" s="199">
        <f>H335+H336</f>
        <v>8222527.000000001</v>
      </c>
      <c r="I334" s="243">
        <f t="shared" si="31"/>
        <v>99.82835285883304</v>
      </c>
      <c r="J334" s="244">
        <f aca="true" t="shared" si="32" ref="J334:J340">H334/E334*100</f>
        <v>91.52107471044765</v>
      </c>
    </row>
    <row r="335" spans="1:10" ht="12.75" customHeight="1">
      <c r="A335" s="16"/>
      <c r="B335" s="52"/>
      <c r="C335" s="50"/>
      <c r="D335" s="88" t="s">
        <v>127</v>
      </c>
      <c r="E335" s="245">
        <f>E353</f>
        <v>112686.34</v>
      </c>
      <c r="F335" s="246">
        <v>0</v>
      </c>
      <c r="G335" s="246">
        <f>G353+G342</f>
        <v>4402</v>
      </c>
      <c r="H335" s="245">
        <f>H353+H342</f>
        <v>4401.62</v>
      </c>
      <c r="I335" s="243">
        <f>H335/G335*100</f>
        <v>99.9913675601999</v>
      </c>
      <c r="J335" s="244">
        <f t="shared" si="32"/>
        <v>3.9060812517293577</v>
      </c>
    </row>
    <row r="336" spans="1:10" ht="12.75" customHeight="1">
      <c r="A336" s="16"/>
      <c r="B336" s="52"/>
      <c r="C336" s="50"/>
      <c r="D336" s="88" t="s">
        <v>123</v>
      </c>
      <c r="E336" s="245">
        <f>SUM(E337:E340)</f>
        <v>8871612.66</v>
      </c>
      <c r="F336" s="246">
        <f>F337+F338+F339+F340</f>
        <v>7733824</v>
      </c>
      <c r="G336" s="246">
        <f>SUM(G337:G340)</f>
        <v>8232263</v>
      </c>
      <c r="H336" s="245">
        <f>SUM(H337:H340)</f>
        <v>8218125.380000001</v>
      </c>
      <c r="I336" s="243">
        <f t="shared" si="31"/>
        <v>99.82826569073414</v>
      </c>
      <c r="J336" s="244">
        <f t="shared" si="32"/>
        <v>92.63395162700894</v>
      </c>
    </row>
    <row r="337" spans="1:10" ht="12.75" customHeight="1">
      <c r="A337" s="16"/>
      <c r="B337" s="52"/>
      <c r="C337" s="50"/>
      <c r="D337" s="114" t="s">
        <v>125</v>
      </c>
      <c r="E337" s="284">
        <f aca="true" t="shared" si="33" ref="E337:F339">E344+E349+E355</f>
        <v>7687800.640000001</v>
      </c>
      <c r="F337" s="249">
        <f t="shared" si="33"/>
        <v>6582471</v>
      </c>
      <c r="G337" s="249">
        <f aca="true" t="shared" si="34" ref="G337:H339">G344+G349+G355</f>
        <v>7231503</v>
      </c>
      <c r="H337" s="248">
        <f t="shared" si="34"/>
        <v>7221441.680000001</v>
      </c>
      <c r="I337" s="251">
        <f t="shared" si="31"/>
        <v>99.86086820402343</v>
      </c>
      <c r="J337" s="252">
        <f t="shared" si="32"/>
        <v>93.93377921933211</v>
      </c>
    </row>
    <row r="338" spans="1:10" ht="12.75" customHeight="1">
      <c r="A338" s="16"/>
      <c r="B338" s="52"/>
      <c r="C338" s="50"/>
      <c r="D338" s="114" t="s">
        <v>128</v>
      </c>
      <c r="E338" s="284">
        <f t="shared" si="33"/>
        <v>1078531.38</v>
      </c>
      <c r="F338" s="249">
        <f t="shared" si="33"/>
        <v>1017964</v>
      </c>
      <c r="G338" s="249">
        <f t="shared" si="34"/>
        <v>878526</v>
      </c>
      <c r="H338" s="248">
        <f t="shared" si="34"/>
        <v>874449.49</v>
      </c>
      <c r="I338" s="251">
        <f t="shared" si="31"/>
        <v>99.53598299879572</v>
      </c>
      <c r="J338" s="252">
        <f t="shared" si="32"/>
        <v>81.07779766222473</v>
      </c>
    </row>
    <row r="339" spans="1:10" ht="12.75" customHeight="1">
      <c r="A339" s="16"/>
      <c r="B339" s="52"/>
      <c r="C339" s="50"/>
      <c r="D339" s="114" t="s">
        <v>126</v>
      </c>
      <c r="E339" s="248">
        <f t="shared" si="33"/>
        <v>7800.639999999999</v>
      </c>
      <c r="F339" s="249">
        <f t="shared" si="33"/>
        <v>16175</v>
      </c>
      <c r="G339" s="249">
        <f t="shared" si="34"/>
        <v>10333</v>
      </c>
      <c r="H339" s="248">
        <f t="shared" si="34"/>
        <v>10333.21</v>
      </c>
      <c r="I339" s="251">
        <f t="shared" si="31"/>
        <v>100.00203232362333</v>
      </c>
      <c r="J339" s="252">
        <f t="shared" si="32"/>
        <v>132.46618226196824</v>
      </c>
    </row>
    <row r="340" spans="1:10" ht="12.75" customHeight="1">
      <c r="A340" s="16"/>
      <c r="B340" s="52"/>
      <c r="C340" s="50"/>
      <c r="D340" s="114" t="s">
        <v>129</v>
      </c>
      <c r="E340" s="248">
        <f>E359+E361</f>
        <v>97480</v>
      </c>
      <c r="F340" s="249">
        <f>F359+F361</f>
        <v>117214</v>
      </c>
      <c r="G340" s="249">
        <f>G359+G361</f>
        <v>111901</v>
      </c>
      <c r="H340" s="248">
        <f>H359+H361</f>
        <v>111901</v>
      </c>
      <c r="I340" s="251">
        <f>H340/G340:G341*100</f>
        <v>100</v>
      </c>
      <c r="J340" s="252">
        <f t="shared" si="32"/>
        <v>114.79380385720148</v>
      </c>
    </row>
    <row r="341" spans="1:10" ht="12.75" customHeight="1">
      <c r="A341" s="16"/>
      <c r="B341" s="52"/>
      <c r="C341" s="31"/>
      <c r="D341" s="127" t="s">
        <v>119</v>
      </c>
      <c r="E341" s="232">
        <f>E343</f>
        <v>1614748</v>
      </c>
      <c r="F341" s="233">
        <f>F343</f>
        <v>1109175</v>
      </c>
      <c r="G341" s="233">
        <f>G343+G342</f>
        <v>1334993</v>
      </c>
      <c r="H341" s="232">
        <f>H343+H342</f>
        <v>1334993.0000000002</v>
      </c>
      <c r="I341" s="234">
        <f t="shared" si="31"/>
        <v>100.00000000000003</v>
      </c>
      <c r="J341" s="235">
        <f aca="true" t="shared" si="35" ref="J341:J357">H341/E341*100</f>
        <v>82.67500563555429</v>
      </c>
    </row>
    <row r="342" spans="1:10" ht="12.75" customHeight="1">
      <c r="A342" s="16"/>
      <c r="B342" s="52"/>
      <c r="C342" s="31"/>
      <c r="D342" s="107" t="s">
        <v>127</v>
      </c>
      <c r="E342" s="203">
        <v>0</v>
      </c>
      <c r="F342" s="204">
        <v>0</v>
      </c>
      <c r="G342" s="204">
        <v>4402</v>
      </c>
      <c r="H342" s="203">
        <v>4401.62</v>
      </c>
      <c r="I342" s="236">
        <f t="shared" si="31"/>
        <v>99.9913675601999</v>
      </c>
      <c r="J342" s="237">
        <v>0</v>
      </c>
    </row>
    <row r="343" spans="1:10" ht="12.75" customHeight="1">
      <c r="A343" s="16"/>
      <c r="B343" s="52"/>
      <c r="C343" s="31"/>
      <c r="D343" s="107" t="s">
        <v>123</v>
      </c>
      <c r="E343" s="203">
        <f>SUM(E344:E346)</f>
        <v>1614748</v>
      </c>
      <c r="F343" s="204">
        <f>F344+F345+F346</f>
        <v>1109175</v>
      </c>
      <c r="G343" s="204">
        <f>SUM(G344:G346)</f>
        <v>1330591</v>
      </c>
      <c r="H343" s="203">
        <f>SUM(H344:H346)</f>
        <v>1330591.3800000001</v>
      </c>
      <c r="I343" s="236">
        <f t="shared" si="31"/>
        <v>100.0000285587382</v>
      </c>
      <c r="J343" s="237">
        <f t="shared" si="35"/>
        <v>82.4024169715646</v>
      </c>
    </row>
    <row r="344" spans="1:10" ht="12.75" customHeight="1">
      <c r="A344" s="16"/>
      <c r="B344" s="52"/>
      <c r="C344" s="31"/>
      <c r="D344" s="129" t="s">
        <v>125</v>
      </c>
      <c r="E344" s="238">
        <v>1383432.41</v>
      </c>
      <c r="F344" s="239">
        <v>856569</v>
      </c>
      <c r="G344" s="239">
        <v>1136806</v>
      </c>
      <c r="H344" s="238">
        <v>1136805.11</v>
      </c>
      <c r="I344" s="240">
        <f t="shared" si="31"/>
        <v>99.99992171047656</v>
      </c>
      <c r="J344" s="241">
        <f t="shared" si="35"/>
        <v>82.17279729625535</v>
      </c>
    </row>
    <row r="345" spans="1:10" ht="12.75" customHeight="1">
      <c r="A345" s="16"/>
      <c r="B345" s="52"/>
      <c r="C345" s="31"/>
      <c r="D345" s="129" t="s">
        <v>128</v>
      </c>
      <c r="E345" s="238">
        <v>229928.74</v>
      </c>
      <c r="F345" s="239">
        <v>246400</v>
      </c>
      <c r="G345" s="239">
        <v>190528</v>
      </c>
      <c r="H345" s="238">
        <v>190529.11</v>
      </c>
      <c r="I345" s="240">
        <f t="shared" si="31"/>
        <v>100.0005825915351</v>
      </c>
      <c r="J345" s="241">
        <f t="shared" si="35"/>
        <v>82.86441703633916</v>
      </c>
    </row>
    <row r="346" spans="1:10" ht="12.75" customHeight="1">
      <c r="A346" s="16"/>
      <c r="B346" s="52"/>
      <c r="C346" s="31"/>
      <c r="D346" s="129" t="s">
        <v>126</v>
      </c>
      <c r="E346" s="238">
        <v>1386.85</v>
      </c>
      <c r="F346" s="239">
        <v>6206</v>
      </c>
      <c r="G346" s="239">
        <v>3257</v>
      </c>
      <c r="H346" s="238">
        <v>3257.16</v>
      </c>
      <c r="I346" s="240">
        <f t="shared" si="31"/>
        <v>100.0049124961621</v>
      </c>
      <c r="J346" s="290">
        <f t="shared" si="35"/>
        <v>234.86029491293218</v>
      </c>
    </row>
    <row r="347" spans="1:10" ht="12.75" customHeight="1">
      <c r="A347" s="32"/>
      <c r="B347" s="33"/>
      <c r="C347" s="31"/>
      <c r="D347" s="127" t="s">
        <v>79</v>
      </c>
      <c r="E347" s="232">
        <f>E348</f>
        <v>405123</v>
      </c>
      <c r="F347" s="233">
        <f>F348</f>
        <v>357384</v>
      </c>
      <c r="G347" s="233">
        <f>G348</f>
        <v>378886</v>
      </c>
      <c r="H347" s="232">
        <f>H348</f>
        <v>378886</v>
      </c>
      <c r="I347" s="234">
        <f>H347/G347*100</f>
        <v>100</v>
      </c>
      <c r="J347" s="235">
        <f t="shared" si="35"/>
        <v>93.52369527279369</v>
      </c>
    </row>
    <row r="348" spans="1:10" ht="12.75" customHeight="1">
      <c r="A348" s="32"/>
      <c r="B348" s="33"/>
      <c r="C348" s="31"/>
      <c r="D348" s="107" t="s">
        <v>123</v>
      </c>
      <c r="E348" s="203">
        <f>SUM(E349:E351)</f>
        <v>405123</v>
      </c>
      <c r="F348" s="204">
        <f>F349+F350+F351</f>
        <v>357384</v>
      </c>
      <c r="G348" s="204">
        <f>SUM(G349:G351)</f>
        <v>378886</v>
      </c>
      <c r="H348" s="203">
        <f>SUM(H349:H351)</f>
        <v>378886</v>
      </c>
      <c r="I348" s="236">
        <f aca="true" t="shared" si="36" ref="I348:I357">H348/G348*100</f>
        <v>100</v>
      </c>
      <c r="J348" s="237">
        <f t="shared" si="35"/>
        <v>93.52369527279369</v>
      </c>
    </row>
    <row r="349" spans="1:10" ht="12.75" customHeight="1">
      <c r="A349" s="32"/>
      <c r="B349" s="33"/>
      <c r="C349" s="31"/>
      <c r="D349" s="129" t="s">
        <v>125</v>
      </c>
      <c r="E349" s="238">
        <v>347367</v>
      </c>
      <c r="F349" s="239">
        <v>308097</v>
      </c>
      <c r="G349" s="239">
        <v>332016</v>
      </c>
      <c r="H349" s="238">
        <v>332016.92</v>
      </c>
      <c r="I349" s="240">
        <f t="shared" si="36"/>
        <v>100.00027709507975</v>
      </c>
      <c r="J349" s="241">
        <f t="shared" si="35"/>
        <v>95.58101949811007</v>
      </c>
    </row>
    <row r="350" spans="1:10" ht="12.75" customHeight="1">
      <c r="A350" s="32"/>
      <c r="B350" s="33"/>
      <c r="C350" s="31"/>
      <c r="D350" s="129" t="s">
        <v>128</v>
      </c>
      <c r="E350" s="238">
        <v>57006</v>
      </c>
      <c r="F350" s="239">
        <v>48615</v>
      </c>
      <c r="G350" s="239">
        <v>46198</v>
      </c>
      <c r="H350" s="238">
        <v>46197.08</v>
      </c>
      <c r="I350" s="240">
        <f t="shared" si="36"/>
        <v>99.99800857179964</v>
      </c>
      <c r="J350" s="241">
        <f t="shared" si="35"/>
        <v>81.03897835315581</v>
      </c>
    </row>
    <row r="351" spans="1:10" ht="12.75" customHeight="1">
      <c r="A351" s="32"/>
      <c r="B351" s="33"/>
      <c r="C351" s="31"/>
      <c r="D351" s="129" t="s">
        <v>126</v>
      </c>
      <c r="E351" s="238">
        <v>750</v>
      </c>
      <c r="F351" s="239">
        <v>672</v>
      </c>
      <c r="G351" s="239">
        <v>672</v>
      </c>
      <c r="H351" s="238">
        <v>672</v>
      </c>
      <c r="I351" s="240">
        <f t="shared" si="36"/>
        <v>100</v>
      </c>
      <c r="J351" s="241">
        <f t="shared" si="35"/>
        <v>89.60000000000001</v>
      </c>
    </row>
    <row r="352" spans="1:10" ht="12.75" customHeight="1">
      <c r="A352" s="32"/>
      <c r="B352" s="33"/>
      <c r="C352" s="31"/>
      <c r="D352" s="127" t="s">
        <v>136</v>
      </c>
      <c r="E352" s="232">
        <f>E353+E354</f>
        <v>6866948</v>
      </c>
      <c r="F352" s="233">
        <f>F354</f>
        <v>6150051</v>
      </c>
      <c r="G352" s="233">
        <f>G353+G354</f>
        <v>6410885</v>
      </c>
      <c r="H352" s="232">
        <f>H353+H354</f>
        <v>6396747</v>
      </c>
      <c r="I352" s="234">
        <f t="shared" si="36"/>
        <v>99.77946882528698</v>
      </c>
      <c r="J352" s="235">
        <f t="shared" si="35"/>
        <v>93.15269316150348</v>
      </c>
    </row>
    <row r="353" spans="1:10" ht="12.75" customHeight="1">
      <c r="A353" s="32"/>
      <c r="B353" s="33"/>
      <c r="C353" s="31"/>
      <c r="D353" s="107" t="s">
        <v>127</v>
      </c>
      <c r="E353" s="203">
        <v>112686.34</v>
      </c>
      <c r="F353" s="204">
        <v>0</v>
      </c>
      <c r="G353" s="204">
        <v>0</v>
      </c>
      <c r="H353" s="203">
        <v>0</v>
      </c>
      <c r="I353" s="236">
        <v>0</v>
      </c>
      <c r="J353" s="237">
        <f>H353/E353*100</f>
        <v>0</v>
      </c>
    </row>
    <row r="354" spans="1:10" ht="12.75" customHeight="1">
      <c r="A354" s="32"/>
      <c r="B354" s="33"/>
      <c r="C354" s="31"/>
      <c r="D354" s="107" t="s">
        <v>123</v>
      </c>
      <c r="E354" s="203">
        <f>SUM(E355:E357)</f>
        <v>6754261.66</v>
      </c>
      <c r="F354" s="204">
        <f>F355+F356+F357</f>
        <v>6150051</v>
      </c>
      <c r="G354" s="204">
        <f>SUM(G355:G357)</f>
        <v>6410885</v>
      </c>
      <c r="H354" s="203">
        <f>SUM(H355:H357)</f>
        <v>6396747</v>
      </c>
      <c r="I354" s="236">
        <f t="shared" si="36"/>
        <v>99.77946882528698</v>
      </c>
      <c r="J354" s="237">
        <f t="shared" si="35"/>
        <v>94.70682839965664</v>
      </c>
    </row>
    <row r="355" spans="1:10" ht="12.75" customHeight="1">
      <c r="A355" s="32"/>
      <c r="B355" s="33"/>
      <c r="C355" s="31"/>
      <c r="D355" s="129" t="s">
        <v>125</v>
      </c>
      <c r="E355" s="238">
        <v>5957001.23</v>
      </c>
      <c r="F355" s="239">
        <v>5417805</v>
      </c>
      <c r="G355" s="239">
        <v>5762681</v>
      </c>
      <c r="H355" s="238">
        <v>5752619.65</v>
      </c>
      <c r="I355" s="240">
        <f t="shared" si="36"/>
        <v>99.82540505018412</v>
      </c>
      <c r="J355" s="241">
        <f t="shared" si="35"/>
        <v>96.56905258016877</v>
      </c>
    </row>
    <row r="356" spans="1:10" ht="12.75" customHeight="1">
      <c r="A356" s="32"/>
      <c r="B356" s="33"/>
      <c r="C356" s="31"/>
      <c r="D356" s="129" t="s">
        <v>128</v>
      </c>
      <c r="E356" s="238">
        <v>791596.64</v>
      </c>
      <c r="F356" s="239">
        <v>722949</v>
      </c>
      <c r="G356" s="239">
        <v>641800</v>
      </c>
      <c r="H356" s="238">
        <v>637723.3</v>
      </c>
      <c r="I356" s="240">
        <f>H356/G356*100</f>
        <v>99.3648021190402</v>
      </c>
      <c r="J356" s="241">
        <f>H356/E356*100</f>
        <v>80.56164816465113</v>
      </c>
    </row>
    <row r="357" spans="1:10" ht="12.75" customHeight="1">
      <c r="A357" s="32"/>
      <c r="B357" s="33"/>
      <c r="C357" s="31"/>
      <c r="D357" s="129" t="s">
        <v>126</v>
      </c>
      <c r="E357" s="238">
        <v>5663.79</v>
      </c>
      <c r="F357" s="239">
        <v>9297</v>
      </c>
      <c r="G357" s="239">
        <v>6404</v>
      </c>
      <c r="H357" s="238">
        <v>6404.05</v>
      </c>
      <c r="I357" s="240">
        <f t="shared" si="36"/>
        <v>100.00078076202374</v>
      </c>
      <c r="J357" s="241">
        <f t="shared" si="35"/>
        <v>113.07004673548984</v>
      </c>
    </row>
    <row r="358" spans="1:10" ht="12.75" customHeight="1">
      <c r="A358" s="32"/>
      <c r="B358" s="33"/>
      <c r="C358" s="31"/>
      <c r="D358" s="127" t="s">
        <v>137</v>
      </c>
      <c r="E358" s="232">
        <f>E359</f>
        <v>34579</v>
      </c>
      <c r="F358" s="233">
        <f>F359</f>
        <v>29588</v>
      </c>
      <c r="G358" s="233">
        <f>G359</f>
        <v>26079</v>
      </c>
      <c r="H358" s="232">
        <f>H359</f>
        <v>26079</v>
      </c>
      <c r="I358" s="234">
        <f>H358/G358*100</f>
        <v>100</v>
      </c>
      <c r="J358" s="235">
        <f aca="true" t="shared" si="37" ref="J358:J367">H358/E358*100</f>
        <v>75.41860666878742</v>
      </c>
    </row>
    <row r="359" spans="1:10" ht="12.75" customHeight="1">
      <c r="A359" s="32"/>
      <c r="B359" s="33"/>
      <c r="C359" s="20"/>
      <c r="D359" s="108" t="s">
        <v>129</v>
      </c>
      <c r="E359" s="207">
        <v>34579</v>
      </c>
      <c r="F359" s="208">
        <v>29588</v>
      </c>
      <c r="G359" s="208">
        <v>26079</v>
      </c>
      <c r="H359" s="207">
        <v>26079</v>
      </c>
      <c r="I359" s="297">
        <f>H359/G359*100</f>
        <v>100</v>
      </c>
      <c r="J359" s="298">
        <f t="shared" si="37"/>
        <v>75.41860666878742</v>
      </c>
    </row>
    <row r="360" spans="1:10" ht="12.75" customHeight="1">
      <c r="A360" s="32"/>
      <c r="B360" s="33"/>
      <c r="C360" s="31"/>
      <c r="D360" s="127" t="s">
        <v>122</v>
      </c>
      <c r="E360" s="232">
        <f>E361</f>
        <v>62901</v>
      </c>
      <c r="F360" s="233">
        <f>F361</f>
        <v>87626</v>
      </c>
      <c r="G360" s="233">
        <f>G361</f>
        <v>85822</v>
      </c>
      <c r="H360" s="232">
        <f>H361</f>
        <v>85822</v>
      </c>
      <c r="I360" s="234">
        <f>H360/G360*100</f>
        <v>100</v>
      </c>
      <c r="J360" s="235">
        <f t="shared" si="37"/>
        <v>136.43980222889937</v>
      </c>
    </row>
    <row r="361" spans="1:10" ht="12.75" customHeight="1">
      <c r="A361" s="32"/>
      <c r="B361" s="123"/>
      <c r="C361" s="20"/>
      <c r="D361" s="108" t="s">
        <v>129</v>
      </c>
      <c r="E361" s="207">
        <v>62901</v>
      </c>
      <c r="F361" s="208">
        <v>87626</v>
      </c>
      <c r="G361" s="208">
        <v>85822</v>
      </c>
      <c r="H361" s="207">
        <v>85822</v>
      </c>
      <c r="I361" s="297">
        <f>H361/G361*100</f>
        <v>100</v>
      </c>
      <c r="J361" s="298">
        <f t="shared" si="37"/>
        <v>136.43980222889937</v>
      </c>
    </row>
    <row r="362" spans="1:10" ht="12.75" customHeight="1">
      <c r="A362" s="32"/>
      <c r="B362" s="52">
        <v>80134</v>
      </c>
      <c r="C362" s="50"/>
      <c r="D362" s="51" t="s">
        <v>149</v>
      </c>
      <c r="E362" s="199">
        <f>E364</f>
        <v>207950.88999999998</v>
      </c>
      <c r="F362" s="200">
        <f aca="true" t="shared" si="38" ref="F362:H363">F363</f>
        <v>283570</v>
      </c>
      <c r="G362" s="200">
        <f t="shared" si="38"/>
        <v>246108</v>
      </c>
      <c r="H362" s="199">
        <f t="shared" si="38"/>
        <v>246108.28</v>
      </c>
      <c r="I362" s="236">
        <f aca="true" t="shared" si="39" ref="I362:I367">H362/G362*100</f>
        <v>100.00011377118989</v>
      </c>
      <c r="J362" s="299">
        <f t="shared" si="37"/>
        <v>118.34923139785553</v>
      </c>
    </row>
    <row r="363" spans="1:10" ht="12.75" customHeight="1">
      <c r="A363" s="32"/>
      <c r="B363" s="33"/>
      <c r="C363" s="20"/>
      <c r="D363" s="34" t="s">
        <v>152</v>
      </c>
      <c r="E363" s="232">
        <f>E364</f>
        <v>207950.88999999998</v>
      </c>
      <c r="F363" s="233">
        <f t="shared" si="38"/>
        <v>283570</v>
      </c>
      <c r="G363" s="233">
        <f t="shared" si="38"/>
        <v>246108</v>
      </c>
      <c r="H363" s="232">
        <f t="shared" si="38"/>
        <v>246108.28</v>
      </c>
      <c r="I363" s="234">
        <f t="shared" si="39"/>
        <v>100.00011377118989</v>
      </c>
      <c r="J363" s="300">
        <f t="shared" si="37"/>
        <v>118.34923139785553</v>
      </c>
    </row>
    <row r="364" spans="1:10" ht="12.75" customHeight="1">
      <c r="A364" s="32"/>
      <c r="B364" s="33"/>
      <c r="C364" s="20"/>
      <c r="D364" s="88" t="s">
        <v>123</v>
      </c>
      <c r="E364" s="203">
        <f>E365+E366+E367</f>
        <v>207950.88999999998</v>
      </c>
      <c r="F364" s="204">
        <f>SUM(F365:F367)</f>
        <v>283570</v>
      </c>
      <c r="G364" s="204">
        <f>SUM(G365:G367)</f>
        <v>246108</v>
      </c>
      <c r="H364" s="203">
        <f>H365+H366+H367</f>
        <v>246108.28</v>
      </c>
      <c r="I364" s="236">
        <f t="shared" si="39"/>
        <v>100.00011377118989</v>
      </c>
      <c r="J364" s="307">
        <f t="shared" si="37"/>
        <v>118.34923139785553</v>
      </c>
    </row>
    <row r="365" spans="1:10" ht="12.75" customHeight="1">
      <c r="A365" s="32"/>
      <c r="B365" s="33"/>
      <c r="C365" s="20"/>
      <c r="D365" s="114" t="s">
        <v>125</v>
      </c>
      <c r="E365" s="207">
        <v>187981.63</v>
      </c>
      <c r="F365" s="301">
        <v>263559</v>
      </c>
      <c r="G365" s="208">
        <v>221317</v>
      </c>
      <c r="H365" s="207">
        <v>221317.37</v>
      </c>
      <c r="I365" s="297">
        <f t="shared" si="39"/>
        <v>100.00016718101186</v>
      </c>
      <c r="J365" s="241">
        <f t="shared" si="37"/>
        <v>117.73350938599691</v>
      </c>
    </row>
    <row r="366" spans="1:10" ht="12.75" customHeight="1">
      <c r="A366" s="32"/>
      <c r="B366" s="33"/>
      <c r="C366" s="20"/>
      <c r="D366" s="114" t="s">
        <v>128</v>
      </c>
      <c r="E366" s="207">
        <v>13005.58</v>
      </c>
      <c r="F366" s="301">
        <v>12436</v>
      </c>
      <c r="G366" s="208">
        <v>16481</v>
      </c>
      <c r="H366" s="207">
        <v>16480.49</v>
      </c>
      <c r="I366" s="297">
        <f t="shared" si="39"/>
        <v>99.99690552757721</v>
      </c>
      <c r="J366" s="241">
        <f t="shared" si="37"/>
        <v>126.71860847420876</v>
      </c>
    </row>
    <row r="367" spans="1:10" ht="12.75" customHeight="1">
      <c r="A367" s="32"/>
      <c r="B367" s="33"/>
      <c r="C367" s="20"/>
      <c r="D367" s="114" t="s">
        <v>126</v>
      </c>
      <c r="E367" s="207">
        <v>6963.68</v>
      </c>
      <c r="F367" s="301">
        <v>7575</v>
      </c>
      <c r="G367" s="208">
        <v>8310</v>
      </c>
      <c r="H367" s="207">
        <v>8310.42</v>
      </c>
      <c r="I367" s="297">
        <f t="shared" si="39"/>
        <v>100.00505415162455</v>
      </c>
      <c r="J367" s="241">
        <f t="shared" si="37"/>
        <v>119.33948716770443</v>
      </c>
    </row>
    <row r="368" spans="1:10" ht="12.75" customHeight="1">
      <c r="A368" s="19"/>
      <c r="B368" s="58">
        <v>80144</v>
      </c>
      <c r="C368" s="50"/>
      <c r="D368" s="51" t="s">
        <v>101</v>
      </c>
      <c r="E368" s="245">
        <f>E369</f>
        <v>589139.8099999999</v>
      </c>
      <c r="F368" s="246">
        <f>F369</f>
        <v>582774</v>
      </c>
      <c r="G368" s="200">
        <f>G369</f>
        <v>513629</v>
      </c>
      <c r="H368" s="199">
        <f>H369</f>
        <v>513629</v>
      </c>
      <c r="I368" s="243">
        <f>H368/G368*100</f>
        <v>100</v>
      </c>
      <c r="J368" s="244">
        <f aca="true" t="shared" si="40" ref="J368:J375">H368/E368*100</f>
        <v>87.18287090461601</v>
      </c>
    </row>
    <row r="369" spans="1:10" ht="12.75" customHeight="1">
      <c r="A369" s="19"/>
      <c r="B369" s="24"/>
      <c r="C369" s="20"/>
      <c r="D369" s="34" t="s">
        <v>152</v>
      </c>
      <c r="E369" s="302">
        <f>E371+E370</f>
        <v>589139.8099999999</v>
      </c>
      <c r="F369" s="303">
        <f>F371</f>
        <v>582774</v>
      </c>
      <c r="G369" s="303">
        <f>G371+G370</f>
        <v>513629</v>
      </c>
      <c r="H369" s="302">
        <f>H371+H370</f>
        <v>513629</v>
      </c>
      <c r="I369" s="304">
        <f>H369/G369*100</f>
        <v>100</v>
      </c>
      <c r="J369" s="305">
        <f t="shared" si="40"/>
        <v>87.18287090461601</v>
      </c>
    </row>
    <row r="370" spans="1:10" ht="12.75" customHeight="1">
      <c r="A370" s="19"/>
      <c r="B370" s="24"/>
      <c r="C370" s="20"/>
      <c r="D370" s="88" t="s">
        <v>127</v>
      </c>
      <c r="E370" s="245">
        <v>3198</v>
      </c>
      <c r="F370" s="246">
        <v>0</v>
      </c>
      <c r="G370" s="246">
        <v>0</v>
      </c>
      <c r="H370" s="245">
        <v>0</v>
      </c>
      <c r="I370" s="243">
        <v>0</v>
      </c>
      <c r="J370" s="244">
        <v>0</v>
      </c>
    </row>
    <row r="371" spans="1:10" ht="12.75" customHeight="1">
      <c r="A371" s="19"/>
      <c r="B371" s="24"/>
      <c r="C371" s="20"/>
      <c r="D371" s="88" t="s">
        <v>123</v>
      </c>
      <c r="E371" s="245">
        <f>SUM(E372:E374)</f>
        <v>585941.8099999999</v>
      </c>
      <c r="F371" s="246">
        <f>F372+F373+F374</f>
        <v>582774</v>
      </c>
      <c r="G371" s="246">
        <f>SUM(G372:G374)</f>
        <v>513629</v>
      </c>
      <c r="H371" s="245">
        <f>SUM(H372:H374)</f>
        <v>513629</v>
      </c>
      <c r="I371" s="243">
        <f>H371/G371*100</f>
        <v>100</v>
      </c>
      <c r="J371" s="244">
        <f t="shared" si="40"/>
        <v>87.6587045392784</v>
      </c>
    </row>
    <row r="372" spans="1:10" ht="12.75" customHeight="1">
      <c r="A372" s="19"/>
      <c r="B372" s="24"/>
      <c r="C372" s="20"/>
      <c r="D372" s="114" t="s">
        <v>125</v>
      </c>
      <c r="E372" s="248">
        <v>512648.78</v>
      </c>
      <c r="F372" s="249">
        <v>537730</v>
      </c>
      <c r="G372" s="249">
        <v>459178</v>
      </c>
      <c r="H372" s="248">
        <v>459177.96</v>
      </c>
      <c r="I372" s="251">
        <f>H372/G372*100</f>
        <v>99.99999128878126</v>
      </c>
      <c r="J372" s="252">
        <f>H372/E372*100</f>
        <v>89.5696972106322</v>
      </c>
    </row>
    <row r="373" spans="1:10" ht="12.75" customHeight="1">
      <c r="A373" s="19"/>
      <c r="B373" s="24"/>
      <c r="C373" s="20"/>
      <c r="D373" s="114" t="s">
        <v>128</v>
      </c>
      <c r="E373" s="248">
        <v>56297.2</v>
      </c>
      <c r="F373" s="249">
        <v>26342</v>
      </c>
      <c r="G373" s="249">
        <v>36046</v>
      </c>
      <c r="H373" s="248">
        <v>36046.18</v>
      </c>
      <c r="I373" s="251">
        <f>H373/G373*100</f>
        <v>100.00049936192643</v>
      </c>
      <c r="J373" s="252">
        <f>H373/E373*100</f>
        <v>64.0283708603625</v>
      </c>
    </row>
    <row r="374" spans="1:10" ht="12.75" customHeight="1">
      <c r="A374" s="19"/>
      <c r="B374" s="24"/>
      <c r="C374" s="20"/>
      <c r="D374" s="114" t="s">
        <v>126</v>
      </c>
      <c r="E374" s="248">
        <v>16995.83</v>
      </c>
      <c r="F374" s="249">
        <v>18702</v>
      </c>
      <c r="G374" s="249">
        <v>18405</v>
      </c>
      <c r="H374" s="248">
        <v>18404.86</v>
      </c>
      <c r="I374" s="251">
        <f>H374/G374*100</f>
        <v>99.99923933713664</v>
      </c>
      <c r="J374" s="252">
        <f>H374/E374*100</f>
        <v>108.29044536218588</v>
      </c>
    </row>
    <row r="375" spans="1:10" ht="12.75" customHeight="1">
      <c r="A375" s="16"/>
      <c r="B375" s="59">
        <v>80146</v>
      </c>
      <c r="C375" s="50"/>
      <c r="D375" s="51" t="s">
        <v>89</v>
      </c>
      <c r="E375" s="199">
        <f>E376+E377</f>
        <v>53843.84</v>
      </c>
      <c r="F375" s="200">
        <f>F377</f>
        <v>70368</v>
      </c>
      <c r="G375" s="200">
        <f>G377</f>
        <v>48964</v>
      </c>
      <c r="H375" s="199">
        <f>H377</f>
        <v>38408.6</v>
      </c>
      <c r="I375" s="243">
        <f>H375/G375*100</f>
        <v>78.4425292051303</v>
      </c>
      <c r="J375" s="244">
        <f t="shared" si="40"/>
        <v>71.33332243762703</v>
      </c>
    </row>
    <row r="376" spans="1:10" ht="12.75" customHeight="1">
      <c r="A376" s="16"/>
      <c r="B376" s="57"/>
      <c r="C376" s="50"/>
      <c r="D376" s="88" t="s">
        <v>127</v>
      </c>
      <c r="E376" s="245">
        <v>0</v>
      </c>
      <c r="F376" s="246">
        <v>0</v>
      </c>
      <c r="G376" s="246">
        <v>0</v>
      </c>
      <c r="H376" s="245">
        <v>0</v>
      </c>
      <c r="I376" s="243">
        <v>0</v>
      </c>
      <c r="J376" s="244">
        <v>0</v>
      </c>
    </row>
    <row r="377" spans="1:10" ht="12.75" customHeight="1">
      <c r="A377" s="16"/>
      <c r="B377" s="57"/>
      <c r="C377" s="50"/>
      <c r="D377" s="88" t="s">
        <v>123</v>
      </c>
      <c r="E377" s="245">
        <f>E378+E379</f>
        <v>53843.84</v>
      </c>
      <c r="F377" s="246">
        <f>F379</f>
        <v>70368</v>
      </c>
      <c r="G377" s="246">
        <f>G379</f>
        <v>48964</v>
      </c>
      <c r="H377" s="245">
        <f>H378+H379</f>
        <v>38408.6</v>
      </c>
      <c r="I377" s="243">
        <f>H377/G377*100</f>
        <v>78.4425292051303</v>
      </c>
      <c r="J377" s="244">
        <f>H377/E377*100</f>
        <v>71.33332243762703</v>
      </c>
    </row>
    <row r="378" spans="1:10" ht="12.75" customHeight="1">
      <c r="A378" s="16"/>
      <c r="B378" s="57"/>
      <c r="C378" s="50"/>
      <c r="D378" s="114" t="s">
        <v>125</v>
      </c>
      <c r="E378" s="248">
        <v>0</v>
      </c>
      <c r="F378" s="249">
        <v>0</v>
      </c>
      <c r="G378" s="249"/>
      <c r="H378" s="248">
        <v>0</v>
      </c>
      <c r="I378" s="251">
        <v>0</v>
      </c>
      <c r="J378" s="252">
        <v>0</v>
      </c>
    </row>
    <row r="379" spans="1:10" ht="12.75" customHeight="1">
      <c r="A379" s="16"/>
      <c r="B379" s="57"/>
      <c r="C379" s="50"/>
      <c r="D379" s="114" t="s">
        <v>128</v>
      </c>
      <c r="E379" s="248">
        <f>E383+E393+E397+E401+E405</f>
        <v>53843.84</v>
      </c>
      <c r="F379" s="249">
        <f>F383+F393+F397+F401+F405</f>
        <v>70368</v>
      </c>
      <c r="G379" s="249">
        <f>G383+G393+G397+G401+G405</f>
        <v>48964</v>
      </c>
      <c r="H379" s="248">
        <f>H383+H393+H397+H401+H405</f>
        <v>38408.6</v>
      </c>
      <c r="I379" s="251">
        <f>H379/G379*100</f>
        <v>78.4425292051303</v>
      </c>
      <c r="J379" s="252">
        <f>H379/E379*100</f>
        <v>71.33332243762703</v>
      </c>
    </row>
    <row r="380" spans="1:10" ht="12.75" customHeight="1">
      <c r="A380" s="32"/>
      <c r="B380" s="32"/>
      <c r="C380" s="31"/>
      <c r="D380" s="34" t="s">
        <v>152</v>
      </c>
      <c r="E380" s="232">
        <f>E381</f>
        <v>19324</v>
      </c>
      <c r="F380" s="233">
        <f>F381</f>
        <v>15742</v>
      </c>
      <c r="G380" s="233">
        <f>G381</f>
        <v>15742</v>
      </c>
      <c r="H380" s="232">
        <f>H381</f>
        <v>15742</v>
      </c>
      <c r="I380" s="234">
        <f>H380/G380*100</f>
        <v>100</v>
      </c>
      <c r="J380" s="235">
        <f>H380/E380*100</f>
        <v>81.46346512109294</v>
      </c>
    </row>
    <row r="381" spans="1:10" ht="12.75" customHeight="1">
      <c r="A381" s="32"/>
      <c r="B381" s="32"/>
      <c r="C381" s="31"/>
      <c r="D381" s="107" t="s">
        <v>123</v>
      </c>
      <c r="E381" s="203">
        <f>E383</f>
        <v>19324</v>
      </c>
      <c r="F381" s="204">
        <f>F383</f>
        <v>15742</v>
      </c>
      <c r="G381" s="204">
        <f>G383</f>
        <v>15742</v>
      </c>
      <c r="H381" s="203">
        <f>H383</f>
        <v>15742</v>
      </c>
      <c r="I381" s="236">
        <f>H381/G381*100</f>
        <v>100</v>
      </c>
      <c r="J381" s="237">
        <f>H381/E381*100</f>
        <v>81.46346512109294</v>
      </c>
    </row>
    <row r="382" spans="1:10" ht="12.75" customHeight="1">
      <c r="A382" s="32"/>
      <c r="B382" s="32"/>
      <c r="C382" s="31"/>
      <c r="D382" s="129" t="s">
        <v>125</v>
      </c>
      <c r="E382" s="238">
        <v>0</v>
      </c>
      <c r="F382" s="239">
        <v>0</v>
      </c>
      <c r="G382" s="239">
        <v>0</v>
      </c>
      <c r="H382" s="238">
        <v>0</v>
      </c>
      <c r="I382" s="306">
        <v>0</v>
      </c>
      <c r="J382" s="307">
        <v>0</v>
      </c>
    </row>
    <row r="383" spans="1:10" ht="12.75" customHeight="1">
      <c r="A383" s="125"/>
      <c r="B383" s="125"/>
      <c r="C383" s="31"/>
      <c r="D383" s="129" t="s">
        <v>128</v>
      </c>
      <c r="E383" s="238">
        <v>19324</v>
      </c>
      <c r="F383" s="239">
        <v>15742</v>
      </c>
      <c r="G383" s="239">
        <v>15742</v>
      </c>
      <c r="H383" s="238">
        <v>15742</v>
      </c>
      <c r="I383" s="240">
        <f>H383/G383*100</f>
        <v>100</v>
      </c>
      <c r="J383" s="241">
        <f>H383/E383*100</f>
        <v>81.46346512109294</v>
      </c>
    </row>
    <row r="384" spans="1:10" ht="12.75" customHeight="1">
      <c r="A384" s="124"/>
      <c r="B384" s="124"/>
      <c r="C384" s="124"/>
      <c r="D384" s="133"/>
      <c r="E384" s="448" t="s">
        <v>173</v>
      </c>
      <c r="F384" s="444"/>
      <c r="G384" s="444"/>
      <c r="H384" s="443"/>
      <c r="I384" s="445"/>
      <c r="J384" s="446"/>
    </row>
    <row r="385" spans="1:10" ht="12.75" customHeight="1">
      <c r="A385" s="124"/>
      <c r="B385" s="124"/>
      <c r="C385" s="124"/>
      <c r="D385" s="133"/>
      <c r="E385" s="443"/>
      <c r="F385" s="444"/>
      <c r="G385" s="444"/>
      <c r="H385" s="443"/>
      <c r="I385" s="445"/>
      <c r="J385" s="446"/>
    </row>
    <row r="386" spans="1:10" ht="12.75" customHeight="1">
      <c r="A386" s="70"/>
      <c r="B386" s="71"/>
      <c r="C386" s="70"/>
      <c r="D386" s="72"/>
      <c r="E386" s="75" t="s">
        <v>1</v>
      </c>
      <c r="F386" s="73" t="s">
        <v>61</v>
      </c>
      <c r="G386" s="74" t="s">
        <v>62</v>
      </c>
      <c r="H386" s="75" t="s">
        <v>1</v>
      </c>
      <c r="I386" s="38" t="s">
        <v>63</v>
      </c>
      <c r="J386" s="39"/>
    </row>
    <row r="387" spans="1:10" ht="12.75" customHeight="1">
      <c r="A387" s="76" t="s">
        <v>58</v>
      </c>
      <c r="B387" s="77" t="s">
        <v>59</v>
      </c>
      <c r="C387" s="76" t="s">
        <v>2</v>
      </c>
      <c r="D387" s="78" t="s">
        <v>60</v>
      </c>
      <c r="E387" s="81" t="s">
        <v>159</v>
      </c>
      <c r="F387" s="79" t="s">
        <v>64</v>
      </c>
      <c r="G387" s="80" t="s">
        <v>65</v>
      </c>
      <c r="H387" s="81" t="s">
        <v>181</v>
      </c>
      <c r="I387" s="40"/>
      <c r="J387" s="41"/>
    </row>
    <row r="388" spans="1:10" ht="12.75" customHeight="1">
      <c r="A388" s="82"/>
      <c r="B388" s="83"/>
      <c r="C388" s="82"/>
      <c r="D388" s="84"/>
      <c r="E388" s="87"/>
      <c r="F388" s="85" t="s">
        <v>180</v>
      </c>
      <c r="G388" s="86" t="s">
        <v>66</v>
      </c>
      <c r="H388" s="87"/>
      <c r="I388" s="44" t="s">
        <v>67</v>
      </c>
      <c r="J388" s="42" t="s">
        <v>68</v>
      </c>
    </row>
    <row r="389" spans="1:10" ht="12.75" customHeight="1">
      <c r="A389" s="145">
        <v>1</v>
      </c>
      <c r="B389" s="145">
        <v>2</v>
      </c>
      <c r="C389" s="146">
        <v>3</v>
      </c>
      <c r="D389" s="146">
        <v>4</v>
      </c>
      <c r="E389" s="147">
        <v>5</v>
      </c>
      <c r="F389" s="147">
        <v>6</v>
      </c>
      <c r="G389" s="147">
        <v>7</v>
      </c>
      <c r="H389" s="148">
        <v>8</v>
      </c>
      <c r="I389" s="149">
        <v>9</v>
      </c>
      <c r="J389" s="150">
        <v>10</v>
      </c>
    </row>
    <row r="390" spans="1:10" ht="12.75" customHeight="1">
      <c r="A390" s="145"/>
      <c r="B390" s="151"/>
      <c r="C390" s="154"/>
      <c r="D390" s="131" t="s">
        <v>119</v>
      </c>
      <c r="E390" s="421">
        <f>E391</f>
        <v>425</v>
      </c>
      <c r="F390" s="422">
        <f>F391</f>
        <v>9023</v>
      </c>
      <c r="G390" s="422">
        <f>G391</f>
        <v>1716</v>
      </c>
      <c r="H390" s="421">
        <f>H391</f>
        <v>1716</v>
      </c>
      <c r="I390" s="442">
        <f>H390/G390*100</f>
        <v>100</v>
      </c>
      <c r="J390" s="424">
        <f>H390/E390*100</f>
        <v>403.764705882353</v>
      </c>
    </row>
    <row r="391" spans="1:10" ht="12.75" customHeight="1">
      <c r="A391" s="153"/>
      <c r="B391" s="154"/>
      <c r="C391" s="151"/>
      <c r="D391" s="107" t="s">
        <v>123</v>
      </c>
      <c r="E391" s="203">
        <f>E393</f>
        <v>425</v>
      </c>
      <c r="F391" s="204">
        <f>F393</f>
        <v>9023</v>
      </c>
      <c r="G391" s="204">
        <f>G393</f>
        <v>1716</v>
      </c>
      <c r="H391" s="203">
        <f>H393</f>
        <v>1716</v>
      </c>
      <c r="I391" s="236">
        <f>H391/G391*100</f>
        <v>100</v>
      </c>
      <c r="J391" s="237">
        <f>H391/E391*100</f>
        <v>403.764705882353</v>
      </c>
    </row>
    <row r="392" spans="1:10" ht="12.75" customHeight="1">
      <c r="A392" s="153"/>
      <c r="B392" s="154"/>
      <c r="C392" s="151"/>
      <c r="D392" s="129" t="s">
        <v>125</v>
      </c>
      <c r="E392" s="238">
        <v>0</v>
      </c>
      <c r="F392" s="239">
        <v>0</v>
      </c>
      <c r="G392" s="239">
        <v>0</v>
      </c>
      <c r="H392" s="238">
        <v>0</v>
      </c>
      <c r="I392" s="240">
        <v>0</v>
      </c>
      <c r="J392" s="241">
        <v>0</v>
      </c>
    </row>
    <row r="393" spans="1:10" ht="12.75" customHeight="1">
      <c r="A393" s="153"/>
      <c r="B393" s="154"/>
      <c r="C393" s="151"/>
      <c r="D393" s="129" t="s">
        <v>128</v>
      </c>
      <c r="E393" s="238">
        <v>425</v>
      </c>
      <c r="F393" s="239">
        <v>9023</v>
      </c>
      <c r="G393" s="239">
        <v>1716</v>
      </c>
      <c r="H393" s="238">
        <v>1716</v>
      </c>
      <c r="I393" s="240">
        <f>H393/G393*100</f>
        <v>100</v>
      </c>
      <c r="J393" s="241">
        <f>H393/E393*100</f>
        <v>403.764705882353</v>
      </c>
    </row>
    <row r="394" spans="1:10" ht="12.75" customHeight="1">
      <c r="A394" s="32"/>
      <c r="B394" s="33"/>
      <c r="C394" s="31"/>
      <c r="D394" s="127" t="s">
        <v>79</v>
      </c>
      <c r="E394" s="232">
        <f>E395</f>
        <v>11269.84</v>
      </c>
      <c r="F394" s="233">
        <f>F395</f>
        <v>12098</v>
      </c>
      <c r="G394" s="233">
        <f>G395</f>
        <v>4937</v>
      </c>
      <c r="H394" s="232">
        <f>H395</f>
        <v>4936.6</v>
      </c>
      <c r="I394" s="234">
        <f>H394/G394*100</f>
        <v>99.99189791371279</v>
      </c>
      <c r="J394" s="235">
        <f>H394/E394*100</f>
        <v>43.803638738438174</v>
      </c>
    </row>
    <row r="395" spans="1:10" ht="12.75" customHeight="1">
      <c r="A395" s="32"/>
      <c r="B395" s="33"/>
      <c r="C395" s="31"/>
      <c r="D395" s="107" t="s">
        <v>123</v>
      </c>
      <c r="E395" s="203">
        <f>SUM(E396:E397)</f>
        <v>11269.84</v>
      </c>
      <c r="F395" s="204">
        <f>F397</f>
        <v>12098</v>
      </c>
      <c r="G395" s="204">
        <f>G397</f>
        <v>4937</v>
      </c>
      <c r="H395" s="203">
        <f>H397</f>
        <v>4936.6</v>
      </c>
      <c r="I395" s="236">
        <f>H395/G395*100</f>
        <v>99.99189791371279</v>
      </c>
      <c r="J395" s="237">
        <f>H395/E395*100</f>
        <v>43.803638738438174</v>
      </c>
    </row>
    <row r="396" spans="1:10" ht="12.75" customHeight="1">
      <c r="A396" s="32"/>
      <c r="B396" s="33"/>
      <c r="C396" s="31"/>
      <c r="D396" s="129" t="s">
        <v>125</v>
      </c>
      <c r="E396" s="238">
        <v>0</v>
      </c>
      <c r="F396" s="239">
        <v>0</v>
      </c>
      <c r="G396" s="239">
        <v>0</v>
      </c>
      <c r="H396" s="238">
        <v>0</v>
      </c>
      <c r="I396" s="240">
        <v>0</v>
      </c>
      <c r="J396" s="241">
        <v>0</v>
      </c>
    </row>
    <row r="397" spans="1:10" ht="12.75" customHeight="1">
      <c r="A397" s="32"/>
      <c r="B397" s="33"/>
      <c r="C397" s="31"/>
      <c r="D397" s="129" t="s">
        <v>128</v>
      </c>
      <c r="E397" s="238">
        <v>11269.84</v>
      </c>
      <c r="F397" s="239">
        <v>12098</v>
      </c>
      <c r="G397" s="239">
        <v>4937</v>
      </c>
      <c r="H397" s="238">
        <v>4936.6</v>
      </c>
      <c r="I397" s="240">
        <f>H397/G397*100</f>
        <v>99.99189791371279</v>
      </c>
      <c r="J397" s="241">
        <f>H397/E397*100</f>
        <v>43.803638738438174</v>
      </c>
    </row>
    <row r="398" spans="1:10" ht="12.75" customHeight="1">
      <c r="A398" s="32"/>
      <c r="B398" s="33"/>
      <c r="C398" s="31"/>
      <c r="D398" s="127" t="s">
        <v>136</v>
      </c>
      <c r="E398" s="232">
        <f>E399</f>
        <v>22825</v>
      </c>
      <c r="F398" s="233">
        <f>F399</f>
        <v>22950</v>
      </c>
      <c r="G398" s="233">
        <f>G399</f>
        <v>16014</v>
      </c>
      <c r="H398" s="232">
        <f>H399</f>
        <v>16014</v>
      </c>
      <c r="I398" s="234">
        <f>H398/G398*100</f>
        <v>100</v>
      </c>
      <c r="J398" s="235">
        <f>H398/E398*100</f>
        <v>70.15991237677984</v>
      </c>
    </row>
    <row r="399" spans="1:10" ht="12.75" customHeight="1">
      <c r="A399" s="32"/>
      <c r="B399" s="33"/>
      <c r="C399" s="31"/>
      <c r="D399" s="107" t="s">
        <v>123</v>
      </c>
      <c r="E399" s="203">
        <f>E401</f>
        <v>22825</v>
      </c>
      <c r="F399" s="204">
        <f>F401</f>
        <v>22950</v>
      </c>
      <c r="G399" s="204">
        <f>G401</f>
        <v>16014</v>
      </c>
      <c r="H399" s="203">
        <f>H401</f>
        <v>16014</v>
      </c>
      <c r="I399" s="236">
        <f>H399/G399*100</f>
        <v>100</v>
      </c>
      <c r="J399" s="237">
        <f>H399/E399*100</f>
        <v>70.15991237677984</v>
      </c>
    </row>
    <row r="400" spans="1:10" ht="12.75" customHeight="1">
      <c r="A400" s="32"/>
      <c r="B400" s="33"/>
      <c r="C400" s="31"/>
      <c r="D400" s="129" t="s">
        <v>125</v>
      </c>
      <c r="E400" s="238">
        <v>0</v>
      </c>
      <c r="F400" s="239">
        <v>0</v>
      </c>
      <c r="G400" s="239">
        <v>0</v>
      </c>
      <c r="H400" s="238">
        <v>0</v>
      </c>
      <c r="I400" s="240">
        <v>0</v>
      </c>
      <c r="J400" s="241">
        <v>0</v>
      </c>
    </row>
    <row r="401" spans="1:10" ht="12.75" customHeight="1">
      <c r="A401" s="32"/>
      <c r="B401" s="33"/>
      <c r="C401" s="31"/>
      <c r="D401" s="129" t="s">
        <v>128</v>
      </c>
      <c r="E401" s="238">
        <v>22825</v>
      </c>
      <c r="F401" s="239">
        <v>22950</v>
      </c>
      <c r="G401" s="239">
        <v>16014</v>
      </c>
      <c r="H401" s="238">
        <v>16014</v>
      </c>
      <c r="I401" s="240">
        <f>H401/G401*100</f>
        <v>100</v>
      </c>
      <c r="J401" s="241">
        <f>H401/E401*100</f>
        <v>70.15991237677984</v>
      </c>
    </row>
    <row r="402" spans="1:10" ht="12.75" customHeight="1">
      <c r="A402" s="19"/>
      <c r="B402" s="24"/>
      <c r="C402" s="20"/>
      <c r="D402" s="127" t="s">
        <v>78</v>
      </c>
      <c r="E402" s="232">
        <v>0</v>
      </c>
      <c r="F402" s="233">
        <f>F403</f>
        <v>10555</v>
      </c>
      <c r="G402" s="233">
        <f>G403</f>
        <v>10555</v>
      </c>
      <c r="H402" s="232">
        <v>0</v>
      </c>
      <c r="I402" s="234">
        <v>0</v>
      </c>
      <c r="J402" s="235">
        <v>0</v>
      </c>
    </row>
    <row r="403" spans="1:10" ht="12.75" customHeight="1">
      <c r="A403" s="19"/>
      <c r="B403" s="24"/>
      <c r="C403" s="20"/>
      <c r="D403" s="107" t="s">
        <v>123</v>
      </c>
      <c r="E403" s="203">
        <v>0</v>
      </c>
      <c r="F403" s="204">
        <f>F405</f>
        <v>10555</v>
      </c>
      <c r="G403" s="204">
        <f>G405</f>
        <v>10555</v>
      </c>
      <c r="H403" s="203">
        <v>0</v>
      </c>
      <c r="I403" s="236">
        <v>0</v>
      </c>
      <c r="J403" s="237">
        <v>0</v>
      </c>
    </row>
    <row r="404" spans="1:10" ht="12.75" customHeight="1">
      <c r="A404" s="19"/>
      <c r="B404" s="24"/>
      <c r="C404" s="20"/>
      <c r="D404" s="129" t="s">
        <v>125</v>
      </c>
      <c r="E404" s="238">
        <v>0</v>
      </c>
      <c r="F404" s="239">
        <v>0</v>
      </c>
      <c r="G404" s="239">
        <v>0</v>
      </c>
      <c r="H404" s="238">
        <v>0</v>
      </c>
      <c r="I404" s="240">
        <v>0</v>
      </c>
      <c r="J404" s="241">
        <v>0</v>
      </c>
    </row>
    <row r="405" spans="1:10" ht="12.75" customHeight="1">
      <c r="A405" s="19"/>
      <c r="B405" s="10"/>
      <c r="C405" s="20"/>
      <c r="D405" s="129" t="s">
        <v>128</v>
      </c>
      <c r="E405" s="238">
        <v>0</v>
      </c>
      <c r="F405" s="239">
        <v>10555</v>
      </c>
      <c r="G405" s="239">
        <v>10555</v>
      </c>
      <c r="H405" s="238">
        <v>0</v>
      </c>
      <c r="I405" s="240">
        <v>0</v>
      </c>
      <c r="J405" s="241">
        <v>0</v>
      </c>
    </row>
    <row r="406" spans="1:10" ht="12.75" customHeight="1">
      <c r="A406" s="19"/>
      <c r="B406" s="52">
        <v>80150</v>
      </c>
      <c r="C406" s="50"/>
      <c r="D406" s="54" t="s">
        <v>164</v>
      </c>
      <c r="E406" s="199"/>
      <c r="F406" s="200"/>
      <c r="G406" s="200"/>
      <c r="H406" s="199"/>
      <c r="I406" s="311"/>
      <c r="J406" s="299"/>
    </row>
    <row r="407" spans="1:10" ht="12.75" customHeight="1">
      <c r="A407" s="19"/>
      <c r="B407" s="52"/>
      <c r="C407" s="50"/>
      <c r="D407" s="54" t="s">
        <v>165</v>
      </c>
      <c r="E407" s="199"/>
      <c r="F407" s="200"/>
      <c r="G407" s="200"/>
      <c r="H407" s="199"/>
      <c r="I407" s="311"/>
      <c r="J407" s="299"/>
    </row>
    <row r="408" spans="1:10" ht="12.75" customHeight="1">
      <c r="A408" s="19"/>
      <c r="B408" s="52"/>
      <c r="C408" s="50"/>
      <c r="D408" s="54" t="s">
        <v>166</v>
      </c>
      <c r="E408" s="199"/>
      <c r="F408" s="200"/>
      <c r="G408" s="200"/>
      <c r="H408" s="199"/>
      <c r="I408" s="311"/>
      <c r="J408" s="299"/>
    </row>
    <row r="409" spans="1:10" ht="12.75" customHeight="1">
      <c r="A409" s="19"/>
      <c r="B409" s="52"/>
      <c r="C409" s="50"/>
      <c r="D409" s="54" t="s">
        <v>167</v>
      </c>
      <c r="E409" s="199"/>
      <c r="F409" s="200"/>
      <c r="G409" s="200"/>
      <c r="H409" s="199"/>
      <c r="I409" s="311"/>
      <c r="J409" s="299"/>
    </row>
    <row r="410" spans="1:10" ht="12.75" customHeight="1">
      <c r="A410" s="19"/>
      <c r="B410" s="52"/>
      <c r="C410" s="50"/>
      <c r="D410" s="54" t="s">
        <v>168</v>
      </c>
      <c r="E410" s="199"/>
      <c r="F410" s="200"/>
      <c r="G410" s="200"/>
      <c r="H410" s="199"/>
      <c r="I410" s="311"/>
      <c r="J410" s="299"/>
    </row>
    <row r="411" spans="1:10" ht="12.75" customHeight="1">
      <c r="A411" s="19"/>
      <c r="B411" s="52"/>
      <c r="C411" s="50"/>
      <c r="D411" s="54" t="s">
        <v>169</v>
      </c>
      <c r="E411" s="199"/>
      <c r="F411" s="200"/>
      <c r="G411" s="200"/>
      <c r="H411" s="199"/>
      <c r="I411" s="311"/>
      <c r="J411" s="299"/>
    </row>
    <row r="412" spans="1:10" ht="12.75" customHeight="1">
      <c r="A412" s="19"/>
      <c r="B412" s="52"/>
      <c r="C412" s="50"/>
      <c r="D412" s="54" t="s">
        <v>170</v>
      </c>
      <c r="E412" s="199">
        <f>E413+E414</f>
        <v>269752.00000000006</v>
      </c>
      <c r="F412" s="200">
        <f>F414</f>
        <v>327129</v>
      </c>
      <c r="G412" s="200">
        <f>G413+G414</f>
        <v>319831</v>
      </c>
      <c r="H412" s="199">
        <f>H413+H414</f>
        <v>319831</v>
      </c>
      <c r="I412" s="311">
        <f aca="true" t="shared" si="41" ref="I412:I432">H412/G412*100</f>
        <v>100</v>
      </c>
      <c r="J412" s="325">
        <f aca="true" t="shared" si="42" ref="J412:J433">H412/E412*100</f>
        <v>118.56482991785045</v>
      </c>
    </row>
    <row r="413" spans="1:10" ht="12.75" customHeight="1">
      <c r="A413" s="19"/>
      <c r="B413" s="24"/>
      <c r="C413" s="20"/>
      <c r="D413" s="88" t="s">
        <v>127</v>
      </c>
      <c r="E413" s="432">
        <v>2079.15</v>
      </c>
      <c r="F413" s="433">
        <v>0</v>
      </c>
      <c r="G413" s="433">
        <f>G428</f>
        <v>36999</v>
      </c>
      <c r="H413" s="432">
        <f>H428</f>
        <v>36999</v>
      </c>
      <c r="I413" s="407">
        <f t="shared" si="41"/>
        <v>100</v>
      </c>
      <c r="J413" s="511">
        <f t="shared" si="42"/>
        <v>1779.5252867758456</v>
      </c>
    </row>
    <row r="414" spans="1:10" ht="12.75" customHeight="1">
      <c r="A414" s="19"/>
      <c r="B414" s="24"/>
      <c r="C414" s="20"/>
      <c r="D414" s="88" t="s">
        <v>123</v>
      </c>
      <c r="E414" s="245">
        <f>SUM(E415:E418)</f>
        <v>267672.85000000003</v>
      </c>
      <c r="F414" s="246">
        <f>SUM(F415:F418)</f>
        <v>327129</v>
      </c>
      <c r="G414" s="246">
        <f>SUM(G415:G418)</f>
        <v>282832</v>
      </c>
      <c r="H414" s="245">
        <f>SUM(H415:H418)</f>
        <v>282832</v>
      </c>
      <c r="I414" s="243">
        <f t="shared" si="41"/>
        <v>100</v>
      </c>
      <c r="J414" s="325">
        <f t="shared" si="42"/>
        <v>105.66331251002856</v>
      </c>
    </row>
    <row r="415" spans="1:10" ht="12.75" customHeight="1">
      <c r="A415" s="19"/>
      <c r="B415" s="24"/>
      <c r="C415" s="20"/>
      <c r="D415" s="114" t="s">
        <v>125</v>
      </c>
      <c r="E415" s="248">
        <v>197681.71</v>
      </c>
      <c r="F415" s="249">
        <f>F421+F424+F430</f>
        <v>247657</v>
      </c>
      <c r="G415" s="249">
        <f>G421+G424+G430</f>
        <v>249173</v>
      </c>
      <c r="H415" s="248">
        <f>H421+H424+H430</f>
        <v>249172.91</v>
      </c>
      <c r="I415" s="507">
        <f t="shared" si="41"/>
        <v>99.99996388051675</v>
      </c>
      <c r="J415" s="252">
        <f t="shared" si="42"/>
        <v>126.04752862568824</v>
      </c>
    </row>
    <row r="416" spans="1:10" ht="12.75" customHeight="1">
      <c r="A416" s="19"/>
      <c r="B416" s="24"/>
      <c r="C416" s="20"/>
      <c r="D416" s="114" t="s">
        <v>128</v>
      </c>
      <c r="E416" s="248">
        <v>69845.57</v>
      </c>
      <c r="F416" s="249">
        <f aca="true" t="shared" si="43" ref="F416:H417">F425+F431</f>
        <v>79180</v>
      </c>
      <c r="G416" s="249">
        <f t="shared" si="43"/>
        <v>33392</v>
      </c>
      <c r="H416" s="248">
        <f t="shared" si="43"/>
        <v>33391.83</v>
      </c>
      <c r="I416" s="507">
        <f t="shared" si="41"/>
        <v>99.999490896023</v>
      </c>
      <c r="J416" s="252">
        <f t="shared" si="42"/>
        <v>47.80808575261108</v>
      </c>
    </row>
    <row r="417" spans="1:10" ht="12.75" customHeight="1">
      <c r="A417" s="19"/>
      <c r="B417" s="24"/>
      <c r="C417" s="20"/>
      <c r="D417" s="114" t="s">
        <v>126</v>
      </c>
      <c r="E417" s="248">
        <v>145.57</v>
      </c>
      <c r="F417" s="249">
        <f t="shared" si="43"/>
        <v>292</v>
      </c>
      <c r="G417" s="249">
        <f t="shared" si="43"/>
        <v>267</v>
      </c>
      <c r="H417" s="248">
        <f t="shared" si="43"/>
        <v>267.26</v>
      </c>
      <c r="I417" s="507">
        <f t="shared" si="41"/>
        <v>100.09737827715355</v>
      </c>
      <c r="J417" s="252">
        <f t="shared" si="42"/>
        <v>183.59552105516246</v>
      </c>
    </row>
    <row r="418" spans="1:10" ht="12.75" customHeight="1">
      <c r="A418" s="19"/>
      <c r="B418" s="24"/>
      <c r="C418" s="20"/>
      <c r="D418" s="114" t="s">
        <v>129</v>
      </c>
      <c r="E418" s="248">
        <v>0</v>
      </c>
      <c r="F418" s="249">
        <v>0</v>
      </c>
      <c r="G418" s="249">
        <v>0</v>
      </c>
      <c r="H418" s="248">
        <v>0</v>
      </c>
      <c r="I418" s="507">
        <v>0</v>
      </c>
      <c r="J418" s="252">
        <v>0</v>
      </c>
    </row>
    <row r="419" spans="1:10" ht="12.75" customHeight="1">
      <c r="A419" s="19"/>
      <c r="B419" s="24"/>
      <c r="C419" s="20"/>
      <c r="D419" s="127" t="s">
        <v>119</v>
      </c>
      <c r="E419" s="335">
        <f aca="true" t="shared" si="44" ref="E419:H420">E420</f>
        <v>7745</v>
      </c>
      <c r="F419" s="336">
        <f t="shared" si="44"/>
        <v>14179</v>
      </c>
      <c r="G419" s="336">
        <f t="shared" si="44"/>
        <v>9959</v>
      </c>
      <c r="H419" s="335">
        <f t="shared" si="44"/>
        <v>9959</v>
      </c>
      <c r="I419" s="337">
        <f t="shared" si="41"/>
        <v>100</v>
      </c>
      <c r="J419" s="321">
        <f t="shared" si="42"/>
        <v>128.58618463524857</v>
      </c>
    </row>
    <row r="420" spans="1:10" ht="12.75" customHeight="1">
      <c r="A420" s="19"/>
      <c r="B420" s="24"/>
      <c r="C420" s="20"/>
      <c r="D420" s="107" t="s">
        <v>123</v>
      </c>
      <c r="E420" s="203">
        <f t="shared" si="44"/>
        <v>7745</v>
      </c>
      <c r="F420" s="204">
        <f t="shared" si="44"/>
        <v>14179</v>
      </c>
      <c r="G420" s="204">
        <f t="shared" si="44"/>
        <v>9959</v>
      </c>
      <c r="H420" s="203">
        <f t="shared" si="44"/>
        <v>9959</v>
      </c>
      <c r="I420" s="236">
        <f t="shared" si="41"/>
        <v>100</v>
      </c>
      <c r="J420" s="252">
        <f t="shared" si="42"/>
        <v>128.58618463524857</v>
      </c>
    </row>
    <row r="421" spans="1:10" ht="12.75" customHeight="1">
      <c r="A421" s="19"/>
      <c r="B421" s="24"/>
      <c r="C421" s="20"/>
      <c r="D421" s="129" t="s">
        <v>125</v>
      </c>
      <c r="E421" s="238">
        <v>7745</v>
      </c>
      <c r="F421" s="239">
        <v>14179</v>
      </c>
      <c r="G421" s="239">
        <v>9959</v>
      </c>
      <c r="H421" s="238">
        <v>9959</v>
      </c>
      <c r="I421" s="240">
        <f t="shared" si="41"/>
        <v>100</v>
      </c>
      <c r="J421" s="252">
        <f t="shared" si="42"/>
        <v>128.58618463524857</v>
      </c>
    </row>
    <row r="422" spans="1:10" ht="12.75" customHeight="1">
      <c r="A422" s="19"/>
      <c r="B422" s="24"/>
      <c r="C422" s="20"/>
      <c r="D422" s="127" t="s">
        <v>79</v>
      </c>
      <c r="E422" s="232">
        <v>0</v>
      </c>
      <c r="F422" s="233">
        <f>F423</f>
        <v>80784</v>
      </c>
      <c r="G422" s="233">
        <f>G423</f>
        <v>81726</v>
      </c>
      <c r="H422" s="232">
        <f>H423</f>
        <v>81726</v>
      </c>
      <c r="I422" s="234">
        <f t="shared" si="41"/>
        <v>100</v>
      </c>
      <c r="J422" s="235">
        <v>0</v>
      </c>
    </row>
    <row r="423" spans="1:10" ht="12.75" customHeight="1">
      <c r="A423" s="19"/>
      <c r="B423" s="24"/>
      <c r="C423" s="20"/>
      <c r="D423" s="107" t="s">
        <v>123</v>
      </c>
      <c r="E423" s="203">
        <f>SUM(E424:E426)</f>
        <v>35151</v>
      </c>
      <c r="F423" s="204">
        <f>SUM(F424:F426)</f>
        <v>80784</v>
      </c>
      <c r="G423" s="204">
        <f>G424+G425+G426</f>
        <v>81726</v>
      </c>
      <c r="H423" s="203">
        <f>H424+H425+H426</f>
        <v>81726</v>
      </c>
      <c r="I423" s="236">
        <f t="shared" si="41"/>
        <v>100</v>
      </c>
      <c r="J423" s="244">
        <f t="shared" si="42"/>
        <v>232.49978663480414</v>
      </c>
    </row>
    <row r="424" spans="1:10" ht="12.75" customHeight="1">
      <c r="A424" s="19"/>
      <c r="B424" s="24"/>
      <c r="C424" s="20"/>
      <c r="D424" s="129" t="s">
        <v>125</v>
      </c>
      <c r="E424" s="238">
        <v>30297</v>
      </c>
      <c r="F424" s="239">
        <v>69144</v>
      </c>
      <c r="G424" s="239">
        <v>69144</v>
      </c>
      <c r="H424" s="238">
        <v>69144</v>
      </c>
      <c r="I424" s="240">
        <f t="shared" si="41"/>
        <v>100</v>
      </c>
      <c r="J424" s="252">
        <f t="shared" si="42"/>
        <v>228.2206159025646</v>
      </c>
    </row>
    <row r="425" spans="1:10" ht="12.75" customHeight="1">
      <c r="A425" s="19"/>
      <c r="B425" s="24"/>
      <c r="C425" s="20"/>
      <c r="D425" s="129" t="s">
        <v>128</v>
      </c>
      <c r="E425" s="238">
        <v>4812</v>
      </c>
      <c r="F425" s="239">
        <v>11524</v>
      </c>
      <c r="G425" s="239">
        <v>12466</v>
      </c>
      <c r="H425" s="238">
        <v>12466</v>
      </c>
      <c r="I425" s="240">
        <f t="shared" si="41"/>
        <v>100</v>
      </c>
      <c r="J425" s="252">
        <f t="shared" si="42"/>
        <v>259.06068162926016</v>
      </c>
    </row>
    <row r="426" spans="1:10" ht="12.75" customHeight="1">
      <c r="A426" s="19"/>
      <c r="B426" s="24"/>
      <c r="C426" s="20"/>
      <c r="D426" s="129" t="s">
        <v>126</v>
      </c>
      <c r="E426" s="238">
        <v>42</v>
      </c>
      <c r="F426" s="239">
        <v>116</v>
      </c>
      <c r="G426" s="239">
        <v>116</v>
      </c>
      <c r="H426" s="238">
        <v>116</v>
      </c>
      <c r="I426" s="240">
        <f t="shared" si="41"/>
        <v>100</v>
      </c>
      <c r="J426" s="252">
        <f t="shared" si="42"/>
        <v>276.1904761904762</v>
      </c>
    </row>
    <row r="427" spans="1:10" ht="12.75" customHeight="1">
      <c r="A427" s="19"/>
      <c r="B427" s="24"/>
      <c r="C427" s="20"/>
      <c r="D427" s="127" t="s">
        <v>136</v>
      </c>
      <c r="E427" s="335">
        <v>0</v>
      </c>
      <c r="F427" s="336">
        <f>F429</f>
        <v>232166</v>
      </c>
      <c r="G427" s="336">
        <f>G428+G429</f>
        <v>228146</v>
      </c>
      <c r="H427" s="335">
        <f>H429+H428</f>
        <v>228146</v>
      </c>
      <c r="I427" s="337">
        <f t="shared" si="41"/>
        <v>100</v>
      </c>
      <c r="J427" s="321">
        <v>0</v>
      </c>
    </row>
    <row r="428" spans="1:10" ht="12.75" customHeight="1">
      <c r="A428" s="19"/>
      <c r="B428" s="24"/>
      <c r="C428" s="20"/>
      <c r="D428" s="107" t="s">
        <v>127</v>
      </c>
      <c r="E428" s="313">
        <v>0</v>
      </c>
      <c r="F428" s="314">
        <v>0</v>
      </c>
      <c r="G428" s="314">
        <v>36999</v>
      </c>
      <c r="H428" s="313">
        <v>36999</v>
      </c>
      <c r="I428" s="306">
        <f t="shared" si="41"/>
        <v>100</v>
      </c>
      <c r="J428" s="325">
        <v>0</v>
      </c>
    </row>
    <row r="429" spans="1:10" ht="12.75" customHeight="1">
      <c r="A429" s="19"/>
      <c r="B429" s="24"/>
      <c r="C429" s="20"/>
      <c r="D429" s="107" t="s">
        <v>123</v>
      </c>
      <c r="E429" s="203">
        <v>0</v>
      </c>
      <c r="F429" s="204">
        <f>SUM(F430:F432)</f>
        <v>232166</v>
      </c>
      <c r="G429" s="204">
        <f>G430+G431+G432</f>
        <v>191147</v>
      </c>
      <c r="H429" s="203">
        <f>H430+H431+H432</f>
        <v>191147</v>
      </c>
      <c r="I429" s="236">
        <f t="shared" si="41"/>
        <v>100</v>
      </c>
      <c r="J429" s="325">
        <v>0</v>
      </c>
    </row>
    <row r="430" spans="1:10" ht="12.75" customHeight="1">
      <c r="A430" s="19"/>
      <c r="B430" s="24"/>
      <c r="C430" s="20"/>
      <c r="D430" s="129" t="s">
        <v>125</v>
      </c>
      <c r="E430" s="238">
        <v>0</v>
      </c>
      <c r="F430" s="239">
        <v>164334</v>
      </c>
      <c r="G430" s="239">
        <v>170070</v>
      </c>
      <c r="H430" s="238">
        <v>170069.91</v>
      </c>
      <c r="I430" s="240">
        <f t="shared" si="41"/>
        <v>99.99994708061386</v>
      </c>
      <c r="J430" s="252">
        <v>0</v>
      </c>
    </row>
    <row r="431" spans="1:10" ht="12.75" customHeight="1">
      <c r="A431" s="19"/>
      <c r="B431" s="24"/>
      <c r="C431" s="20"/>
      <c r="D431" s="129" t="s">
        <v>128</v>
      </c>
      <c r="E431" s="238">
        <v>0</v>
      </c>
      <c r="F431" s="239">
        <v>67656</v>
      </c>
      <c r="G431" s="239">
        <v>20926</v>
      </c>
      <c r="H431" s="238">
        <v>20925.83</v>
      </c>
      <c r="I431" s="240">
        <f t="shared" si="41"/>
        <v>99.99918761349518</v>
      </c>
      <c r="J431" s="252">
        <v>0</v>
      </c>
    </row>
    <row r="432" spans="1:10" ht="12.75" customHeight="1">
      <c r="A432" s="19"/>
      <c r="B432" s="10"/>
      <c r="C432" s="20"/>
      <c r="D432" s="129" t="s">
        <v>126</v>
      </c>
      <c r="E432" s="238">
        <v>0</v>
      </c>
      <c r="F432" s="239">
        <v>176</v>
      </c>
      <c r="G432" s="239">
        <v>151</v>
      </c>
      <c r="H432" s="238">
        <v>151.26</v>
      </c>
      <c r="I432" s="240">
        <f t="shared" si="41"/>
        <v>100.17218543046357</v>
      </c>
      <c r="J432" s="252">
        <v>0</v>
      </c>
    </row>
    <row r="433" spans="1:10" ht="12.75" customHeight="1">
      <c r="A433" s="16"/>
      <c r="B433" s="59">
        <v>80195</v>
      </c>
      <c r="C433" s="50"/>
      <c r="D433" s="51" t="s">
        <v>20</v>
      </c>
      <c r="E433" s="199">
        <f>E434+E435</f>
        <v>106001</v>
      </c>
      <c r="F433" s="200">
        <f>F435</f>
        <v>676383</v>
      </c>
      <c r="G433" s="242">
        <f>G434+G435</f>
        <v>130152</v>
      </c>
      <c r="H433" s="199">
        <f>H434+H435</f>
        <v>106366</v>
      </c>
      <c r="I433" s="243">
        <f>H433/G433*100</f>
        <v>81.72444526399902</v>
      </c>
      <c r="J433" s="252">
        <f t="shared" si="42"/>
        <v>100.34433637418513</v>
      </c>
    </row>
    <row r="434" spans="1:10" ht="12.75" customHeight="1">
      <c r="A434" s="16"/>
      <c r="B434" s="57"/>
      <c r="C434" s="50"/>
      <c r="D434" s="88" t="s">
        <v>127</v>
      </c>
      <c r="E434" s="245">
        <v>0</v>
      </c>
      <c r="F434" s="246">
        <v>0</v>
      </c>
      <c r="G434" s="247">
        <v>0</v>
      </c>
      <c r="H434" s="245">
        <v>0</v>
      </c>
      <c r="I434" s="243">
        <v>0</v>
      </c>
      <c r="J434" s="252">
        <v>0</v>
      </c>
    </row>
    <row r="435" spans="1:10" ht="12.75" customHeight="1">
      <c r="A435" s="16"/>
      <c r="B435" s="57"/>
      <c r="C435" s="50"/>
      <c r="D435" s="88" t="s">
        <v>123</v>
      </c>
      <c r="E435" s="245">
        <f>SUM(E436:E438)</f>
        <v>106001</v>
      </c>
      <c r="F435" s="246">
        <f>F437</f>
        <v>676383</v>
      </c>
      <c r="G435" s="247">
        <f>G436+G437+G438</f>
        <v>130152</v>
      </c>
      <c r="H435" s="245">
        <f>H436+H437+H438</f>
        <v>106366</v>
      </c>
      <c r="I435" s="243">
        <f>H435/G435*100</f>
        <v>81.72444526399902</v>
      </c>
      <c r="J435" s="244">
        <f>H435/E435*100</f>
        <v>100.34433637418513</v>
      </c>
    </row>
    <row r="436" spans="1:10" ht="12.75" customHeight="1">
      <c r="A436" s="16"/>
      <c r="B436" s="57"/>
      <c r="C436" s="50"/>
      <c r="D436" s="114" t="s">
        <v>125</v>
      </c>
      <c r="E436" s="248">
        <f>E472</f>
        <v>2000</v>
      </c>
      <c r="F436" s="249">
        <v>0</v>
      </c>
      <c r="G436" s="250">
        <f>G472</f>
        <v>1200</v>
      </c>
      <c r="H436" s="248">
        <f>H472</f>
        <v>1200</v>
      </c>
      <c r="I436" s="251">
        <v>100</v>
      </c>
      <c r="J436" s="252">
        <f>H436/E436*100</f>
        <v>60</v>
      </c>
    </row>
    <row r="437" spans="1:10" ht="12.75" customHeight="1">
      <c r="A437" s="16"/>
      <c r="B437" s="57"/>
      <c r="C437" s="50"/>
      <c r="D437" s="114" t="s">
        <v>128</v>
      </c>
      <c r="E437" s="248">
        <f>E442+E457+E462+E468+E473</f>
        <v>104001</v>
      </c>
      <c r="F437" s="249">
        <f>F442+F457+F462+F468+F473</f>
        <v>676383</v>
      </c>
      <c r="G437" s="250">
        <f>G442+G457+G462+G468+G473</f>
        <v>128952</v>
      </c>
      <c r="H437" s="248">
        <f>H442+H457+H462+H468+H473</f>
        <v>105166</v>
      </c>
      <c r="I437" s="251">
        <f>H437/G437*100</f>
        <v>81.55437682238352</v>
      </c>
      <c r="J437" s="252">
        <f>H437/E437*100</f>
        <v>101.120181536716</v>
      </c>
    </row>
    <row r="438" spans="1:10" ht="12.75" customHeight="1">
      <c r="A438" s="16"/>
      <c r="B438" s="57"/>
      <c r="C438" s="50"/>
      <c r="D438" s="114" t="s">
        <v>126</v>
      </c>
      <c r="E438" s="248">
        <v>0</v>
      </c>
      <c r="F438" s="249">
        <v>0</v>
      </c>
      <c r="G438" s="250">
        <v>0</v>
      </c>
      <c r="H438" s="248">
        <v>0</v>
      </c>
      <c r="I438" s="251">
        <v>0</v>
      </c>
      <c r="J438" s="252">
        <v>0</v>
      </c>
    </row>
    <row r="439" spans="1:10" ht="12.75" customHeight="1">
      <c r="A439" s="32"/>
      <c r="B439" s="32"/>
      <c r="C439" s="31"/>
      <c r="D439" s="34" t="s">
        <v>152</v>
      </c>
      <c r="E439" s="232">
        <f>E440</f>
        <v>2638</v>
      </c>
      <c r="F439" s="233">
        <f>F440</f>
        <v>2645</v>
      </c>
      <c r="G439" s="233">
        <f>G440</f>
        <v>2652</v>
      </c>
      <c r="H439" s="232">
        <f>H440</f>
        <v>2652</v>
      </c>
      <c r="I439" s="234">
        <f>H439/G439*100</f>
        <v>100</v>
      </c>
      <c r="J439" s="235">
        <f>H439/E439*100</f>
        <v>100.53070507960575</v>
      </c>
    </row>
    <row r="440" spans="1:10" ht="12.75" customHeight="1">
      <c r="A440" s="32"/>
      <c r="B440" s="32"/>
      <c r="C440" s="31"/>
      <c r="D440" s="107" t="s">
        <v>123</v>
      </c>
      <c r="E440" s="203">
        <f>E442</f>
        <v>2638</v>
      </c>
      <c r="F440" s="204">
        <f>F442</f>
        <v>2645</v>
      </c>
      <c r="G440" s="204">
        <f>G442</f>
        <v>2652</v>
      </c>
      <c r="H440" s="203">
        <f>H442</f>
        <v>2652</v>
      </c>
      <c r="I440" s="236">
        <f>H440/G440*100</f>
        <v>100</v>
      </c>
      <c r="J440" s="237">
        <f>H440/E440*100</f>
        <v>100.53070507960575</v>
      </c>
    </row>
    <row r="441" spans="1:10" ht="12.75" customHeight="1">
      <c r="A441" s="32"/>
      <c r="B441" s="32"/>
      <c r="C441" s="31"/>
      <c r="D441" s="129" t="s">
        <v>125</v>
      </c>
      <c r="E441" s="238">
        <v>0</v>
      </c>
      <c r="F441" s="239">
        <v>0</v>
      </c>
      <c r="G441" s="239">
        <v>0</v>
      </c>
      <c r="H441" s="238">
        <v>0</v>
      </c>
      <c r="I441" s="240">
        <v>0</v>
      </c>
      <c r="J441" s="241">
        <v>0</v>
      </c>
    </row>
    <row r="442" spans="1:10" ht="12.75" customHeight="1">
      <c r="A442" s="32"/>
      <c r="B442" s="32"/>
      <c r="C442" s="31"/>
      <c r="D442" s="129" t="s">
        <v>128</v>
      </c>
      <c r="E442" s="238">
        <v>2638</v>
      </c>
      <c r="F442" s="239">
        <v>2645</v>
      </c>
      <c r="G442" s="239">
        <v>2652</v>
      </c>
      <c r="H442" s="238">
        <v>2652</v>
      </c>
      <c r="I442" s="240">
        <f>H442/G442*100</f>
        <v>100</v>
      </c>
      <c r="J442" s="241">
        <f>H442/E442*100</f>
        <v>100.53070507960575</v>
      </c>
    </row>
    <row r="443" spans="1:10" ht="12.75" customHeight="1">
      <c r="A443" s="125"/>
      <c r="B443" s="125"/>
      <c r="C443" s="31"/>
      <c r="D443" s="129" t="s">
        <v>126</v>
      </c>
      <c r="E443" s="238">
        <v>0</v>
      </c>
      <c r="F443" s="239">
        <v>0</v>
      </c>
      <c r="G443" s="239">
        <v>0</v>
      </c>
      <c r="H443" s="238">
        <v>0</v>
      </c>
      <c r="I443" s="240">
        <v>0</v>
      </c>
      <c r="J443" s="241">
        <v>0</v>
      </c>
    </row>
    <row r="444" spans="1:10" ht="12.75" customHeight="1">
      <c r="A444" s="124"/>
      <c r="B444" s="124"/>
      <c r="C444" s="124"/>
      <c r="D444" s="133"/>
      <c r="E444" s="443"/>
      <c r="F444" s="444"/>
      <c r="G444" s="444"/>
      <c r="H444" s="443"/>
      <c r="I444" s="445"/>
      <c r="J444" s="446"/>
    </row>
    <row r="445" spans="1:10" ht="12.75" customHeight="1">
      <c r="A445" s="124"/>
      <c r="B445" s="124"/>
      <c r="C445" s="124"/>
      <c r="D445" s="133"/>
      <c r="E445" s="443"/>
      <c r="F445" s="444"/>
      <c r="G445" s="444"/>
      <c r="H445" s="443"/>
      <c r="I445" s="445"/>
      <c r="J445" s="446"/>
    </row>
    <row r="446" spans="1:10" ht="12.75" customHeight="1">
      <c r="A446" s="124"/>
      <c r="B446" s="124"/>
      <c r="C446" s="124"/>
      <c r="D446" s="133"/>
      <c r="E446" s="443"/>
      <c r="F446" s="444"/>
      <c r="G446" s="444"/>
      <c r="H446" s="443"/>
      <c r="I446" s="445"/>
      <c r="J446" s="446"/>
    </row>
    <row r="447" spans="1:10" ht="12.75" customHeight="1">
      <c r="A447" s="124"/>
      <c r="B447" s="124"/>
      <c r="C447" s="124"/>
      <c r="D447" s="133"/>
      <c r="E447" s="443"/>
      <c r="F447" s="444"/>
      <c r="G447" s="444"/>
      <c r="H447" s="443"/>
      <c r="I447" s="445"/>
      <c r="J447" s="446"/>
    </row>
    <row r="448" spans="1:10" ht="12.75" customHeight="1">
      <c r="A448" s="124"/>
      <c r="B448" s="124"/>
      <c r="C448" s="124"/>
      <c r="D448" s="133"/>
      <c r="E448" s="448" t="s">
        <v>185</v>
      </c>
      <c r="F448" s="444"/>
      <c r="G448" s="444"/>
      <c r="H448" s="443"/>
      <c r="I448" s="445"/>
      <c r="J448" s="446"/>
    </row>
    <row r="449" spans="1:10" ht="12.75" customHeight="1">
      <c r="A449" s="124"/>
      <c r="B449" s="124"/>
      <c r="C449" s="124"/>
      <c r="D449" s="133"/>
      <c r="E449" s="443"/>
      <c r="F449" s="444"/>
      <c r="G449" s="444"/>
      <c r="H449" s="443"/>
      <c r="I449" s="445"/>
      <c r="J449" s="446"/>
    </row>
    <row r="450" spans="1:10" ht="12.75" customHeight="1">
      <c r="A450" s="70"/>
      <c r="B450" s="71"/>
      <c r="C450" s="70"/>
      <c r="D450" s="72"/>
      <c r="E450" s="75" t="s">
        <v>1</v>
      </c>
      <c r="F450" s="73" t="s">
        <v>61</v>
      </c>
      <c r="G450" s="74" t="s">
        <v>62</v>
      </c>
      <c r="H450" s="75" t="s">
        <v>1</v>
      </c>
      <c r="I450" s="38" t="s">
        <v>63</v>
      </c>
      <c r="J450" s="39"/>
    </row>
    <row r="451" spans="1:10" ht="12.75" customHeight="1">
      <c r="A451" s="76" t="s">
        <v>58</v>
      </c>
      <c r="B451" s="77" t="s">
        <v>59</v>
      </c>
      <c r="C451" s="76" t="s">
        <v>2</v>
      </c>
      <c r="D451" s="78" t="s">
        <v>60</v>
      </c>
      <c r="E451" s="81" t="s">
        <v>159</v>
      </c>
      <c r="F451" s="79" t="s">
        <v>64</v>
      </c>
      <c r="G451" s="80" t="s">
        <v>65</v>
      </c>
      <c r="H451" s="81" t="s">
        <v>181</v>
      </c>
      <c r="I451" s="40"/>
      <c r="J451" s="41"/>
    </row>
    <row r="452" spans="1:10" ht="12.75" customHeight="1">
      <c r="A452" s="82"/>
      <c r="B452" s="83"/>
      <c r="C452" s="82"/>
      <c r="D452" s="84"/>
      <c r="E452" s="87"/>
      <c r="F452" s="85" t="s">
        <v>180</v>
      </c>
      <c r="G452" s="86" t="s">
        <v>66</v>
      </c>
      <c r="H452" s="87"/>
      <c r="I452" s="44" t="s">
        <v>67</v>
      </c>
      <c r="J452" s="42" t="s">
        <v>68</v>
      </c>
    </row>
    <row r="453" spans="1:10" ht="12.75" customHeight="1">
      <c r="A453" s="145">
        <v>1</v>
      </c>
      <c r="B453" s="145">
        <v>2</v>
      </c>
      <c r="C453" s="146">
        <v>3</v>
      </c>
      <c r="D453" s="146">
        <v>4</v>
      </c>
      <c r="E453" s="147">
        <v>5</v>
      </c>
      <c r="F453" s="147">
        <v>6</v>
      </c>
      <c r="G453" s="147">
        <v>7</v>
      </c>
      <c r="H453" s="148">
        <v>8</v>
      </c>
      <c r="I453" s="149">
        <v>9</v>
      </c>
      <c r="J453" s="150">
        <v>10</v>
      </c>
    </row>
    <row r="454" spans="1:10" ht="12.75" customHeight="1">
      <c r="A454" s="4"/>
      <c r="B454" s="5"/>
      <c r="C454" s="24"/>
      <c r="D454" s="131" t="s">
        <v>119</v>
      </c>
      <c r="E454" s="513">
        <f>E455</f>
        <v>32664</v>
      </c>
      <c r="F454" s="514">
        <f>F455</f>
        <v>27498</v>
      </c>
      <c r="G454" s="514">
        <f>G455</f>
        <v>31930</v>
      </c>
      <c r="H454" s="513">
        <f>H455</f>
        <v>31930</v>
      </c>
      <c r="I454" s="442">
        <f>H454/G454*100</f>
        <v>100</v>
      </c>
      <c r="J454" s="424">
        <f>H454/E454*100</f>
        <v>97.7528777859417</v>
      </c>
    </row>
    <row r="455" spans="1:10" ht="12.75" customHeight="1">
      <c r="A455" s="18"/>
      <c r="B455" s="19"/>
      <c r="C455" s="6"/>
      <c r="D455" s="107" t="s">
        <v>123</v>
      </c>
      <c r="E455" s="253">
        <f>E457</f>
        <v>32664</v>
      </c>
      <c r="F455" s="254">
        <f>F457</f>
        <v>27498</v>
      </c>
      <c r="G455" s="254">
        <f>G457</f>
        <v>31930</v>
      </c>
      <c r="H455" s="253">
        <f>H457</f>
        <v>31930</v>
      </c>
      <c r="I455" s="236">
        <f>H455/G455*100</f>
        <v>100</v>
      </c>
      <c r="J455" s="237">
        <f>H455/E455*100</f>
        <v>97.7528777859417</v>
      </c>
    </row>
    <row r="456" spans="1:10" ht="12.75" customHeight="1">
      <c r="A456" s="18"/>
      <c r="B456" s="19"/>
      <c r="C456" s="6"/>
      <c r="D456" s="129" t="s">
        <v>125</v>
      </c>
      <c r="E456" s="255">
        <v>0</v>
      </c>
      <c r="F456" s="256">
        <v>0</v>
      </c>
      <c r="G456" s="256">
        <v>0</v>
      </c>
      <c r="H456" s="255">
        <v>0</v>
      </c>
      <c r="I456" s="240">
        <v>0</v>
      </c>
      <c r="J456" s="241">
        <v>0</v>
      </c>
    </row>
    <row r="457" spans="1:10" ht="12.75" customHeight="1">
      <c r="A457" s="18"/>
      <c r="B457" s="19"/>
      <c r="C457" s="6"/>
      <c r="D457" s="129" t="s">
        <v>128</v>
      </c>
      <c r="E457" s="255">
        <v>32664</v>
      </c>
      <c r="F457" s="256">
        <v>27498</v>
      </c>
      <c r="G457" s="256">
        <v>31930</v>
      </c>
      <c r="H457" s="255">
        <v>31930</v>
      </c>
      <c r="I457" s="240">
        <f>H457/G457*100</f>
        <v>100</v>
      </c>
      <c r="J457" s="241">
        <f>H457/E457*100</f>
        <v>97.7528777859417</v>
      </c>
    </row>
    <row r="458" spans="1:10" ht="12.75" customHeight="1">
      <c r="A458" s="18"/>
      <c r="B458" s="19"/>
      <c r="C458" s="6"/>
      <c r="D458" s="129" t="s">
        <v>126</v>
      </c>
      <c r="E458" s="255">
        <v>0</v>
      </c>
      <c r="F458" s="256">
        <v>0</v>
      </c>
      <c r="G458" s="256">
        <v>0</v>
      </c>
      <c r="H458" s="255">
        <v>0</v>
      </c>
      <c r="I458" s="240">
        <v>0</v>
      </c>
      <c r="J458" s="241">
        <v>0</v>
      </c>
    </row>
    <row r="459" spans="1:10" ht="12.75" customHeight="1">
      <c r="A459" s="30"/>
      <c r="B459" s="32"/>
      <c r="C459" s="31"/>
      <c r="D459" s="127" t="s">
        <v>85</v>
      </c>
      <c r="E459" s="232">
        <f>E460</f>
        <v>23870</v>
      </c>
      <c r="F459" s="233">
        <f>F460</f>
        <v>24100</v>
      </c>
      <c r="G459" s="233">
        <f>G460</f>
        <v>25244</v>
      </c>
      <c r="H459" s="232">
        <f>H460</f>
        <v>25244</v>
      </c>
      <c r="I459" s="234">
        <f>H459/G459*100</f>
        <v>100</v>
      </c>
      <c r="J459" s="235">
        <f>H459/E459*100</f>
        <v>105.7561793045664</v>
      </c>
    </row>
    <row r="460" spans="1:10" ht="12.75" customHeight="1">
      <c r="A460" s="30"/>
      <c r="B460" s="32"/>
      <c r="C460" s="31"/>
      <c r="D460" s="107" t="s">
        <v>123</v>
      </c>
      <c r="E460" s="203">
        <f>E462</f>
        <v>23870</v>
      </c>
      <c r="F460" s="204">
        <f>F462</f>
        <v>24100</v>
      </c>
      <c r="G460" s="204">
        <f>G462</f>
        <v>25244</v>
      </c>
      <c r="H460" s="203">
        <f>H462</f>
        <v>25244</v>
      </c>
      <c r="I460" s="236">
        <f>H460/G460*100</f>
        <v>100</v>
      </c>
      <c r="J460" s="237">
        <f>H460/E460*100</f>
        <v>105.7561793045664</v>
      </c>
    </row>
    <row r="461" spans="1:10" ht="12.75" customHeight="1">
      <c r="A461" s="30"/>
      <c r="B461" s="32"/>
      <c r="C461" s="31"/>
      <c r="D461" s="129" t="s">
        <v>125</v>
      </c>
      <c r="E461" s="238">
        <v>0</v>
      </c>
      <c r="F461" s="239">
        <v>0</v>
      </c>
      <c r="G461" s="239">
        <v>0</v>
      </c>
      <c r="H461" s="238">
        <v>0</v>
      </c>
      <c r="I461" s="240">
        <v>0</v>
      </c>
      <c r="J461" s="241">
        <v>0</v>
      </c>
    </row>
    <row r="462" spans="1:10" ht="12.75" customHeight="1">
      <c r="A462" s="30"/>
      <c r="B462" s="32"/>
      <c r="C462" s="31"/>
      <c r="D462" s="129" t="s">
        <v>128</v>
      </c>
      <c r="E462" s="238">
        <v>23870</v>
      </c>
      <c r="F462" s="239">
        <v>24100</v>
      </c>
      <c r="G462" s="239">
        <v>25244</v>
      </c>
      <c r="H462" s="238">
        <v>25244</v>
      </c>
      <c r="I462" s="240">
        <f>H462/G462*100</f>
        <v>100</v>
      </c>
      <c r="J462" s="241">
        <f>H462/E462*100</f>
        <v>105.7561793045664</v>
      </c>
    </row>
    <row r="463" spans="1:10" ht="12.75" customHeight="1">
      <c r="A463" s="30"/>
      <c r="B463" s="32"/>
      <c r="C463" s="31"/>
      <c r="D463" s="129" t="s">
        <v>126</v>
      </c>
      <c r="E463" s="238">
        <v>0</v>
      </c>
      <c r="F463" s="239">
        <v>0</v>
      </c>
      <c r="G463" s="239">
        <v>0</v>
      </c>
      <c r="H463" s="238">
        <v>0</v>
      </c>
      <c r="I463" s="240">
        <v>0</v>
      </c>
      <c r="J463" s="241">
        <v>0</v>
      </c>
    </row>
    <row r="464" spans="1:10" ht="12.75" customHeight="1">
      <c r="A464" s="30"/>
      <c r="B464" s="32"/>
      <c r="C464" s="123"/>
      <c r="D464" s="131" t="s">
        <v>136</v>
      </c>
      <c r="E464" s="421">
        <f>E466</f>
        <v>43390</v>
      </c>
      <c r="F464" s="422">
        <f>F466</f>
        <v>43390</v>
      </c>
      <c r="G464" s="422">
        <f>G466</f>
        <v>43960</v>
      </c>
      <c r="H464" s="421">
        <f>H466</f>
        <v>43960</v>
      </c>
      <c r="I464" s="442">
        <f>H464/G464*100</f>
        <v>100</v>
      </c>
      <c r="J464" s="424">
        <f>H464/E464*100</f>
        <v>101.31366674348928</v>
      </c>
    </row>
    <row r="465" spans="1:10" ht="12.75" customHeight="1">
      <c r="A465" s="30"/>
      <c r="B465" s="32"/>
      <c r="C465" s="31"/>
      <c r="D465" s="107" t="s">
        <v>127</v>
      </c>
      <c r="E465" s="203">
        <v>0</v>
      </c>
      <c r="F465" s="204">
        <v>0</v>
      </c>
      <c r="G465" s="204">
        <v>0</v>
      </c>
      <c r="H465" s="203">
        <v>0</v>
      </c>
      <c r="I465" s="236">
        <v>0</v>
      </c>
      <c r="J465" s="237">
        <v>0</v>
      </c>
    </row>
    <row r="466" spans="1:10" ht="12.75" customHeight="1">
      <c r="A466" s="30"/>
      <c r="B466" s="32"/>
      <c r="C466" s="31"/>
      <c r="D466" s="107" t="s">
        <v>123</v>
      </c>
      <c r="E466" s="203">
        <f>E468</f>
        <v>43390</v>
      </c>
      <c r="F466" s="204">
        <f>F468</f>
        <v>43390</v>
      </c>
      <c r="G466" s="204">
        <f>G468</f>
        <v>43960</v>
      </c>
      <c r="H466" s="203">
        <f>H468</f>
        <v>43960</v>
      </c>
      <c r="I466" s="236">
        <f>H466/G466*100</f>
        <v>100</v>
      </c>
      <c r="J466" s="237">
        <f>H466/E466*100</f>
        <v>101.31366674348928</v>
      </c>
    </row>
    <row r="467" spans="1:10" ht="12.75" customHeight="1">
      <c r="A467" s="30"/>
      <c r="B467" s="32"/>
      <c r="C467" s="31"/>
      <c r="D467" s="129" t="s">
        <v>125</v>
      </c>
      <c r="E467" s="238">
        <v>0</v>
      </c>
      <c r="F467" s="239">
        <v>0</v>
      </c>
      <c r="G467" s="239">
        <v>0</v>
      </c>
      <c r="H467" s="238">
        <v>0</v>
      </c>
      <c r="I467" s="240">
        <v>0</v>
      </c>
      <c r="J467" s="241">
        <v>0</v>
      </c>
    </row>
    <row r="468" spans="1:10" ht="12.75" customHeight="1">
      <c r="A468" s="30"/>
      <c r="B468" s="32"/>
      <c r="C468" s="31"/>
      <c r="D468" s="129" t="s">
        <v>128</v>
      </c>
      <c r="E468" s="238">
        <v>43390</v>
      </c>
      <c r="F468" s="239">
        <v>43390</v>
      </c>
      <c r="G468" s="239">
        <v>43960</v>
      </c>
      <c r="H468" s="238">
        <v>43960</v>
      </c>
      <c r="I468" s="240">
        <f>H468/G468*100</f>
        <v>100</v>
      </c>
      <c r="J468" s="241">
        <f>H468/E468*100</f>
        <v>101.31366674348928</v>
      </c>
    </row>
    <row r="469" spans="1:10" ht="12.75" customHeight="1">
      <c r="A469" s="30"/>
      <c r="B469" s="32"/>
      <c r="C469" s="31"/>
      <c r="D469" s="129" t="s">
        <v>126</v>
      </c>
      <c r="E469" s="238">
        <v>0</v>
      </c>
      <c r="F469" s="239">
        <v>0</v>
      </c>
      <c r="G469" s="239">
        <v>0</v>
      </c>
      <c r="H469" s="238">
        <v>0</v>
      </c>
      <c r="I469" s="240">
        <v>0</v>
      </c>
      <c r="J469" s="241">
        <v>0</v>
      </c>
    </row>
    <row r="470" spans="1:10" ht="12.75" customHeight="1">
      <c r="A470" s="18"/>
      <c r="B470" s="19"/>
      <c r="C470" s="31"/>
      <c r="D470" s="127" t="s">
        <v>78</v>
      </c>
      <c r="E470" s="232">
        <f>E471</f>
        <v>3439</v>
      </c>
      <c r="F470" s="233">
        <f>F471</f>
        <v>578750</v>
      </c>
      <c r="G470" s="233">
        <f>G471</f>
        <v>26366</v>
      </c>
      <c r="H470" s="232">
        <f>H471</f>
        <v>2580</v>
      </c>
      <c r="I470" s="234">
        <f>H470/G470*100</f>
        <v>9.785329591140105</v>
      </c>
      <c r="J470" s="235">
        <f>H470/E470*100</f>
        <v>75.02180866530969</v>
      </c>
    </row>
    <row r="471" spans="1:10" ht="12.75" customHeight="1">
      <c r="A471" s="18"/>
      <c r="B471" s="19"/>
      <c r="C471" s="31"/>
      <c r="D471" s="107" t="s">
        <v>123</v>
      </c>
      <c r="E471" s="203">
        <f>SUM(E472:E474)</f>
        <v>3439</v>
      </c>
      <c r="F471" s="204">
        <f>F473</f>
        <v>578750</v>
      </c>
      <c r="G471" s="204">
        <f>G472+G473</f>
        <v>26366</v>
      </c>
      <c r="H471" s="203">
        <f>H472+H473</f>
        <v>2580</v>
      </c>
      <c r="I471" s="236">
        <f>H471/G471*100</f>
        <v>9.785329591140105</v>
      </c>
      <c r="J471" s="237">
        <f>H471/E471*100</f>
        <v>75.02180866530969</v>
      </c>
    </row>
    <row r="472" spans="1:10" ht="12.75" customHeight="1">
      <c r="A472" s="18"/>
      <c r="B472" s="19"/>
      <c r="C472" s="31"/>
      <c r="D472" s="129" t="s">
        <v>125</v>
      </c>
      <c r="E472" s="238">
        <v>2000</v>
      </c>
      <c r="F472" s="239">
        <v>0</v>
      </c>
      <c r="G472" s="239">
        <v>1200</v>
      </c>
      <c r="H472" s="238">
        <v>1200</v>
      </c>
      <c r="I472" s="240">
        <f>H472/G472*100</f>
        <v>100</v>
      </c>
      <c r="J472" s="241">
        <f>H472/E472*100</f>
        <v>60</v>
      </c>
    </row>
    <row r="473" spans="1:10" ht="12.75" customHeight="1">
      <c r="A473" s="18"/>
      <c r="B473" s="19"/>
      <c r="C473" s="31"/>
      <c r="D473" s="129" t="s">
        <v>128</v>
      </c>
      <c r="E473" s="238">
        <v>1439</v>
      </c>
      <c r="F473" s="239">
        <v>578750</v>
      </c>
      <c r="G473" s="239">
        <v>25166</v>
      </c>
      <c r="H473" s="238">
        <v>1380</v>
      </c>
      <c r="I473" s="240">
        <f>H473/G473*100</f>
        <v>5.483588969244218</v>
      </c>
      <c r="J473" s="241">
        <f>H473/E473*100</f>
        <v>95.89993050729674</v>
      </c>
    </row>
    <row r="474" spans="1:10" ht="12.75" customHeight="1">
      <c r="A474" s="8"/>
      <c r="B474" s="9"/>
      <c r="C474" s="31"/>
      <c r="D474" s="129" t="s">
        <v>126</v>
      </c>
      <c r="E474" s="238">
        <v>0</v>
      </c>
      <c r="F474" s="239">
        <v>0</v>
      </c>
      <c r="G474" s="239">
        <v>0</v>
      </c>
      <c r="H474" s="238">
        <v>0</v>
      </c>
      <c r="I474" s="240">
        <v>0</v>
      </c>
      <c r="J474" s="241">
        <v>0</v>
      </c>
    </row>
    <row r="475" spans="1:10" ht="12.75" customHeight="1">
      <c r="A475" s="170">
        <v>851</v>
      </c>
      <c r="B475" s="171"/>
      <c r="C475" s="172"/>
      <c r="D475" s="175" t="s">
        <v>36</v>
      </c>
      <c r="E475" s="211">
        <f>E476+E477</f>
        <v>4956090.23</v>
      </c>
      <c r="F475" s="212">
        <f>F476+F477</f>
        <v>3717252</v>
      </c>
      <c r="G475" s="212">
        <f>G476+G477</f>
        <v>3844506</v>
      </c>
      <c r="H475" s="213">
        <f>H476+H477</f>
        <v>3502604.5400000005</v>
      </c>
      <c r="I475" s="214">
        <f>H475/G475*100</f>
        <v>91.10675181674837</v>
      </c>
      <c r="J475" s="215">
        <f>H475/E475*100</f>
        <v>70.6727355123234</v>
      </c>
    </row>
    <row r="476" spans="1:10" ht="12.75" customHeight="1">
      <c r="A476" s="170"/>
      <c r="B476" s="171"/>
      <c r="C476" s="172"/>
      <c r="D476" s="172" t="s">
        <v>109</v>
      </c>
      <c r="E476" s="211">
        <f>E485</f>
        <v>261000</v>
      </c>
      <c r="F476" s="212">
        <f>F485</f>
        <v>369000</v>
      </c>
      <c r="G476" s="212">
        <f>G485</f>
        <v>369000</v>
      </c>
      <c r="H476" s="213">
        <f>H485</f>
        <v>369000</v>
      </c>
      <c r="I476" s="214">
        <f>H476/G476*100</f>
        <v>100</v>
      </c>
      <c r="J476" s="215">
        <f>H476/E476*100</f>
        <v>141.3793103448276</v>
      </c>
    </row>
    <row r="477" spans="1:10" ht="12.75" customHeight="1">
      <c r="A477" s="170"/>
      <c r="B477" s="171"/>
      <c r="C477" s="172"/>
      <c r="D477" s="172" t="s">
        <v>124</v>
      </c>
      <c r="E477" s="211">
        <f>SUM(E478:E482)+E483</f>
        <v>4695090.23</v>
      </c>
      <c r="F477" s="212">
        <f>SUM(F478:F482)+F483</f>
        <v>3348252</v>
      </c>
      <c r="G477" s="212">
        <f>SUM(G478:G482)+G483</f>
        <v>3475506</v>
      </c>
      <c r="H477" s="213">
        <f>SUM(H478:H482)+H483</f>
        <v>3133604.5400000005</v>
      </c>
      <c r="I477" s="214">
        <f>H477/G477*100</f>
        <v>90.16254151194101</v>
      </c>
      <c r="J477" s="215">
        <f>H477/E477*100</f>
        <v>66.7421580096023</v>
      </c>
    </row>
    <row r="478" spans="1:10" ht="12.75" customHeight="1">
      <c r="A478" s="170"/>
      <c r="B478" s="171"/>
      <c r="C478" s="172"/>
      <c r="D478" s="173" t="s">
        <v>125</v>
      </c>
      <c r="E478" s="216">
        <f>E487+E501+E532+E555</f>
        <v>960</v>
      </c>
      <c r="F478" s="217">
        <f>0</f>
        <v>0</v>
      </c>
      <c r="G478" s="217">
        <f>G487+G501+G532+G555</f>
        <v>960</v>
      </c>
      <c r="H478" s="218">
        <f>H487+H501+H532</f>
        <v>960</v>
      </c>
      <c r="I478" s="219">
        <f aca="true" t="shared" si="45" ref="I478:I483">H478/G478*100</f>
        <v>100</v>
      </c>
      <c r="J478" s="220">
        <f>H478/E478*100</f>
        <v>100</v>
      </c>
    </row>
    <row r="479" spans="1:10" ht="12.75" customHeight="1">
      <c r="A479" s="170"/>
      <c r="B479" s="171"/>
      <c r="C479" s="172"/>
      <c r="D479" s="173" t="s">
        <v>128</v>
      </c>
      <c r="E479" s="216">
        <f>E488+E502+E533+E556</f>
        <v>2161961</v>
      </c>
      <c r="F479" s="217">
        <f>F488+F502+F533+F556+F495</f>
        <v>2508843</v>
      </c>
      <c r="G479" s="217">
        <f>G488+G502+G533+G556+G495+G574</f>
        <v>2275415</v>
      </c>
      <c r="H479" s="218">
        <f>H488+H502+H533+H556+H574</f>
        <v>2218950.8600000003</v>
      </c>
      <c r="I479" s="219">
        <f t="shared" si="45"/>
        <v>97.51851244717999</v>
      </c>
      <c r="J479" s="220">
        <f>H479/E479*100</f>
        <v>102.63602627429451</v>
      </c>
    </row>
    <row r="480" spans="1:10" ht="12.75" customHeight="1">
      <c r="A480" s="170"/>
      <c r="B480" s="171"/>
      <c r="C480" s="172"/>
      <c r="D480" s="173" t="s">
        <v>126</v>
      </c>
      <c r="E480" s="216">
        <v>0</v>
      </c>
      <c r="F480" s="217">
        <f>F489+F503+F534+F557</f>
        <v>0</v>
      </c>
      <c r="G480" s="217">
        <v>0</v>
      </c>
      <c r="H480" s="218">
        <v>0</v>
      </c>
      <c r="I480" s="219">
        <v>0</v>
      </c>
      <c r="J480" s="220">
        <v>0</v>
      </c>
    </row>
    <row r="481" spans="1:10" ht="12.75" customHeight="1">
      <c r="A481" s="170"/>
      <c r="B481" s="171"/>
      <c r="C481" s="172"/>
      <c r="D481" s="173" t="s">
        <v>129</v>
      </c>
      <c r="E481" s="216">
        <v>0</v>
      </c>
      <c r="F481" s="217">
        <v>0</v>
      </c>
      <c r="G481" s="217">
        <v>0</v>
      </c>
      <c r="H481" s="218">
        <v>0</v>
      </c>
      <c r="I481" s="219">
        <v>0</v>
      </c>
      <c r="J481" s="220">
        <v>0</v>
      </c>
    </row>
    <row r="482" spans="1:10" ht="12.75" customHeight="1">
      <c r="A482" s="170"/>
      <c r="B482" s="171"/>
      <c r="C482" s="172"/>
      <c r="D482" s="173" t="s">
        <v>133</v>
      </c>
      <c r="E482" s="216">
        <f>E490</f>
        <v>450058.31</v>
      </c>
      <c r="F482" s="217">
        <f>F490</f>
        <v>0</v>
      </c>
      <c r="G482" s="217">
        <f>G490</f>
        <v>0</v>
      </c>
      <c r="H482" s="218">
        <f>H490</f>
        <v>0</v>
      </c>
      <c r="I482" s="219">
        <v>0</v>
      </c>
      <c r="J482" s="220">
        <f>H482/E482*100</f>
        <v>0</v>
      </c>
    </row>
    <row r="483" spans="1:10" ht="12.75" customHeight="1">
      <c r="A483" s="170"/>
      <c r="B483" s="174"/>
      <c r="C483" s="172"/>
      <c r="D483" s="173" t="s">
        <v>131</v>
      </c>
      <c r="E483" s="216">
        <f>E575</f>
        <v>2082110.92</v>
      </c>
      <c r="F483" s="217">
        <f>F575</f>
        <v>839409</v>
      </c>
      <c r="G483" s="217">
        <f>G575</f>
        <v>1199131</v>
      </c>
      <c r="H483" s="218">
        <f>H575</f>
        <v>913693.68</v>
      </c>
      <c r="I483" s="219">
        <f t="shared" si="45"/>
        <v>76.19631883422245</v>
      </c>
      <c r="J483" s="220">
        <v>0</v>
      </c>
    </row>
    <row r="484" spans="1:10" ht="12.75" customHeight="1">
      <c r="A484" s="53"/>
      <c r="B484" s="62">
        <v>85111</v>
      </c>
      <c r="C484" s="54"/>
      <c r="D484" s="55" t="s">
        <v>76</v>
      </c>
      <c r="E484" s="221">
        <f>E486+E485</f>
        <v>711058.31</v>
      </c>
      <c r="F484" s="222">
        <f>F486+F485</f>
        <v>702843</v>
      </c>
      <c r="G484" s="222">
        <f>G486+G485</f>
        <v>702843</v>
      </c>
      <c r="H484" s="221">
        <f>H486+H485</f>
        <v>698227.26</v>
      </c>
      <c r="I484" s="223">
        <f>H484/G484*100</f>
        <v>99.34327580981812</v>
      </c>
      <c r="J484" s="224">
        <f>H484/E484*100</f>
        <v>98.19549960677627</v>
      </c>
    </row>
    <row r="485" spans="1:10" ht="12.75" customHeight="1">
      <c r="A485" s="63"/>
      <c r="B485" s="64"/>
      <c r="C485" s="54"/>
      <c r="D485" s="88" t="s">
        <v>127</v>
      </c>
      <c r="E485" s="225">
        <v>261000</v>
      </c>
      <c r="F485" s="226">
        <v>369000</v>
      </c>
      <c r="G485" s="226">
        <v>369000</v>
      </c>
      <c r="H485" s="225">
        <v>369000</v>
      </c>
      <c r="I485" s="223">
        <f>H485/G485*100</f>
        <v>100</v>
      </c>
      <c r="J485" s="224">
        <v>0</v>
      </c>
    </row>
    <row r="486" spans="1:10" ht="12.75" customHeight="1">
      <c r="A486" s="63"/>
      <c r="B486" s="64"/>
      <c r="C486" s="54"/>
      <c r="D486" s="88" t="s">
        <v>123</v>
      </c>
      <c r="E486" s="225">
        <f>E490</f>
        <v>450058.31</v>
      </c>
      <c r="F486" s="226">
        <f>F488</f>
        <v>333843</v>
      </c>
      <c r="G486" s="226">
        <f>G488</f>
        <v>333843</v>
      </c>
      <c r="H486" s="225">
        <f>H488</f>
        <v>329227.26</v>
      </c>
      <c r="I486" s="223">
        <f>H486/G486*100</f>
        <v>98.61739200762035</v>
      </c>
      <c r="J486" s="224">
        <f>H486/E486*100</f>
        <v>73.1521344423126</v>
      </c>
    </row>
    <row r="487" spans="1:10" ht="12.75" customHeight="1">
      <c r="A487" s="63"/>
      <c r="B487" s="64"/>
      <c r="C487" s="54"/>
      <c r="D487" s="114" t="s">
        <v>125</v>
      </c>
      <c r="E487" s="227">
        <v>0</v>
      </c>
      <c r="F487" s="228">
        <v>0</v>
      </c>
      <c r="G487" s="228">
        <v>0</v>
      </c>
      <c r="H487" s="227">
        <v>0</v>
      </c>
      <c r="I487" s="501">
        <v>0</v>
      </c>
      <c r="J487" s="230">
        <v>0</v>
      </c>
    </row>
    <row r="488" spans="1:10" ht="12.75" customHeight="1">
      <c r="A488" s="63"/>
      <c r="B488" s="64"/>
      <c r="C488" s="54"/>
      <c r="D488" s="114" t="s">
        <v>128</v>
      </c>
      <c r="E488" s="227">
        <v>0</v>
      </c>
      <c r="F488" s="228">
        <v>333843</v>
      </c>
      <c r="G488" s="228">
        <v>333843</v>
      </c>
      <c r="H488" s="227">
        <v>329227.26</v>
      </c>
      <c r="I488" s="501">
        <f>H488/G488*100</f>
        <v>98.61739200762035</v>
      </c>
      <c r="J488" s="230">
        <v>0</v>
      </c>
    </row>
    <row r="489" spans="1:10" ht="12.75" customHeight="1">
      <c r="A489" s="63"/>
      <c r="B489" s="64"/>
      <c r="C489" s="54"/>
      <c r="D489" s="114" t="s">
        <v>126</v>
      </c>
      <c r="E489" s="227">
        <v>0</v>
      </c>
      <c r="F489" s="228">
        <v>0</v>
      </c>
      <c r="G489" s="228">
        <v>0</v>
      </c>
      <c r="H489" s="227">
        <v>0</v>
      </c>
      <c r="I489" s="501">
        <v>0</v>
      </c>
      <c r="J489" s="231">
        <v>0</v>
      </c>
    </row>
    <row r="490" spans="1:10" ht="12.75" customHeight="1">
      <c r="A490" s="63"/>
      <c r="B490" s="93"/>
      <c r="C490" s="54"/>
      <c r="D490" s="114" t="s">
        <v>133</v>
      </c>
      <c r="E490" s="227">
        <v>450058.31</v>
      </c>
      <c r="F490" s="228">
        <v>0</v>
      </c>
      <c r="G490" s="228">
        <v>0</v>
      </c>
      <c r="H490" s="227">
        <v>0</v>
      </c>
      <c r="I490" s="501">
        <v>0</v>
      </c>
      <c r="J490" s="231">
        <f>H490/E490*100</f>
        <v>0</v>
      </c>
    </row>
    <row r="491" spans="1:10" ht="12.75" customHeight="1">
      <c r="A491" s="153"/>
      <c r="B491" s="190">
        <v>85117</v>
      </c>
      <c r="C491" s="190"/>
      <c r="D491" s="191" t="s">
        <v>158</v>
      </c>
      <c r="E491" s="412">
        <v>0</v>
      </c>
      <c r="F491" s="257">
        <f>F493</f>
        <v>10000</v>
      </c>
      <c r="G491" s="257">
        <f>G493</f>
        <v>10000</v>
      </c>
      <c r="H491" s="477">
        <v>0</v>
      </c>
      <c r="I491" s="471">
        <v>0</v>
      </c>
      <c r="J491" s="472">
        <v>0</v>
      </c>
    </row>
    <row r="492" spans="1:10" ht="12.75" customHeight="1">
      <c r="A492" s="153"/>
      <c r="B492" s="154"/>
      <c r="C492" s="151"/>
      <c r="D492" s="88" t="s">
        <v>127</v>
      </c>
      <c r="E492" s="480">
        <v>0</v>
      </c>
      <c r="F492" s="258">
        <v>0</v>
      </c>
      <c r="G492" s="258">
        <v>0</v>
      </c>
      <c r="H492" s="478">
        <v>0</v>
      </c>
      <c r="I492" s="473">
        <v>0</v>
      </c>
      <c r="J492" s="474">
        <v>0</v>
      </c>
    </row>
    <row r="493" spans="1:10" ht="12.75" customHeight="1">
      <c r="A493" s="153"/>
      <c r="B493" s="154"/>
      <c r="C493" s="151"/>
      <c r="D493" s="88" t="s">
        <v>123</v>
      </c>
      <c r="E493" s="480">
        <v>0</v>
      </c>
      <c r="F493" s="258">
        <f>F495</f>
        <v>10000</v>
      </c>
      <c r="G493" s="258">
        <f>G495</f>
        <v>10000</v>
      </c>
      <c r="H493" s="478">
        <v>0</v>
      </c>
      <c r="I493" s="473">
        <v>0</v>
      </c>
      <c r="J493" s="474">
        <v>0</v>
      </c>
    </row>
    <row r="494" spans="1:10" ht="12.75" customHeight="1">
      <c r="A494" s="153"/>
      <c r="B494" s="154"/>
      <c r="C494" s="151"/>
      <c r="D494" s="114" t="s">
        <v>125</v>
      </c>
      <c r="E494" s="481">
        <v>0</v>
      </c>
      <c r="F494" s="261">
        <v>0</v>
      </c>
      <c r="G494" s="261">
        <v>0</v>
      </c>
      <c r="H494" s="479">
        <v>0</v>
      </c>
      <c r="I494" s="475">
        <v>0</v>
      </c>
      <c r="J494" s="476">
        <v>0</v>
      </c>
    </row>
    <row r="495" spans="1:10" ht="12.75" customHeight="1">
      <c r="A495" s="153"/>
      <c r="B495" s="154"/>
      <c r="C495" s="151"/>
      <c r="D495" s="114" t="s">
        <v>128</v>
      </c>
      <c r="E495" s="481">
        <v>0</v>
      </c>
      <c r="F495" s="261">
        <v>10000</v>
      </c>
      <c r="G495" s="261">
        <v>10000</v>
      </c>
      <c r="H495" s="479">
        <v>0</v>
      </c>
      <c r="I495" s="475">
        <v>0</v>
      </c>
      <c r="J495" s="476">
        <v>0</v>
      </c>
    </row>
    <row r="496" spans="1:10" ht="12.75" customHeight="1">
      <c r="A496" s="153"/>
      <c r="B496" s="154"/>
      <c r="C496" s="151"/>
      <c r="D496" s="114" t="s">
        <v>126</v>
      </c>
      <c r="E496" s="481">
        <v>0</v>
      </c>
      <c r="F496" s="261">
        <v>0</v>
      </c>
      <c r="G496" s="261">
        <v>0</v>
      </c>
      <c r="H496" s="479">
        <v>0</v>
      </c>
      <c r="I496" s="475">
        <v>0</v>
      </c>
      <c r="J496" s="476">
        <v>0</v>
      </c>
    </row>
    <row r="497" spans="1:10" ht="12.75" customHeight="1">
      <c r="A497" s="153"/>
      <c r="B497" s="456"/>
      <c r="C497" s="151"/>
      <c r="D497" s="114" t="s">
        <v>133</v>
      </c>
      <c r="E497" s="481">
        <v>0</v>
      </c>
      <c r="F497" s="261">
        <v>0</v>
      </c>
      <c r="G497" s="261">
        <v>0</v>
      </c>
      <c r="H497" s="479">
        <v>0</v>
      </c>
      <c r="I497" s="475">
        <v>0</v>
      </c>
      <c r="J497" s="476">
        <v>0</v>
      </c>
    </row>
    <row r="498" spans="1:10" ht="12.75" customHeight="1">
      <c r="A498" s="63"/>
      <c r="B498" s="53">
        <v>85153</v>
      </c>
      <c r="C498" s="54"/>
      <c r="D498" s="55" t="s">
        <v>90</v>
      </c>
      <c r="E498" s="221">
        <f>E499+E500</f>
        <v>2800</v>
      </c>
      <c r="F498" s="222">
        <v>0</v>
      </c>
      <c r="G498" s="222">
        <f>G500</f>
        <v>3000</v>
      </c>
      <c r="H498" s="221">
        <f>H500</f>
        <v>3000</v>
      </c>
      <c r="I498" s="223">
        <f>H498/G498*100</f>
        <v>100</v>
      </c>
      <c r="J498" s="224">
        <f>H498/E498*100</f>
        <v>107.14285714285714</v>
      </c>
    </row>
    <row r="499" spans="1:10" ht="12.75" customHeight="1">
      <c r="A499" s="63"/>
      <c r="B499" s="63"/>
      <c r="C499" s="54"/>
      <c r="D499" s="88" t="s">
        <v>127</v>
      </c>
      <c r="E499" s="225">
        <v>0</v>
      </c>
      <c r="F499" s="226">
        <v>0</v>
      </c>
      <c r="G499" s="226">
        <v>0</v>
      </c>
      <c r="H499" s="225">
        <v>0</v>
      </c>
      <c r="I499" s="223">
        <v>0</v>
      </c>
      <c r="J499" s="224">
        <v>0</v>
      </c>
    </row>
    <row r="500" spans="1:10" ht="12.75" customHeight="1">
      <c r="A500" s="63"/>
      <c r="B500" s="63"/>
      <c r="C500" s="54"/>
      <c r="D500" s="88" t="s">
        <v>123</v>
      </c>
      <c r="E500" s="225">
        <f>SUM(E501:E503)</f>
        <v>2800</v>
      </c>
      <c r="F500" s="226">
        <v>0</v>
      </c>
      <c r="G500" s="226">
        <f>G501+G502</f>
        <v>3000</v>
      </c>
      <c r="H500" s="225">
        <f>H501+H502</f>
        <v>3000</v>
      </c>
      <c r="I500" s="223">
        <f>H500/G500*100</f>
        <v>100</v>
      </c>
      <c r="J500" s="224">
        <f>H500/E500*100</f>
        <v>107.14285714285714</v>
      </c>
    </row>
    <row r="501" spans="1:10" ht="12.75" customHeight="1">
      <c r="A501" s="63"/>
      <c r="B501" s="63"/>
      <c r="C501" s="54"/>
      <c r="D501" s="114" t="s">
        <v>125</v>
      </c>
      <c r="E501" s="227">
        <f>E507</f>
        <v>960</v>
      </c>
      <c r="F501" s="228">
        <v>0</v>
      </c>
      <c r="G501" s="228">
        <f>G507</f>
        <v>0</v>
      </c>
      <c r="H501" s="227">
        <f>H507</f>
        <v>0</v>
      </c>
      <c r="I501" s="229">
        <v>0</v>
      </c>
      <c r="J501" s="231">
        <f>H501/E501*100</f>
        <v>0</v>
      </c>
    </row>
    <row r="502" spans="1:10" ht="12.75" customHeight="1">
      <c r="A502" s="63"/>
      <c r="B502" s="63"/>
      <c r="C502" s="54"/>
      <c r="D502" s="114" t="s">
        <v>128</v>
      </c>
      <c r="E502" s="227">
        <f>E508+E521+E527</f>
        <v>1840</v>
      </c>
      <c r="F502" s="228">
        <v>0</v>
      </c>
      <c r="G502" s="228">
        <f>G508+G521+G527</f>
        <v>3000</v>
      </c>
      <c r="H502" s="227">
        <f>H508+H521+H527</f>
        <v>3000</v>
      </c>
      <c r="I502" s="229">
        <f>H502/G502*100</f>
        <v>100</v>
      </c>
      <c r="J502" s="231">
        <f>H502/E502*100</f>
        <v>163.04347826086956</v>
      </c>
    </row>
    <row r="503" spans="1:10" ht="12.75" customHeight="1">
      <c r="A503" s="63"/>
      <c r="B503" s="63"/>
      <c r="C503" s="54"/>
      <c r="D503" s="114" t="s">
        <v>126</v>
      </c>
      <c r="E503" s="227">
        <v>0</v>
      </c>
      <c r="F503" s="228">
        <v>0</v>
      </c>
      <c r="G503" s="228">
        <v>0</v>
      </c>
      <c r="H503" s="227">
        <v>0</v>
      </c>
      <c r="I503" s="229">
        <v>0</v>
      </c>
      <c r="J503" s="231">
        <v>0</v>
      </c>
    </row>
    <row r="504" spans="1:10" ht="12.75" customHeight="1">
      <c r="A504" s="63"/>
      <c r="B504" s="26"/>
      <c r="C504" s="56"/>
      <c r="D504" s="128" t="s">
        <v>91</v>
      </c>
      <c r="E504" s="264">
        <f>E506</f>
        <v>1450</v>
      </c>
      <c r="F504" s="265">
        <v>0</v>
      </c>
      <c r="G504" s="265">
        <f>G506</f>
        <v>900</v>
      </c>
      <c r="H504" s="264">
        <f>H506</f>
        <v>900</v>
      </c>
      <c r="I504" s="266">
        <f>H504/G504*100</f>
        <v>100</v>
      </c>
      <c r="J504" s="267">
        <f>H504/E504*100</f>
        <v>62.06896551724138</v>
      </c>
    </row>
    <row r="505" spans="1:10" ht="12.75" customHeight="1">
      <c r="A505" s="63"/>
      <c r="B505" s="26"/>
      <c r="C505" s="56"/>
      <c r="D505" s="107" t="s">
        <v>127</v>
      </c>
      <c r="E505" s="268">
        <v>0</v>
      </c>
      <c r="F505" s="269">
        <v>0</v>
      </c>
      <c r="G505" s="269">
        <v>0</v>
      </c>
      <c r="H505" s="268">
        <v>0</v>
      </c>
      <c r="I505" s="270">
        <v>0</v>
      </c>
      <c r="J505" s="206">
        <v>0</v>
      </c>
    </row>
    <row r="506" spans="1:10" ht="12.75" customHeight="1">
      <c r="A506" s="63"/>
      <c r="B506" s="26"/>
      <c r="C506" s="56"/>
      <c r="D506" s="107" t="s">
        <v>123</v>
      </c>
      <c r="E506" s="268">
        <f>E507+E508</f>
        <v>1450</v>
      </c>
      <c r="F506" s="269">
        <v>0</v>
      </c>
      <c r="G506" s="269">
        <f>G507+G508+G509</f>
        <v>900</v>
      </c>
      <c r="H506" s="268">
        <f>H507+H508</f>
        <v>900</v>
      </c>
      <c r="I506" s="270">
        <v>100</v>
      </c>
      <c r="J506" s="206">
        <f>H506/E506*100</f>
        <v>62.06896551724138</v>
      </c>
    </row>
    <row r="507" spans="1:10" ht="12.75" customHeight="1">
      <c r="A507" s="63"/>
      <c r="B507" s="26"/>
      <c r="C507" s="56"/>
      <c r="D507" s="126" t="s">
        <v>125</v>
      </c>
      <c r="E507" s="271">
        <v>960</v>
      </c>
      <c r="F507" s="272">
        <v>0</v>
      </c>
      <c r="G507" s="272">
        <v>0</v>
      </c>
      <c r="H507" s="271">
        <v>0</v>
      </c>
      <c r="I507" s="273">
        <v>0</v>
      </c>
      <c r="J507" s="210">
        <f>H507/E507*100</f>
        <v>0</v>
      </c>
    </row>
    <row r="508" spans="1:10" ht="12.75" customHeight="1">
      <c r="A508" s="63"/>
      <c r="B508" s="26"/>
      <c r="C508" s="56"/>
      <c r="D508" s="126" t="s">
        <v>128</v>
      </c>
      <c r="E508" s="271">
        <v>490</v>
      </c>
      <c r="F508" s="272">
        <v>0</v>
      </c>
      <c r="G508" s="272">
        <v>900</v>
      </c>
      <c r="H508" s="271">
        <v>900</v>
      </c>
      <c r="I508" s="273">
        <v>100</v>
      </c>
      <c r="J508" s="210">
        <f>H508/E508*100</f>
        <v>183.67346938775512</v>
      </c>
    </row>
    <row r="509" spans="1:10" ht="12.75" customHeight="1">
      <c r="A509" s="115"/>
      <c r="B509" s="155"/>
      <c r="C509" s="56"/>
      <c r="D509" s="126" t="s">
        <v>126</v>
      </c>
      <c r="E509" s="271">
        <v>0</v>
      </c>
      <c r="F509" s="272">
        <v>0</v>
      </c>
      <c r="G509" s="272"/>
      <c r="H509" s="271"/>
      <c r="I509" s="273">
        <v>0</v>
      </c>
      <c r="J509" s="210">
        <v>0</v>
      </c>
    </row>
    <row r="510" spans="1:10" ht="12.75" customHeight="1">
      <c r="A510" s="91"/>
      <c r="B510" s="27"/>
      <c r="C510" s="27"/>
      <c r="D510" s="135"/>
      <c r="E510" s="452"/>
      <c r="F510" s="453"/>
      <c r="G510" s="453"/>
      <c r="H510" s="452"/>
      <c r="I510" s="454"/>
      <c r="J510" s="455"/>
    </row>
    <row r="511" spans="1:10" ht="12.75" customHeight="1">
      <c r="A511" s="91"/>
      <c r="B511" s="27"/>
      <c r="C511" s="27"/>
      <c r="D511" s="135"/>
      <c r="E511" s="452"/>
      <c r="F511" s="453"/>
      <c r="G511" s="453"/>
      <c r="H511" s="452"/>
      <c r="I511" s="454"/>
      <c r="J511" s="455"/>
    </row>
    <row r="512" spans="1:10" ht="12.75" customHeight="1">
      <c r="A512" s="91"/>
      <c r="B512" s="27"/>
      <c r="C512" s="27"/>
      <c r="D512" s="135"/>
      <c r="E512" s="482" t="s">
        <v>186</v>
      </c>
      <c r="F512" s="453"/>
      <c r="G512" s="453"/>
      <c r="H512" s="452"/>
      <c r="I512" s="454"/>
      <c r="J512" s="455"/>
    </row>
    <row r="513" spans="1:10" ht="12.75" customHeight="1">
      <c r="A513" s="70"/>
      <c r="B513" s="71"/>
      <c r="C513" s="70"/>
      <c r="D513" s="72"/>
      <c r="E513" s="75" t="s">
        <v>1</v>
      </c>
      <c r="F513" s="73" t="s">
        <v>61</v>
      </c>
      <c r="G513" s="74" t="s">
        <v>62</v>
      </c>
      <c r="H513" s="75" t="s">
        <v>1</v>
      </c>
      <c r="I513" s="38" t="s">
        <v>63</v>
      </c>
      <c r="J513" s="39"/>
    </row>
    <row r="514" spans="1:10" ht="12.75" customHeight="1">
      <c r="A514" s="76" t="s">
        <v>58</v>
      </c>
      <c r="B514" s="77" t="s">
        <v>59</v>
      </c>
      <c r="C514" s="76" t="s">
        <v>2</v>
      </c>
      <c r="D514" s="78" t="s">
        <v>60</v>
      </c>
      <c r="E514" s="81" t="s">
        <v>159</v>
      </c>
      <c r="F514" s="79" t="s">
        <v>64</v>
      </c>
      <c r="G514" s="80" t="s">
        <v>65</v>
      </c>
      <c r="H514" s="81" t="s">
        <v>181</v>
      </c>
      <c r="I514" s="40"/>
      <c r="J514" s="41"/>
    </row>
    <row r="515" spans="1:10" ht="12.75" customHeight="1">
      <c r="A515" s="82"/>
      <c r="B515" s="83"/>
      <c r="C515" s="82"/>
      <c r="D515" s="84"/>
      <c r="E515" s="87"/>
      <c r="F515" s="85" t="s">
        <v>180</v>
      </c>
      <c r="G515" s="86" t="s">
        <v>66</v>
      </c>
      <c r="H515" s="87"/>
      <c r="I515" s="44" t="s">
        <v>67</v>
      </c>
      <c r="J515" s="42" t="s">
        <v>68</v>
      </c>
    </row>
    <row r="516" spans="1:10" ht="12.75" customHeight="1">
      <c r="A516" s="145">
        <v>1</v>
      </c>
      <c r="B516" s="145">
        <v>2</v>
      </c>
      <c r="C516" s="146">
        <v>3</v>
      </c>
      <c r="D516" s="146">
        <v>4</v>
      </c>
      <c r="E516" s="147">
        <v>5</v>
      </c>
      <c r="F516" s="147">
        <v>6</v>
      </c>
      <c r="G516" s="147">
        <v>7</v>
      </c>
      <c r="H516" s="148">
        <v>8</v>
      </c>
      <c r="I516" s="149">
        <v>9</v>
      </c>
      <c r="J516" s="150">
        <v>10</v>
      </c>
    </row>
    <row r="517" spans="1:10" ht="12.75" customHeight="1">
      <c r="A517" s="53"/>
      <c r="B517" s="515"/>
      <c r="C517" s="156"/>
      <c r="D517" s="516" t="s">
        <v>92</v>
      </c>
      <c r="E517" s="517">
        <f>E519</f>
        <v>900</v>
      </c>
      <c r="F517" s="518">
        <v>0</v>
      </c>
      <c r="G517" s="518">
        <f>G519</f>
        <v>1600</v>
      </c>
      <c r="H517" s="517">
        <f>H519</f>
        <v>1600</v>
      </c>
      <c r="I517" s="519">
        <f>H517/G517*100</f>
        <v>100</v>
      </c>
      <c r="J517" s="520">
        <f>H517/E517*100</f>
        <v>177.77777777777777</v>
      </c>
    </row>
    <row r="518" spans="1:10" ht="12.75" customHeight="1">
      <c r="A518" s="63"/>
      <c r="B518" s="61"/>
      <c r="C518" s="56"/>
      <c r="D518" s="107" t="s">
        <v>127</v>
      </c>
      <c r="E518" s="268">
        <v>0</v>
      </c>
      <c r="F518" s="269">
        <v>0</v>
      </c>
      <c r="G518" s="269">
        <v>0</v>
      </c>
      <c r="H518" s="268">
        <v>0</v>
      </c>
      <c r="I518" s="270">
        <v>0</v>
      </c>
      <c r="J518" s="206">
        <v>0</v>
      </c>
    </row>
    <row r="519" spans="1:10" ht="12.75" customHeight="1">
      <c r="A519" s="63"/>
      <c r="B519" s="61"/>
      <c r="C519" s="56"/>
      <c r="D519" s="107" t="s">
        <v>123</v>
      </c>
      <c r="E519" s="268">
        <f>E521</f>
        <v>900</v>
      </c>
      <c r="F519" s="269">
        <v>0</v>
      </c>
      <c r="G519" s="269">
        <f>G521</f>
        <v>1600</v>
      </c>
      <c r="H519" s="268">
        <f>H521</f>
        <v>1600</v>
      </c>
      <c r="I519" s="270">
        <v>100</v>
      </c>
      <c r="J519" s="206">
        <v>100</v>
      </c>
    </row>
    <row r="520" spans="1:10" ht="12.75" customHeight="1">
      <c r="A520" s="63"/>
      <c r="B520" s="61"/>
      <c r="C520" s="56"/>
      <c r="D520" s="126" t="s">
        <v>125</v>
      </c>
      <c r="E520" s="271">
        <v>0</v>
      </c>
      <c r="F520" s="272">
        <v>0</v>
      </c>
      <c r="G520" s="272">
        <v>0</v>
      </c>
      <c r="H520" s="271">
        <v>0</v>
      </c>
      <c r="I520" s="273">
        <v>0</v>
      </c>
      <c r="J520" s="210">
        <v>0</v>
      </c>
    </row>
    <row r="521" spans="1:10" ht="12.75" customHeight="1">
      <c r="A521" s="63"/>
      <c r="B521" s="61"/>
      <c r="C521" s="56"/>
      <c r="D521" s="126" t="s">
        <v>128</v>
      </c>
      <c r="E521" s="271">
        <v>900</v>
      </c>
      <c r="F521" s="272">
        <v>0</v>
      </c>
      <c r="G521" s="272">
        <v>1600</v>
      </c>
      <c r="H521" s="271">
        <v>1600</v>
      </c>
      <c r="I521" s="273">
        <v>100</v>
      </c>
      <c r="J521" s="210">
        <f>H521/E521*100</f>
        <v>177.77777777777777</v>
      </c>
    </row>
    <row r="522" spans="1:10" ht="12.75" customHeight="1">
      <c r="A522" s="63"/>
      <c r="B522" s="61"/>
      <c r="C522" s="56"/>
      <c r="D522" s="126" t="s">
        <v>126</v>
      </c>
      <c r="E522" s="271">
        <v>0</v>
      </c>
      <c r="F522" s="272">
        <v>0</v>
      </c>
      <c r="G522" s="272">
        <v>0</v>
      </c>
      <c r="H522" s="271">
        <v>0</v>
      </c>
      <c r="I522" s="273">
        <v>0</v>
      </c>
      <c r="J522" s="210">
        <v>0</v>
      </c>
    </row>
    <row r="523" spans="1:10" ht="12.75" customHeight="1">
      <c r="A523" s="76"/>
      <c r="B523" s="78"/>
      <c r="C523" s="166"/>
      <c r="D523" s="449" t="s">
        <v>94</v>
      </c>
      <c r="E523" s="274">
        <f>E525</f>
        <v>450</v>
      </c>
      <c r="F523" s="450">
        <v>0</v>
      </c>
      <c r="G523" s="450">
        <f>G525</f>
        <v>500</v>
      </c>
      <c r="H523" s="274">
        <f>H525</f>
        <v>500</v>
      </c>
      <c r="I523" s="274">
        <f>H523/G523*100</f>
        <v>100</v>
      </c>
      <c r="J523" s="451">
        <f>H523/E523*100</f>
        <v>111.11111111111111</v>
      </c>
    </row>
    <row r="524" spans="1:10" ht="12.75" customHeight="1">
      <c r="A524" s="76"/>
      <c r="B524" s="78"/>
      <c r="C524" s="102"/>
      <c r="D524" s="107" t="s">
        <v>127</v>
      </c>
      <c r="E524" s="259">
        <v>0</v>
      </c>
      <c r="F524" s="258">
        <v>0</v>
      </c>
      <c r="G524" s="258">
        <v>0</v>
      </c>
      <c r="H524" s="259">
        <v>0</v>
      </c>
      <c r="I524" s="260">
        <v>0</v>
      </c>
      <c r="J524" s="276">
        <v>0</v>
      </c>
    </row>
    <row r="525" spans="1:10" ht="12.75" customHeight="1">
      <c r="A525" s="76"/>
      <c r="B525" s="78"/>
      <c r="C525" s="102"/>
      <c r="D525" s="107" t="s">
        <v>123</v>
      </c>
      <c r="E525" s="259">
        <f>E527</f>
        <v>450</v>
      </c>
      <c r="F525" s="258">
        <v>0</v>
      </c>
      <c r="G525" s="258">
        <f>G527</f>
        <v>500</v>
      </c>
      <c r="H525" s="259">
        <f>H527</f>
        <v>500</v>
      </c>
      <c r="I525" s="260">
        <v>100</v>
      </c>
      <c r="J525" s="276">
        <f>H525/E525*100</f>
        <v>111.11111111111111</v>
      </c>
    </row>
    <row r="526" spans="1:10" ht="12.75" customHeight="1">
      <c r="A526" s="76"/>
      <c r="B526" s="78"/>
      <c r="C526" s="102"/>
      <c r="D526" s="126" t="s">
        <v>125</v>
      </c>
      <c r="E526" s="262">
        <v>0</v>
      </c>
      <c r="F526" s="261">
        <v>0</v>
      </c>
      <c r="G526" s="261">
        <v>0</v>
      </c>
      <c r="H526" s="262">
        <v>0</v>
      </c>
      <c r="I526" s="263">
        <v>0</v>
      </c>
      <c r="J526" s="277">
        <v>0</v>
      </c>
    </row>
    <row r="527" spans="1:10" ht="12.75" customHeight="1">
      <c r="A527" s="76"/>
      <c r="B527" s="78"/>
      <c r="C527" s="102"/>
      <c r="D527" s="126" t="s">
        <v>128</v>
      </c>
      <c r="E527" s="262">
        <v>450</v>
      </c>
      <c r="F527" s="261">
        <v>0</v>
      </c>
      <c r="G527" s="261">
        <v>500</v>
      </c>
      <c r="H527" s="262">
        <v>500</v>
      </c>
      <c r="I527" s="263">
        <v>100</v>
      </c>
      <c r="J527" s="277">
        <f>H527/E527*100</f>
        <v>111.11111111111111</v>
      </c>
    </row>
    <row r="528" spans="1:10" ht="12.75" customHeight="1">
      <c r="A528" s="76"/>
      <c r="B528" s="84"/>
      <c r="C528" s="102"/>
      <c r="D528" s="126" t="s">
        <v>126</v>
      </c>
      <c r="E528" s="262">
        <v>0</v>
      </c>
      <c r="F528" s="261">
        <v>0</v>
      </c>
      <c r="G528" s="261">
        <v>0</v>
      </c>
      <c r="H528" s="262">
        <v>0</v>
      </c>
      <c r="I528" s="263">
        <v>0</v>
      </c>
      <c r="J528" s="277">
        <v>0</v>
      </c>
    </row>
    <row r="529" spans="1:10" ht="12.75" customHeight="1">
      <c r="A529" s="63"/>
      <c r="B529" s="64">
        <v>85154</v>
      </c>
      <c r="C529" s="54"/>
      <c r="D529" s="55" t="s">
        <v>93</v>
      </c>
      <c r="E529" s="221">
        <f>E531</f>
        <v>2600</v>
      </c>
      <c r="F529" s="222">
        <v>0</v>
      </c>
      <c r="G529" s="222">
        <f>G531</f>
        <v>2600</v>
      </c>
      <c r="H529" s="221">
        <f>H531</f>
        <v>2600</v>
      </c>
      <c r="I529" s="223">
        <v>100</v>
      </c>
      <c r="J529" s="224">
        <f>H529/E529*100</f>
        <v>100</v>
      </c>
    </row>
    <row r="530" spans="1:10" ht="12.75" customHeight="1">
      <c r="A530" s="63"/>
      <c r="B530" s="64"/>
      <c r="C530" s="54"/>
      <c r="D530" s="88" t="s">
        <v>127</v>
      </c>
      <c r="E530" s="434">
        <v>0</v>
      </c>
      <c r="F530" s="435">
        <v>0</v>
      </c>
      <c r="G530" s="435">
        <v>0</v>
      </c>
      <c r="H530" s="434">
        <v>0</v>
      </c>
      <c r="I530" s="436">
        <v>0</v>
      </c>
      <c r="J530" s="437">
        <v>0</v>
      </c>
    </row>
    <row r="531" spans="1:10" ht="12.75" customHeight="1">
      <c r="A531" s="63"/>
      <c r="B531" s="64"/>
      <c r="C531" s="54"/>
      <c r="D531" s="88" t="s">
        <v>123</v>
      </c>
      <c r="E531" s="225">
        <f>E533</f>
        <v>2600</v>
      </c>
      <c r="F531" s="226">
        <v>0</v>
      </c>
      <c r="G531" s="226">
        <f>G533+G532</f>
        <v>2600</v>
      </c>
      <c r="H531" s="225">
        <f>H533+H532</f>
        <v>2600</v>
      </c>
      <c r="I531" s="223">
        <f>H531/G531*100</f>
        <v>100</v>
      </c>
      <c r="J531" s="224">
        <f>H531/E531*100</f>
        <v>100</v>
      </c>
    </row>
    <row r="532" spans="1:10" ht="12.75" customHeight="1">
      <c r="A532" s="63"/>
      <c r="B532" s="64"/>
      <c r="C532" s="54"/>
      <c r="D532" s="114" t="s">
        <v>125</v>
      </c>
      <c r="E532" s="227">
        <v>0</v>
      </c>
      <c r="F532" s="228">
        <v>0</v>
      </c>
      <c r="G532" s="228">
        <f>G538</f>
        <v>960</v>
      </c>
      <c r="H532" s="227">
        <f>H538</f>
        <v>960</v>
      </c>
      <c r="I532" s="229">
        <f>H532/G532*100</f>
        <v>100</v>
      </c>
      <c r="J532" s="231">
        <v>0</v>
      </c>
    </row>
    <row r="533" spans="1:10" ht="12.75" customHeight="1">
      <c r="A533" s="63"/>
      <c r="B533" s="64"/>
      <c r="C533" s="54"/>
      <c r="D533" s="114" t="s">
        <v>128</v>
      </c>
      <c r="E533" s="227">
        <f>E539+E544+E549</f>
        <v>2600</v>
      </c>
      <c r="F533" s="228">
        <v>0</v>
      </c>
      <c r="G533" s="228">
        <f>G539+G544+G549</f>
        <v>1640</v>
      </c>
      <c r="H533" s="227">
        <f>H539+H544+H549</f>
        <v>1640</v>
      </c>
      <c r="I533" s="229">
        <f>H533/G533*100</f>
        <v>100</v>
      </c>
      <c r="J533" s="231">
        <f>H533/E533*100</f>
        <v>63.07692307692307</v>
      </c>
    </row>
    <row r="534" spans="1:10" ht="12.75" customHeight="1">
      <c r="A534" s="63"/>
      <c r="B534" s="64"/>
      <c r="C534" s="54"/>
      <c r="D534" s="114" t="s">
        <v>126</v>
      </c>
      <c r="E534" s="227">
        <v>0</v>
      </c>
      <c r="F534" s="228">
        <v>0</v>
      </c>
      <c r="G534" s="228">
        <v>0</v>
      </c>
      <c r="H534" s="227">
        <v>0</v>
      </c>
      <c r="I534" s="229">
        <v>0</v>
      </c>
      <c r="J534" s="231">
        <v>0</v>
      </c>
    </row>
    <row r="535" spans="1:10" ht="12.75" customHeight="1">
      <c r="A535" s="63"/>
      <c r="B535" s="61"/>
      <c r="C535" s="56"/>
      <c r="D535" s="128" t="s">
        <v>91</v>
      </c>
      <c r="E535" s="264">
        <f>E537</f>
        <v>1000</v>
      </c>
      <c r="F535" s="265">
        <v>0</v>
      </c>
      <c r="G535" s="265">
        <f>G537</f>
        <v>1300</v>
      </c>
      <c r="H535" s="264">
        <f>H537</f>
        <v>1300</v>
      </c>
      <c r="I535" s="266">
        <f>H535/G535*100</f>
        <v>100</v>
      </c>
      <c r="J535" s="267">
        <f>H535/E535*100</f>
        <v>130</v>
      </c>
    </row>
    <row r="536" spans="1:10" ht="12.75" customHeight="1">
      <c r="A536" s="63"/>
      <c r="B536" s="61"/>
      <c r="C536" s="56"/>
      <c r="D536" s="107" t="s">
        <v>127</v>
      </c>
      <c r="E536" s="268">
        <v>0</v>
      </c>
      <c r="F536" s="269">
        <v>0</v>
      </c>
      <c r="G536" s="269">
        <v>0</v>
      </c>
      <c r="H536" s="268">
        <v>0</v>
      </c>
      <c r="I536" s="270">
        <v>0</v>
      </c>
      <c r="J536" s="206">
        <v>0</v>
      </c>
    </row>
    <row r="537" spans="1:10" ht="12.75" customHeight="1">
      <c r="A537" s="63"/>
      <c r="B537" s="61"/>
      <c r="C537" s="56"/>
      <c r="D537" s="107" t="s">
        <v>123</v>
      </c>
      <c r="E537" s="268">
        <f>E539</f>
        <v>1000</v>
      </c>
      <c r="F537" s="269">
        <v>0</v>
      </c>
      <c r="G537" s="269">
        <f>G539+G538</f>
        <v>1300</v>
      </c>
      <c r="H537" s="268">
        <f>H539+H538</f>
        <v>1300</v>
      </c>
      <c r="I537" s="270">
        <v>100</v>
      </c>
      <c r="J537" s="206">
        <f>H537/E537*100</f>
        <v>130</v>
      </c>
    </row>
    <row r="538" spans="1:10" ht="12.75" customHeight="1">
      <c r="A538" s="63"/>
      <c r="B538" s="61"/>
      <c r="C538" s="56"/>
      <c r="D538" s="126" t="s">
        <v>125</v>
      </c>
      <c r="E538" s="271">
        <v>0</v>
      </c>
      <c r="F538" s="272">
        <v>0</v>
      </c>
      <c r="G538" s="272">
        <v>960</v>
      </c>
      <c r="H538" s="271">
        <v>960</v>
      </c>
      <c r="I538" s="273">
        <v>100</v>
      </c>
      <c r="J538" s="210">
        <v>0</v>
      </c>
    </row>
    <row r="539" spans="1:10" ht="12.75" customHeight="1">
      <c r="A539" s="63"/>
      <c r="B539" s="61"/>
      <c r="C539" s="56"/>
      <c r="D539" s="126" t="s">
        <v>128</v>
      </c>
      <c r="E539" s="271">
        <v>1000</v>
      </c>
      <c r="F539" s="272">
        <v>0</v>
      </c>
      <c r="G539" s="272">
        <v>340</v>
      </c>
      <c r="H539" s="271">
        <v>340</v>
      </c>
      <c r="I539" s="273">
        <v>100</v>
      </c>
      <c r="J539" s="210">
        <f>H539/E539*100</f>
        <v>34</v>
      </c>
    </row>
    <row r="540" spans="1:10" ht="12.75" customHeight="1">
      <c r="A540" s="63"/>
      <c r="B540" s="61"/>
      <c r="C540" s="56"/>
      <c r="D540" s="128" t="s">
        <v>92</v>
      </c>
      <c r="E540" s="264">
        <f>E542</f>
        <v>1000</v>
      </c>
      <c r="F540" s="265">
        <v>0</v>
      </c>
      <c r="G540" s="265">
        <f>G542</f>
        <v>600</v>
      </c>
      <c r="H540" s="264">
        <f>H542</f>
        <v>600</v>
      </c>
      <c r="I540" s="266">
        <f>H540/G540*100</f>
        <v>100</v>
      </c>
      <c r="J540" s="267">
        <f>H540/E540*100</f>
        <v>60</v>
      </c>
    </row>
    <row r="541" spans="1:10" ht="12.75" customHeight="1">
      <c r="A541" s="63"/>
      <c r="B541" s="61"/>
      <c r="C541" s="56"/>
      <c r="D541" s="107" t="s">
        <v>127</v>
      </c>
      <c r="E541" s="268">
        <v>0</v>
      </c>
      <c r="F541" s="269">
        <v>0</v>
      </c>
      <c r="G541" s="269">
        <v>0</v>
      </c>
      <c r="H541" s="268">
        <v>0</v>
      </c>
      <c r="I541" s="270">
        <v>0</v>
      </c>
      <c r="J541" s="206">
        <v>0</v>
      </c>
    </row>
    <row r="542" spans="1:10" ht="12.75" customHeight="1">
      <c r="A542" s="63"/>
      <c r="B542" s="61"/>
      <c r="C542" s="56"/>
      <c r="D542" s="107" t="s">
        <v>123</v>
      </c>
      <c r="E542" s="268">
        <f>E544</f>
        <v>1000</v>
      </c>
      <c r="F542" s="269">
        <v>0</v>
      </c>
      <c r="G542" s="269">
        <f>G544</f>
        <v>600</v>
      </c>
      <c r="H542" s="268">
        <f>H544</f>
        <v>600</v>
      </c>
      <c r="I542" s="270">
        <v>100</v>
      </c>
      <c r="J542" s="206">
        <f>H542/E542*100</f>
        <v>60</v>
      </c>
    </row>
    <row r="543" spans="1:10" ht="12.75" customHeight="1">
      <c r="A543" s="63"/>
      <c r="B543" s="61"/>
      <c r="C543" s="56"/>
      <c r="D543" s="126" t="s">
        <v>125</v>
      </c>
      <c r="E543" s="271">
        <v>0</v>
      </c>
      <c r="F543" s="272">
        <v>0</v>
      </c>
      <c r="G543" s="272">
        <v>0</v>
      </c>
      <c r="H543" s="271">
        <v>0</v>
      </c>
      <c r="I543" s="273">
        <v>0</v>
      </c>
      <c r="J543" s="210">
        <v>0</v>
      </c>
    </row>
    <row r="544" spans="1:10" ht="12.75" customHeight="1">
      <c r="A544" s="63"/>
      <c r="B544" s="61"/>
      <c r="C544" s="56"/>
      <c r="D544" s="126" t="s">
        <v>128</v>
      </c>
      <c r="E544" s="271">
        <v>1000</v>
      </c>
      <c r="F544" s="272">
        <v>0</v>
      </c>
      <c r="G544" s="272">
        <v>600</v>
      </c>
      <c r="H544" s="271">
        <v>600</v>
      </c>
      <c r="I544" s="273">
        <v>100</v>
      </c>
      <c r="J544" s="210">
        <f>H544/E544*100</f>
        <v>60</v>
      </c>
    </row>
    <row r="545" spans="1:10" ht="12.75" customHeight="1">
      <c r="A545" s="63"/>
      <c r="B545" s="61"/>
      <c r="C545" s="160"/>
      <c r="D545" s="34" t="s">
        <v>152</v>
      </c>
      <c r="E545" s="264">
        <f>E547</f>
        <v>600</v>
      </c>
      <c r="F545" s="265">
        <v>0</v>
      </c>
      <c r="G545" s="265">
        <f>G547</f>
        <v>700</v>
      </c>
      <c r="H545" s="264">
        <f>H547</f>
        <v>700</v>
      </c>
      <c r="I545" s="278">
        <v>100</v>
      </c>
      <c r="J545" s="267">
        <f>H545/E545*100</f>
        <v>116.66666666666667</v>
      </c>
    </row>
    <row r="546" spans="1:10" ht="12.75" customHeight="1">
      <c r="A546" s="63"/>
      <c r="B546" s="61"/>
      <c r="C546" s="160"/>
      <c r="D546" s="107" t="s">
        <v>127</v>
      </c>
      <c r="E546" s="268">
        <v>0</v>
      </c>
      <c r="F546" s="272">
        <v>0</v>
      </c>
      <c r="G546" s="269">
        <v>0</v>
      </c>
      <c r="H546" s="268">
        <v>0</v>
      </c>
      <c r="I546" s="279">
        <v>0</v>
      </c>
      <c r="J546" s="206">
        <v>0</v>
      </c>
    </row>
    <row r="547" spans="1:10" ht="12.75" customHeight="1">
      <c r="A547" s="63"/>
      <c r="B547" s="61"/>
      <c r="C547" s="160"/>
      <c r="D547" s="107" t="s">
        <v>123</v>
      </c>
      <c r="E547" s="268">
        <f>E549</f>
        <v>600</v>
      </c>
      <c r="F547" s="272">
        <v>0</v>
      </c>
      <c r="G547" s="269">
        <f>G549</f>
        <v>700</v>
      </c>
      <c r="H547" s="268">
        <f>H549</f>
        <v>700</v>
      </c>
      <c r="I547" s="279">
        <v>100</v>
      </c>
      <c r="J547" s="206">
        <f>H547/E547*100</f>
        <v>116.66666666666667</v>
      </c>
    </row>
    <row r="548" spans="1:10" ht="12.75" customHeight="1">
      <c r="A548" s="63"/>
      <c r="B548" s="61"/>
      <c r="C548" s="160"/>
      <c r="D548" s="161" t="s">
        <v>125</v>
      </c>
      <c r="E548" s="271">
        <v>0</v>
      </c>
      <c r="F548" s="272">
        <v>0</v>
      </c>
      <c r="G548" s="272">
        <v>0</v>
      </c>
      <c r="H548" s="271">
        <v>0</v>
      </c>
      <c r="I548" s="280">
        <v>0</v>
      </c>
      <c r="J548" s="210">
        <v>0</v>
      </c>
    </row>
    <row r="549" spans="1:10" ht="12.75" customHeight="1">
      <c r="A549" s="63"/>
      <c r="B549" s="156"/>
      <c r="C549" s="160"/>
      <c r="D549" s="161" t="s">
        <v>128</v>
      </c>
      <c r="E549" s="271">
        <v>600</v>
      </c>
      <c r="F549" s="272">
        <v>0</v>
      </c>
      <c r="G549" s="272">
        <v>700</v>
      </c>
      <c r="H549" s="271">
        <v>700</v>
      </c>
      <c r="I549" s="280">
        <v>100</v>
      </c>
      <c r="J549" s="210">
        <f>H549/E549*100</f>
        <v>116.66666666666667</v>
      </c>
    </row>
    <row r="550" spans="1:10" ht="12.75" customHeight="1">
      <c r="A550" s="16"/>
      <c r="B550" s="58">
        <v>85156</v>
      </c>
      <c r="C550" s="50"/>
      <c r="D550" s="51" t="s">
        <v>37</v>
      </c>
      <c r="E550" s="199"/>
      <c r="F550" s="200"/>
      <c r="G550" s="200"/>
      <c r="H550" s="199"/>
      <c r="I550" s="281"/>
      <c r="J550" s="282"/>
    </row>
    <row r="551" spans="1:10" ht="12.75" customHeight="1">
      <c r="A551" s="16"/>
      <c r="B551" s="52"/>
      <c r="C551" s="50"/>
      <c r="D551" s="51" t="s">
        <v>38</v>
      </c>
      <c r="E551" s="199"/>
      <c r="F551" s="200"/>
      <c r="G551" s="200"/>
      <c r="H551" s="199"/>
      <c r="I551" s="281"/>
      <c r="J551" s="282"/>
    </row>
    <row r="552" spans="1:10" ht="12.75" customHeight="1">
      <c r="A552" s="16"/>
      <c r="B552" s="52"/>
      <c r="C552" s="50"/>
      <c r="D552" s="51" t="s">
        <v>39</v>
      </c>
      <c r="E552" s="245">
        <f>E553+E554</f>
        <v>2157521</v>
      </c>
      <c r="F552" s="200">
        <f>F554</f>
        <v>2165000</v>
      </c>
      <c r="G552" s="200">
        <f>G554</f>
        <v>1925000</v>
      </c>
      <c r="H552" s="199">
        <f>H554</f>
        <v>1883151.6</v>
      </c>
      <c r="I552" s="283">
        <f>H552/G552*100</f>
        <v>97.82605714285715</v>
      </c>
      <c r="J552" s="224">
        <f>H552/E552*100</f>
        <v>87.2831179858736</v>
      </c>
    </row>
    <row r="553" spans="1:10" ht="12.75" customHeight="1">
      <c r="A553" s="16"/>
      <c r="B553" s="52"/>
      <c r="C553" s="50"/>
      <c r="D553" s="88" t="s">
        <v>127</v>
      </c>
      <c r="E553" s="245">
        <v>0</v>
      </c>
      <c r="F553" s="246">
        <v>0</v>
      </c>
      <c r="G553" s="246">
        <v>0</v>
      </c>
      <c r="H553" s="245">
        <v>0</v>
      </c>
      <c r="I553" s="283">
        <v>0</v>
      </c>
      <c r="J553" s="224">
        <v>0</v>
      </c>
    </row>
    <row r="554" spans="1:10" ht="12.75" customHeight="1">
      <c r="A554" s="16"/>
      <c r="B554" s="52"/>
      <c r="C554" s="50"/>
      <c r="D554" s="88" t="s">
        <v>123</v>
      </c>
      <c r="E554" s="245">
        <f>SUM(E555:E557)</f>
        <v>2157521</v>
      </c>
      <c r="F554" s="246">
        <f>F556</f>
        <v>2165000</v>
      </c>
      <c r="G554" s="246">
        <f>G556</f>
        <v>1925000</v>
      </c>
      <c r="H554" s="245">
        <f>H556</f>
        <v>1883151.6</v>
      </c>
      <c r="I554" s="283">
        <f>H554/G554*100</f>
        <v>97.82605714285715</v>
      </c>
      <c r="J554" s="224">
        <f>H554/E554*100</f>
        <v>87.2831179858736</v>
      </c>
    </row>
    <row r="555" spans="1:10" ht="12.75" customHeight="1">
      <c r="A555" s="16"/>
      <c r="B555" s="52"/>
      <c r="C555" s="50"/>
      <c r="D555" s="114" t="s">
        <v>125</v>
      </c>
      <c r="E555" s="248">
        <v>0</v>
      </c>
      <c r="F555" s="249">
        <v>0</v>
      </c>
      <c r="G555" s="249">
        <v>0</v>
      </c>
      <c r="H555" s="248">
        <v>0</v>
      </c>
      <c r="I555" s="281">
        <v>0</v>
      </c>
      <c r="J555" s="231">
        <v>0</v>
      </c>
    </row>
    <row r="556" spans="1:10" ht="12.75" customHeight="1">
      <c r="A556" s="16"/>
      <c r="B556" s="52"/>
      <c r="C556" s="50"/>
      <c r="D556" s="114" t="s">
        <v>128</v>
      </c>
      <c r="E556" s="284">
        <f>E562+E568</f>
        <v>2157521</v>
      </c>
      <c r="F556" s="249">
        <f>F562+F568</f>
        <v>2165000</v>
      </c>
      <c r="G556" s="249">
        <f>G562+G568</f>
        <v>1925000</v>
      </c>
      <c r="H556" s="248">
        <f>H562+H568</f>
        <v>1883151.6</v>
      </c>
      <c r="I556" s="281">
        <f>H556/G556*100</f>
        <v>97.82605714285715</v>
      </c>
      <c r="J556" s="231">
        <f>H556/E556*100</f>
        <v>87.2831179858736</v>
      </c>
    </row>
    <row r="557" spans="1:10" ht="12.75" customHeight="1">
      <c r="A557" s="16"/>
      <c r="B557" s="52"/>
      <c r="C557" s="50"/>
      <c r="D557" s="114" t="s">
        <v>126</v>
      </c>
      <c r="E557" s="248">
        <v>0</v>
      </c>
      <c r="F557" s="249">
        <v>0</v>
      </c>
      <c r="G557" s="249">
        <v>0</v>
      </c>
      <c r="H557" s="248">
        <v>0</v>
      </c>
      <c r="I557" s="281">
        <v>0</v>
      </c>
      <c r="J557" s="231">
        <v>0</v>
      </c>
    </row>
    <row r="558" spans="1:10" ht="12.75" customHeight="1">
      <c r="A558" s="32"/>
      <c r="B558" s="33"/>
      <c r="C558" s="31"/>
      <c r="D558" s="127" t="s">
        <v>178</v>
      </c>
      <c r="E558" s="232">
        <f>E560</f>
        <v>21762</v>
      </c>
      <c r="F558" s="233">
        <f>F560</f>
        <v>25000</v>
      </c>
      <c r="G558" s="233">
        <f>G560</f>
        <v>25000</v>
      </c>
      <c r="H558" s="232">
        <f>H560</f>
        <v>20685.6</v>
      </c>
      <c r="I558" s="285">
        <f>H558/G558*100</f>
        <v>82.74239999999999</v>
      </c>
      <c r="J558" s="267">
        <f>H558/E558*100</f>
        <v>95.05376344086021</v>
      </c>
    </row>
    <row r="559" spans="1:10" ht="12.75" customHeight="1">
      <c r="A559" s="32"/>
      <c r="B559" s="33"/>
      <c r="C559" s="31"/>
      <c r="D559" s="107" t="s">
        <v>127</v>
      </c>
      <c r="E559" s="203">
        <v>0</v>
      </c>
      <c r="F559" s="204">
        <v>0</v>
      </c>
      <c r="G559" s="204">
        <v>0</v>
      </c>
      <c r="H559" s="203">
        <v>0</v>
      </c>
      <c r="I559" s="205">
        <v>0</v>
      </c>
      <c r="J559" s="206">
        <v>0</v>
      </c>
    </row>
    <row r="560" spans="1:10" ht="12.75" customHeight="1">
      <c r="A560" s="32"/>
      <c r="B560" s="33"/>
      <c r="C560" s="31"/>
      <c r="D560" s="107" t="s">
        <v>123</v>
      </c>
      <c r="E560" s="203">
        <f>E562</f>
        <v>21762</v>
      </c>
      <c r="F560" s="204">
        <f>F562</f>
        <v>25000</v>
      </c>
      <c r="G560" s="204">
        <f>G562</f>
        <v>25000</v>
      </c>
      <c r="H560" s="203">
        <f>H562</f>
        <v>20685.6</v>
      </c>
      <c r="I560" s="205">
        <f>H560/G560*100</f>
        <v>82.74239999999999</v>
      </c>
      <c r="J560" s="206">
        <f>H560/E560*100</f>
        <v>95.05376344086021</v>
      </c>
    </row>
    <row r="561" spans="1:10" ht="12.75" customHeight="1">
      <c r="A561" s="32"/>
      <c r="B561" s="33"/>
      <c r="C561" s="31"/>
      <c r="D561" s="126" t="s">
        <v>125</v>
      </c>
      <c r="E561" s="207">
        <v>0</v>
      </c>
      <c r="F561" s="208">
        <v>0</v>
      </c>
      <c r="G561" s="208">
        <v>0</v>
      </c>
      <c r="H561" s="207">
        <v>0</v>
      </c>
      <c r="I561" s="209">
        <v>0</v>
      </c>
      <c r="J561" s="210">
        <v>0</v>
      </c>
    </row>
    <row r="562" spans="1:10" ht="12.75" customHeight="1">
      <c r="A562" s="32"/>
      <c r="B562" s="33"/>
      <c r="C562" s="31"/>
      <c r="D562" s="126" t="s">
        <v>128</v>
      </c>
      <c r="E562" s="207">
        <v>21762</v>
      </c>
      <c r="F562" s="208">
        <v>25000</v>
      </c>
      <c r="G562" s="208">
        <v>25000</v>
      </c>
      <c r="H562" s="207">
        <v>20685.6</v>
      </c>
      <c r="I562" s="209">
        <v>99.9</v>
      </c>
      <c r="J562" s="210">
        <f>H562/E562*100</f>
        <v>95.05376344086021</v>
      </c>
    </row>
    <row r="563" spans="1:10" ht="12.75" customHeight="1">
      <c r="A563" s="32"/>
      <c r="B563" s="33"/>
      <c r="C563" s="31"/>
      <c r="D563" s="126" t="s">
        <v>126</v>
      </c>
      <c r="E563" s="207">
        <v>0</v>
      </c>
      <c r="F563" s="208">
        <v>0</v>
      </c>
      <c r="G563" s="208">
        <v>0</v>
      </c>
      <c r="H563" s="207">
        <v>0</v>
      </c>
      <c r="I563" s="209">
        <v>0</v>
      </c>
      <c r="J563" s="210">
        <v>0</v>
      </c>
    </row>
    <row r="564" spans="1:10" ht="12.75" customHeight="1">
      <c r="A564" s="32"/>
      <c r="B564" s="33"/>
      <c r="C564" s="31"/>
      <c r="D564" s="127" t="s">
        <v>40</v>
      </c>
      <c r="E564" s="232">
        <f>E566</f>
        <v>2135759</v>
      </c>
      <c r="F564" s="233">
        <f>F566</f>
        <v>2140000</v>
      </c>
      <c r="G564" s="233">
        <f>G566</f>
        <v>1900000</v>
      </c>
      <c r="H564" s="232">
        <f>H566</f>
        <v>1862466</v>
      </c>
      <c r="I564" s="285">
        <f>H564/G564*100</f>
        <v>98.02452631578947</v>
      </c>
      <c r="J564" s="267">
        <f>H564/E564*100</f>
        <v>87.20394014493208</v>
      </c>
    </row>
    <row r="565" spans="1:10" ht="12.75" customHeight="1">
      <c r="A565" s="32"/>
      <c r="B565" s="33"/>
      <c r="C565" s="31"/>
      <c r="D565" s="107" t="s">
        <v>127</v>
      </c>
      <c r="E565" s="203">
        <v>0</v>
      </c>
      <c r="F565" s="204">
        <v>0</v>
      </c>
      <c r="G565" s="204">
        <v>0</v>
      </c>
      <c r="H565" s="203">
        <v>0</v>
      </c>
      <c r="I565" s="205">
        <v>0</v>
      </c>
      <c r="J565" s="206">
        <v>0</v>
      </c>
    </row>
    <row r="566" spans="1:10" ht="12.75" customHeight="1">
      <c r="A566" s="32"/>
      <c r="B566" s="33"/>
      <c r="C566" s="31"/>
      <c r="D566" s="107" t="s">
        <v>123</v>
      </c>
      <c r="E566" s="203">
        <f>E568</f>
        <v>2135759</v>
      </c>
      <c r="F566" s="204">
        <f>F568</f>
        <v>2140000</v>
      </c>
      <c r="G566" s="204">
        <f>G568</f>
        <v>1900000</v>
      </c>
      <c r="H566" s="203">
        <f>H568</f>
        <v>1862466</v>
      </c>
      <c r="I566" s="205">
        <f>H566/G568*100</f>
        <v>98.02452631578947</v>
      </c>
      <c r="J566" s="206">
        <f>H566/E566*100</f>
        <v>87.20394014493208</v>
      </c>
    </row>
    <row r="567" spans="1:10" ht="12.75" customHeight="1">
      <c r="A567" s="32"/>
      <c r="B567" s="33"/>
      <c r="C567" s="31"/>
      <c r="D567" s="126" t="s">
        <v>125</v>
      </c>
      <c r="E567" s="207">
        <v>0</v>
      </c>
      <c r="F567" s="208">
        <v>0</v>
      </c>
      <c r="G567" s="208">
        <v>0</v>
      </c>
      <c r="H567" s="207">
        <v>0</v>
      </c>
      <c r="I567" s="209">
        <v>0</v>
      </c>
      <c r="J567" s="210">
        <v>0</v>
      </c>
    </row>
    <row r="568" spans="1:10" ht="12.75" customHeight="1">
      <c r="A568" s="32"/>
      <c r="B568" s="33"/>
      <c r="C568" s="31"/>
      <c r="D568" s="126" t="s">
        <v>128</v>
      </c>
      <c r="E568" s="207">
        <v>2135759</v>
      </c>
      <c r="F568" s="208">
        <v>2140000</v>
      </c>
      <c r="G568" s="208">
        <v>1900000</v>
      </c>
      <c r="H568" s="207">
        <v>1862466</v>
      </c>
      <c r="I568" s="209">
        <v>100</v>
      </c>
      <c r="J568" s="210">
        <f>H568/E568*100</f>
        <v>87.20394014493208</v>
      </c>
    </row>
    <row r="569" spans="1:10" ht="12.75" customHeight="1">
      <c r="A569" s="32"/>
      <c r="B569" s="123"/>
      <c r="C569" s="31"/>
      <c r="D569" s="126" t="s">
        <v>126</v>
      </c>
      <c r="E569" s="207">
        <v>0</v>
      </c>
      <c r="F569" s="208">
        <v>0</v>
      </c>
      <c r="G569" s="208">
        <v>0</v>
      </c>
      <c r="H569" s="207">
        <v>0</v>
      </c>
      <c r="I569" s="209">
        <v>0</v>
      </c>
      <c r="J569" s="210">
        <v>0</v>
      </c>
    </row>
    <row r="570" spans="1:10" ht="12.75" customHeight="1">
      <c r="A570" s="32"/>
      <c r="B570" s="58">
        <v>85195</v>
      </c>
      <c r="C570" s="50"/>
      <c r="D570" s="54" t="s">
        <v>161</v>
      </c>
      <c r="E570" s="245">
        <f>E573</f>
        <v>2082110.92</v>
      </c>
      <c r="F570" s="200">
        <f>F572+F573</f>
        <v>839409</v>
      </c>
      <c r="G570" s="200">
        <f>G573</f>
        <v>1201063</v>
      </c>
      <c r="H570" s="199">
        <f>H573</f>
        <v>915625.68</v>
      </c>
      <c r="I570" s="201">
        <f>H570/G570*100</f>
        <v>76.23460884233384</v>
      </c>
      <c r="J570" s="202">
        <f>H570/E570*100</f>
        <v>43.97583583107091</v>
      </c>
    </row>
    <row r="571" spans="1:10" ht="12.75" customHeight="1">
      <c r="A571" s="32"/>
      <c r="B571" s="33"/>
      <c r="C571" s="31"/>
      <c r="D571" s="107" t="s">
        <v>160</v>
      </c>
      <c r="E571" s="203"/>
      <c r="F571" s="204"/>
      <c r="G571" s="204"/>
      <c r="H571" s="203"/>
      <c r="I571" s="205"/>
      <c r="J571" s="206"/>
    </row>
    <row r="572" spans="1:10" ht="12.75" customHeight="1">
      <c r="A572" s="32"/>
      <c r="B572" s="33"/>
      <c r="C572" s="31"/>
      <c r="D572" s="107" t="s">
        <v>127</v>
      </c>
      <c r="E572" s="203">
        <v>0</v>
      </c>
      <c r="F572" s="204">
        <v>0</v>
      </c>
      <c r="G572" s="204">
        <v>0</v>
      </c>
      <c r="H572" s="203">
        <v>0</v>
      </c>
      <c r="I572" s="205">
        <v>0</v>
      </c>
      <c r="J572" s="206">
        <v>0</v>
      </c>
    </row>
    <row r="573" spans="1:10" ht="12.75" customHeight="1">
      <c r="A573" s="32"/>
      <c r="B573" s="33"/>
      <c r="C573" s="31"/>
      <c r="D573" s="107" t="s">
        <v>123</v>
      </c>
      <c r="E573" s="203">
        <f>E575</f>
        <v>2082110.92</v>
      </c>
      <c r="F573" s="204">
        <f>F575</f>
        <v>839409</v>
      </c>
      <c r="G573" s="204">
        <f>G574+G575</f>
        <v>1201063</v>
      </c>
      <c r="H573" s="203">
        <f>H575+H574</f>
        <v>915625.68</v>
      </c>
      <c r="I573" s="205">
        <f>H573/G573*100</f>
        <v>76.23460884233384</v>
      </c>
      <c r="J573" s="206">
        <f>H573/E573*100</f>
        <v>43.97583583107091</v>
      </c>
    </row>
    <row r="574" spans="1:10" ht="12.75" customHeight="1">
      <c r="A574" s="32"/>
      <c r="B574" s="33"/>
      <c r="C574" s="31"/>
      <c r="D574" s="126" t="s">
        <v>128</v>
      </c>
      <c r="E574" s="207">
        <v>0</v>
      </c>
      <c r="F574" s="208">
        <v>0</v>
      </c>
      <c r="G574" s="208">
        <v>1932</v>
      </c>
      <c r="H574" s="207">
        <v>1932</v>
      </c>
      <c r="I574" s="209">
        <f>H574/G574*100</f>
        <v>100</v>
      </c>
      <c r="J574" s="210">
        <v>0</v>
      </c>
    </row>
    <row r="575" spans="1:10" ht="12.75" customHeight="1">
      <c r="A575" s="125"/>
      <c r="B575" s="123"/>
      <c r="C575" s="31"/>
      <c r="D575" s="134" t="s">
        <v>131</v>
      </c>
      <c r="E575" s="207">
        <v>2082110.92</v>
      </c>
      <c r="F575" s="208">
        <v>839409</v>
      </c>
      <c r="G575" s="208">
        <v>1199131</v>
      </c>
      <c r="H575" s="207">
        <v>913693.68</v>
      </c>
      <c r="I575" s="205">
        <f>H575/G575*100</f>
        <v>76.19631883422245</v>
      </c>
      <c r="J575" s="210">
        <f>H575/E575*100</f>
        <v>43.883045385497525</v>
      </c>
    </row>
    <row r="576" spans="1:10" ht="12.75" customHeight="1">
      <c r="A576" s="124"/>
      <c r="B576" s="124"/>
      <c r="C576" s="124"/>
      <c r="D576" s="133"/>
      <c r="E576" s="448" t="s">
        <v>187</v>
      </c>
      <c r="F576" s="459"/>
      <c r="G576" s="459"/>
      <c r="H576" s="458"/>
      <c r="I576" s="460"/>
      <c r="J576" s="455"/>
    </row>
    <row r="577" spans="1:10" ht="12.75" customHeight="1">
      <c r="A577" s="124"/>
      <c r="B577" s="124"/>
      <c r="C577" s="124"/>
      <c r="D577" s="133"/>
      <c r="E577" s="458"/>
      <c r="F577" s="459"/>
      <c r="G577" s="459"/>
      <c r="H577" s="458"/>
      <c r="I577" s="460"/>
      <c r="J577" s="455"/>
    </row>
    <row r="578" spans="1:10" ht="12.75" customHeight="1">
      <c r="A578" s="70"/>
      <c r="B578" s="71"/>
      <c r="C578" s="70"/>
      <c r="D578" s="72"/>
      <c r="E578" s="75" t="s">
        <v>1</v>
      </c>
      <c r="F578" s="73" t="s">
        <v>61</v>
      </c>
      <c r="G578" s="74" t="s">
        <v>62</v>
      </c>
      <c r="H578" s="75" t="s">
        <v>1</v>
      </c>
      <c r="I578" s="38" t="s">
        <v>63</v>
      </c>
      <c r="J578" s="39"/>
    </row>
    <row r="579" spans="1:10" ht="12.75" customHeight="1">
      <c r="A579" s="76" t="s">
        <v>58</v>
      </c>
      <c r="B579" s="77" t="s">
        <v>59</v>
      </c>
      <c r="C579" s="76" t="s">
        <v>2</v>
      </c>
      <c r="D579" s="78" t="s">
        <v>60</v>
      </c>
      <c r="E579" s="81" t="s">
        <v>159</v>
      </c>
      <c r="F579" s="79" t="s">
        <v>64</v>
      </c>
      <c r="G579" s="80" t="s">
        <v>65</v>
      </c>
      <c r="H579" s="81" t="s">
        <v>181</v>
      </c>
      <c r="I579" s="40"/>
      <c r="J579" s="41"/>
    </row>
    <row r="580" spans="1:10" ht="12.75" customHeight="1">
      <c r="A580" s="82"/>
      <c r="B580" s="83"/>
      <c r="C580" s="82"/>
      <c r="D580" s="84"/>
      <c r="E580" s="87"/>
      <c r="F580" s="85" t="s">
        <v>180</v>
      </c>
      <c r="G580" s="86" t="s">
        <v>66</v>
      </c>
      <c r="H580" s="87"/>
      <c r="I580" s="44" t="s">
        <v>67</v>
      </c>
      <c r="J580" s="42" t="s">
        <v>68</v>
      </c>
    </row>
    <row r="581" spans="1:10" ht="12.75" customHeight="1">
      <c r="A581" s="146">
        <v>1</v>
      </c>
      <c r="B581" s="146">
        <v>2</v>
      </c>
      <c r="C581" s="146">
        <v>3</v>
      </c>
      <c r="D581" s="146">
        <v>4</v>
      </c>
      <c r="E581" s="147">
        <v>5</v>
      </c>
      <c r="F581" s="147">
        <v>6</v>
      </c>
      <c r="G581" s="147">
        <v>7</v>
      </c>
      <c r="H581" s="148">
        <v>8</v>
      </c>
      <c r="I581" s="149">
        <v>9</v>
      </c>
      <c r="J581" s="150">
        <v>10</v>
      </c>
    </row>
    <row r="582" spans="1:10" ht="12.75" customHeight="1">
      <c r="A582" s="171">
        <v>852</v>
      </c>
      <c r="B582" s="181"/>
      <c r="C582" s="183"/>
      <c r="D582" s="174" t="s">
        <v>56</v>
      </c>
      <c r="E582" s="500">
        <f>E583+E584</f>
        <v>10956377.55</v>
      </c>
      <c r="F582" s="360">
        <f>F584+F583</f>
        <v>11135091</v>
      </c>
      <c r="G582" s="360">
        <f>G583+G584</f>
        <v>12495761</v>
      </c>
      <c r="H582" s="358">
        <f>H583+H584</f>
        <v>12391797.600000001</v>
      </c>
      <c r="I582" s="457">
        <f aca="true" t="shared" si="46" ref="I582:I595">H582/G582*100</f>
        <v>99.1680106557736</v>
      </c>
      <c r="J582" s="364">
        <f>H582/E582*100</f>
        <v>113.10122842563052</v>
      </c>
    </row>
    <row r="583" spans="1:10" ht="12.75" customHeight="1">
      <c r="A583" s="171"/>
      <c r="B583" s="181"/>
      <c r="C583" s="172"/>
      <c r="D583" s="172" t="s">
        <v>109</v>
      </c>
      <c r="E583" s="211">
        <f>E590+E616+E647+E668+E693</f>
        <v>47556.71</v>
      </c>
      <c r="F583" s="212">
        <f>F616</f>
        <v>0</v>
      </c>
      <c r="G583" s="212">
        <f>G590+G616+G647+G668+G693</f>
        <v>92104</v>
      </c>
      <c r="H583" s="213">
        <f>H590+H616+H647+H668+H693</f>
        <v>92103.78</v>
      </c>
      <c r="I583" s="316">
        <f t="shared" si="46"/>
        <v>99.99976113958134</v>
      </c>
      <c r="J583" s="420">
        <f>H583/E583*100</f>
        <v>193.67147138647732</v>
      </c>
    </row>
    <row r="584" spans="1:10" ht="12.75" customHeight="1">
      <c r="A584" s="171"/>
      <c r="B584" s="181"/>
      <c r="C584" s="172"/>
      <c r="D584" s="172" t="s">
        <v>124</v>
      </c>
      <c r="E584" s="440">
        <f>SUM(E585:E588)</f>
        <v>10908820.84</v>
      </c>
      <c r="F584" s="212">
        <f>F585+F586+F587+F588</f>
        <v>11135091</v>
      </c>
      <c r="G584" s="212">
        <f>SUM(G585:G588)</f>
        <v>12403657</v>
      </c>
      <c r="H584" s="211">
        <f>SUM(H585:H588)</f>
        <v>12299693.820000002</v>
      </c>
      <c r="I584" s="316">
        <f t="shared" si="46"/>
        <v>99.16183444930799</v>
      </c>
      <c r="J584" s="215">
        <f aca="true" t="shared" si="47" ref="J584:J589">H584/E584*100</f>
        <v>112.74998462620276</v>
      </c>
    </row>
    <row r="585" spans="1:10" ht="12.75" customHeight="1">
      <c r="A585" s="171"/>
      <c r="B585" s="181"/>
      <c r="C585" s="172"/>
      <c r="D585" s="173" t="s">
        <v>125</v>
      </c>
      <c r="E585" s="216">
        <f>E592+E618+E649+E671+E695+E679</f>
        <v>6068634.42</v>
      </c>
      <c r="F585" s="217">
        <f>F592+F618+F649+F671+F688+F679+F695</f>
        <v>6299420</v>
      </c>
      <c r="G585" s="217">
        <f>G592+G618+G649+G671+G695+G679+G688</f>
        <v>6600824</v>
      </c>
      <c r="H585" s="218">
        <f>H592+H618+H649+H671+H695+H679</f>
        <v>6587139.6000000015</v>
      </c>
      <c r="I585" s="317">
        <f t="shared" si="46"/>
        <v>99.79268648883838</v>
      </c>
      <c r="J585" s="220">
        <f t="shared" si="47"/>
        <v>108.54401738702859</v>
      </c>
    </row>
    <row r="586" spans="1:10" ht="12.75" customHeight="1">
      <c r="A586" s="171"/>
      <c r="B586" s="181"/>
      <c r="C586" s="172"/>
      <c r="D586" s="173" t="s">
        <v>128</v>
      </c>
      <c r="E586" s="216">
        <f>E593+E619+E650+E672+E696+E680</f>
        <v>2929607.49</v>
      </c>
      <c r="F586" s="217">
        <f>F593+F619+F650+F672+F680+F689+F696</f>
        <v>2956807</v>
      </c>
      <c r="G586" s="217">
        <f>G593+G619+G650+G672+G696+G680+G689</f>
        <v>3293647</v>
      </c>
      <c r="H586" s="218">
        <f>H593+H619+H650+H672+H696+H680</f>
        <v>3231248.0700000003</v>
      </c>
      <c r="I586" s="317">
        <f t="shared" si="46"/>
        <v>98.10547608775319</v>
      </c>
      <c r="J586" s="220">
        <f t="shared" si="47"/>
        <v>110.2962796562211</v>
      </c>
    </row>
    <row r="587" spans="1:10" ht="12.75" customHeight="1">
      <c r="A587" s="171"/>
      <c r="B587" s="181"/>
      <c r="C587" s="172"/>
      <c r="D587" s="173" t="s">
        <v>126</v>
      </c>
      <c r="E587" s="216">
        <f>E594+E620+E651+E673+E681</f>
        <v>1815467.7799999998</v>
      </c>
      <c r="F587" s="217">
        <f>F594+F620+F651+F673+F690+F681+F697</f>
        <v>1775372</v>
      </c>
      <c r="G587" s="217">
        <f>G594+G620+G651+G673+G681</f>
        <v>2403194</v>
      </c>
      <c r="H587" s="218">
        <f>H594+H620+H651+H673+H681</f>
        <v>2384615.7800000003</v>
      </c>
      <c r="I587" s="317">
        <f t="shared" si="46"/>
        <v>99.22693631891559</v>
      </c>
      <c r="J587" s="220">
        <f t="shared" si="47"/>
        <v>131.34993670887403</v>
      </c>
    </row>
    <row r="588" spans="1:10" ht="12.75" customHeight="1">
      <c r="A588" s="171"/>
      <c r="B588" s="181"/>
      <c r="C588" s="172"/>
      <c r="D588" s="173" t="s">
        <v>129</v>
      </c>
      <c r="E588" s="216">
        <f>E595+E652+E674+E698</f>
        <v>95111.15</v>
      </c>
      <c r="F588" s="217">
        <f>F595+F652+F698</f>
        <v>103492</v>
      </c>
      <c r="G588" s="217">
        <f>G595+G652+G674+G698</f>
        <v>105992</v>
      </c>
      <c r="H588" s="218">
        <f>H595+H652+H674+H698</f>
        <v>96690.37</v>
      </c>
      <c r="I588" s="317">
        <f t="shared" si="46"/>
        <v>91.22421503509699</v>
      </c>
      <c r="J588" s="220">
        <f t="shared" si="47"/>
        <v>101.6603941809136</v>
      </c>
    </row>
    <row r="589" spans="1:10" ht="12.75" customHeight="1">
      <c r="A589" s="5"/>
      <c r="B589" s="58">
        <v>85201</v>
      </c>
      <c r="C589" s="50"/>
      <c r="D589" s="51" t="s">
        <v>41</v>
      </c>
      <c r="E589" s="245">
        <f>E591</f>
        <v>1654297.8099999998</v>
      </c>
      <c r="F589" s="200">
        <f>F591</f>
        <v>2178751</v>
      </c>
      <c r="G589" s="200">
        <f>G590+G591</f>
        <v>2234115</v>
      </c>
      <c r="H589" s="199">
        <f>H590+H591</f>
        <v>2158431.21</v>
      </c>
      <c r="I589" s="283">
        <f t="shared" si="46"/>
        <v>96.61235925634983</v>
      </c>
      <c r="J589" s="224">
        <f t="shared" si="47"/>
        <v>130.47416232751948</v>
      </c>
    </row>
    <row r="590" spans="1:10" ht="12.75" customHeight="1">
      <c r="A590" s="19"/>
      <c r="B590" s="52"/>
      <c r="C590" s="50"/>
      <c r="D590" s="88" t="s">
        <v>127</v>
      </c>
      <c r="E590" s="245">
        <v>0</v>
      </c>
      <c r="F590" s="246">
        <v>0</v>
      </c>
      <c r="G590" s="246">
        <v>0</v>
      </c>
      <c r="H590" s="245">
        <v>0</v>
      </c>
      <c r="I590" s="283">
        <v>0</v>
      </c>
      <c r="J590" s="224">
        <v>0</v>
      </c>
    </row>
    <row r="591" spans="1:10" ht="12.75" customHeight="1">
      <c r="A591" s="19"/>
      <c r="B591" s="52"/>
      <c r="C591" s="50"/>
      <c r="D591" s="88" t="s">
        <v>123</v>
      </c>
      <c r="E591" s="245">
        <f>SUM(E592:E595)</f>
        <v>1654297.8099999998</v>
      </c>
      <c r="F591" s="246">
        <f>F592+F593+F594+F595</f>
        <v>2178751</v>
      </c>
      <c r="G591" s="246">
        <f>SUM(G592:G595)</f>
        <v>2234115</v>
      </c>
      <c r="H591" s="245">
        <f>SUM(H592:H595)</f>
        <v>2158431.21</v>
      </c>
      <c r="I591" s="283">
        <f t="shared" si="46"/>
        <v>96.61235925634983</v>
      </c>
      <c r="J591" s="224">
        <f aca="true" t="shared" si="48" ref="J591:J596">H591/E591*100</f>
        <v>130.47416232751948</v>
      </c>
    </row>
    <row r="592" spans="1:10" ht="12.75" customHeight="1">
      <c r="A592" s="19"/>
      <c r="B592" s="52"/>
      <c r="C592" s="50"/>
      <c r="D592" s="114" t="s">
        <v>125</v>
      </c>
      <c r="E592" s="284">
        <f>E599</f>
        <v>1076564.54</v>
      </c>
      <c r="F592" s="249">
        <f>F599</f>
        <v>1149720</v>
      </c>
      <c r="G592" s="249">
        <f>G599+G605+G611</f>
        <v>1172541</v>
      </c>
      <c r="H592" s="248">
        <f>H599</f>
        <v>1172541.37</v>
      </c>
      <c r="I592" s="281">
        <f t="shared" si="46"/>
        <v>100.00003155539979</v>
      </c>
      <c r="J592" s="231">
        <f t="shared" si="48"/>
        <v>108.91510229382068</v>
      </c>
    </row>
    <row r="593" spans="1:10" ht="12.75" customHeight="1">
      <c r="A593" s="19"/>
      <c r="B593" s="52"/>
      <c r="C593" s="50"/>
      <c r="D593" s="114" t="s">
        <v>128</v>
      </c>
      <c r="E593" s="248">
        <f>E600+E606</f>
        <v>347541.43</v>
      </c>
      <c r="F593" s="249">
        <f>F600+F606+F612</f>
        <v>843453</v>
      </c>
      <c r="G593" s="249">
        <f>G600+G606+G612</f>
        <v>859290</v>
      </c>
      <c r="H593" s="248">
        <f>H600+H606</f>
        <v>803461.21</v>
      </c>
      <c r="I593" s="281">
        <f t="shared" si="46"/>
        <v>93.5029163611819</v>
      </c>
      <c r="J593" s="231">
        <f t="shared" si="48"/>
        <v>231.18429650243425</v>
      </c>
    </row>
    <row r="594" spans="1:10" ht="12.75" customHeight="1">
      <c r="A594" s="19"/>
      <c r="B594" s="52"/>
      <c r="C594" s="50"/>
      <c r="D594" s="114" t="s">
        <v>126</v>
      </c>
      <c r="E594" s="248">
        <f>E601+E607</f>
        <v>186466.66</v>
      </c>
      <c r="F594" s="249">
        <f>F601+F607</f>
        <v>140222</v>
      </c>
      <c r="G594" s="249">
        <f>G601+G607</f>
        <v>156928</v>
      </c>
      <c r="H594" s="248">
        <f>H601+H607</f>
        <v>143619.17</v>
      </c>
      <c r="I594" s="281">
        <f t="shared" si="46"/>
        <v>91.51914890905384</v>
      </c>
      <c r="J594" s="230">
        <f t="shared" si="48"/>
        <v>77.02136671510071</v>
      </c>
    </row>
    <row r="595" spans="1:10" ht="12.75" customHeight="1">
      <c r="A595" s="19"/>
      <c r="B595" s="52"/>
      <c r="C595" s="50"/>
      <c r="D595" s="138" t="s">
        <v>129</v>
      </c>
      <c r="E595" s="248">
        <f>E614</f>
        <v>43725.18</v>
      </c>
      <c r="F595" s="249">
        <f>F614</f>
        <v>45356</v>
      </c>
      <c r="G595" s="249">
        <f>G614</f>
        <v>45356</v>
      </c>
      <c r="H595" s="248">
        <f>H614</f>
        <v>38809.46</v>
      </c>
      <c r="I595" s="281">
        <f t="shared" si="46"/>
        <v>85.56631978128583</v>
      </c>
      <c r="J595" s="231">
        <f t="shared" si="48"/>
        <v>88.75769064872917</v>
      </c>
    </row>
    <row r="596" spans="1:10" ht="12.75" customHeight="1">
      <c r="A596" s="32"/>
      <c r="B596" s="33"/>
      <c r="C596" s="31"/>
      <c r="D596" s="127" t="s">
        <v>178</v>
      </c>
      <c r="E596" s="232">
        <f>E597+E598</f>
        <v>1434024</v>
      </c>
      <c r="F596" s="233">
        <f>F598</f>
        <v>1498195</v>
      </c>
      <c r="G596" s="233">
        <f>G598</f>
        <v>1604718</v>
      </c>
      <c r="H596" s="232">
        <f>H598</f>
        <v>1576718</v>
      </c>
      <c r="I596" s="285">
        <f>H596/G596*100</f>
        <v>98.25514514076616</v>
      </c>
      <c r="J596" s="267">
        <f t="shared" si="48"/>
        <v>109.95060054782904</v>
      </c>
    </row>
    <row r="597" spans="1:10" ht="12.75" customHeight="1">
      <c r="A597" s="32"/>
      <c r="B597" s="33"/>
      <c r="C597" s="31"/>
      <c r="D597" s="107" t="s">
        <v>127</v>
      </c>
      <c r="E597" s="203">
        <v>0</v>
      </c>
      <c r="F597" s="204">
        <v>0</v>
      </c>
      <c r="G597" s="204">
        <v>0</v>
      </c>
      <c r="H597" s="203">
        <v>0</v>
      </c>
      <c r="I597" s="205">
        <v>0</v>
      </c>
      <c r="J597" s="206">
        <v>0</v>
      </c>
    </row>
    <row r="598" spans="1:13" ht="12.75" customHeight="1">
      <c r="A598" s="32"/>
      <c r="B598" s="33"/>
      <c r="C598" s="31"/>
      <c r="D598" s="107" t="s">
        <v>123</v>
      </c>
      <c r="E598" s="203">
        <f>E599+E600+E601</f>
        <v>1434024</v>
      </c>
      <c r="F598" s="204">
        <f>F599+F600+F601</f>
        <v>1498195</v>
      </c>
      <c r="G598" s="204">
        <f>G599+G600+G601</f>
        <v>1604718</v>
      </c>
      <c r="H598" s="203">
        <f>H599+H600+H601</f>
        <v>1576718</v>
      </c>
      <c r="I598" s="205">
        <f>H598/G598*100</f>
        <v>98.25514514076616</v>
      </c>
      <c r="J598" s="206">
        <f>H598/E598*100</f>
        <v>109.95060054782904</v>
      </c>
      <c r="K598" s="163"/>
      <c r="L598" s="164"/>
      <c r="M598" s="164"/>
    </row>
    <row r="599" spans="1:13" ht="12.75" customHeight="1">
      <c r="A599" s="32"/>
      <c r="B599" s="33"/>
      <c r="C599" s="31"/>
      <c r="D599" s="129" t="s">
        <v>125</v>
      </c>
      <c r="E599" s="238">
        <v>1076564.54</v>
      </c>
      <c r="F599" s="239">
        <v>1149720</v>
      </c>
      <c r="G599" s="239">
        <v>1172541</v>
      </c>
      <c r="H599" s="238">
        <v>1172541.37</v>
      </c>
      <c r="I599" s="209">
        <f>H599/G599*100</f>
        <v>100.00003155539979</v>
      </c>
      <c r="J599" s="210">
        <f>H599/E599*100</f>
        <v>108.91510229382068</v>
      </c>
      <c r="K599" s="158"/>
      <c r="L599" s="164"/>
      <c r="M599" s="164"/>
    </row>
    <row r="600" spans="1:13" ht="12.75" customHeight="1">
      <c r="A600" s="32"/>
      <c r="B600" s="33"/>
      <c r="C600" s="31"/>
      <c r="D600" s="129" t="s">
        <v>128</v>
      </c>
      <c r="E600" s="238">
        <v>347541.43</v>
      </c>
      <c r="F600" s="239">
        <v>335745</v>
      </c>
      <c r="G600" s="239">
        <v>419741</v>
      </c>
      <c r="H600" s="238">
        <v>391740.71</v>
      </c>
      <c r="I600" s="209">
        <f>H600/G600*100</f>
        <v>93.32915059524802</v>
      </c>
      <c r="J600" s="210">
        <f>H600/E600*100</f>
        <v>112.71770102344345</v>
      </c>
      <c r="K600" s="163"/>
      <c r="L600" s="164"/>
      <c r="M600" s="164"/>
    </row>
    <row r="601" spans="1:13" ht="12.75" customHeight="1">
      <c r="A601" s="32"/>
      <c r="B601" s="33"/>
      <c r="C601" s="31"/>
      <c r="D601" s="129" t="s">
        <v>126</v>
      </c>
      <c r="E601" s="238">
        <v>9918.03</v>
      </c>
      <c r="F601" s="239">
        <v>12730</v>
      </c>
      <c r="G601" s="239">
        <v>12436</v>
      </c>
      <c r="H601" s="238">
        <v>12435.92</v>
      </c>
      <c r="I601" s="209">
        <f>H601/G601*100</f>
        <v>99.99935670633644</v>
      </c>
      <c r="J601" s="210">
        <f>H601/E601*100</f>
        <v>125.38699721618103</v>
      </c>
      <c r="K601" s="163"/>
      <c r="L601" s="164"/>
      <c r="M601" s="164"/>
    </row>
    <row r="602" spans="1:13" ht="12.75" customHeight="1">
      <c r="A602" s="19"/>
      <c r="B602" s="24"/>
      <c r="C602" s="31"/>
      <c r="D602" s="127" t="s">
        <v>77</v>
      </c>
      <c r="E602" s="232">
        <f>E604</f>
        <v>176548.63</v>
      </c>
      <c r="F602" s="233">
        <f>F604</f>
        <v>635200</v>
      </c>
      <c r="G602" s="233">
        <f>G604</f>
        <v>584041</v>
      </c>
      <c r="H602" s="232">
        <f>H604</f>
        <v>542903.75</v>
      </c>
      <c r="I602" s="285">
        <f>H602/G602*100</f>
        <v>92.9564448386329</v>
      </c>
      <c r="J602" s="267">
        <f>H602/E602*100</f>
        <v>307.50946637195653</v>
      </c>
      <c r="K602" s="163"/>
      <c r="L602" s="164"/>
      <c r="M602" s="164"/>
    </row>
    <row r="603" spans="1:13" ht="12.75" customHeight="1">
      <c r="A603" s="19"/>
      <c r="B603" s="24"/>
      <c r="C603" s="31"/>
      <c r="D603" s="107" t="s">
        <v>127</v>
      </c>
      <c r="E603" s="203">
        <v>0</v>
      </c>
      <c r="F603" s="204">
        <v>0</v>
      </c>
      <c r="G603" s="204">
        <v>0</v>
      </c>
      <c r="H603" s="203">
        <v>0</v>
      </c>
      <c r="I603" s="205">
        <v>0</v>
      </c>
      <c r="J603" s="206">
        <v>0</v>
      </c>
      <c r="K603" s="163"/>
      <c r="L603" s="164"/>
      <c r="M603" s="164"/>
    </row>
    <row r="604" spans="1:13" ht="12.75" customHeight="1">
      <c r="A604" s="19"/>
      <c r="B604" s="24"/>
      <c r="C604" s="31"/>
      <c r="D604" s="107" t="s">
        <v>123</v>
      </c>
      <c r="E604" s="203">
        <f>E607</f>
        <v>176548.63</v>
      </c>
      <c r="F604" s="204">
        <f>F607+F606</f>
        <v>635200</v>
      </c>
      <c r="G604" s="204">
        <f>G607+G606</f>
        <v>584041</v>
      </c>
      <c r="H604" s="203">
        <f>H607+H606</f>
        <v>542903.75</v>
      </c>
      <c r="I604" s="205">
        <f>H604/G604*100</f>
        <v>92.9564448386329</v>
      </c>
      <c r="J604" s="206">
        <f>H604/E604*100</f>
        <v>307.50946637195653</v>
      </c>
      <c r="K604" s="163"/>
      <c r="L604" s="164"/>
      <c r="M604" s="164"/>
    </row>
    <row r="605" spans="1:13" ht="12.75" customHeight="1">
      <c r="A605" s="19"/>
      <c r="B605" s="24"/>
      <c r="C605" s="31"/>
      <c r="D605" s="129" t="s">
        <v>125</v>
      </c>
      <c r="E605" s="238">
        <v>0</v>
      </c>
      <c r="F605" s="239">
        <v>0</v>
      </c>
      <c r="G605" s="239">
        <v>0</v>
      </c>
      <c r="H605" s="238">
        <v>0</v>
      </c>
      <c r="I605" s="209">
        <v>0</v>
      </c>
      <c r="J605" s="210">
        <v>0</v>
      </c>
      <c r="K605" s="163"/>
      <c r="L605" s="164"/>
      <c r="M605" s="164"/>
    </row>
    <row r="606" spans="1:13" ht="12.75" customHeight="1">
      <c r="A606" s="19"/>
      <c r="B606" s="24"/>
      <c r="C606" s="31"/>
      <c r="D606" s="129" t="s">
        <v>128</v>
      </c>
      <c r="E606" s="238">
        <v>0</v>
      </c>
      <c r="F606" s="239">
        <v>507708</v>
      </c>
      <c r="G606" s="239">
        <v>439549</v>
      </c>
      <c r="H606" s="238">
        <v>411720.5</v>
      </c>
      <c r="I606" s="209">
        <f>H606/G606*100</f>
        <v>93.66885148185982</v>
      </c>
      <c r="J606" s="210">
        <v>0</v>
      </c>
      <c r="K606" s="163"/>
      <c r="L606" s="164"/>
      <c r="M606" s="136"/>
    </row>
    <row r="607" spans="1:13" ht="12.75" customHeight="1">
      <c r="A607" s="19"/>
      <c r="B607" s="24"/>
      <c r="C607" s="31"/>
      <c r="D607" s="129" t="s">
        <v>126</v>
      </c>
      <c r="E607" s="238">
        <v>176548.63</v>
      </c>
      <c r="F607" s="239">
        <v>127492</v>
      </c>
      <c r="G607" s="239">
        <v>144492</v>
      </c>
      <c r="H607" s="238">
        <v>131183.25</v>
      </c>
      <c r="I607" s="209">
        <f>H607/G607*100</f>
        <v>90.78928245162362</v>
      </c>
      <c r="J607" s="210">
        <f>H607/E607*100</f>
        <v>74.30431490745637</v>
      </c>
      <c r="K607" s="163"/>
      <c r="L607" s="164"/>
      <c r="M607" s="164"/>
    </row>
    <row r="608" spans="1:13" ht="12.75" customHeight="1">
      <c r="A608" s="19"/>
      <c r="B608" s="24"/>
      <c r="C608" s="20"/>
      <c r="D608" s="127" t="s">
        <v>96</v>
      </c>
      <c r="E608" s="232">
        <f>E610</f>
        <v>43725.18</v>
      </c>
      <c r="F608" s="233">
        <f>F610</f>
        <v>45356</v>
      </c>
      <c r="G608" s="233">
        <f>G610</f>
        <v>45356</v>
      </c>
      <c r="H608" s="232">
        <f>H610</f>
        <v>38809.46</v>
      </c>
      <c r="I608" s="285">
        <f>H608/G608*100</f>
        <v>85.56631978128583</v>
      </c>
      <c r="J608" s="267">
        <f>H608/E608*100</f>
        <v>88.75769064872917</v>
      </c>
      <c r="K608" s="163"/>
      <c r="L608" s="164"/>
      <c r="M608" s="164"/>
    </row>
    <row r="609" spans="1:10" ht="12.75" customHeight="1">
      <c r="A609" s="19"/>
      <c r="B609" s="24"/>
      <c r="C609" s="20"/>
      <c r="D609" s="107" t="s">
        <v>127</v>
      </c>
      <c r="E609" s="203">
        <v>0</v>
      </c>
      <c r="F609" s="204">
        <v>0</v>
      </c>
      <c r="G609" s="204">
        <v>0</v>
      </c>
      <c r="H609" s="203">
        <v>0</v>
      </c>
      <c r="I609" s="205">
        <v>0</v>
      </c>
      <c r="J609" s="206">
        <v>0</v>
      </c>
    </row>
    <row r="610" spans="1:10" ht="12.75" customHeight="1">
      <c r="A610" s="19"/>
      <c r="B610" s="24"/>
      <c r="C610" s="20"/>
      <c r="D610" s="107" t="s">
        <v>123</v>
      </c>
      <c r="E610" s="203">
        <f>E614</f>
        <v>43725.18</v>
      </c>
      <c r="F610" s="204">
        <f>F614</f>
        <v>45356</v>
      </c>
      <c r="G610" s="204">
        <f>G614</f>
        <v>45356</v>
      </c>
      <c r="H610" s="203">
        <f>H614</f>
        <v>38809.46</v>
      </c>
      <c r="I610" s="205">
        <f>H610/G610*100</f>
        <v>85.56631978128583</v>
      </c>
      <c r="J610" s="206">
        <f>H610/E610*100</f>
        <v>88.75769064872917</v>
      </c>
    </row>
    <row r="611" spans="1:10" ht="12.75" customHeight="1">
      <c r="A611" s="19"/>
      <c r="B611" s="24"/>
      <c r="C611" s="20"/>
      <c r="D611" s="129" t="s">
        <v>125</v>
      </c>
      <c r="E611" s="238">
        <v>0</v>
      </c>
      <c r="F611" s="239">
        <v>0</v>
      </c>
      <c r="G611" s="239">
        <v>0</v>
      </c>
      <c r="H611" s="238">
        <v>0</v>
      </c>
      <c r="I611" s="209">
        <v>0</v>
      </c>
      <c r="J611" s="210">
        <v>0</v>
      </c>
    </row>
    <row r="612" spans="1:10" ht="12.75" customHeight="1">
      <c r="A612" s="19"/>
      <c r="B612" s="24"/>
      <c r="C612" s="20"/>
      <c r="D612" s="129" t="s">
        <v>128</v>
      </c>
      <c r="E612" s="238">
        <v>0</v>
      </c>
      <c r="F612" s="239">
        <v>0</v>
      </c>
      <c r="G612" s="239">
        <v>0</v>
      </c>
      <c r="H612" s="238">
        <v>0</v>
      </c>
      <c r="I612" s="209">
        <v>0</v>
      </c>
      <c r="J612" s="210">
        <v>0</v>
      </c>
    </row>
    <row r="613" spans="1:10" ht="12.75" customHeight="1">
      <c r="A613" s="19"/>
      <c r="B613" s="24"/>
      <c r="C613" s="20"/>
      <c r="D613" s="129" t="s">
        <v>126</v>
      </c>
      <c r="E613" s="238">
        <v>0</v>
      </c>
      <c r="F613" s="239">
        <v>0</v>
      </c>
      <c r="G613" s="239">
        <v>0</v>
      </c>
      <c r="H613" s="238">
        <v>0</v>
      </c>
      <c r="I613" s="209">
        <v>0</v>
      </c>
      <c r="J613" s="210">
        <v>0</v>
      </c>
    </row>
    <row r="614" spans="1:10" ht="12.75" customHeight="1">
      <c r="A614" s="19"/>
      <c r="B614" s="10"/>
      <c r="C614" s="20"/>
      <c r="D614" s="130" t="s">
        <v>129</v>
      </c>
      <c r="E614" s="238">
        <v>43725.18</v>
      </c>
      <c r="F614" s="239">
        <v>45356</v>
      </c>
      <c r="G614" s="239">
        <v>45356</v>
      </c>
      <c r="H614" s="238">
        <v>38809.46</v>
      </c>
      <c r="I614" s="209">
        <f>H614/G614*100</f>
        <v>85.56631978128583</v>
      </c>
      <c r="J614" s="210">
        <f>H614/E614*100</f>
        <v>88.75769064872917</v>
      </c>
    </row>
    <row r="615" spans="1:14" s="47" customFormat="1" ht="12.75" customHeight="1">
      <c r="A615" s="16"/>
      <c r="B615" s="59">
        <v>85202</v>
      </c>
      <c r="C615" s="50"/>
      <c r="D615" s="51" t="s">
        <v>42</v>
      </c>
      <c r="E615" s="245">
        <f>E616+E617</f>
        <v>6419137</v>
      </c>
      <c r="F615" s="200">
        <f>F616+F617</f>
        <v>6368400</v>
      </c>
      <c r="G615" s="200">
        <f>G616+G617</f>
        <v>7019718</v>
      </c>
      <c r="H615" s="199">
        <f>H616+H617</f>
        <v>7018124.000000001</v>
      </c>
      <c r="I615" s="283">
        <f aca="true" t="shared" si="49" ref="I615:I621">H615/G615*100</f>
        <v>99.97729253511325</v>
      </c>
      <c r="J615" s="224">
        <f>H615/E615*100</f>
        <v>109.3312699199285</v>
      </c>
      <c r="K615" s="45"/>
      <c r="L615" s="46"/>
      <c r="M615" s="46"/>
      <c r="N615" s="46"/>
    </row>
    <row r="616" spans="1:14" s="47" customFormat="1" ht="12.75" customHeight="1">
      <c r="A616" s="16"/>
      <c r="B616" s="57"/>
      <c r="C616" s="50"/>
      <c r="D616" s="88" t="s">
        <v>127</v>
      </c>
      <c r="E616" s="245">
        <f>E622+E628</f>
        <v>47556.71</v>
      </c>
      <c r="F616" s="246">
        <f>F622</f>
        <v>0</v>
      </c>
      <c r="G616" s="246">
        <f>G622+G628</f>
        <v>92104</v>
      </c>
      <c r="H616" s="245">
        <f>H622+H628</f>
        <v>92103.78</v>
      </c>
      <c r="I616" s="283">
        <f t="shared" si="49"/>
        <v>99.99976113958134</v>
      </c>
      <c r="J616" s="224">
        <f>H616/E616*100</f>
        <v>193.67147138647732</v>
      </c>
      <c r="K616" s="45"/>
      <c r="L616" s="46"/>
      <c r="M616" s="46"/>
      <c r="N616" s="46"/>
    </row>
    <row r="617" spans="1:14" s="47" customFormat="1" ht="12.75" customHeight="1">
      <c r="A617" s="16"/>
      <c r="B617" s="57"/>
      <c r="C617" s="50"/>
      <c r="D617" s="88" t="s">
        <v>123</v>
      </c>
      <c r="E617" s="245">
        <f>SUM(E618:E620)</f>
        <v>6371580.29</v>
      </c>
      <c r="F617" s="246">
        <f>F618+F619+F620</f>
        <v>6368400</v>
      </c>
      <c r="G617" s="246">
        <f>SUM(G618:G620)</f>
        <v>6927614</v>
      </c>
      <c r="H617" s="245">
        <f>SUM(H618:H620)</f>
        <v>6926020.220000001</v>
      </c>
      <c r="I617" s="283">
        <f t="shared" si="49"/>
        <v>99.97699381056741</v>
      </c>
      <c r="J617" s="224">
        <f aca="true" t="shared" si="50" ref="J617:J623">H617/E617*100</f>
        <v>108.70176478620503</v>
      </c>
      <c r="K617" s="45"/>
      <c r="L617" s="46"/>
      <c r="M617" s="46"/>
      <c r="N617" s="46"/>
    </row>
    <row r="618" spans="1:14" s="47" customFormat="1" ht="12.75" customHeight="1">
      <c r="A618" s="16"/>
      <c r="B618" s="57"/>
      <c r="C618" s="50"/>
      <c r="D618" s="114" t="s">
        <v>125</v>
      </c>
      <c r="E618" s="284">
        <f aca="true" t="shared" si="51" ref="E618:F620">E624+E630</f>
        <v>4347878.97</v>
      </c>
      <c r="F618" s="249">
        <f t="shared" si="51"/>
        <v>4456848</v>
      </c>
      <c r="G618" s="249">
        <f aca="true" t="shared" si="52" ref="G618:H620">G624+G630</f>
        <v>4735152</v>
      </c>
      <c r="H618" s="248">
        <f>H624+H630</f>
        <v>4735151.140000001</v>
      </c>
      <c r="I618" s="281">
        <f t="shared" si="49"/>
        <v>99.99998183796424</v>
      </c>
      <c r="J618" s="231">
        <f t="shared" si="50"/>
        <v>108.90715157142475</v>
      </c>
      <c r="K618" s="45"/>
      <c r="L618" s="46"/>
      <c r="M618" s="46"/>
      <c r="N618" s="46"/>
    </row>
    <row r="619" spans="1:14" s="47" customFormat="1" ht="12.75" customHeight="1">
      <c r="A619" s="16"/>
      <c r="B619" s="57"/>
      <c r="C619" s="50"/>
      <c r="D619" s="114" t="s">
        <v>128</v>
      </c>
      <c r="E619" s="284">
        <f t="shared" si="51"/>
        <v>1999441.85</v>
      </c>
      <c r="F619" s="249">
        <f t="shared" si="51"/>
        <v>1876552</v>
      </c>
      <c r="G619" s="249">
        <f t="shared" si="52"/>
        <v>2166316</v>
      </c>
      <c r="H619" s="248">
        <f t="shared" si="52"/>
        <v>2164723.0100000002</v>
      </c>
      <c r="I619" s="281">
        <f t="shared" si="49"/>
        <v>99.9264654833367</v>
      </c>
      <c r="J619" s="231">
        <f t="shared" si="50"/>
        <v>108.26636493579447</v>
      </c>
      <c r="K619" s="45"/>
      <c r="L619" s="46"/>
      <c r="M619" s="46"/>
      <c r="N619" s="46"/>
    </row>
    <row r="620" spans="1:14" s="47" customFormat="1" ht="12.75" customHeight="1">
      <c r="A620" s="16"/>
      <c r="B620" s="57"/>
      <c r="C620" s="50"/>
      <c r="D620" s="114" t="s">
        <v>126</v>
      </c>
      <c r="E620" s="248">
        <f t="shared" si="51"/>
        <v>24259.469999999998</v>
      </c>
      <c r="F620" s="249">
        <f t="shared" si="51"/>
        <v>35000</v>
      </c>
      <c r="G620" s="249">
        <f t="shared" si="52"/>
        <v>26146</v>
      </c>
      <c r="H620" s="248">
        <f t="shared" si="52"/>
        <v>26146.07</v>
      </c>
      <c r="I620" s="281">
        <f t="shared" si="49"/>
        <v>100.00026772737705</v>
      </c>
      <c r="J620" s="231">
        <f t="shared" si="50"/>
        <v>107.7767568706159</v>
      </c>
      <c r="K620" s="45"/>
      <c r="L620" s="46"/>
      <c r="M620" s="46"/>
      <c r="N620" s="46"/>
    </row>
    <row r="621" spans="1:10" ht="12.75" customHeight="1">
      <c r="A621" s="32"/>
      <c r="B621" s="32"/>
      <c r="C621" s="31"/>
      <c r="D621" s="127" t="s">
        <v>43</v>
      </c>
      <c r="E621" s="232">
        <f>E622+E623</f>
        <v>2782373.9999999995</v>
      </c>
      <c r="F621" s="233">
        <f>F622+F623</f>
        <v>2806644</v>
      </c>
      <c r="G621" s="233">
        <f>G622+G623</f>
        <v>2988362</v>
      </c>
      <c r="H621" s="232">
        <f>H622+H623</f>
        <v>2986768</v>
      </c>
      <c r="I621" s="285">
        <f t="shared" si="49"/>
        <v>99.9466597420259</v>
      </c>
      <c r="J621" s="267">
        <f t="shared" si="50"/>
        <v>107.34602896663068</v>
      </c>
    </row>
    <row r="622" spans="1:10" ht="12.75" customHeight="1">
      <c r="A622" s="32"/>
      <c r="B622" s="32"/>
      <c r="C622" s="31"/>
      <c r="D622" s="107" t="s">
        <v>127</v>
      </c>
      <c r="E622" s="203">
        <v>47556.71</v>
      </c>
      <c r="F622" s="204">
        <v>0</v>
      </c>
      <c r="G622" s="204">
        <v>18840</v>
      </c>
      <c r="H622" s="203">
        <v>18840.01</v>
      </c>
      <c r="I622" s="205">
        <f>H622/G622*100</f>
        <v>100.00005307855626</v>
      </c>
      <c r="J622" s="206">
        <f t="shared" si="50"/>
        <v>39.61588175464619</v>
      </c>
    </row>
    <row r="623" spans="1:10" ht="12.75" customHeight="1">
      <c r="A623" s="32"/>
      <c r="B623" s="32"/>
      <c r="C623" s="31"/>
      <c r="D623" s="107" t="s">
        <v>123</v>
      </c>
      <c r="E623" s="203">
        <f>E624+E625+E626</f>
        <v>2734817.2899999996</v>
      </c>
      <c r="F623" s="204">
        <f>F624+F625+F626</f>
        <v>2806644</v>
      </c>
      <c r="G623" s="204">
        <f>G624+G625+G626</f>
        <v>2969522</v>
      </c>
      <c r="H623" s="203">
        <f>H624+H625+H626</f>
        <v>2967927.99</v>
      </c>
      <c r="I623" s="205">
        <f aca="true" t="shared" si="53" ref="I623:I632">H623/G623*100</f>
        <v>99.94632099038162</v>
      </c>
      <c r="J623" s="206">
        <f t="shared" si="50"/>
        <v>108.5238125725028</v>
      </c>
    </row>
    <row r="624" spans="1:10" ht="12.75" customHeight="1">
      <c r="A624" s="32"/>
      <c r="B624" s="32"/>
      <c r="C624" s="31"/>
      <c r="D624" s="129" t="s">
        <v>125</v>
      </c>
      <c r="E624" s="238">
        <v>1844164.88</v>
      </c>
      <c r="F624" s="239">
        <v>1937802</v>
      </c>
      <c r="G624" s="239">
        <v>2043865</v>
      </c>
      <c r="H624" s="238">
        <v>2043864.46</v>
      </c>
      <c r="I624" s="209">
        <f>H624/G624*100</f>
        <v>99.9999735794683</v>
      </c>
      <c r="J624" s="210">
        <f aca="true" t="shared" si="54" ref="J624:J632">H624/E624*100</f>
        <v>110.82872698454165</v>
      </c>
    </row>
    <row r="625" spans="1:10" ht="12.75" customHeight="1">
      <c r="A625" s="32"/>
      <c r="B625" s="32"/>
      <c r="C625" s="31"/>
      <c r="D625" s="129" t="s">
        <v>128</v>
      </c>
      <c r="E625" s="238">
        <v>884212.63</v>
      </c>
      <c r="F625" s="239">
        <v>858842</v>
      </c>
      <c r="G625" s="239">
        <v>917125</v>
      </c>
      <c r="H625" s="238">
        <v>915531.39</v>
      </c>
      <c r="I625" s="209">
        <f t="shared" si="53"/>
        <v>99.82623851710508</v>
      </c>
      <c r="J625" s="210">
        <f t="shared" si="54"/>
        <v>103.5419941920531</v>
      </c>
    </row>
    <row r="626" spans="1:10" ht="12.75" customHeight="1">
      <c r="A626" s="32"/>
      <c r="B626" s="32"/>
      <c r="C626" s="31"/>
      <c r="D626" s="129" t="s">
        <v>126</v>
      </c>
      <c r="E626" s="238">
        <v>6439.78</v>
      </c>
      <c r="F626" s="239">
        <v>10000</v>
      </c>
      <c r="G626" s="239">
        <v>8532</v>
      </c>
      <c r="H626" s="238">
        <v>8532.14</v>
      </c>
      <c r="I626" s="209">
        <f t="shared" si="53"/>
        <v>100.0016408813877</v>
      </c>
      <c r="J626" s="210">
        <f t="shared" si="54"/>
        <v>132.4911720586728</v>
      </c>
    </row>
    <row r="627" spans="1:10" ht="12.75" customHeight="1">
      <c r="A627" s="32"/>
      <c r="B627" s="32"/>
      <c r="C627" s="31"/>
      <c r="D627" s="127" t="s">
        <v>44</v>
      </c>
      <c r="E627" s="232">
        <f>E628+E629</f>
        <v>3636762.9999999995</v>
      </c>
      <c r="F627" s="233">
        <f>F628+F629</f>
        <v>3561756</v>
      </c>
      <c r="G627" s="233">
        <f>G628+G629</f>
        <v>4031356</v>
      </c>
      <c r="H627" s="232">
        <f>H628+H629</f>
        <v>4031356.0000000005</v>
      </c>
      <c r="I627" s="285">
        <f t="shared" si="53"/>
        <v>100.00000000000003</v>
      </c>
      <c r="J627" s="235">
        <f t="shared" si="54"/>
        <v>110.85011588602285</v>
      </c>
    </row>
    <row r="628" spans="1:10" ht="12.75" customHeight="1">
      <c r="A628" s="32"/>
      <c r="B628" s="32"/>
      <c r="C628" s="31"/>
      <c r="D628" s="107" t="s">
        <v>127</v>
      </c>
      <c r="E628" s="203">
        <v>0</v>
      </c>
      <c r="F628" s="204">
        <v>0</v>
      </c>
      <c r="G628" s="204">
        <v>73264</v>
      </c>
      <c r="H628" s="203">
        <v>73263.77</v>
      </c>
      <c r="I628" s="205">
        <f t="shared" si="53"/>
        <v>99.99968606682683</v>
      </c>
      <c r="J628" s="237">
        <v>0</v>
      </c>
    </row>
    <row r="629" spans="1:10" ht="12.75" customHeight="1">
      <c r="A629" s="32"/>
      <c r="B629" s="32"/>
      <c r="C629" s="31"/>
      <c r="D629" s="107" t="s">
        <v>123</v>
      </c>
      <c r="E629" s="203">
        <f>SUM(E630:E632)</f>
        <v>3636762.9999999995</v>
      </c>
      <c r="F629" s="204">
        <f>F630+F631+F632</f>
        <v>3561756</v>
      </c>
      <c r="G629" s="204">
        <f>SUM(G630:G632)</f>
        <v>3958092</v>
      </c>
      <c r="H629" s="203">
        <f>SUM(H630:H632)</f>
        <v>3958092.2300000004</v>
      </c>
      <c r="I629" s="205">
        <f t="shared" si="53"/>
        <v>100.0000058108806</v>
      </c>
      <c r="J629" s="237">
        <f t="shared" si="54"/>
        <v>108.83558345704685</v>
      </c>
    </row>
    <row r="630" spans="1:10" ht="12.75" customHeight="1">
      <c r="A630" s="32"/>
      <c r="B630" s="32"/>
      <c r="C630" s="31"/>
      <c r="D630" s="129" t="s">
        <v>125</v>
      </c>
      <c r="E630" s="238">
        <v>2503714.09</v>
      </c>
      <c r="F630" s="239">
        <v>2519046</v>
      </c>
      <c r="G630" s="239">
        <v>2691287</v>
      </c>
      <c r="H630" s="238">
        <v>2691286.68</v>
      </c>
      <c r="I630" s="209">
        <f t="shared" si="53"/>
        <v>99.99998810977797</v>
      </c>
      <c r="J630" s="298">
        <f t="shared" si="54"/>
        <v>107.49177355150805</v>
      </c>
    </row>
    <row r="631" spans="1:10" ht="12.75" customHeight="1">
      <c r="A631" s="32"/>
      <c r="B631" s="32"/>
      <c r="C631" s="31"/>
      <c r="D631" s="129" t="s">
        <v>128</v>
      </c>
      <c r="E631" s="238">
        <v>1115229.22</v>
      </c>
      <c r="F631" s="239">
        <v>1017710</v>
      </c>
      <c r="G631" s="239">
        <v>1249191</v>
      </c>
      <c r="H631" s="238">
        <v>1249191.62</v>
      </c>
      <c r="I631" s="209">
        <f t="shared" si="53"/>
        <v>100.00004963212193</v>
      </c>
      <c r="J631" s="298">
        <f t="shared" si="54"/>
        <v>112.0120955941237</v>
      </c>
    </row>
    <row r="632" spans="1:10" ht="12.75" customHeight="1">
      <c r="A632" s="125"/>
      <c r="B632" s="125"/>
      <c r="C632" s="31"/>
      <c r="D632" s="129" t="s">
        <v>126</v>
      </c>
      <c r="E632" s="238">
        <v>17819.69</v>
      </c>
      <c r="F632" s="239">
        <v>25000</v>
      </c>
      <c r="G632" s="239">
        <v>17614</v>
      </c>
      <c r="H632" s="238">
        <v>17613.93</v>
      </c>
      <c r="I632" s="209">
        <f t="shared" si="53"/>
        <v>99.99960258884978</v>
      </c>
      <c r="J632" s="298">
        <f t="shared" si="54"/>
        <v>98.84532222502187</v>
      </c>
    </row>
    <row r="633" spans="1:10" ht="12.75" customHeight="1">
      <c r="A633" s="124"/>
      <c r="B633" s="124"/>
      <c r="C633" s="124"/>
      <c r="D633" s="133"/>
      <c r="E633" s="443"/>
      <c r="F633" s="444"/>
      <c r="G633" s="444"/>
      <c r="H633" s="443"/>
      <c r="I633" s="464"/>
      <c r="J633" s="465"/>
    </row>
    <row r="634" spans="1:10" ht="12.75" customHeight="1">
      <c r="A634" s="124"/>
      <c r="B634" s="124"/>
      <c r="C634" s="124"/>
      <c r="D634" s="133"/>
      <c r="E634" s="443"/>
      <c r="F634" s="444"/>
      <c r="G634" s="444"/>
      <c r="H634" s="443"/>
      <c r="I634" s="464"/>
      <c r="J634" s="465"/>
    </row>
    <row r="635" spans="1:10" ht="12.75" customHeight="1">
      <c r="A635" s="124"/>
      <c r="B635" s="124"/>
      <c r="C635" s="124"/>
      <c r="D635" s="133"/>
      <c r="E635" s="443"/>
      <c r="F635" s="444"/>
      <c r="G635" s="444"/>
      <c r="H635" s="443"/>
      <c r="I635" s="464"/>
      <c r="J635" s="465"/>
    </row>
    <row r="636" spans="1:10" ht="12.75" customHeight="1">
      <c r="A636" s="124"/>
      <c r="B636" s="124"/>
      <c r="C636" s="124"/>
      <c r="D636" s="133"/>
      <c r="E636" s="443"/>
      <c r="F636" s="444"/>
      <c r="G636" s="444"/>
      <c r="H636" s="443"/>
      <c r="I636" s="464"/>
      <c r="J636" s="465"/>
    </row>
    <row r="637" spans="1:10" ht="12.75" customHeight="1">
      <c r="A637" s="124"/>
      <c r="B637" s="124"/>
      <c r="C637" s="124"/>
      <c r="D637" s="133"/>
      <c r="E637" s="443"/>
      <c r="F637" s="444"/>
      <c r="G637" s="444"/>
      <c r="H637" s="443"/>
      <c r="I637" s="464"/>
      <c r="J637" s="465"/>
    </row>
    <row r="638" spans="1:10" ht="12.75" customHeight="1">
      <c r="A638" s="124"/>
      <c r="B638" s="124"/>
      <c r="C638" s="124"/>
      <c r="D638" s="133"/>
      <c r="E638" s="443"/>
      <c r="F638" s="444"/>
      <c r="G638" s="444"/>
      <c r="H638" s="443"/>
      <c r="I638" s="464"/>
      <c r="J638" s="465"/>
    </row>
    <row r="639" spans="1:10" ht="12.75" customHeight="1">
      <c r="A639" s="124"/>
      <c r="B639" s="124"/>
      <c r="C639" s="124"/>
      <c r="D639" s="133"/>
      <c r="E639" s="443"/>
      <c r="F639" s="444"/>
      <c r="G639" s="444"/>
      <c r="H639" s="443"/>
      <c r="I639" s="464"/>
      <c r="J639" s="465"/>
    </row>
    <row r="640" spans="1:10" ht="12.75" customHeight="1">
      <c r="A640" s="124"/>
      <c r="B640" s="124"/>
      <c r="C640" s="124"/>
      <c r="D640" s="133"/>
      <c r="E640" s="448" t="s">
        <v>188</v>
      </c>
      <c r="F640" s="444"/>
      <c r="G640" s="444"/>
      <c r="H640" s="443"/>
      <c r="I640" s="464"/>
      <c r="J640" s="465"/>
    </row>
    <row r="641" spans="1:10" ht="12.75" customHeight="1">
      <c r="A641" s="124"/>
      <c r="B641" s="124"/>
      <c r="C641" s="124"/>
      <c r="D641" s="133"/>
      <c r="E641" s="443"/>
      <c r="F641" s="444"/>
      <c r="G641" s="444"/>
      <c r="H641" s="443"/>
      <c r="I641" s="464"/>
      <c r="J641" s="465"/>
    </row>
    <row r="642" spans="1:10" ht="12.75" customHeight="1">
      <c r="A642" s="70"/>
      <c r="B642" s="71"/>
      <c r="C642" s="70"/>
      <c r="D642" s="72"/>
      <c r="E642" s="75" t="s">
        <v>1</v>
      </c>
      <c r="F642" s="73" t="s">
        <v>61</v>
      </c>
      <c r="G642" s="74" t="s">
        <v>62</v>
      </c>
      <c r="H642" s="75" t="s">
        <v>1</v>
      </c>
      <c r="I642" s="38" t="s">
        <v>63</v>
      </c>
      <c r="J642" s="39"/>
    </row>
    <row r="643" spans="1:10" ht="12.75" customHeight="1">
      <c r="A643" s="76" t="s">
        <v>58</v>
      </c>
      <c r="B643" s="77" t="s">
        <v>59</v>
      </c>
      <c r="C643" s="76" t="s">
        <v>2</v>
      </c>
      <c r="D643" s="78" t="s">
        <v>60</v>
      </c>
      <c r="E643" s="81" t="s">
        <v>159</v>
      </c>
      <c r="F643" s="79" t="s">
        <v>64</v>
      </c>
      <c r="G643" s="80" t="s">
        <v>65</v>
      </c>
      <c r="H643" s="81" t="s">
        <v>181</v>
      </c>
      <c r="I643" s="40"/>
      <c r="J643" s="41"/>
    </row>
    <row r="644" spans="1:10" ht="12.75" customHeight="1">
      <c r="A644" s="82"/>
      <c r="B644" s="83"/>
      <c r="C644" s="82"/>
      <c r="D644" s="84"/>
      <c r="E644" s="87"/>
      <c r="F644" s="85" t="s">
        <v>180</v>
      </c>
      <c r="G644" s="86" t="s">
        <v>66</v>
      </c>
      <c r="H644" s="87"/>
      <c r="I644" s="44" t="s">
        <v>67</v>
      </c>
      <c r="J644" s="42" t="s">
        <v>68</v>
      </c>
    </row>
    <row r="645" spans="1:10" ht="12.75" customHeight="1">
      <c r="A645" s="146">
        <v>1</v>
      </c>
      <c r="B645" s="146">
        <v>2</v>
      </c>
      <c r="C645" s="146">
        <v>3</v>
      </c>
      <c r="D645" s="146">
        <v>4</v>
      </c>
      <c r="E645" s="147">
        <v>5</v>
      </c>
      <c r="F645" s="147">
        <v>6</v>
      </c>
      <c r="G645" s="147">
        <v>7</v>
      </c>
      <c r="H645" s="148">
        <v>8</v>
      </c>
      <c r="I645" s="149">
        <v>9</v>
      </c>
      <c r="J645" s="150">
        <v>10</v>
      </c>
    </row>
    <row r="646" spans="1:10" ht="12.75" customHeight="1">
      <c r="A646" s="16"/>
      <c r="B646" s="52">
        <v>85204</v>
      </c>
      <c r="C646" s="96"/>
      <c r="D646" s="112" t="s">
        <v>45</v>
      </c>
      <c r="E646" s="461">
        <f>E648</f>
        <v>2429142.7399999998</v>
      </c>
      <c r="F646" s="392">
        <f>F647+F648</f>
        <v>2110960</v>
      </c>
      <c r="G646" s="392">
        <f>G648</f>
        <v>2757462</v>
      </c>
      <c r="H646" s="391">
        <f>H648</f>
        <v>2734708.67</v>
      </c>
      <c r="I646" s="462">
        <f aca="true" t="shared" si="55" ref="I646:I652">H646/G646*100</f>
        <v>99.17484520185592</v>
      </c>
      <c r="J646" s="463">
        <f aca="true" t="shared" si="56" ref="J646:J652">H646/E646*100</f>
        <v>112.57916733209348</v>
      </c>
    </row>
    <row r="647" spans="1:10" ht="12.75" customHeight="1">
      <c r="A647" s="16"/>
      <c r="B647" s="52"/>
      <c r="C647" s="50"/>
      <c r="D647" s="88" t="s">
        <v>127</v>
      </c>
      <c r="E647" s="245">
        <v>0</v>
      </c>
      <c r="F647" s="246">
        <v>0</v>
      </c>
      <c r="G647" s="246">
        <v>0</v>
      </c>
      <c r="H647" s="245">
        <v>0</v>
      </c>
      <c r="I647" s="283">
        <v>0</v>
      </c>
      <c r="J647" s="244">
        <v>0</v>
      </c>
    </row>
    <row r="648" spans="1:10" ht="12.75" customHeight="1">
      <c r="A648" s="16"/>
      <c r="B648" s="52"/>
      <c r="C648" s="50"/>
      <c r="D648" s="88" t="s">
        <v>123</v>
      </c>
      <c r="E648" s="245">
        <f>SUM(E649:E652)</f>
        <v>2429142.7399999998</v>
      </c>
      <c r="F648" s="246">
        <f>SUM(F649:F652)</f>
        <v>2110960</v>
      </c>
      <c r="G648" s="246">
        <f>SUM(G649:G652)</f>
        <v>2757462</v>
      </c>
      <c r="H648" s="245">
        <f>SUM(H649:H652)</f>
        <v>2734708.67</v>
      </c>
      <c r="I648" s="283">
        <f t="shared" si="55"/>
        <v>99.17484520185592</v>
      </c>
      <c r="J648" s="244">
        <f t="shared" si="56"/>
        <v>112.57916733209348</v>
      </c>
    </row>
    <row r="649" spans="1:10" ht="12.75" customHeight="1">
      <c r="A649" s="16"/>
      <c r="B649" s="52"/>
      <c r="C649" s="50"/>
      <c r="D649" s="114" t="s">
        <v>125</v>
      </c>
      <c r="E649" s="248">
        <f>E656+E662</f>
        <v>261946.8</v>
      </c>
      <c r="F649" s="249">
        <f aca="true" t="shared" si="57" ref="F649:H651">F656</f>
        <v>294252</v>
      </c>
      <c r="G649" s="249">
        <f t="shared" si="57"/>
        <v>286534</v>
      </c>
      <c r="H649" s="248">
        <f t="shared" si="57"/>
        <v>273850.19</v>
      </c>
      <c r="I649" s="295">
        <f t="shared" si="55"/>
        <v>95.57336651147857</v>
      </c>
      <c r="J649" s="296">
        <f t="shared" si="56"/>
        <v>104.54420134164648</v>
      </c>
    </row>
    <row r="650" spans="1:10" ht="12.75" customHeight="1">
      <c r="A650" s="16"/>
      <c r="B650" s="52"/>
      <c r="C650" s="50"/>
      <c r="D650" s="114" t="s">
        <v>128</v>
      </c>
      <c r="E650" s="248">
        <f>E657+E663</f>
        <v>529388.32</v>
      </c>
      <c r="F650" s="249">
        <f t="shared" si="57"/>
        <v>183972</v>
      </c>
      <c r="G650" s="249">
        <f t="shared" si="57"/>
        <v>215722</v>
      </c>
      <c r="H650" s="248">
        <f t="shared" si="57"/>
        <v>211744.75</v>
      </c>
      <c r="I650" s="295">
        <f t="shared" si="55"/>
        <v>98.15630765522293</v>
      </c>
      <c r="J650" s="296">
        <f t="shared" si="56"/>
        <v>39.99800184484615</v>
      </c>
    </row>
    <row r="651" spans="1:10" ht="12.75" customHeight="1">
      <c r="A651" s="16"/>
      <c r="B651" s="52"/>
      <c r="C651" s="50"/>
      <c r="D651" s="114" t="s">
        <v>126</v>
      </c>
      <c r="E651" s="284">
        <f>E658+E664</f>
        <v>1604591.65</v>
      </c>
      <c r="F651" s="249">
        <f t="shared" si="57"/>
        <v>1600000</v>
      </c>
      <c r="G651" s="249">
        <f t="shared" si="57"/>
        <v>2219970</v>
      </c>
      <c r="H651" s="248">
        <f t="shared" si="57"/>
        <v>2214700.54</v>
      </c>
      <c r="I651" s="295">
        <f>H651/G651*100</f>
        <v>99.76263372928463</v>
      </c>
      <c r="J651" s="296">
        <f t="shared" si="56"/>
        <v>138.0226888255339</v>
      </c>
    </row>
    <row r="652" spans="1:10" ht="12.75" customHeight="1">
      <c r="A652" s="16"/>
      <c r="B652" s="52"/>
      <c r="C652" s="50"/>
      <c r="D652" s="90" t="s">
        <v>129</v>
      </c>
      <c r="E652" s="248">
        <f>E665</f>
        <v>33215.97</v>
      </c>
      <c r="F652" s="249">
        <f>F665</f>
        <v>32736</v>
      </c>
      <c r="G652" s="249">
        <f>G665</f>
        <v>35236</v>
      </c>
      <c r="H652" s="248">
        <f>H665</f>
        <v>34413.19</v>
      </c>
      <c r="I652" s="295">
        <f t="shared" si="55"/>
        <v>97.66485980247475</v>
      </c>
      <c r="J652" s="296">
        <f t="shared" si="56"/>
        <v>103.60435055787924</v>
      </c>
    </row>
    <row r="653" spans="1:10" ht="12.75" customHeight="1">
      <c r="A653" s="16"/>
      <c r="B653" s="28"/>
      <c r="C653" s="17"/>
      <c r="D653" s="127" t="s">
        <v>86</v>
      </c>
      <c r="E653" s="232">
        <f>E655</f>
        <v>2395926.7699999996</v>
      </c>
      <c r="F653" s="233">
        <f>F654+F655</f>
        <v>2078224</v>
      </c>
      <c r="G653" s="233">
        <f>G655</f>
        <v>2722226</v>
      </c>
      <c r="H653" s="232">
        <f>H655</f>
        <v>2700295.48</v>
      </c>
      <c r="I653" s="285">
        <f>H653/G653*100</f>
        <v>99.19439017921363</v>
      </c>
      <c r="J653" s="235">
        <f>H653/E653*100</f>
        <v>112.70358985137099</v>
      </c>
    </row>
    <row r="654" spans="1:10" ht="12.75" customHeight="1">
      <c r="A654" s="16"/>
      <c r="B654" s="28"/>
      <c r="C654" s="17"/>
      <c r="D654" s="107" t="s">
        <v>127</v>
      </c>
      <c r="E654" s="203">
        <v>0</v>
      </c>
      <c r="F654" s="204">
        <v>0</v>
      </c>
      <c r="G654" s="204">
        <v>0</v>
      </c>
      <c r="H654" s="203">
        <v>0</v>
      </c>
      <c r="I654" s="205">
        <v>0</v>
      </c>
      <c r="J654" s="237">
        <v>0</v>
      </c>
    </row>
    <row r="655" spans="1:10" ht="12.75" customHeight="1">
      <c r="A655" s="16"/>
      <c r="B655" s="28"/>
      <c r="C655" s="17"/>
      <c r="D655" s="107" t="s">
        <v>123</v>
      </c>
      <c r="E655" s="203">
        <f>SUM(E656:E658)</f>
        <v>2395926.7699999996</v>
      </c>
      <c r="F655" s="204">
        <f>SUM(F656:F658)</f>
        <v>2078224</v>
      </c>
      <c r="G655" s="204">
        <f>SUM(G656:G658)</f>
        <v>2722226</v>
      </c>
      <c r="H655" s="203">
        <f>SUM(H656:H658)</f>
        <v>2700295.48</v>
      </c>
      <c r="I655" s="205">
        <f>H655/G655*100</f>
        <v>99.19439017921363</v>
      </c>
      <c r="J655" s="237">
        <f>H655/E655*100</f>
        <v>112.70358985137099</v>
      </c>
    </row>
    <row r="656" spans="1:10" ht="12.75" customHeight="1">
      <c r="A656" s="16"/>
      <c r="B656" s="28"/>
      <c r="C656" s="17"/>
      <c r="D656" s="129" t="s">
        <v>125</v>
      </c>
      <c r="E656" s="238">
        <v>261946.8</v>
      </c>
      <c r="F656" s="239">
        <v>294252</v>
      </c>
      <c r="G656" s="239">
        <v>286534</v>
      </c>
      <c r="H656" s="238">
        <v>273850.19</v>
      </c>
      <c r="I656" s="286">
        <f>H656/G656*100</f>
        <v>95.57336651147857</v>
      </c>
      <c r="J656" s="290">
        <f>H656/E656*100</f>
        <v>104.54420134164648</v>
      </c>
    </row>
    <row r="657" spans="1:10" ht="12.75" customHeight="1">
      <c r="A657" s="16"/>
      <c r="B657" s="28"/>
      <c r="C657" s="17"/>
      <c r="D657" s="129" t="s">
        <v>128</v>
      </c>
      <c r="E657" s="238">
        <v>529388.32</v>
      </c>
      <c r="F657" s="239">
        <v>183972</v>
      </c>
      <c r="G657" s="239">
        <v>215722</v>
      </c>
      <c r="H657" s="238">
        <v>211744.75</v>
      </c>
      <c r="I657" s="286">
        <f>H657/G657*100</f>
        <v>98.15630765522293</v>
      </c>
      <c r="J657" s="290">
        <f>H657/E657*100</f>
        <v>39.99800184484615</v>
      </c>
    </row>
    <row r="658" spans="1:10" ht="12.75" customHeight="1">
      <c r="A658" s="16"/>
      <c r="B658" s="28"/>
      <c r="C658" s="17"/>
      <c r="D658" s="129" t="s">
        <v>126</v>
      </c>
      <c r="E658" s="238">
        <v>1604591.65</v>
      </c>
      <c r="F658" s="239">
        <v>1600000</v>
      </c>
      <c r="G658" s="239">
        <v>2219970</v>
      </c>
      <c r="H658" s="238">
        <v>2214700.54</v>
      </c>
      <c r="I658" s="286">
        <f>H658/G658*100</f>
        <v>99.76263372928463</v>
      </c>
      <c r="J658" s="290">
        <f>H658/E658*100</f>
        <v>138.0226888255339</v>
      </c>
    </row>
    <row r="659" spans="1:10" ht="12.75" customHeight="1">
      <c r="A659" s="19"/>
      <c r="B659" s="24"/>
      <c r="C659" s="10"/>
      <c r="D659" s="131" t="s">
        <v>69</v>
      </c>
      <c r="E659" s="421">
        <f>E661</f>
        <v>33215.97</v>
      </c>
      <c r="F659" s="422">
        <f>F660+F661</f>
        <v>32736</v>
      </c>
      <c r="G659" s="422">
        <f>G660+G661</f>
        <v>35236</v>
      </c>
      <c r="H659" s="421">
        <f>H660+H661</f>
        <v>34413.19</v>
      </c>
      <c r="I659" s="423">
        <f>H659/G659*100</f>
        <v>97.66485980247475</v>
      </c>
      <c r="J659" s="424">
        <f>H659/E659*100</f>
        <v>103.60435055787924</v>
      </c>
    </row>
    <row r="660" spans="1:10" ht="12.75" customHeight="1">
      <c r="A660" s="19"/>
      <c r="B660" s="24"/>
      <c r="C660" s="20"/>
      <c r="D660" s="107" t="s">
        <v>127</v>
      </c>
      <c r="E660" s="203">
        <v>0</v>
      </c>
      <c r="F660" s="204">
        <v>0</v>
      </c>
      <c r="G660" s="204">
        <v>0</v>
      </c>
      <c r="H660" s="203">
        <v>0</v>
      </c>
      <c r="I660" s="205">
        <v>0</v>
      </c>
      <c r="J660" s="237">
        <v>0</v>
      </c>
    </row>
    <row r="661" spans="1:10" ht="12.75" customHeight="1">
      <c r="A661" s="19"/>
      <c r="B661" s="24"/>
      <c r="C661" s="20"/>
      <c r="D661" s="107" t="s">
        <v>123</v>
      </c>
      <c r="E661" s="203">
        <f>SUM(E662:E665)</f>
        <v>33215.97</v>
      </c>
      <c r="F661" s="204">
        <f>SUM(F662:F665)</f>
        <v>32736</v>
      </c>
      <c r="G661" s="204">
        <f>SUM(G662:G665)</f>
        <v>35236</v>
      </c>
      <c r="H661" s="203">
        <f>SUM(H662:H665)</f>
        <v>34413.19</v>
      </c>
      <c r="I661" s="205">
        <f>H661/G661*100</f>
        <v>97.66485980247475</v>
      </c>
      <c r="J661" s="237">
        <f>H661/E661*100</f>
        <v>103.60435055787924</v>
      </c>
    </row>
    <row r="662" spans="1:10" ht="12.75" customHeight="1">
      <c r="A662" s="19"/>
      <c r="B662" s="24"/>
      <c r="C662" s="20"/>
      <c r="D662" s="129" t="s">
        <v>125</v>
      </c>
      <c r="E662" s="238">
        <v>0</v>
      </c>
      <c r="F662" s="239">
        <v>0</v>
      </c>
      <c r="G662" s="239">
        <v>0</v>
      </c>
      <c r="H662" s="238">
        <v>0</v>
      </c>
      <c r="I662" s="286">
        <v>0</v>
      </c>
      <c r="J662" s="241">
        <v>0</v>
      </c>
    </row>
    <row r="663" spans="1:10" ht="12.75" customHeight="1">
      <c r="A663" s="19"/>
      <c r="B663" s="24"/>
      <c r="C663" s="20"/>
      <c r="D663" s="129" t="s">
        <v>128</v>
      </c>
      <c r="E663" s="238">
        <v>0</v>
      </c>
      <c r="F663" s="239">
        <v>0</v>
      </c>
      <c r="G663" s="239">
        <v>0</v>
      </c>
      <c r="H663" s="238">
        <v>0</v>
      </c>
      <c r="I663" s="286">
        <v>0</v>
      </c>
      <c r="J663" s="241">
        <v>0</v>
      </c>
    </row>
    <row r="664" spans="1:10" ht="12.75" customHeight="1">
      <c r="A664" s="19"/>
      <c r="B664" s="24"/>
      <c r="C664" s="20"/>
      <c r="D664" s="129" t="s">
        <v>126</v>
      </c>
      <c r="E664" s="238">
        <v>0</v>
      </c>
      <c r="F664" s="239">
        <v>0</v>
      </c>
      <c r="G664" s="239">
        <v>0</v>
      </c>
      <c r="H664" s="238">
        <v>0</v>
      </c>
      <c r="I664" s="286">
        <v>0</v>
      </c>
      <c r="J664" s="241">
        <v>0</v>
      </c>
    </row>
    <row r="665" spans="1:10" ht="12.75" customHeight="1">
      <c r="A665" s="19"/>
      <c r="B665" s="24"/>
      <c r="C665" s="20"/>
      <c r="D665" s="130" t="s">
        <v>129</v>
      </c>
      <c r="E665" s="238">
        <v>33215.97</v>
      </c>
      <c r="F665" s="239">
        <v>32736</v>
      </c>
      <c r="G665" s="239">
        <v>35236</v>
      </c>
      <c r="H665" s="238">
        <v>34413.19</v>
      </c>
      <c r="I665" s="286">
        <f>H665/G665*100</f>
        <v>97.66485980247475</v>
      </c>
      <c r="J665" s="241">
        <f>H665/E665*100</f>
        <v>103.60435055787924</v>
      </c>
    </row>
    <row r="666" spans="1:10" ht="12.75" customHeight="1">
      <c r="A666" s="19"/>
      <c r="B666" s="58">
        <v>85205</v>
      </c>
      <c r="C666" s="58"/>
      <c r="D666" s="59" t="s">
        <v>110</v>
      </c>
      <c r="E666" s="425"/>
      <c r="F666" s="426"/>
      <c r="G666" s="426"/>
      <c r="H666" s="425"/>
      <c r="I666" s="427"/>
      <c r="J666" s="244"/>
    </row>
    <row r="667" spans="1:10" ht="12.75" customHeight="1">
      <c r="A667" s="19"/>
      <c r="B667" s="24"/>
      <c r="C667" s="6"/>
      <c r="D667" s="59" t="s">
        <v>111</v>
      </c>
      <c r="E667" s="425">
        <f>E669</f>
        <v>10150</v>
      </c>
      <c r="F667" s="426">
        <f>F669</f>
        <v>9000</v>
      </c>
      <c r="G667" s="426">
        <f>G669</f>
        <v>9306</v>
      </c>
      <c r="H667" s="425">
        <f>H669</f>
        <v>9306</v>
      </c>
      <c r="I667" s="201">
        <f>H667/G667*100</f>
        <v>100</v>
      </c>
      <c r="J667" s="299">
        <f>H667/E667*100</f>
        <v>91.6847290640394</v>
      </c>
    </row>
    <row r="668" spans="1:10" ht="12.75" customHeight="1">
      <c r="A668" s="19"/>
      <c r="B668" s="24"/>
      <c r="C668" s="6"/>
      <c r="D668" s="88" t="s">
        <v>127</v>
      </c>
      <c r="E668" s="428">
        <v>0</v>
      </c>
      <c r="F668" s="429">
        <v>0</v>
      </c>
      <c r="G668" s="429">
        <v>0</v>
      </c>
      <c r="H668" s="428">
        <v>0</v>
      </c>
      <c r="I668" s="283">
        <v>0</v>
      </c>
      <c r="J668" s="244">
        <v>0</v>
      </c>
    </row>
    <row r="669" spans="1:10" ht="12.75" customHeight="1">
      <c r="A669" s="19"/>
      <c r="B669" s="24"/>
      <c r="C669" s="6"/>
      <c r="D669" s="88" t="s">
        <v>123</v>
      </c>
      <c r="E669" s="428">
        <f>E672+E671</f>
        <v>10150</v>
      </c>
      <c r="F669" s="429">
        <f>F672+F671+F673+F674</f>
        <v>9000</v>
      </c>
      <c r="G669" s="429">
        <f>G671+G672</f>
        <v>9306</v>
      </c>
      <c r="H669" s="428">
        <f>H672+H671</f>
        <v>9306</v>
      </c>
      <c r="I669" s="283">
        <f>H669/G669*100</f>
        <v>100</v>
      </c>
      <c r="J669" s="244">
        <f>H669/E669*100</f>
        <v>91.6847290640394</v>
      </c>
    </row>
    <row r="670" spans="1:10" ht="12.75" customHeight="1">
      <c r="A670" s="19"/>
      <c r="B670" s="24"/>
      <c r="C670" s="6"/>
      <c r="D670" s="132" t="s">
        <v>105</v>
      </c>
      <c r="E670" s="428"/>
      <c r="F670" s="429"/>
      <c r="G670" s="429"/>
      <c r="H670" s="428"/>
      <c r="I670" s="283"/>
      <c r="J670" s="244"/>
    </row>
    <row r="671" spans="1:10" ht="12.75" customHeight="1">
      <c r="A671" s="19"/>
      <c r="B671" s="24"/>
      <c r="C671" s="6"/>
      <c r="D671" s="114" t="s">
        <v>125</v>
      </c>
      <c r="E671" s="430">
        <v>9000</v>
      </c>
      <c r="F671" s="431">
        <v>8000</v>
      </c>
      <c r="G671" s="431">
        <v>8280</v>
      </c>
      <c r="H671" s="430">
        <v>8280</v>
      </c>
      <c r="I671" s="293">
        <f>H671/G671*100</f>
        <v>100</v>
      </c>
      <c r="J671" s="294">
        <f>H671/E671*100</f>
        <v>92</v>
      </c>
    </row>
    <row r="672" spans="1:10" ht="12.75" customHeight="1">
      <c r="A672" s="19"/>
      <c r="B672" s="24"/>
      <c r="C672" s="6"/>
      <c r="D672" s="114" t="s">
        <v>128</v>
      </c>
      <c r="E672" s="430">
        <v>1150</v>
      </c>
      <c r="F672" s="431">
        <v>1000</v>
      </c>
      <c r="G672" s="431">
        <v>1026</v>
      </c>
      <c r="H672" s="430">
        <v>1026</v>
      </c>
      <c r="I672" s="293">
        <f>H672/G672*100</f>
        <v>100</v>
      </c>
      <c r="J672" s="294">
        <f>H672/E672*100</f>
        <v>89.21739130434783</v>
      </c>
    </row>
    <row r="673" spans="1:10" ht="12.75" customHeight="1">
      <c r="A673" s="19"/>
      <c r="B673" s="24"/>
      <c r="C673" s="6"/>
      <c r="D673" s="114" t="s">
        <v>126</v>
      </c>
      <c r="E673" s="430">
        <v>0</v>
      </c>
      <c r="F673" s="431">
        <v>0</v>
      </c>
      <c r="G673" s="431">
        <v>0</v>
      </c>
      <c r="H673" s="430">
        <v>0</v>
      </c>
      <c r="I673" s="293">
        <v>0</v>
      </c>
      <c r="J673" s="294">
        <v>0</v>
      </c>
    </row>
    <row r="674" spans="1:10" ht="12.75" customHeight="1">
      <c r="A674" s="19"/>
      <c r="B674" s="24"/>
      <c r="C674" s="20"/>
      <c r="D674" s="114" t="s">
        <v>129</v>
      </c>
      <c r="E674" s="248">
        <v>0</v>
      </c>
      <c r="F674" s="249">
        <v>0</v>
      </c>
      <c r="G674" s="249">
        <v>0</v>
      </c>
      <c r="H674" s="248">
        <v>0</v>
      </c>
      <c r="I674" s="293">
        <v>0</v>
      </c>
      <c r="J674" s="294">
        <v>0</v>
      </c>
    </row>
    <row r="675" spans="1:10" ht="12.75" customHeight="1">
      <c r="A675" s="16"/>
      <c r="B675" s="58">
        <v>85218</v>
      </c>
      <c r="C675" s="50"/>
      <c r="D675" s="51" t="s">
        <v>46</v>
      </c>
      <c r="E675" s="199">
        <f>E676</f>
        <v>425330</v>
      </c>
      <c r="F675" s="200">
        <f>F676</f>
        <v>440580</v>
      </c>
      <c r="G675" s="200">
        <f>G676</f>
        <v>447760</v>
      </c>
      <c r="H675" s="199">
        <f>H676</f>
        <v>447760</v>
      </c>
      <c r="I675" s="283">
        <f>H675/G675*100</f>
        <v>100</v>
      </c>
      <c r="J675" s="244">
        <f>H675/E675*100</f>
        <v>105.2735523005666</v>
      </c>
    </row>
    <row r="676" spans="1:10" ht="12.75" customHeight="1">
      <c r="A676" s="16"/>
      <c r="B676" s="52"/>
      <c r="C676" s="50"/>
      <c r="D676" s="34" t="s">
        <v>81</v>
      </c>
      <c r="E676" s="302">
        <f>E677+E678</f>
        <v>425330</v>
      </c>
      <c r="F676" s="303">
        <f>F678</f>
        <v>440580</v>
      </c>
      <c r="G676" s="303">
        <f>G678</f>
        <v>447760</v>
      </c>
      <c r="H676" s="302">
        <f>H678</f>
        <v>447760</v>
      </c>
      <c r="I676" s="289">
        <f>H676/G676*100</f>
        <v>100</v>
      </c>
      <c r="J676" s="305">
        <f>H676/E676*100</f>
        <v>105.2735523005666</v>
      </c>
    </row>
    <row r="677" spans="1:10" ht="12.75" customHeight="1">
      <c r="A677" s="16"/>
      <c r="B677" s="52"/>
      <c r="C677" s="50"/>
      <c r="D677" s="88" t="s">
        <v>127</v>
      </c>
      <c r="E677" s="245">
        <v>0</v>
      </c>
      <c r="F677" s="246">
        <v>0</v>
      </c>
      <c r="G677" s="246">
        <v>0</v>
      </c>
      <c r="H677" s="245">
        <v>0</v>
      </c>
      <c r="I677" s="283">
        <v>0</v>
      </c>
      <c r="J677" s="244">
        <v>0</v>
      </c>
    </row>
    <row r="678" spans="1:10" ht="12.75" customHeight="1">
      <c r="A678" s="16"/>
      <c r="B678" s="52"/>
      <c r="C678" s="50"/>
      <c r="D678" s="88" t="s">
        <v>123</v>
      </c>
      <c r="E678" s="245">
        <f>E679+E680</f>
        <v>425330</v>
      </c>
      <c r="F678" s="246">
        <f>SUM(F679:F681)</f>
        <v>440580</v>
      </c>
      <c r="G678" s="246">
        <f>G679+G680+G681</f>
        <v>447760</v>
      </c>
      <c r="H678" s="245">
        <f>H679+H680+H681</f>
        <v>447760</v>
      </c>
      <c r="I678" s="283">
        <f>H678/G678*100</f>
        <v>100</v>
      </c>
      <c r="J678" s="244">
        <f>H678/E678*100</f>
        <v>105.2735523005666</v>
      </c>
    </row>
    <row r="679" spans="1:10" ht="12.75" customHeight="1">
      <c r="A679" s="16"/>
      <c r="B679" s="52"/>
      <c r="C679" s="50"/>
      <c r="D679" s="114" t="s">
        <v>125</v>
      </c>
      <c r="E679" s="248">
        <v>373244.11</v>
      </c>
      <c r="F679" s="249">
        <v>389600</v>
      </c>
      <c r="G679" s="249">
        <v>397317</v>
      </c>
      <c r="H679" s="248">
        <v>397316.9</v>
      </c>
      <c r="I679" s="281">
        <f>H679/G679*100</f>
        <v>99.99997483118015</v>
      </c>
      <c r="J679" s="252">
        <f>H679/E679*100</f>
        <v>106.44961014923989</v>
      </c>
    </row>
    <row r="680" spans="1:10" ht="12.75" customHeight="1">
      <c r="A680" s="16"/>
      <c r="B680" s="52"/>
      <c r="C680" s="50"/>
      <c r="D680" s="114" t="s">
        <v>128</v>
      </c>
      <c r="E680" s="248">
        <v>52085.89</v>
      </c>
      <c r="F680" s="249">
        <v>50830</v>
      </c>
      <c r="G680" s="249">
        <v>50293</v>
      </c>
      <c r="H680" s="248">
        <v>50293.1</v>
      </c>
      <c r="I680" s="281">
        <f>H680/G680*100</f>
        <v>100.00019883482791</v>
      </c>
      <c r="J680" s="252">
        <f>H680/E680*100</f>
        <v>96.55801216029907</v>
      </c>
    </row>
    <row r="681" spans="1:10" ht="12.75" customHeight="1">
      <c r="A681" s="16"/>
      <c r="B681" s="96"/>
      <c r="C681" s="50"/>
      <c r="D681" s="114" t="s">
        <v>126</v>
      </c>
      <c r="E681" s="248">
        <v>150</v>
      </c>
      <c r="F681" s="249">
        <v>150</v>
      </c>
      <c r="G681" s="249">
        <v>150</v>
      </c>
      <c r="H681" s="248">
        <v>150</v>
      </c>
      <c r="I681" s="281">
        <v>100</v>
      </c>
      <c r="J681" s="252">
        <f>H681/E681*100</f>
        <v>100</v>
      </c>
    </row>
    <row r="682" spans="1:10" ht="12.75" customHeight="1">
      <c r="A682" s="16"/>
      <c r="B682" s="58">
        <v>85220</v>
      </c>
      <c r="C682" s="58"/>
      <c r="D682" s="59" t="s">
        <v>141</v>
      </c>
      <c r="E682" s="199"/>
      <c r="F682" s="200"/>
      <c r="G682" s="200"/>
      <c r="H682" s="199"/>
      <c r="I682" s="283"/>
      <c r="J682" s="244"/>
    </row>
    <row r="683" spans="1:10" ht="12.75" customHeight="1">
      <c r="A683" s="16"/>
      <c r="B683" s="52"/>
      <c r="C683" s="58"/>
      <c r="D683" s="59" t="s">
        <v>142</v>
      </c>
      <c r="E683" s="199"/>
      <c r="F683" s="200"/>
      <c r="G683" s="200"/>
      <c r="H683" s="199"/>
      <c r="I683" s="283"/>
      <c r="J683" s="244"/>
    </row>
    <row r="684" spans="1:10" ht="12.75" customHeight="1">
      <c r="A684" s="16"/>
      <c r="B684" s="52"/>
      <c r="C684" s="58"/>
      <c r="D684" s="59" t="s">
        <v>143</v>
      </c>
      <c r="E684" s="199">
        <v>0</v>
      </c>
      <c r="F684" s="200">
        <f>F685</f>
        <v>2000</v>
      </c>
      <c r="G684" s="200">
        <f>G687</f>
        <v>2000</v>
      </c>
      <c r="H684" s="199">
        <v>0</v>
      </c>
      <c r="I684" s="283">
        <v>0</v>
      </c>
      <c r="J684" s="244">
        <v>0</v>
      </c>
    </row>
    <row r="685" spans="1:10" ht="12.75" customHeight="1">
      <c r="A685" s="16"/>
      <c r="B685" s="52"/>
      <c r="C685" s="58"/>
      <c r="D685" s="34" t="s">
        <v>81</v>
      </c>
      <c r="E685" s="318">
        <v>0</v>
      </c>
      <c r="F685" s="319">
        <f>F687</f>
        <v>2000</v>
      </c>
      <c r="G685" s="319">
        <v>0</v>
      </c>
      <c r="H685" s="318">
        <v>0</v>
      </c>
      <c r="I685" s="320">
        <v>0</v>
      </c>
      <c r="J685" s="321">
        <v>0</v>
      </c>
    </row>
    <row r="686" spans="1:10" ht="12.75" customHeight="1">
      <c r="A686" s="16"/>
      <c r="B686" s="52"/>
      <c r="C686" s="58"/>
      <c r="D686" s="88" t="s">
        <v>127</v>
      </c>
      <c r="E686" s="322">
        <v>0</v>
      </c>
      <c r="F686" s="323">
        <v>0</v>
      </c>
      <c r="G686" s="323">
        <v>0</v>
      </c>
      <c r="H686" s="322">
        <v>0</v>
      </c>
      <c r="I686" s="324">
        <v>0</v>
      </c>
      <c r="J686" s="325">
        <v>0</v>
      </c>
    </row>
    <row r="687" spans="1:10" ht="12.75" customHeight="1">
      <c r="A687" s="16"/>
      <c r="B687" s="52"/>
      <c r="C687" s="58"/>
      <c r="D687" s="88" t="s">
        <v>123</v>
      </c>
      <c r="E687" s="199">
        <v>0</v>
      </c>
      <c r="F687" s="200">
        <f>F688+F689</f>
        <v>2000</v>
      </c>
      <c r="G687" s="200">
        <f>G688+G689</f>
        <v>2000</v>
      </c>
      <c r="H687" s="199">
        <v>0</v>
      </c>
      <c r="I687" s="283">
        <v>0</v>
      </c>
      <c r="J687" s="244">
        <v>0</v>
      </c>
    </row>
    <row r="688" spans="1:10" ht="12.75" customHeight="1">
      <c r="A688" s="16"/>
      <c r="B688" s="52"/>
      <c r="C688" s="58"/>
      <c r="D688" s="114" t="s">
        <v>125</v>
      </c>
      <c r="E688" s="248">
        <v>0</v>
      </c>
      <c r="F688" s="249">
        <v>1000</v>
      </c>
      <c r="G688" s="249">
        <v>1000</v>
      </c>
      <c r="H688" s="248">
        <v>0</v>
      </c>
      <c r="I688" s="281">
        <v>0</v>
      </c>
      <c r="J688" s="252">
        <v>0</v>
      </c>
    </row>
    <row r="689" spans="1:10" ht="12.75" customHeight="1">
      <c r="A689" s="16"/>
      <c r="B689" s="52"/>
      <c r="C689" s="58"/>
      <c r="D689" s="114" t="s">
        <v>128</v>
      </c>
      <c r="E689" s="248">
        <v>0</v>
      </c>
      <c r="F689" s="249">
        <v>1000</v>
      </c>
      <c r="G689" s="249">
        <v>1000</v>
      </c>
      <c r="H689" s="248">
        <v>0</v>
      </c>
      <c r="I689" s="281">
        <v>0</v>
      </c>
      <c r="J689" s="252">
        <v>0</v>
      </c>
    </row>
    <row r="690" spans="1:10" ht="12.75" customHeight="1">
      <c r="A690" s="16"/>
      <c r="B690" s="52"/>
      <c r="C690" s="58"/>
      <c r="D690" s="114" t="s">
        <v>126</v>
      </c>
      <c r="E690" s="248">
        <v>0</v>
      </c>
      <c r="F690" s="249">
        <v>0</v>
      </c>
      <c r="G690" s="249"/>
      <c r="H690" s="248">
        <v>0</v>
      </c>
      <c r="I690" s="281">
        <v>0</v>
      </c>
      <c r="J690" s="252">
        <v>0</v>
      </c>
    </row>
    <row r="691" spans="1:10" ht="12.75" customHeight="1">
      <c r="A691" s="19"/>
      <c r="B691" s="59">
        <v>85295</v>
      </c>
      <c r="C691" s="58"/>
      <c r="D691" s="59" t="s">
        <v>102</v>
      </c>
      <c r="E691" s="199">
        <f>E694</f>
        <v>18170</v>
      </c>
      <c r="F691" s="200">
        <f>F694</f>
        <v>25400</v>
      </c>
      <c r="G691" s="200">
        <f>G694</f>
        <v>25400</v>
      </c>
      <c r="H691" s="199">
        <f>H694</f>
        <v>23467.72</v>
      </c>
      <c r="I691" s="283">
        <f>H691/G691*100</f>
        <v>92.39259842519687</v>
      </c>
      <c r="J691" s="244">
        <f>H691/E691*100</f>
        <v>129.15641166758394</v>
      </c>
    </row>
    <row r="692" spans="1:10" ht="12.75" customHeight="1">
      <c r="A692" s="19"/>
      <c r="B692" s="57"/>
      <c r="C692" s="58"/>
      <c r="D692" s="94" t="s">
        <v>112</v>
      </c>
      <c r="E692" s="302"/>
      <c r="F692" s="303"/>
      <c r="G692" s="303"/>
      <c r="H692" s="302"/>
      <c r="I692" s="289"/>
      <c r="J692" s="305"/>
    </row>
    <row r="693" spans="1:10" ht="12.75" customHeight="1">
      <c r="A693" s="19"/>
      <c r="B693" s="57"/>
      <c r="C693" s="58"/>
      <c r="D693" s="88" t="s">
        <v>127</v>
      </c>
      <c r="E693" s="245">
        <v>0</v>
      </c>
      <c r="F693" s="246">
        <v>0</v>
      </c>
      <c r="G693" s="246">
        <v>0</v>
      </c>
      <c r="H693" s="245">
        <v>0</v>
      </c>
      <c r="I693" s="283">
        <v>0</v>
      </c>
      <c r="J693" s="244">
        <v>0</v>
      </c>
    </row>
    <row r="694" spans="1:10" ht="12.75" customHeight="1">
      <c r="A694" s="19"/>
      <c r="B694" s="57"/>
      <c r="C694" s="58"/>
      <c r="D694" s="88" t="s">
        <v>123</v>
      </c>
      <c r="E694" s="245">
        <f>E698</f>
        <v>18170</v>
      </c>
      <c r="F694" s="246">
        <f>F698</f>
        <v>25400</v>
      </c>
      <c r="G694" s="246">
        <f>G698</f>
        <v>25400</v>
      </c>
      <c r="H694" s="245">
        <f>H698</f>
        <v>23467.72</v>
      </c>
      <c r="I694" s="283">
        <f>H694/G694*100</f>
        <v>92.39259842519687</v>
      </c>
      <c r="J694" s="244">
        <f>H694/E694*100</f>
        <v>129.15641166758394</v>
      </c>
    </row>
    <row r="695" spans="1:10" ht="12.75" customHeight="1">
      <c r="A695" s="19"/>
      <c r="B695" s="57"/>
      <c r="C695" s="58"/>
      <c r="D695" s="114" t="s">
        <v>125</v>
      </c>
      <c r="E695" s="248">
        <v>0</v>
      </c>
      <c r="F695" s="249">
        <v>0</v>
      </c>
      <c r="G695" s="249">
        <v>0</v>
      </c>
      <c r="H695" s="248">
        <v>0</v>
      </c>
      <c r="I695" s="281">
        <v>0</v>
      </c>
      <c r="J695" s="252">
        <v>0</v>
      </c>
    </row>
    <row r="696" spans="1:10" ht="12.75" customHeight="1">
      <c r="A696" s="19"/>
      <c r="B696" s="57"/>
      <c r="C696" s="58"/>
      <c r="D696" s="114" t="s">
        <v>128</v>
      </c>
      <c r="E696" s="248">
        <v>0</v>
      </c>
      <c r="F696" s="249">
        <v>0</v>
      </c>
      <c r="G696" s="249">
        <v>0</v>
      </c>
      <c r="H696" s="248">
        <v>0</v>
      </c>
      <c r="I696" s="281">
        <v>0</v>
      </c>
      <c r="J696" s="252">
        <v>0</v>
      </c>
    </row>
    <row r="697" spans="1:10" ht="12.75" customHeight="1">
      <c r="A697" s="19"/>
      <c r="B697" s="57"/>
      <c r="C697" s="58"/>
      <c r="D697" s="114" t="s">
        <v>126</v>
      </c>
      <c r="E697" s="248">
        <v>0</v>
      </c>
      <c r="F697" s="249">
        <v>0</v>
      </c>
      <c r="G697" s="249">
        <v>0</v>
      </c>
      <c r="H697" s="248">
        <v>0</v>
      </c>
      <c r="I697" s="281">
        <v>0</v>
      </c>
      <c r="J697" s="252">
        <v>0</v>
      </c>
    </row>
    <row r="698" spans="1:10" ht="12.75" customHeight="1">
      <c r="A698" s="9"/>
      <c r="B698" s="112"/>
      <c r="C698" s="50"/>
      <c r="D698" s="90" t="s">
        <v>129</v>
      </c>
      <c r="E698" s="248">
        <v>18170</v>
      </c>
      <c r="F698" s="249">
        <v>25400</v>
      </c>
      <c r="G698" s="249">
        <v>25400</v>
      </c>
      <c r="H698" s="248">
        <v>23467.72</v>
      </c>
      <c r="I698" s="293">
        <f>H698/G698*100</f>
        <v>92.39259842519687</v>
      </c>
      <c r="J698" s="294">
        <f>H698/E698*100</f>
        <v>129.15641166758394</v>
      </c>
    </row>
    <row r="699" spans="1:10" ht="12.75" customHeight="1">
      <c r="A699" s="66"/>
      <c r="B699" s="97"/>
      <c r="C699" s="97"/>
      <c r="D699" s="467"/>
      <c r="E699" s="447"/>
      <c r="F699" s="468"/>
      <c r="G699" s="468"/>
      <c r="H699" s="447"/>
      <c r="I699" s="469"/>
      <c r="J699" s="470"/>
    </row>
    <row r="700" spans="1:10" ht="12.75" customHeight="1">
      <c r="A700" s="66"/>
      <c r="B700" s="97"/>
      <c r="C700" s="97"/>
      <c r="D700" s="467"/>
      <c r="E700" s="447"/>
      <c r="F700" s="468"/>
      <c r="G700" s="468"/>
      <c r="H700" s="447"/>
      <c r="I700" s="469"/>
      <c r="J700" s="470"/>
    </row>
    <row r="701" spans="1:10" ht="12.75" customHeight="1">
      <c r="A701" s="66"/>
      <c r="B701" s="97"/>
      <c r="C701" s="97"/>
      <c r="D701" s="467"/>
      <c r="E701" s="447"/>
      <c r="F701" s="468"/>
      <c r="G701" s="468"/>
      <c r="H701" s="447"/>
      <c r="I701" s="469"/>
      <c r="J701" s="470"/>
    </row>
    <row r="702" spans="1:10" ht="12.75" customHeight="1">
      <c r="A702" s="66"/>
      <c r="B702" s="97"/>
      <c r="C702" s="97"/>
      <c r="D702" s="467"/>
      <c r="E702" s="447"/>
      <c r="F702" s="468"/>
      <c r="G702" s="468"/>
      <c r="H702" s="447"/>
      <c r="I702" s="469"/>
      <c r="J702" s="470"/>
    </row>
    <row r="703" spans="1:10" ht="12.75" customHeight="1">
      <c r="A703" s="66"/>
      <c r="B703" s="97"/>
      <c r="C703" s="97"/>
      <c r="D703" s="467"/>
      <c r="E703" s="447"/>
      <c r="F703" s="468"/>
      <c r="G703" s="468"/>
      <c r="H703" s="447"/>
      <c r="I703" s="469"/>
      <c r="J703" s="470"/>
    </row>
    <row r="704" spans="1:10" ht="12.75" customHeight="1">
      <c r="A704" s="66"/>
      <c r="B704" s="97"/>
      <c r="C704" s="97"/>
      <c r="D704" s="467"/>
      <c r="E704" s="448" t="s">
        <v>189</v>
      </c>
      <c r="F704" s="468"/>
      <c r="G704" s="468"/>
      <c r="H704" s="447"/>
      <c r="I704" s="469"/>
      <c r="J704" s="470"/>
    </row>
    <row r="705" spans="1:10" ht="12.75" customHeight="1">
      <c r="A705" s="66"/>
      <c r="B705" s="97"/>
      <c r="C705" s="97"/>
      <c r="D705" s="467"/>
      <c r="E705" s="447"/>
      <c r="F705" s="468"/>
      <c r="G705" s="468"/>
      <c r="H705" s="447"/>
      <c r="I705" s="469"/>
      <c r="J705" s="470"/>
    </row>
    <row r="706" spans="1:10" ht="12.75" customHeight="1">
      <c r="A706" s="70"/>
      <c r="B706" s="71"/>
      <c r="C706" s="70"/>
      <c r="D706" s="72"/>
      <c r="E706" s="75" t="s">
        <v>1</v>
      </c>
      <c r="F706" s="73" t="s">
        <v>61</v>
      </c>
      <c r="G706" s="74" t="s">
        <v>62</v>
      </c>
      <c r="H706" s="75" t="s">
        <v>1</v>
      </c>
      <c r="I706" s="38" t="s">
        <v>63</v>
      </c>
      <c r="J706" s="39"/>
    </row>
    <row r="707" spans="1:10" ht="12.75" customHeight="1">
      <c r="A707" s="76" t="s">
        <v>58</v>
      </c>
      <c r="B707" s="77" t="s">
        <v>59</v>
      </c>
      <c r="C707" s="76" t="s">
        <v>2</v>
      </c>
      <c r="D707" s="78" t="s">
        <v>60</v>
      </c>
      <c r="E707" s="81" t="s">
        <v>159</v>
      </c>
      <c r="F707" s="79" t="s">
        <v>64</v>
      </c>
      <c r="G707" s="80" t="s">
        <v>65</v>
      </c>
      <c r="H707" s="81" t="s">
        <v>181</v>
      </c>
      <c r="I707" s="40"/>
      <c r="J707" s="41"/>
    </row>
    <row r="708" spans="1:10" ht="12.75" customHeight="1">
      <c r="A708" s="82"/>
      <c r="B708" s="83"/>
      <c r="C708" s="82"/>
      <c r="D708" s="84"/>
      <c r="E708" s="87"/>
      <c r="F708" s="85" t="s">
        <v>180</v>
      </c>
      <c r="G708" s="86" t="s">
        <v>66</v>
      </c>
      <c r="H708" s="87"/>
      <c r="I708" s="44" t="s">
        <v>67</v>
      </c>
      <c r="J708" s="42" t="s">
        <v>68</v>
      </c>
    </row>
    <row r="709" spans="1:10" ht="12.75" customHeight="1">
      <c r="A709" s="146">
        <v>1</v>
      </c>
      <c r="B709" s="146">
        <v>2</v>
      </c>
      <c r="C709" s="146">
        <v>3</v>
      </c>
      <c r="D709" s="146">
        <v>4</v>
      </c>
      <c r="E709" s="147">
        <v>5</v>
      </c>
      <c r="F709" s="147">
        <v>6</v>
      </c>
      <c r="G709" s="147">
        <v>7</v>
      </c>
      <c r="H709" s="148">
        <v>8</v>
      </c>
      <c r="I709" s="149">
        <v>9</v>
      </c>
      <c r="J709" s="150">
        <v>10</v>
      </c>
    </row>
    <row r="710" spans="1:10" ht="27" customHeight="1">
      <c r="A710" s="170">
        <v>853</v>
      </c>
      <c r="B710" s="171"/>
      <c r="C710" s="181"/>
      <c r="D710" s="466" t="s">
        <v>57</v>
      </c>
      <c r="E710" s="358">
        <f>E711+E712</f>
        <v>2559591.13</v>
      </c>
      <c r="F710" s="360">
        <f>F711+F712</f>
        <v>2384162</v>
      </c>
      <c r="G710" s="360">
        <f>G711+G712</f>
        <v>2487227</v>
      </c>
      <c r="H710" s="365">
        <f>H711+H712</f>
        <v>2487227</v>
      </c>
      <c r="I710" s="362">
        <f>H710/G710*100</f>
        <v>100</v>
      </c>
      <c r="J710" s="364">
        <f>H710/E710*100</f>
        <v>97.17282463000252</v>
      </c>
    </row>
    <row r="711" spans="1:10" ht="12.75" customHeight="1">
      <c r="A711" s="170"/>
      <c r="B711" s="171"/>
      <c r="C711" s="172"/>
      <c r="D711" s="172" t="s">
        <v>109</v>
      </c>
      <c r="E711" s="211">
        <f>E719+E727+E742</f>
        <v>0</v>
      </c>
      <c r="F711" s="212">
        <v>0</v>
      </c>
      <c r="G711" s="212">
        <f>G742</f>
        <v>0</v>
      </c>
      <c r="H711" s="213">
        <f>H742</f>
        <v>0</v>
      </c>
      <c r="I711" s="316">
        <v>0</v>
      </c>
      <c r="J711" s="215">
        <v>0</v>
      </c>
    </row>
    <row r="712" spans="1:10" ht="12.75" customHeight="1">
      <c r="A712" s="170"/>
      <c r="B712" s="171"/>
      <c r="C712" s="172"/>
      <c r="D712" s="172" t="s">
        <v>124</v>
      </c>
      <c r="E712" s="211">
        <f>SUM(E713:E717)</f>
        <v>2559591.13</v>
      </c>
      <c r="F712" s="212">
        <f>SUM(F713:F717)</f>
        <v>2384162</v>
      </c>
      <c r="G712" s="212">
        <f>SUM(G713:G717)</f>
        <v>2487227</v>
      </c>
      <c r="H712" s="213">
        <f>SUM(H713:H717)</f>
        <v>2487227</v>
      </c>
      <c r="I712" s="316">
        <f>H712/G712*100</f>
        <v>100</v>
      </c>
      <c r="J712" s="215">
        <f aca="true" t="shared" si="58" ref="J712:J717">H712/E712*100</f>
        <v>97.17282463000252</v>
      </c>
    </row>
    <row r="713" spans="1:10" ht="12.75" customHeight="1">
      <c r="A713" s="170"/>
      <c r="B713" s="171"/>
      <c r="C713" s="172"/>
      <c r="D713" s="173" t="s">
        <v>125</v>
      </c>
      <c r="E713" s="216">
        <f>E721+E729+E737+E744</f>
        <v>1907042.88</v>
      </c>
      <c r="F713" s="217">
        <f>F729+F737+F744</f>
        <v>2078627</v>
      </c>
      <c r="G713" s="217">
        <f aca="true" t="shared" si="59" ref="G713:H716">G721+G729+G737+G744</f>
        <v>2168560</v>
      </c>
      <c r="H713" s="218">
        <f t="shared" si="59"/>
        <v>2168560.58</v>
      </c>
      <c r="I713" s="317">
        <f>H713/G713*100</f>
        <v>100.00002674585902</v>
      </c>
      <c r="J713" s="220">
        <f t="shared" si="58"/>
        <v>113.71325745963301</v>
      </c>
    </row>
    <row r="714" spans="1:10" ht="12.75" customHeight="1">
      <c r="A714" s="170"/>
      <c r="B714" s="171"/>
      <c r="C714" s="172"/>
      <c r="D714" s="173" t="s">
        <v>128</v>
      </c>
      <c r="E714" s="216">
        <f>E722+E730+E738+E745</f>
        <v>263235.62</v>
      </c>
      <c r="F714" s="217">
        <f>F722+F730+F738+F745</f>
        <v>259313</v>
      </c>
      <c r="G714" s="217">
        <f t="shared" si="59"/>
        <v>271606</v>
      </c>
      <c r="H714" s="218">
        <f t="shared" si="59"/>
        <v>271604.92</v>
      </c>
      <c r="I714" s="317">
        <f>H714/G714*100</f>
        <v>99.99960236519074</v>
      </c>
      <c r="J714" s="220">
        <f t="shared" si="58"/>
        <v>103.17939494662613</v>
      </c>
    </row>
    <row r="715" spans="1:10" ht="12.75" customHeight="1">
      <c r="A715" s="170"/>
      <c r="B715" s="171"/>
      <c r="C715" s="172"/>
      <c r="D715" s="173" t="s">
        <v>126</v>
      </c>
      <c r="E715" s="216">
        <f>E723+E731+E739+E746</f>
        <v>20243.5</v>
      </c>
      <c r="F715" s="217">
        <f>F723+F731+F739+F746</f>
        <v>1000</v>
      </c>
      <c r="G715" s="217">
        <f t="shared" si="59"/>
        <v>1839</v>
      </c>
      <c r="H715" s="218">
        <f t="shared" si="59"/>
        <v>1839.5</v>
      </c>
      <c r="I715" s="317">
        <f>H715/G715*100</f>
        <v>100.02718868950518</v>
      </c>
      <c r="J715" s="220">
        <f t="shared" si="58"/>
        <v>9.086867389532442</v>
      </c>
    </row>
    <row r="716" spans="1:10" ht="12.75" customHeight="1">
      <c r="A716" s="170"/>
      <c r="B716" s="171"/>
      <c r="C716" s="172"/>
      <c r="D716" s="173" t="s">
        <v>129</v>
      </c>
      <c r="E716" s="216">
        <f>E724+E732+E740+E747</f>
        <v>45222</v>
      </c>
      <c r="F716" s="217">
        <f>F724+F732+F740+F747</f>
        <v>45222</v>
      </c>
      <c r="G716" s="217">
        <f t="shared" si="59"/>
        <v>45222</v>
      </c>
      <c r="H716" s="218">
        <f t="shared" si="59"/>
        <v>45222</v>
      </c>
      <c r="I716" s="317">
        <f>H716/G716*100</f>
        <v>100</v>
      </c>
      <c r="J716" s="220">
        <f t="shared" si="58"/>
        <v>100</v>
      </c>
    </row>
    <row r="717" spans="1:10" ht="12.75" customHeight="1">
      <c r="A717" s="170"/>
      <c r="B717" s="171"/>
      <c r="C717" s="172"/>
      <c r="D717" s="173" t="s">
        <v>131</v>
      </c>
      <c r="E717" s="216">
        <f>E748</f>
        <v>323847.13</v>
      </c>
      <c r="F717" s="217">
        <f>F748</f>
        <v>0</v>
      </c>
      <c r="G717" s="217">
        <f>G748</f>
        <v>0</v>
      </c>
      <c r="H717" s="218">
        <f>H748</f>
        <v>0</v>
      </c>
      <c r="I717" s="317">
        <v>0</v>
      </c>
      <c r="J717" s="220">
        <f t="shared" si="58"/>
        <v>0</v>
      </c>
    </row>
    <row r="718" spans="1:10" ht="12.75" customHeight="1">
      <c r="A718" s="53"/>
      <c r="B718" s="62">
        <v>85311</v>
      </c>
      <c r="C718" s="54"/>
      <c r="D718" s="65" t="s">
        <v>95</v>
      </c>
      <c r="E718" s="221">
        <f>E720</f>
        <v>45222</v>
      </c>
      <c r="F718" s="222">
        <f>F720</f>
        <v>45222</v>
      </c>
      <c r="G718" s="222">
        <f>G720</f>
        <v>45222</v>
      </c>
      <c r="H718" s="221">
        <f>H720</f>
        <v>45222</v>
      </c>
      <c r="I718" s="283">
        <v>100</v>
      </c>
      <c r="J718" s="244">
        <f>H718/E718*100</f>
        <v>100</v>
      </c>
    </row>
    <row r="719" spans="1:10" ht="12.75" customHeight="1">
      <c r="A719" s="63"/>
      <c r="B719" s="64"/>
      <c r="C719" s="93"/>
      <c r="D719" s="88" t="s">
        <v>127</v>
      </c>
      <c r="E719" s="327">
        <v>0</v>
      </c>
      <c r="F719" s="328">
        <v>0</v>
      </c>
      <c r="G719" s="328">
        <v>0</v>
      </c>
      <c r="H719" s="327">
        <v>0</v>
      </c>
      <c r="I719" s="283">
        <v>0</v>
      </c>
      <c r="J719" s="244">
        <v>0</v>
      </c>
    </row>
    <row r="720" spans="1:10" ht="12.75" customHeight="1">
      <c r="A720" s="63"/>
      <c r="B720" s="64"/>
      <c r="C720" s="93"/>
      <c r="D720" s="88" t="s">
        <v>123</v>
      </c>
      <c r="E720" s="327">
        <f>E724</f>
        <v>45222</v>
      </c>
      <c r="F720" s="328">
        <f>F724</f>
        <v>45222</v>
      </c>
      <c r="G720" s="328">
        <f>G724</f>
        <v>45222</v>
      </c>
      <c r="H720" s="327">
        <f>H724</f>
        <v>45222</v>
      </c>
      <c r="I720" s="283">
        <v>100</v>
      </c>
      <c r="J720" s="244">
        <f>H720/E720*100</f>
        <v>100</v>
      </c>
    </row>
    <row r="721" spans="1:10" ht="12.75" customHeight="1">
      <c r="A721" s="63"/>
      <c r="B721" s="64"/>
      <c r="C721" s="93"/>
      <c r="D721" s="114" t="s">
        <v>125</v>
      </c>
      <c r="E721" s="329">
        <v>0</v>
      </c>
      <c r="F721" s="330">
        <v>0</v>
      </c>
      <c r="G721" s="330">
        <v>0</v>
      </c>
      <c r="H721" s="329">
        <v>0</v>
      </c>
      <c r="I721" s="281">
        <v>0</v>
      </c>
      <c r="J721" s="252">
        <v>0</v>
      </c>
    </row>
    <row r="722" spans="1:10" ht="12.75" customHeight="1">
      <c r="A722" s="63"/>
      <c r="B722" s="64"/>
      <c r="C722" s="93"/>
      <c r="D722" s="114" t="s">
        <v>128</v>
      </c>
      <c r="E722" s="329">
        <v>0</v>
      </c>
      <c r="F722" s="330">
        <v>0</v>
      </c>
      <c r="G722" s="330">
        <v>0</v>
      </c>
      <c r="H722" s="329">
        <v>0</v>
      </c>
      <c r="I722" s="281">
        <v>0</v>
      </c>
      <c r="J722" s="252">
        <v>0</v>
      </c>
    </row>
    <row r="723" spans="1:10" ht="12.75" customHeight="1">
      <c r="A723" s="63"/>
      <c r="B723" s="64"/>
      <c r="C723" s="93"/>
      <c r="D723" s="114" t="s">
        <v>126</v>
      </c>
      <c r="E723" s="329">
        <v>0</v>
      </c>
      <c r="F723" s="330">
        <v>0</v>
      </c>
      <c r="G723" s="330">
        <v>0</v>
      </c>
      <c r="H723" s="329">
        <v>0</v>
      </c>
      <c r="I723" s="281">
        <v>0</v>
      </c>
      <c r="J723" s="252">
        <v>0</v>
      </c>
    </row>
    <row r="724" spans="1:10" ht="12.75" customHeight="1">
      <c r="A724" s="63"/>
      <c r="B724" s="93"/>
      <c r="C724" s="54"/>
      <c r="D724" s="138" t="s">
        <v>129</v>
      </c>
      <c r="E724" s="227">
        <v>45222</v>
      </c>
      <c r="F724" s="228">
        <v>45222</v>
      </c>
      <c r="G724" s="228">
        <v>45222</v>
      </c>
      <c r="H724" s="227">
        <v>45222</v>
      </c>
      <c r="I724" s="331">
        <f>H724/G724*100</f>
        <v>100</v>
      </c>
      <c r="J724" s="252">
        <f>H724/E724*100</f>
        <v>100</v>
      </c>
    </row>
    <row r="725" spans="1:10" ht="12.75" customHeight="1">
      <c r="A725" s="16"/>
      <c r="B725" s="58">
        <v>85321</v>
      </c>
      <c r="C725" s="50"/>
      <c r="D725" s="51" t="s">
        <v>87</v>
      </c>
      <c r="E725" s="199">
        <f>E726</f>
        <v>131612</v>
      </c>
      <c r="F725" s="200">
        <f>F726</f>
        <v>104000</v>
      </c>
      <c r="G725" s="200">
        <f>G726</f>
        <v>165765</v>
      </c>
      <c r="H725" s="199">
        <f>H726</f>
        <v>165765</v>
      </c>
      <c r="I725" s="283">
        <f>H725/G725*100</f>
        <v>100</v>
      </c>
      <c r="J725" s="244">
        <f>H725/E725*100</f>
        <v>125.9497614199313</v>
      </c>
    </row>
    <row r="726" spans="1:10" ht="12.75" customHeight="1">
      <c r="A726" s="16"/>
      <c r="B726" s="52"/>
      <c r="C726" s="50"/>
      <c r="D726" s="34" t="s">
        <v>105</v>
      </c>
      <c r="E726" s="302">
        <f>E728</f>
        <v>131612</v>
      </c>
      <c r="F726" s="303">
        <f>F728</f>
        <v>104000</v>
      </c>
      <c r="G726" s="303">
        <f>G728</f>
        <v>165765</v>
      </c>
      <c r="H726" s="302">
        <f>H728</f>
        <v>165765</v>
      </c>
      <c r="I726" s="289">
        <f>H726/G726*100</f>
        <v>100</v>
      </c>
      <c r="J726" s="305">
        <f>H726/E726*100</f>
        <v>125.9497614199313</v>
      </c>
    </row>
    <row r="727" spans="1:10" ht="12.75" customHeight="1">
      <c r="A727" s="16"/>
      <c r="B727" s="52"/>
      <c r="C727" s="50"/>
      <c r="D727" s="88" t="s">
        <v>127</v>
      </c>
      <c r="E727" s="245">
        <v>0</v>
      </c>
      <c r="F727" s="246">
        <v>0</v>
      </c>
      <c r="G727" s="246">
        <v>0</v>
      </c>
      <c r="H727" s="245">
        <v>0</v>
      </c>
      <c r="I727" s="283">
        <v>0</v>
      </c>
      <c r="J727" s="244">
        <v>0</v>
      </c>
    </row>
    <row r="728" spans="1:10" ht="12.75" customHeight="1">
      <c r="A728" s="16"/>
      <c r="B728" s="52"/>
      <c r="C728" s="50"/>
      <c r="D728" s="88" t="s">
        <v>123</v>
      </c>
      <c r="E728" s="245">
        <f>E729+E730</f>
        <v>131612</v>
      </c>
      <c r="F728" s="246">
        <f>F729+F730</f>
        <v>104000</v>
      </c>
      <c r="G728" s="246">
        <f>G729+G730+G731</f>
        <v>165765</v>
      </c>
      <c r="H728" s="245">
        <f>H729+H730+H731</f>
        <v>165765</v>
      </c>
      <c r="I728" s="283">
        <f>H728/G728*100</f>
        <v>100</v>
      </c>
      <c r="J728" s="244">
        <f>H728/E728*100</f>
        <v>125.9497614199313</v>
      </c>
    </row>
    <row r="729" spans="1:10" ht="12.75" customHeight="1">
      <c r="A729" s="16"/>
      <c r="B729" s="52"/>
      <c r="C729" s="50"/>
      <c r="D729" s="114" t="s">
        <v>125</v>
      </c>
      <c r="E729" s="248">
        <v>109056.38</v>
      </c>
      <c r="F729" s="249">
        <v>89477</v>
      </c>
      <c r="G729" s="249">
        <v>139110</v>
      </c>
      <c r="H729" s="248">
        <v>139110.58</v>
      </c>
      <c r="I729" s="281">
        <f>H729/G729*100</f>
        <v>100.00041693623749</v>
      </c>
      <c r="J729" s="252">
        <f>H729/E729*100</f>
        <v>127.55840602814799</v>
      </c>
    </row>
    <row r="730" spans="1:10" ht="12.75" customHeight="1">
      <c r="A730" s="16"/>
      <c r="B730" s="52"/>
      <c r="C730" s="50"/>
      <c r="D730" s="114" t="s">
        <v>128</v>
      </c>
      <c r="E730" s="248">
        <v>22555.62</v>
      </c>
      <c r="F730" s="249">
        <v>14523</v>
      </c>
      <c r="G730" s="249">
        <v>26405</v>
      </c>
      <c r="H730" s="248">
        <v>26404.42</v>
      </c>
      <c r="I730" s="281">
        <f>H730/G730*100</f>
        <v>99.99780344631698</v>
      </c>
      <c r="J730" s="252">
        <f>H730/E730*100</f>
        <v>117.063596567064</v>
      </c>
    </row>
    <row r="731" spans="1:10" ht="12.75" customHeight="1">
      <c r="A731" s="16"/>
      <c r="B731" s="52"/>
      <c r="C731" s="50"/>
      <c r="D731" s="114" t="s">
        <v>126</v>
      </c>
      <c r="E731" s="248">
        <v>0</v>
      </c>
      <c r="F731" s="249">
        <v>0</v>
      </c>
      <c r="G731" s="249">
        <v>250</v>
      </c>
      <c r="H731" s="248">
        <v>250</v>
      </c>
      <c r="I731" s="281">
        <f>H731/G731*100</f>
        <v>100</v>
      </c>
      <c r="J731" s="252">
        <v>0</v>
      </c>
    </row>
    <row r="732" spans="1:10" ht="12.75" customHeight="1">
      <c r="A732" s="16"/>
      <c r="B732" s="52"/>
      <c r="C732" s="50"/>
      <c r="D732" s="139" t="s">
        <v>129</v>
      </c>
      <c r="E732" s="248">
        <v>0</v>
      </c>
      <c r="F732" s="249">
        <v>0</v>
      </c>
      <c r="G732" s="249">
        <v>0</v>
      </c>
      <c r="H732" s="248"/>
      <c r="I732" s="281">
        <v>0</v>
      </c>
      <c r="J732" s="252">
        <v>0</v>
      </c>
    </row>
    <row r="733" spans="1:10" ht="12.75" customHeight="1">
      <c r="A733" s="69"/>
      <c r="B733" s="58">
        <v>85333</v>
      </c>
      <c r="C733" s="50"/>
      <c r="D733" s="51" t="s">
        <v>47</v>
      </c>
      <c r="E733" s="245">
        <f>E735+E736</f>
        <v>2058910</v>
      </c>
      <c r="F733" s="200">
        <f>F736</f>
        <v>2086840</v>
      </c>
      <c r="G733" s="200">
        <f>G736</f>
        <v>2276240</v>
      </c>
      <c r="H733" s="199">
        <f>H736</f>
        <v>2276240</v>
      </c>
      <c r="I733" s="283">
        <f>H733/G733*100</f>
        <v>100</v>
      </c>
      <c r="J733" s="244">
        <f>H733/E733*100</f>
        <v>110.55558523684863</v>
      </c>
    </row>
    <row r="734" spans="1:10" ht="12.75" customHeight="1">
      <c r="A734" s="69"/>
      <c r="B734" s="52"/>
      <c r="C734" s="50"/>
      <c r="D734" s="34" t="s">
        <v>82</v>
      </c>
      <c r="E734" s="302"/>
      <c r="F734" s="303"/>
      <c r="G734" s="303"/>
      <c r="H734" s="302"/>
      <c r="I734" s="289"/>
      <c r="J734" s="305"/>
    </row>
    <row r="735" spans="1:10" ht="12.75" customHeight="1">
      <c r="A735" s="69"/>
      <c r="B735" s="52"/>
      <c r="C735" s="50"/>
      <c r="D735" s="88" t="s">
        <v>127</v>
      </c>
      <c r="E735" s="245">
        <v>0</v>
      </c>
      <c r="F735" s="246">
        <v>0</v>
      </c>
      <c r="G735" s="246">
        <v>0</v>
      </c>
      <c r="H735" s="245">
        <v>0</v>
      </c>
      <c r="I735" s="283">
        <v>0</v>
      </c>
      <c r="J735" s="244">
        <v>0</v>
      </c>
    </row>
    <row r="736" spans="1:10" ht="12.75" customHeight="1">
      <c r="A736" s="69"/>
      <c r="B736" s="52"/>
      <c r="C736" s="50"/>
      <c r="D736" s="88" t="s">
        <v>123</v>
      </c>
      <c r="E736" s="245">
        <f>SUM(E737:E740)</f>
        <v>2058910</v>
      </c>
      <c r="F736" s="246">
        <f>SUM(F737:F740)</f>
        <v>2086840</v>
      </c>
      <c r="G736" s="246">
        <f>SUM(G737:G740)</f>
        <v>2276240</v>
      </c>
      <c r="H736" s="245">
        <f>SUM(H737:H740)</f>
        <v>2276240</v>
      </c>
      <c r="I736" s="283">
        <f>H736/G736*100</f>
        <v>100</v>
      </c>
      <c r="J736" s="244">
        <f>H736/E736*100</f>
        <v>110.55558523684863</v>
      </c>
    </row>
    <row r="737" spans="1:10" ht="12.75" customHeight="1">
      <c r="A737" s="69"/>
      <c r="B737" s="52"/>
      <c r="C737" s="50"/>
      <c r="D737" s="114" t="s">
        <v>125</v>
      </c>
      <c r="E737" s="284">
        <v>1797986.5</v>
      </c>
      <c r="F737" s="249">
        <v>1841050</v>
      </c>
      <c r="G737" s="249">
        <v>2029450</v>
      </c>
      <c r="H737" s="248">
        <v>2029450</v>
      </c>
      <c r="I737" s="281">
        <f>H737/G737*100</f>
        <v>100</v>
      </c>
      <c r="J737" s="252">
        <f>H737/E737*100</f>
        <v>112.87348375530073</v>
      </c>
    </row>
    <row r="738" spans="1:10" ht="12.75" customHeight="1">
      <c r="A738" s="69"/>
      <c r="B738" s="52"/>
      <c r="C738" s="50"/>
      <c r="D738" s="114" t="s">
        <v>128</v>
      </c>
      <c r="E738" s="248">
        <v>240680</v>
      </c>
      <c r="F738" s="249">
        <v>244790</v>
      </c>
      <c r="G738" s="249">
        <v>245201</v>
      </c>
      <c r="H738" s="248">
        <v>245200.5</v>
      </c>
      <c r="I738" s="281">
        <f>H738/G738*100</f>
        <v>99.99979608566034</v>
      </c>
      <c r="J738" s="252">
        <f>H738/E738*100</f>
        <v>101.8782200432109</v>
      </c>
    </row>
    <row r="739" spans="1:10" ht="12.75" customHeight="1">
      <c r="A739" s="69"/>
      <c r="B739" s="52"/>
      <c r="C739" s="50"/>
      <c r="D739" s="114" t="s">
        <v>126</v>
      </c>
      <c r="E739" s="248">
        <v>20243.5</v>
      </c>
      <c r="F739" s="249">
        <v>1000</v>
      </c>
      <c r="G739" s="249">
        <v>1589</v>
      </c>
      <c r="H739" s="248">
        <v>1589.5</v>
      </c>
      <c r="I739" s="281">
        <f>H739/G739*100</f>
        <v>100.0314663310258</v>
      </c>
      <c r="J739" s="252">
        <f>H739/E739*100</f>
        <v>7.851903080000988</v>
      </c>
    </row>
    <row r="740" spans="1:10" ht="12.75" customHeight="1">
      <c r="A740" s="69"/>
      <c r="B740" s="52"/>
      <c r="C740" s="50"/>
      <c r="D740" s="114" t="s">
        <v>129</v>
      </c>
      <c r="E740" s="248">
        <v>0</v>
      </c>
      <c r="F740" s="249">
        <v>0</v>
      </c>
      <c r="G740" s="249"/>
      <c r="H740" s="248"/>
      <c r="I740" s="281">
        <v>0</v>
      </c>
      <c r="J740" s="252">
        <v>0</v>
      </c>
    </row>
    <row r="741" spans="1:10" ht="12.75" customHeight="1">
      <c r="A741" s="521"/>
      <c r="B741" s="59">
        <v>85395</v>
      </c>
      <c r="C741" s="50"/>
      <c r="D741" s="51" t="s">
        <v>20</v>
      </c>
      <c r="E741" s="245">
        <f>E742+E743</f>
        <v>323847.13</v>
      </c>
      <c r="F741" s="200">
        <f>F743</f>
        <v>148100</v>
      </c>
      <c r="G741" s="200">
        <f>G743</f>
        <v>0</v>
      </c>
      <c r="H741" s="199">
        <f>H743</f>
        <v>0</v>
      </c>
      <c r="I741" s="283">
        <v>0</v>
      </c>
      <c r="J741" s="244">
        <f>H741/E741*100</f>
        <v>0</v>
      </c>
    </row>
    <row r="742" spans="1:10" ht="12.75" customHeight="1">
      <c r="A742" s="521"/>
      <c r="B742" s="57"/>
      <c r="C742" s="50"/>
      <c r="D742" s="88" t="s">
        <v>127</v>
      </c>
      <c r="E742" s="245"/>
      <c r="F742" s="246">
        <v>0</v>
      </c>
      <c r="G742" s="246">
        <v>0</v>
      </c>
      <c r="H742" s="245">
        <v>0</v>
      </c>
      <c r="I742" s="283">
        <v>0</v>
      </c>
      <c r="J742" s="244">
        <v>0</v>
      </c>
    </row>
    <row r="743" spans="1:10" ht="12.75" customHeight="1">
      <c r="A743" s="521"/>
      <c r="B743" s="57"/>
      <c r="C743" s="50"/>
      <c r="D743" s="88" t="s">
        <v>123</v>
      </c>
      <c r="E743" s="245">
        <f>SUM(E744:E748)</f>
        <v>323847.13</v>
      </c>
      <c r="F743" s="246">
        <f>F748+F744</f>
        <v>148100</v>
      </c>
      <c r="G743" s="246">
        <f>SUM(G744:G748)</f>
        <v>0</v>
      </c>
      <c r="H743" s="245">
        <f>SUM(H744:H748)</f>
        <v>0</v>
      </c>
      <c r="I743" s="283">
        <v>0</v>
      </c>
      <c r="J743" s="244">
        <f>H743/E743*100</f>
        <v>0</v>
      </c>
    </row>
    <row r="744" spans="1:10" ht="12.75" customHeight="1">
      <c r="A744" s="521"/>
      <c r="B744" s="57"/>
      <c r="C744" s="50"/>
      <c r="D744" s="114" t="s">
        <v>125</v>
      </c>
      <c r="E744" s="248">
        <v>0</v>
      </c>
      <c r="F744" s="249">
        <f>F752</f>
        <v>148100</v>
      </c>
      <c r="G744" s="249">
        <v>0</v>
      </c>
      <c r="H744" s="248">
        <v>0</v>
      </c>
      <c r="I744" s="281">
        <v>0</v>
      </c>
      <c r="J744" s="252">
        <v>0</v>
      </c>
    </row>
    <row r="745" spans="1:10" ht="12.75" customHeight="1">
      <c r="A745" s="521"/>
      <c r="B745" s="57"/>
      <c r="C745" s="50"/>
      <c r="D745" s="114" t="s">
        <v>128</v>
      </c>
      <c r="E745" s="248">
        <v>0</v>
      </c>
      <c r="F745" s="249">
        <v>0</v>
      </c>
      <c r="G745" s="249">
        <v>0</v>
      </c>
      <c r="H745" s="248">
        <v>0</v>
      </c>
      <c r="I745" s="281">
        <v>0</v>
      </c>
      <c r="J745" s="252">
        <v>0</v>
      </c>
    </row>
    <row r="746" spans="1:10" ht="12.75" customHeight="1">
      <c r="A746" s="521"/>
      <c r="B746" s="57"/>
      <c r="C746" s="50"/>
      <c r="D746" s="114" t="s">
        <v>126</v>
      </c>
      <c r="E746" s="248">
        <v>0</v>
      </c>
      <c r="F746" s="249">
        <v>0</v>
      </c>
      <c r="G746" s="249">
        <v>0</v>
      </c>
      <c r="H746" s="248">
        <v>0</v>
      </c>
      <c r="I746" s="281">
        <v>0</v>
      </c>
      <c r="J746" s="252">
        <v>0</v>
      </c>
    </row>
    <row r="747" spans="1:10" ht="12.75" customHeight="1">
      <c r="A747" s="521"/>
      <c r="B747" s="57"/>
      <c r="C747" s="50"/>
      <c r="D747" s="139" t="s">
        <v>129</v>
      </c>
      <c r="E747" s="248">
        <v>0</v>
      </c>
      <c r="F747" s="249">
        <v>0</v>
      </c>
      <c r="G747" s="249">
        <v>0</v>
      </c>
      <c r="H747" s="248">
        <v>0</v>
      </c>
      <c r="I747" s="281">
        <v>0</v>
      </c>
      <c r="J747" s="252">
        <v>0</v>
      </c>
    </row>
    <row r="748" spans="1:10" ht="12.75" customHeight="1">
      <c r="A748" s="521"/>
      <c r="B748" s="57"/>
      <c r="C748" s="50"/>
      <c r="D748" s="114" t="s">
        <v>131</v>
      </c>
      <c r="E748" s="284">
        <f>E759</f>
        <v>323847.13</v>
      </c>
      <c r="F748" s="249">
        <v>0</v>
      </c>
      <c r="G748" s="249"/>
      <c r="H748" s="248">
        <f>H759</f>
        <v>0</v>
      </c>
      <c r="I748" s="281">
        <v>0</v>
      </c>
      <c r="J748" s="252">
        <f>H748/E748*100</f>
        <v>0</v>
      </c>
    </row>
    <row r="749" spans="1:10" ht="12.75" customHeight="1">
      <c r="A749" s="521"/>
      <c r="B749" s="57"/>
      <c r="C749" s="50"/>
      <c r="D749" s="127" t="s">
        <v>96</v>
      </c>
      <c r="E749" s="232">
        <v>0</v>
      </c>
      <c r="F749" s="233">
        <f>F751</f>
        <v>148100</v>
      </c>
      <c r="G749" s="233">
        <f>G751</f>
        <v>0</v>
      </c>
      <c r="H749" s="232">
        <v>0</v>
      </c>
      <c r="I749" s="285">
        <v>0</v>
      </c>
      <c r="J749" s="235">
        <v>0</v>
      </c>
    </row>
    <row r="750" spans="1:10" ht="12.75" customHeight="1">
      <c r="A750" s="521"/>
      <c r="B750" s="57"/>
      <c r="C750" s="50"/>
      <c r="D750" s="107" t="s">
        <v>127</v>
      </c>
      <c r="E750" s="203">
        <v>0</v>
      </c>
      <c r="F750" s="204">
        <v>0</v>
      </c>
      <c r="G750" s="204">
        <v>0</v>
      </c>
      <c r="H750" s="203">
        <v>0</v>
      </c>
      <c r="I750" s="205">
        <v>0</v>
      </c>
      <c r="J750" s="237">
        <v>0</v>
      </c>
    </row>
    <row r="751" spans="1:10" ht="12.75" customHeight="1">
      <c r="A751" s="521"/>
      <c r="B751" s="57"/>
      <c r="C751" s="50"/>
      <c r="D751" s="107" t="s">
        <v>123</v>
      </c>
      <c r="E751" s="203">
        <v>0</v>
      </c>
      <c r="F751" s="204">
        <f>F752+F753</f>
        <v>148100</v>
      </c>
      <c r="G751" s="204">
        <f>G752+G753</f>
        <v>0</v>
      </c>
      <c r="H751" s="203">
        <v>0</v>
      </c>
      <c r="I751" s="205">
        <v>0</v>
      </c>
      <c r="J751" s="237">
        <v>0</v>
      </c>
    </row>
    <row r="752" spans="1:10" ht="12.75" customHeight="1">
      <c r="A752" s="521"/>
      <c r="B752" s="57"/>
      <c r="C752" s="50"/>
      <c r="D752" s="129" t="s">
        <v>125</v>
      </c>
      <c r="E752" s="238">
        <v>0</v>
      </c>
      <c r="F752" s="239">
        <v>148100</v>
      </c>
      <c r="G752" s="239">
        <v>0</v>
      </c>
      <c r="H752" s="238">
        <v>0</v>
      </c>
      <c r="I752" s="286">
        <v>0</v>
      </c>
      <c r="J752" s="241">
        <v>0</v>
      </c>
    </row>
    <row r="753" spans="1:10" ht="12.75" customHeight="1">
      <c r="A753" s="521"/>
      <c r="B753" s="57"/>
      <c r="C753" s="50"/>
      <c r="D753" s="129" t="s">
        <v>128</v>
      </c>
      <c r="E753" s="238">
        <v>0</v>
      </c>
      <c r="F753" s="239">
        <v>0</v>
      </c>
      <c r="G753" s="239">
        <v>0</v>
      </c>
      <c r="H753" s="238">
        <v>0</v>
      </c>
      <c r="I753" s="286">
        <v>0</v>
      </c>
      <c r="J753" s="241">
        <v>0</v>
      </c>
    </row>
    <row r="754" spans="1:10" ht="12.75" customHeight="1">
      <c r="A754" s="521"/>
      <c r="B754" s="57"/>
      <c r="C754" s="50"/>
      <c r="D754" s="129" t="s">
        <v>126</v>
      </c>
      <c r="E754" s="238">
        <v>0</v>
      </c>
      <c r="F754" s="239">
        <v>0</v>
      </c>
      <c r="G754" s="239">
        <v>0</v>
      </c>
      <c r="H754" s="238">
        <v>0</v>
      </c>
      <c r="I754" s="286">
        <v>0</v>
      </c>
      <c r="J754" s="241">
        <v>0</v>
      </c>
    </row>
    <row r="755" spans="1:10" ht="12.75" customHeight="1">
      <c r="A755" s="521"/>
      <c r="B755" s="57"/>
      <c r="C755" s="50"/>
      <c r="D755" s="129" t="s">
        <v>129</v>
      </c>
      <c r="E755" s="238">
        <v>0</v>
      </c>
      <c r="F755" s="239">
        <v>0</v>
      </c>
      <c r="G755" s="239">
        <v>0</v>
      </c>
      <c r="H755" s="238">
        <v>0</v>
      </c>
      <c r="I755" s="286">
        <v>0</v>
      </c>
      <c r="J755" s="241">
        <v>0</v>
      </c>
    </row>
    <row r="756" spans="1:10" ht="12.75" customHeight="1">
      <c r="A756" s="521"/>
      <c r="B756" s="57"/>
      <c r="C756" s="10"/>
      <c r="D756" s="483" t="s">
        <v>156</v>
      </c>
      <c r="E756" s="484"/>
      <c r="F756" s="485"/>
      <c r="G756" s="485"/>
      <c r="H756" s="484"/>
      <c r="I756" s="486"/>
      <c r="J756" s="487"/>
    </row>
    <row r="757" spans="1:10" ht="12.75" customHeight="1">
      <c r="A757" s="521"/>
      <c r="B757" s="57"/>
      <c r="C757" s="20"/>
      <c r="D757" s="107" t="s">
        <v>127</v>
      </c>
      <c r="E757" s="313">
        <v>0</v>
      </c>
      <c r="F757" s="314">
        <v>0</v>
      </c>
      <c r="G757" s="314">
        <v>0</v>
      </c>
      <c r="H757" s="313">
        <v>0</v>
      </c>
      <c r="I757" s="315">
        <v>0</v>
      </c>
      <c r="J757" s="307">
        <v>0</v>
      </c>
    </row>
    <row r="758" spans="1:10" ht="12.75" customHeight="1">
      <c r="A758" s="521"/>
      <c r="B758" s="57"/>
      <c r="C758" s="20"/>
      <c r="D758" s="107" t="s">
        <v>123</v>
      </c>
      <c r="E758" s="203">
        <f>E759</f>
        <v>323847.13</v>
      </c>
      <c r="F758" s="204">
        <f>F759</f>
        <v>0</v>
      </c>
      <c r="G758" s="204">
        <f>G759</f>
        <v>0</v>
      </c>
      <c r="H758" s="203">
        <f>H759</f>
        <v>0</v>
      </c>
      <c r="I758" s="205">
        <v>0</v>
      </c>
      <c r="J758" s="237">
        <f>H758/E758*100</f>
        <v>0</v>
      </c>
    </row>
    <row r="759" spans="1:10" ht="12.75" customHeight="1">
      <c r="A759" s="524"/>
      <c r="B759" s="112"/>
      <c r="C759" s="20"/>
      <c r="D759" s="134" t="s">
        <v>131</v>
      </c>
      <c r="E759" s="238">
        <v>323847.13</v>
      </c>
      <c r="F759" s="239">
        <v>0</v>
      </c>
      <c r="G759" s="239">
        <v>0</v>
      </c>
      <c r="H759" s="238">
        <v>0</v>
      </c>
      <c r="I759" s="286">
        <v>0</v>
      </c>
      <c r="J759" s="298">
        <f>H759/E759*100</f>
        <v>0</v>
      </c>
    </row>
    <row r="760" spans="1:10" ht="12.75" customHeight="1">
      <c r="A760" s="27"/>
      <c r="B760" s="97"/>
      <c r="C760" s="66"/>
      <c r="D760" s="133"/>
      <c r="E760" s="443"/>
      <c r="F760" s="444"/>
      <c r="G760" s="444"/>
      <c r="H760" s="443"/>
      <c r="I760" s="488"/>
      <c r="J760" s="465"/>
    </row>
    <row r="761" spans="1:10" ht="12.75" customHeight="1">
      <c r="A761" s="27"/>
      <c r="B761" s="97"/>
      <c r="C761" s="66"/>
      <c r="D761" s="133"/>
      <c r="E761" s="443"/>
      <c r="F761" s="444"/>
      <c r="G761" s="444"/>
      <c r="H761" s="443"/>
      <c r="I761" s="488"/>
      <c r="J761" s="465"/>
    </row>
    <row r="762" spans="1:10" ht="12.75" customHeight="1">
      <c r="A762" s="27"/>
      <c r="B762" s="97"/>
      <c r="C762" s="66"/>
      <c r="D762" s="133"/>
      <c r="E762" s="443"/>
      <c r="F762" s="444"/>
      <c r="G762" s="444"/>
      <c r="H762" s="443"/>
      <c r="I762" s="488"/>
      <c r="J762" s="465"/>
    </row>
    <row r="763" spans="1:10" ht="12.75" customHeight="1">
      <c r="A763" s="27"/>
      <c r="B763" s="97"/>
      <c r="C763" s="66"/>
      <c r="D763" s="133"/>
      <c r="E763" s="443"/>
      <c r="F763" s="444"/>
      <c r="G763" s="444"/>
      <c r="H763" s="443"/>
      <c r="I763" s="488"/>
      <c r="J763" s="465"/>
    </row>
    <row r="764" spans="1:10" ht="12.75" customHeight="1">
      <c r="A764" s="27"/>
      <c r="B764" s="97"/>
      <c r="C764" s="66"/>
      <c r="D764" s="133"/>
      <c r="E764" s="443"/>
      <c r="F764" s="444"/>
      <c r="G764" s="444"/>
      <c r="H764" s="443"/>
      <c r="I764" s="488"/>
      <c r="J764" s="465"/>
    </row>
    <row r="765" spans="1:10" ht="12.75" customHeight="1">
      <c r="A765" s="27"/>
      <c r="B765" s="97"/>
      <c r="C765" s="66"/>
      <c r="D765" s="133"/>
      <c r="E765" s="443"/>
      <c r="F765" s="444"/>
      <c r="G765" s="444"/>
      <c r="H765" s="443"/>
      <c r="I765" s="488"/>
      <c r="J765" s="465"/>
    </row>
    <row r="766" spans="1:10" ht="12.75" customHeight="1">
      <c r="A766" s="27"/>
      <c r="B766" s="97"/>
      <c r="C766" s="66"/>
      <c r="D766" s="133"/>
      <c r="E766" s="443"/>
      <c r="F766" s="444"/>
      <c r="G766" s="444"/>
      <c r="H766" s="443"/>
      <c r="I766" s="488"/>
      <c r="J766" s="465"/>
    </row>
    <row r="767" spans="1:10" ht="12.75" customHeight="1">
      <c r="A767" s="27"/>
      <c r="B767" s="97"/>
      <c r="C767" s="66"/>
      <c r="D767" s="133"/>
      <c r="E767" s="448" t="s">
        <v>190</v>
      </c>
      <c r="F767" s="444"/>
      <c r="G767" s="444"/>
      <c r="H767" s="443"/>
      <c r="I767" s="488"/>
      <c r="J767" s="465"/>
    </row>
    <row r="768" spans="1:10" ht="12.75" customHeight="1">
      <c r="A768" s="27"/>
      <c r="B768" s="97"/>
      <c r="C768" s="66"/>
      <c r="D768" s="133"/>
      <c r="E768" s="443"/>
      <c r="F768" s="444"/>
      <c r="G768" s="444"/>
      <c r="H768" s="443"/>
      <c r="I768" s="488"/>
      <c r="J768" s="465"/>
    </row>
    <row r="769" spans="1:10" ht="12.75" customHeight="1">
      <c r="A769" s="70"/>
      <c r="B769" s="71"/>
      <c r="C769" s="70"/>
      <c r="D769" s="72"/>
      <c r="E769" s="75" t="s">
        <v>1</v>
      </c>
      <c r="F769" s="73" t="s">
        <v>61</v>
      </c>
      <c r="G769" s="74" t="s">
        <v>62</v>
      </c>
      <c r="H769" s="75" t="s">
        <v>1</v>
      </c>
      <c r="I769" s="38" t="s">
        <v>63</v>
      </c>
      <c r="J769" s="39"/>
    </row>
    <row r="770" spans="1:10" ht="12.75" customHeight="1">
      <c r="A770" s="76" t="s">
        <v>58</v>
      </c>
      <c r="B770" s="77" t="s">
        <v>59</v>
      </c>
      <c r="C770" s="76" t="s">
        <v>2</v>
      </c>
      <c r="D770" s="78" t="s">
        <v>60</v>
      </c>
      <c r="E770" s="81" t="s">
        <v>159</v>
      </c>
      <c r="F770" s="79" t="s">
        <v>64</v>
      </c>
      <c r="G770" s="80" t="s">
        <v>65</v>
      </c>
      <c r="H770" s="81" t="s">
        <v>181</v>
      </c>
      <c r="I770" s="40"/>
      <c r="J770" s="41"/>
    </row>
    <row r="771" spans="1:10" ht="12.75" customHeight="1">
      <c r="A771" s="82"/>
      <c r="B771" s="83"/>
      <c r="C771" s="82"/>
      <c r="D771" s="84"/>
      <c r="E771" s="87"/>
      <c r="F771" s="85" t="s">
        <v>180</v>
      </c>
      <c r="G771" s="86" t="s">
        <v>66</v>
      </c>
      <c r="H771" s="87"/>
      <c r="I771" s="44" t="s">
        <v>67</v>
      </c>
      <c r="J771" s="42" t="s">
        <v>68</v>
      </c>
    </row>
    <row r="772" spans="1:10" ht="12.75" customHeight="1">
      <c r="A772" s="146">
        <v>1</v>
      </c>
      <c r="B772" s="146">
        <v>2</v>
      </c>
      <c r="C772" s="146">
        <v>3</v>
      </c>
      <c r="D772" s="146">
        <v>4</v>
      </c>
      <c r="E772" s="147">
        <v>5</v>
      </c>
      <c r="F772" s="147">
        <v>6</v>
      </c>
      <c r="G772" s="147">
        <v>7</v>
      </c>
      <c r="H772" s="148">
        <v>8</v>
      </c>
      <c r="I772" s="149">
        <v>9</v>
      </c>
      <c r="J772" s="150">
        <v>10</v>
      </c>
    </row>
    <row r="773" spans="1:10" ht="26.25" customHeight="1">
      <c r="A773" s="170">
        <v>854</v>
      </c>
      <c r="B773" s="171"/>
      <c r="C773" s="183"/>
      <c r="D773" s="522" t="s">
        <v>48</v>
      </c>
      <c r="E773" s="500">
        <f>E774+E775</f>
        <v>10019487.33</v>
      </c>
      <c r="F773" s="360">
        <f>F774+F775</f>
        <v>9913023</v>
      </c>
      <c r="G773" s="360">
        <f>G774+G775</f>
        <v>10360632</v>
      </c>
      <c r="H773" s="358">
        <f>H774+H775</f>
        <v>10292761.68</v>
      </c>
      <c r="I773" s="457">
        <f aca="true" t="shared" si="60" ref="I773:I779">H773/G773*100</f>
        <v>99.3449210434267</v>
      </c>
      <c r="J773" s="364">
        <f>H773/E773*100</f>
        <v>102.7274284701351</v>
      </c>
    </row>
    <row r="774" spans="1:10" ht="12.75" customHeight="1">
      <c r="A774" s="170"/>
      <c r="B774" s="171"/>
      <c r="C774" s="172"/>
      <c r="D774" s="172" t="s">
        <v>109</v>
      </c>
      <c r="E774" s="213">
        <f>E782+E806+E837+E856+E862+E902+E906+E932</f>
        <v>80912.5</v>
      </c>
      <c r="F774" s="212">
        <f>F782+F806+F837+F856+F862+F902+F906+F932</f>
        <v>115000</v>
      </c>
      <c r="G774" s="212">
        <f>G782+G806+G837+G856+G862+G902+G906+G932</f>
        <v>24178</v>
      </c>
      <c r="H774" s="213">
        <f>H782+H806+H837+H856+H862+H902+H906+H932</f>
        <v>24178.46</v>
      </c>
      <c r="I774" s="316">
        <f t="shared" si="60"/>
        <v>100.0019025560427</v>
      </c>
      <c r="J774" s="215">
        <f aca="true" t="shared" si="61" ref="J774:J779">H774/E774*100</f>
        <v>29.882230804881814</v>
      </c>
    </row>
    <row r="775" spans="1:10" ht="12.75" customHeight="1">
      <c r="A775" s="170"/>
      <c r="B775" s="171"/>
      <c r="C775" s="172"/>
      <c r="D775" s="172" t="s">
        <v>124</v>
      </c>
      <c r="E775" s="211">
        <f>SUM(E776:E779)</f>
        <v>9938574.83</v>
      </c>
      <c r="F775" s="212">
        <f>SUM(F776:F779)</f>
        <v>9798023</v>
      </c>
      <c r="G775" s="212">
        <f>SUM(G776:G779)</f>
        <v>10336454</v>
      </c>
      <c r="H775" s="211">
        <f>SUM(H776:H779)</f>
        <v>10268583.219999999</v>
      </c>
      <c r="I775" s="316">
        <f t="shared" si="60"/>
        <v>99.34338429794201</v>
      </c>
      <c r="J775" s="215">
        <f t="shared" si="61"/>
        <v>103.3204800048781</v>
      </c>
    </row>
    <row r="776" spans="1:10" ht="12.75" customHeight="1">
      <c r="A776" s="170"/>
      <c r="B776" s="171"/>
      <c r="C776" s="172"/>
      <c r="D776" s="173" t="s">
        <v>125</v>
      </c>
      <c r="E776" s="216">
        <f>E784+E808+E839+E858+E864+E908+E934+E889+E790</f>
        <v>4834116.51</v>
      </c>
      <c r="F776" s="217">
        <f>F784+F808+F839+F858+F864+F908+F934+F889+F790</f>
        <v>4938256</v>
      </c>
      <c r="G776" s="217">
        <f>G784+G808+G839+G858+G864+G908+G934+G889+G790</f>
        <v>4840386</v>
      </c>
      <c r="H776" s="218">
        <f>H784+H808+H839+H858+H864+H908+H934+H889+H790</f>
        <v>4820477.749999999</v>
      </c>
      <c r="I776" s="317">
        <f t="shared" si="60"/>
        <v>99.58870532226148</v>
      </c>
      <c r="J776" s="220">
        <f t="shared" si="61"/>
        <v>99.71786447488829</v>
      </c>
    </row>
    <row r="777" spans="1:10" ht="12.75" customHeight="1">
      <c r="A777" s="170"/>
      <c r="B777" s="171"/>
      <c r="C777" s="172"/>
      <c r="D777" s="173" t="s">
        <v>128</v>
      </c>
      <c r="E777" s="216">
        <f>E785+E809+E840+E859+E865+E909+E935+E890+E791</f>
        <v>1993403.71</v>
      </c>
      <c r="F777" s="217">
        <f>F785+F809+F840+F859+F890+F909+F935+F791</f>
        <v>2012591</v>
      </c>
      <c r="G777" s="217">
        <f>G785+G791+G809+G840+G859+G865+G890+G909+G935</f>
        <v>2046894</v>
      </c>
      <c r="H777" s="218">
        <f>H785+H809+H840+H859+H865+H909+H935+H890+H791</f>
        <v>1998936.9599999995</v>
      </c>
      <c r="I777" s="317">
        <f t="shared" si="60"/>
        <v>97.65708238921994</v>
      </c>
      <c r="J777" s="220">
        <f t="shared" si="61"/>
        <v>100.27757799246795</v>
      </c>
    </row>
    <row r="778" spans="1:10" ht="12.75" customHeight="1">
      <c r="A778" s="170"/>
      <c r="B778" s="171"/>
      <c r="C778" s="172"/>
      <c r="D778" s="173" t="s">
        <v>126</v>
      </c>
      <c r="E778" s="216">
        <f>E786+E810+E841+E860+E866+E910+E936+E891+E792</f>
        <v>108916.60999999999</v>
      </c>
      <c r="F778" s="217">
        <f>F786+F810+F841+F860+F866+F910+F936+F891+F792</f>
        <v>108382</v>
      </c>
      <c r="G778" s="217">
        <f>G786+G792+G810+G841+G860+G866+G891+G910+G936</f>
        <v>128826</v>
      </c>
      <c r="H778" s="218">
        <f>H786+H810+H841+H860+H866+H910+H936+H891+H792</f>
        <v>128826.71</v>
      </c>
      <c r="I778" s="317">
        <f t="shared" si="60"/>
        <v>100.00055113098287</v>
      </c>
      <c r="J778" s="220">
        <f t="shared" si="61"/>
        <v>118.28013192845428</v>
      </c>
    </row>
    <row r="779" spans="1:10" ht="12.75" customHeight="1">
      <c r="A779" s="170"/>
      <c r="B779" s="171"/>
      <c r="C779" s="172"/>
      <c r="D779" s="173" t="s">
        <v>129</v>
      </c>
      <c r="E779" s="216">
        <f>E904</f>
        <v>3002138</v>
      </c>
      <c r="F779" s="217">
        <f>F904</f>
        <v>2738794</v>
      </c>
      <c r="G779" s="217">
        <f>G904</f>
        <v>3320348</v>
      </c>
      <c r="H779" s="218">
        <f>H904</f>
        <v>3320341.8</v>
      </c>
      <c r="I779" s="317">
        <f t="shared" si="60"/>
        <v>99.99981327258467</v>
      </c>
      <c r="J779" s="220">
        <f t="shared" si="61"/>
        <v>110.59923960857228</v>
      </c>
    </row>
    <row r="780" spans="1:10" ht="12.75" customHeight="1">
      <c r="A780" s="5"/>
      <c r="B780" s="58">
        <v>85403</v>
      </c>
      <c r="C780" s="50"/>
      <c r="D780" s="51" t="s">
        <v>49</v>
      </c>
      <c r="E780" s="245">
        <f>E781</f>
        <v>1405878.89</v>
      </c>
      <c r="F780" s="200">
        <f>F781</f>
        <v>1468207</v>
      </c>
      <c r="G780" s="200">
        <f>G781</f>
        <v>1481242</v>
      </c>
      <c r="H780" s="199">
        <f>H781</f>
        <v>1465963.6099999999</v>
      </c>
      <c r="I780" s="283">
        <f aca="true" t="shared" si="62" ref="I780:I785">H780/G780*100</f>
        <v>98.96854193980455</v>
      </c>
      <c r="J780" s="244">
        <f aca="true" t="shared" si="63" ref="J780:J785">H780/E780*100</f>
        <v>104.27381906275014</v>
      </c>
    </row>
    <row r="781" spans="1:10" ht="12.75" customHeight="1">
      <c r="A781" s="19"/>
      <c r="B781" s="28"/>
      <c r="C781" s="29"/>
      <c r="D781" s="34" t="s">
        <v>152</v>
      </c>
      <c r="E781" s="287">
        <f>E782+E783</f>
        <v>1405878.89</v>
      </c>
      <c r="F781" s="303">
        <f>F782+F783</f>
        <v>1468207</v>
      </c>
      <c r="G781" s="303">
        <f>G782+G783</f>
        <v>1481242</v>
      </c>
      <c r="H781" s="302">
        <f>H782+H783</f>
        <v>1465963.6099999999</v>
      </c>
      <c r="I781" s="289">
        <f t="shared" si="62"/>
        <v>98.96854193980455</v>
      </c>
      <c r="J781" s="305">
        <f t="shared" si="63"/>
        <v>104.27381906275014</v>
      </c>
    </row>
    <row r="782" spans="1:10" ht="12.75" customHeight="1">
      <c r="A782" s="19"/>
      <c r="B782" s="28"/>
      <c r="C782" s="29"/>
      <c r="D782" s="88" t="s">
        <v>127</v>
      </c>
      <c r="E782" s="245">
        <v>21484.92</v>
      </c>
      <c r="F782" s="246">
        <v>115000</v>
      </c>
      <c r="G782" s="246">
        <v>24178</v>
      </c>
      <c r="H782" s="245">
        <v>24178.46</v>
      </c>
      <c r="I782" s="283">
        <f t="shared" si="62"/>
        <v>100.0019025560427</v>
      </c>
      <c r="J782" s="244">
        <f t="shared" si="63"/>
        <v>112.5368863370215</v>
      </c>
    </row>
    <row r="783" spans="1:10" ht="12.75" customHeight="1">
      <c r="A783" s="19"/>
      <c r="B783" s="28"/>
      <c r="C783" s="29"/>
      <c r="D783" s="88" t="s">
        <v>123</v>
      </c>
      <c r="E783" s="245">
        <f>SUM(E784:E786)</f>
        <v>1384393.97</v>
      </c>
      <c r="F783" s="246">
        <f>SUM(F784:F786)</f>
        <v>1353207</v>
      </c>
      <c r="G783" s="246">
        <f>SUM(G784:G786)</f>
        <v>1457064</v>
      </c>
      <c r="H783" s="245">
        <f>SUM(H784:H786)</f>
        <v>1441785.15</v>
      </c>
      <c r="I783" s="283">
        <f t="shared" si="62"/>
        <v>98.95139472253793</v>
      </c>
      <c r="J783" s="244">
        <f t="shared" si="63"/>
        <v>104.14558147779276</v>
      </c>
    </row>
    <row r="784" spans="1:10" ht="12.75" customHeight="1">
      <c r="A784" s="19"/>
      <c r="B784" s="28"/>
      <c r="C784" s="29"/>
      <c r="D784" s="114" t="s">
        <v>125</v>
      </c>
      <c r="E784" s="284">
        <v>1043105.12</v>
      </c>
      <c r="F784" s="249">
        <v>1126005</v>
      </c>
      <c r="G784" s="249">
        <v>1057599</v>
      </c>
      <c r="H784" s="248">
        <v>1057599.43</v>
      </c>
      <c r="I784" s="281">
        <f t="shared" si="62"/>
        <v>100.00004065813224</v>
      </c>
      <c r="J784" s="252">
        <f t="shared" si="63"/>
        <v>101.3895349300941</v>
      </c>
    </row>
    <row r="785" spans="1:10" ht="12.75" customHeight="1">
      <c r="A785" s="19"/>
      <c r="B785" s="28"/>
      <c r="C785" s="29"/>
      <c r="D785" s="114" t="s">
        <v>128</v>
      </c>
      <c r="E785" s="248">
        <v>311969.04</v>
      </c>
      <c r="F785" s="249">
        <v>202930</v>
      </c>
      <c r="G785" s="249">
        <v>375050</v>
      </c>
      <c r="H785" s="248">
        <v>359770.76</v>
      </c>
      <c r="I785" s="281">
        <f t="shared" si="62"/>
        <v>95.92607918944141</v>
      </c>
      <c r="J785" s="252">
        <f t="shared" si="63"/>
        <v>115.32258457441804</v>
      </c>
    </row>
    <row r="786" spans="1:10" ht="12.75" customHeight="1">
      <c r="A786" s="19"/>
      <c r="B786" s="29"/>
      <c r="C786" s="29"/>
      <c r="D786" s="114" t="s">
        <v>126</v>
      </c>
      <c r="E786" s="248">
        <v>29319.81</v>
      </c>
      <c r="F786" s="249">
        <v>24272</v>
      </c>
      <c r="G786" s="249">
        <v>24415</v>
      </c>
      <c r="H786" s="248">
        <v>24414.96</v>
      </c>
      <c r="I786" s="281">
        <f>H786/G786*100</f>
        <v>99.99983616629122</v>
      </c>
      <c r="J786" s="252">
        <f>H786/E786*100</f>
        <v>83.27120810128032</v>
      </c>
    </row>
    <row r="787" spans="1:10" ht="12.75" customHeight="1">
      <c r="A787" s="19"/>
      <c r="B787" s="58">
        <v>85404</v>
      </c>
      <c r="C787" s="50"/>
      <c r="D787" s="51" t="s">
        <v>162</v>
      </c>
      <c r="E787" s="338">
        <f>E789</f>
        <v>93127.14</v>
      </c>
      <c r="F787" s="257">
        <f>F788+F789</f>
        <v>77787</v>
      </c>
      <c r="G787" s="257">
        <f>G788+G789</f>
        <v>90500</v>
      </c>
      <c r="H787" s="339">
        <f>H788+H789</f>
        <v>90497.62000000001</v>
      </c>
      <c r="I787" s="334">
        <f aca="true" t="shared" si="64" ref="I787:I803">H787/G787*100</f>
        <v>99.99737016574586</v>
      </c>
      <c r="J787" s="252">
        <f aca="true" t="shared" si="65" ref="J787:J809">H787/E787*100</f>
        <v>97.1764192479228</v>
      </c>
    </row>
    <row r="788" spans="1:10" ht="12.75" customHeight="1">
      <c r="A788" s="19"/>
      <c r="B788" s="52"/>
      <c r="C788" s="96"/>
      <c r="D788" s="88" t="s">
        <v>127</v>
      </c>
      <c r="E788" s="340">
        <v>0</v>
      </c>
      <c r="F788" s="332">
        <v>0</v>
      </c>
      <c r="G788" s="332">
        <v>0</v>
      </c>
      <c r="H788" s="333">
        <v>0</v>
      </c>
      <c r="I788" s="324">
        <v>0</v>
      </c>
      <c r="J788" s="252">
        <v>0</v>
      </c>
    </row>
    <row r="789" spans="1:10" ht="12.75" customHeight="1">
      <c r="A789" s="19"/>
      <c r="B789" s="52"/>
      <c r="C789" s="96"/>
      <c r="D789" s="88" t="s">
        <v>123</v>
      </c>
      <c r="E789" s="333">
        <f>SUM(E790:E792)</f>
        <v>93127.14</v>
      </c>
      <c r="F789" s="332">
        <f>F790+F791+F792</f>
        <v>77787</v>
      </c>
      <c r="G789" s="332">
        <f>SUM(G790:G792)</f>
        <v>90500</v>
      </c>
      <c r="H789" s="333">
        <f>SUM(H790:H792)</f>
        <v>90497.62000000001</v>
      </c>
      <c r="I789" s="283">
        <f t="shared" si="64"/>
        <v>99.99737016574586</v>
      </c>
      <c r="J789" s="244">
        <f t="shared" si="65"/>
        <v>97.1764192479228</v>
      </c>
    </row>
    <row r="790" spans="1:10" ht="12.75" customHeight="1">
      <c r="A790" s="19"/>
      <c r="B790" s="52"/>
      <c r="C790" s="96"/>
      <c r="D790" s="114" t="s">
        <v>125</v>
      </c>
      <c r="E790" s="341">
        <f aca="true" t="shared" si="66" ref="E790:H791">E796+E802</f>
        <v>84716.38</v>
      </c>
      <c r="F790" s="261">
        <f t="shared" si="66"/>
        <v>69505</v>
      </c>
      <c r="G790" s="261">
        <f t="shared" si="66"/>
        <v>82840</v>
      </c>
      <c r="H790" s="341">
        <f t="shared" si="66"/>
        <v>82839.72</v>
      </c>
      <c r="I790" s="281">
        <f t="shared" si="64"/>
        <v>99.99966199903429</v>
      </c>
      <c r="J790" s="252">
        <f t="shared" si="65"/>
        <v>97.78477314540588</v>
      </c>
    </row>
    <row r="791" spans="1:10" ht="12.75" customHeight="1">
      <c r="A791" s="19"/>
      <c r="B791" s="52"/>
      <c r="C791" s="96"/>
      <c r="D791" s="114" t="s">
        <v>128</v>
      </c>
      <c r="E791" s="341">
        <f t="shared" si="66"/>
        <v>7674</v>
      </c>
      <c r="F791" s="261">
        <f t="shared" si="66"/>
        <v>7249</v>
      </c>
      <c r="G791" s="261">
        <f t="shared" si="66"/>
        <v>6759</v>
      </c>
      <c r="H791" s="341">
        <f t="shared" si="66"/>
        <v>6756.44</v>
      </c>
      <c r="I791" s="281">
        <f t="shared" si="64"/>
        <v>99.96212457464121</v>
      </c>
      <c r="J791" s="252">
        <f t="shared" si="65"/>
        <v>88.04326296585873</v>
      </c>
    </row>
    <row r="792" spans="1:10" ht="12.75" customHeight="1">
      <c r="A792" s="19"/>
      <c r="B792" s="52"/>
      <c r="C792" s="96"/>
      <c r="D792" s="114" t="s">
        <v>126</v>
      </c>
      <c r="E792" s="341">
        <f>E798</f>
        <v>736.76</v>
      </c>
      <c r="F792" s="261">
        <f>F798</f>
        <v>1033</v>
      </c>
      <c r="G792" s="261">
        <f>G798+G804</f>
        <v>901</v>
      </c>
      <c r="H792" s="341">
        <f>H798</f>
        <v>901.46</v>
      </c>
      <c r="I792" s="281">
        <f t="shared" si="64"/>
        <v>100.05105438401776</v>
      </c>
      <c r="J792" s="252">
        <f t="shared" si="65"/>
        <v>122.35463380205222</v>
      </c>
    </row>
    <row r="793" spans="1:10" ht="12.75" customHeight="1">
      <c r="A793" s="19"/>
      <c r="B793" s="28"/>
      <c r="C793" s="29"/>
      <c r="D793" s="34" t="s">
        <v>152</v>
      </c>
      <c r="E793" s="342">
        <f>E795</f>
        <v>69576.14</v>
      </c>
      <c r="F793" s="275">
        <v>0</v>
      </c>
      <c r="G793" s="275">
        <f>G794+G795</f>
        <v>66949</v>
      </c>
      <c r="H793" s="343">
        <f>H794+H795</f>
        <v>66949.18000000001</v>
      </c>
      <c r="I793" s="320">
        <f t="shared" si="64"/>
        <v>100.00026886137209</v>
      </c>
      <c r="J793" s="321">
        <f t="shared" si="65"/>
        <v>96.22433782615708</v>
      </c>
    </row>
    <row r="794" spans="1:10" ht="12.75" customHeight="1">
      <c r="A794" s="19"/>
      <c r="B794" s="28"/>
      <c r="C794" s="29"/>
      <c r="D794" s="107" t="s">
        <v>127</v>
      </c>
      <c r="E794" s="344">
        <v>0</v>
      </c>
      <c r="F794" s="258">
        <v>0</v>
      </c>
      <c r="G794" s="258">
        <v>0</v>
      </c>
      <c r="H794" s="345">
        <v>0</v>
      </c>
      <c r="I794" s="315">
        <v>0</v>
      </c>
      <c r="J794" s="252">
        <v>0</v>
      </c>
    </row>
    <row r="795" spans="1:10" ht="12.75" customHeight="1">
      <c r="A795" s="19"/>
      <c r="B795" s="28"/>
      <c r="C795" s="29"/>
      <c r="D795" s="107" t="s">
        <v>123</v>
      </c>
      <c r="E795" s="345">
        <f>E796+E797+E798</f>
        <v>69576.14</v>
      </c>
      <c r="F795" s="258">
        <f>SUM(F796:F798)</f>
        <v>54236</v>
      </c>
      <c r="G795" s="258">
        <f>G796+G797+G798</f>
        <v>66949</v>
      </c>
      <c r="H795" s="345">
        <f>H796+H797+H798</f>
        <v>66949.18000000001</v>
      </c>
      <c r="I795" s="205">
        <f t="shared" si="64"/>
        <v>100.00026886137209</v>
      </c>
      <c r="J795" s="244">
        <f t="shared" si="65"/>
        <v>96.22433782615708</v>
      </c>
    </row>
    <row r="796" spans="1:10" ht="12.75" customHeight="1">
      <c r="A796" s="19"/>
      <c r="B796" s="28"/>
      <c r="C796" s="29"/>
      <c r="D796" s="129" t="s">
        <v>125</v>
      </c>
      <c r="E796" s="341">
        <v>66916.38</v>
      </c>
      <c r="F796" s="261">
        <v>51705</v>
      </c>
      <c r="G796" s="261">
        <v>65040</v>
      </c>
      <c r="H796" s="341">
        <v>65039.72</v>
      </c>
      <c r="I796" s="281">
        <f t="shared" si="64"/>
        <v>99.99956949569496</v>
      </c>
      <c r="J796" s="252">
        <f t="shared" si="65"/>
        <v>97.19551476036212</v>
      </c>
    </row>
    <row r="797" spans="1:10" ht="12.75" customHeight="1">
      <c r="A797" s="19"/>
      <c r="B797" s="28"/>
      <c r="C797" s="29"/>
      <c r="D797" s="129" t="s">
        <v>128</v>
      </c>
      <c r="E797" s="341">
        <v>1923</v>
      </c>
      <c r="F797" s="261">
        <v>1498</v>
      </c>
      <c r="G797" s="261">
        <v>1008</v>
      </c>
      <c r="H797" s="341">
        <v>1008</v>
      </c>
      <c r="I797" s="281">
        <f t="shared" si="64"/>
        <v>100</v>
      </c>
      <c r="J797" s="252">
        <f t="shared" si="65"/>
        <v>52.418096723868956</v>
      </c>
    </row>
    <row r="798" spans="1:10" ht="12.75" customHeight="1">
      <c r="A798" s="19"/>
      <c r="B798" s="28"/>
      <c r="C798" s="29"/>
      <c r="D798" s="129" t="s">
        <v>126</v>
      </c>
      <c r="E798" s="341">
        <v>736.76</v>
      </c>
      <c r="F798" s="261">
        <v>1033</v>
      </c>
      <c r="G798" s="261">
        <v>901</v>
      </c>
      <c r="H798" s="341">
        <v>901.46</v>
      </c>
      <c r="I798" s="281">
        <f t="shared" si="64"/>
        <v>100.05105438401776</v>
      </c>
      <c r="J798" s="252">
        <f t="shared" si="65"/>
        <v>122.35463380205222</v>
      </c>
    </row>
    <row r="799" spans="1:10" ht="12.75" customHeight="1">
      <c r="A799" s="19"/>
      <c r="B799" s="28"/>
      <c r="C799" s="29"/>
      <c r="D799" s="34" t="s">
        <v>163</v>
      </c>
      <c r="E799" s="342">
        <f>E801</f>
        <v>23551</v>
      </c>
      <c r="F799" s="275">
        <v>0</v>
      </c>
      <c r="G799" s="275">
        <f>G800+G801</f>
        <v>23551</v>
      </c>
      <c r="H799" s="343">
        <f>H800+H801</f>
        <v>23548.44</v>
      </c>
      <c r="I799" s="289">
        <f t="shared" si="64"/>
        <v>99.98912997324953</v>
      </c>
      <c r="J799" s="305">
        <f t="shared" si="65"/>
        <v>99.98912997324953</v>
      </c>
    </row>
    <row r="800" spans="1:10" ht="12.75" customHeight="1">
      <c r="A800" s="19"/>
      <c r="B800" s="28"/>
      <c r="C800" s="29"/>
      <c r="D800" s="107" t="s">
        <v>127</v>
      </c>
      <c r="E800" s="344">
        <v>0</v>
      </c>
      <c r="F800" s="258">
        <v>0</v>
      </c>
      <c r="G800" s="258">
        <v>0</v>
      </c>
      <c r="H800" s="345">
        <v>0</v>
      </c>
      <c r="I800" s="315">
        <v>0</v>
      </c>
      <c r="J800" s="252">
        <v>0</v>
      </c>
    </row>
    <row r="801" spans="1:10" ht="12.75" customHeight="1">
      <c r="A801" s="19"/>
      <c r="B801" s="28"/>
      <c r="C801" s="29"/>
      <c r="D801" s="107" t="s">
        <v>123</v>
      </c>
      <c r="E801" s="345">
        <f>E802+E803+E804</f>
        <v>23551</v>
      </c>
      <c r="F801" s="258">
        <f>SUM(F802:F804)</f>
        <v>23551</v>
      </c>
      <c r="G801" s="258">
        <f>G802+G803+G804</f>
        <v>23551</v>
      </c>
      <c r="H801" s="345">
        <f>H802+H803+H804</f>
        <v>23548.44</v>
      </c>
      <c r="I801" s="205">
        <f t="shared" si="64"/>
        <v>99.98912997324953</v>
      </c>
      <c r="J801" s="244">
        <f t="shared" si="65"/>
        <v>99.98912997324953</v>
      </c>
    </row>
    <row r="802" spans="1:10" ht="12.75" customHeight="1">
      <c r="A802" s="19"/>
      <c r="B802" s="28"/>
      <c r="C802" s="29"/>
      <c r="D802" s="129" t="s">
        <v>125</v>
      </c>
      <c r="E802" s="341">
        <v>17800</v>
      </c>
      <c r="F802" s="261">
        <v>17800</v>
      </c>
      <c r="G802" s="261">
        <v>17800</v>
      </c>
      <c r="H802" s="341">
        <v>17800</v>
      </c>
      <c r="I802" s="281">
        <f t="shared" si="64"/>
        <v>100</v>
      </c>
      <c r="J802" s="252">
        <f t="shared" si="65"/>
        <v>100</v>
      </c>
    </row>
    <row r="803" spans="1:10" ht="12.75" customHeight="1">
      <c r="A803" s="19"/>
      <c r="B803" s="28"/>
      <c r="C803" s="29"/>
      <c r="D803" s="129" t="s">
        <v>128</v>
      </c>
      <c r="E803" s="341">
        <v>5751</v>
      </c>
      <c r="F803" s="261">
        <v>5751</v>
      </c>
      <c r="G803" s="261">
        <v>5751</v>
      </c>
      <c r="H803" s="341">
        <v>5748.44</v>
      </c>
      <c r="I803" s="281">
        <f t="shared" si="64"/>
        <v>99.95548600243436</v>
      </c>
      <c r="J803" s="252">
        <f t="shared" si="65"/>
        <v>99.95548600243436</v>
      </c>
    </row>
    <row r="804" spans="1:10" ht="12.75" customHeight="1">
      <c r="A804" s="19"/>
      <c r="B804" s="28"/>
      <c r="C804" s="29"/>
      <c r="D804" s="129" t="s">
        <v>126</v>
      </c>
      <c r="E804" s="341">
        <v>0</v>
      </c>
      <c r="F804" s="261">
        <v>0</v>
      </c>
      <c r="G804" s="261">
        <v>0</v>
      </c>
      <c r="H804" s="341">
        <v>0</v>
      </c>
      <c r="I804" s="281">
        <v>0</v>
      </c>
      <c r="J804" s="252">
        <v>0</v>
      </c>
    </row>
    <row r="805" spans="1:10" ht="12.75" customHeight="1">
      <c r="A805" s="16"/>
      <c r="B805" s="59">
        <v>85406</v>
      </c>
      <c r="C805" s="50"/>
      <c r="D805" s="51" t="s">
        <v>50</v>
      </c>
      <c r="E805" s="245">
        <f>E811+E817</f>
        <v>1030099</v>
      </c>
      <c r="F805" s="200">
        <f>F806+F807</f>
        <v>1039170</v>
      </c>
      <c r="G805" s="200">
        <f>G806+G807</f>
        <v>1043089</v>
      </c>
      <c r="H805" s="199">
        <f>H806+H807</f>
        <v>1014910.57</v>
      </c>
      <c r="I805" s="283">
        <f>H805/G805*100</f>
        <v>97.29855937508688</v>
      </c>
      <c r="J805" s="244">
        <f t="shared" si="65"/>
        <v>98.52553686587406</v>
      </c>
    </row>
    <row r="806" spans="1:10" ht="12.75" customHeight="1">
      <c r="A806" s="16"/>
      <c r="B806" s="57"/>
      <c r="C806" s="50"/>
      <c r="D806" s="88" t="s">
        <v>127</v>
      </c>
      <c r="E806" s="245">
        <v>0</v>
      </c>
      <c r="F806" s="246">
        <v>0</v>
      </c>
      <c r="G806" s="246">
        <v>0</v>
      </c>
      <c r="H806" s="245">
        <v>0</v>
      </c>
      <c r="I806" s="283">
        <v>0</v>
      </c>
      <c r="J806" s="252">
        <v>0</v>
      </c>
    </row>
    <row r="807" spans="1:10" ht="12.75" customHeight="1">
      <c r="A807" s="16"/>
      <c r="B807" s="57"/>
      <c r="C807" s="50"/>
      <c r="D807" s="88" t="s">
        <v>123</v>
      </c>
      <c r="E807" s="245">
        <f>SUM(E808:E810)</f>
        <v>1030099</v>
      </c>
      <c r="F807" s="246">
        <f>SUM(F808:F810)</f>
        <v>1039170</v>
      </c>
      <c r="G807" s="246">
        <f>SUM(G808:G810)</f>
        <v>1043089</v>
      </c>
      <c r="H807" s="245">
        <f>SUM(H808:H810)</f>
        <v>1014910.57</v>
      </c>
      <c r="I807" s="283">
        <f>H807/G807*100</f>
        <v>97.29855937508688</v>
      </c>
      <c r="J807" s="244">
        <f t="shared" si="65"/>
        <v>98.52553686587406</v>
      </c>
    </row>
    <row r="808" spans="1:10" ht="12.75" customHeight="1">
      <c r="A808" s="16"/>
      <c r="B808" s="57"/>
      <c r="C808" s="50"/>
      <c r="D808" s="114" t="s">
        <v>125</v>
      </c>
      <c r="E808" s="248">
        <f aca="true" t="shared" si="67" ref="E808:G809">E814+E820</f>
        <v>873985.56</v>
      </c>
      <c r="F808" s="249">
        <f t="shared" si="67"/>
        <v>886225</v>
      </c>
      <c r="G808" s="249">
        <f t="shared" si="67"/>
        <v>887585</v>
      </c>
      <c r="H808" s="248">
        <f>H814+H820</f>
        <v>874547.9199999999</v>
      </c>
      <c r="I808" s="281">
        <f>H808/G808*100</f>
        <v>98.53117391573764</v>
      </c>
      <c r="J808" s="252">
        <f t="shared" si="65"/>
        <v>100.06434431250786</v>
      </c>
    </row>
    <row r="809" spans="1:10" ht="12.75" customHeight="1">
      <c r="A809" s="16"/>
      <c r="B809" s="57"/>
      <c r="C809" s="50"/>
      <c r="D809" s="114" t="s">
        <v>128</v>
      </c>
      <c r="E809" s="248">
        <f t="shared" si="67"/>
        <v>155843.44</v>
      </c>
      <c r="F809" s="249">
        <f t="shared" si="67"/>
        <v>152675</v>
      </c>
      <c r="G809" s="249">
        <f t="shared" si="67"/>
        <v>155504</v>
      </c>
      <c r="H809" s="248">
        <f>H815+H821</f>
        <v>140362.65</v>
      </c>
      <c r="I809" s="281">
        <f>H809/G809*100</f>
        <v>90.26304789587407</v>
      </c>
      <c r="J809" s="252">
        <f t="shared" si="65"/>
        <v>90.0664474552153</v>
      </c>
    </row>
    <row r="810" spans="1:10" ht="12.75" customHeight="1">
      <c r="A810" s="16"/>
      <c r="B810" s="57"/>
      <c r="C810" s="50"/>
      <c r="D810" s="114" t="s">
        <v>126</v>
      </c>
      <c r="E810" s="248">
        <f>E816+E822</f>
        <v>270</v>
      </c>
      <c r="F810" s="249">
        <f>F822</f>
        <v>270</v>
      </c>
      <c r="G810" s="249">
        <v>0</v>
      </c>
      <c r="H810" s="248">
        <v>0</v>
      </c>
      <c r="I810" s="281">
        <v>0</v>
      </c>
      <c r="J810" s="252">
        <v>0</v>
      </c>
    </row>
    <row r="811" spans="1:10" ht="12.75" customHeight="1">
      <c r="A811" s="32"/>
      <c r="B811" s="32"/>
      <c r="C811" s="489"/>
      <c r="D811" s="131" t="s">
        <v>70</v>
      </c>
      <c r="E811" s="421">
        <f>E813</f>
        <v>459838</v>
      </c>
      <c r="F811" s="422">
        <f>F812+F813</f>
        <v>465050</v>
      </c>
      <c r="G811" s="422">
        <f>G813</f>
        <v>467082</v>
      </c>
      <c r="H811" s="421">
        <f>H812+H813</f>
        <v>450952.42</v>
      </c>
      <c r="I811" s="423">
        <f>H811/G811*100</f>
        <v>96.54673483456865</v>
      </c>
      <c r="J811" s="252">
        <f>H811/E811*100</f>
        <v>98.06767165827965</v>
      </c>
    </row>
    <row r="812" spans="1:10" ht="12.75" customHeight="1">
      <c r="A812" s="32"/>
      <c r="B812" s="32"/>
      <c r="C812" s="35"/>
      <c r="D812" s="107" t="s">
        <v>127</v>
      </c>
      <c r="E812" s="203">
        <v>0</v>
      </c>
      <c r="F812" s="204">
        <v>0</v>
      </c>
      <c r="G812" s="204">
        <v>0</v>
      </c>
      <c r="H812" s="203">
        <v>0</v>
      </c>
      <c r="I812" s="205">
        <v>0</v>
      </c>
      <c r="J812" s="237">
        <v>0</v>
      </c>
    </row>
    <row r="813" spans="1:10" ht="12.75" customHeight="1">
      <c r="A813" s="32"/>
      <c r="B813" s="32"/>
      <c r="C813" s="35"/>
      <c r="D813" s="107" t="s">
        <v>123</v>
      </c>
      <c r="E813" s="203">
        <f>SUM(E814:E816)</f>
        <v>459838</v>
      </c>
      <c r="F813" s="204">
        <f>SUM(F814:F816)</f>
        <v>465050</v>
      </c>
      <c r="G813" s="204">
        <f>SUM(G814:G816)</f>
        <v>467082</v>
      </c>
      <c r="H813" s="203">
        <f>SUM(H814:H816)</f>
        <v>450952.42</v>
      </c>
      <c r="I813" s="283">
        <f>H813/G813*100</f>
        <v>96.54673483456865</v>
      </c>
      <c r="J813" s="244">
        <f>H813/E813*100</f>
        <v>98.06767165827965</v>
      </c>
    </row>
    <row r="814" spans="1:10" ht="12.75" customHeight="1">
      <c r="A814" s="32"/>
      <c r="B814" s="32"/>
      <c r="C814" s="35"/>
      <c r="D814" s="129" t="s">
        <v>125</v>
      </c>
      <c r="E814" s="238">
        <v>392740.38</v>
      </c>
      <c r="F814" s="239">
        <v>397525</v>
      </c>
      <c r="G814" s="239">
        <v>399557</v>
      </c>
      <c r="H814" s="238">
        <v>398565.32</v>
      </c>
      <c r="I814" s="209">
        <f>H814/G814*100</f>
        <v>99.75180512417504</v>
      </c>
      <c r="J814" s="241">
        <f>H814/E814*100</f>
        <v>101.48315281458964</v>
      </c>
    </row>
    <row r="815" spans="1:10" ht="12.75" customHeight="1">
      <c r="A815" s="32"/>
      <c r="B815" s="32"/>
      <c r="C815" s="35"/>
      <c r="D815" s="129" t="s">
        <v>128</v>
      </c>
      <c r="E815" s="238">
        <v>67097.62</v>
      </c>
      <c r="F815" s="239">
        <v>67525</v>
      </c>
      <c r="G815" s="239">
        <v>67525</v>
      </c>
      <c r="H815" s="238">
        <v>52387.1</v>
      </c>
      <c r="I815" s="209">
        <f>H815/G815*100</f>
        <v>77.58178452425028</v>
      </c>
      <c r="J815" s="252">
        <f>H815/E815*100</f>
        <v>78.07594367728692</v>
      </c>
    </row>
    <row r="816" spans="1:10" ht="12.75" customHeight="1">
      <c r="A816" s="32"/>
      <c r="B816" s="32"/>
      <c r="C816" s="35"/>
      <c r="D816" s="126" t="s">
        <v>126</v>
      </c>
      <c r="E816" s="238">
        <v>0</v>
      </c>
      <c r="F816" s="239">
        <v>0</v>
      </c>
      <c r="G816" s="239">
        <v>0</v>
      </c>
      <c r="H816" s="238">
        <v>0</v>
      </c>
      <c r="I816" s="209">
        <v>0</v>
      </c>
      <c r="J816" s="252">
        <v>0</v>
      </c>
    </row>
    <row r="817" spans="1:10" ht="12.75" customHeight="1">
      <c r="A817" s="32"/>
      <c r="B817" s="32"/>
      <c r="C817" s="31"/>
      <c r="D817" s="127" t="s">
        <v>71</v>
      </c>
      <c r="E817" s="232">
        <f>E819</f>
        <v>570261</v>
      </c>
      <c r="F817" s="233">
        <f>F819</f>
        <v>574120</v>
      </c>
      <c r="G817" s="233">
        <f>G819</f>
        <v>576007</v>
      </c>
      <c r="H817" s="232">
        <f>H819</f>
        <v>563958.15</v>
      </c>
      <c r="I817" s="285">
        <f>H817/G817*100</f>
        <v>97.90821118493352</v>
      </c>
      <c r="J817" s="305">
        <f>H817/E817*100</f>
        <v>98.89474293349888</v>
      </c>
    </row>
    <row r="818" spans="1:10" ht="12.75" customHeight="1">
      <c r="A818" s="32"/>
      <c r="B818" s="32"/>
      <c r="C818" s="31"/>
      <c r="D818" s="107" t="s">
        <v>127</v>
      </c>
      <c r="E818" s="203">
        <v>0</v>
      </c>
      <c r="F818" s="204">
        <v>0</v>
      </c>
      <c r="G818" s="204">
        <v>0</v>
      </c>
      <c r="H818" s="203">
        <v>0</v>
      </c>
      <c r="I818" s="205">
        <v>0</v>
      </c>
      <c r="J818" s="244">
        <v>0</v>
      </c>
    </row>
    <row r="819" spans="1:10" ht="12.75" customHeight="1">
      <c r="A819" s="32"/>
      <c r="B819" s="32"/>
      <c r="C819" s="31"/>
      <c r="D819" s="107" t="s">
        <v>123</v>
      </c>
      <c r="E819" s="203">
        <f>SUM(E820:E822)</f>
        <v>570261</v>
      </c>
      <c r="F819" s="204">
        <f>SUM(F820:F822)</f>
        <v>574120</v>
      </c>
      <c r="G819" s="204">
        <f>SUM(G820:G822)</f>
        <v>576007</v>
      </c>
      <c r="H819" s="203">
        <f>SUM(H820:H822)</f>
        <v>563958.15</v>
      </c>
      <c r="I819" s="205">
        <f>H819/G819*100</f>
        <v>97.90821118493352</v>
      </c>
      <c r="J819" s="252">
        <f>H819/E819*100</f>
        <v>98.89474293349888</v>
      </c>
    </row>
    <row r="820" spans="1:10" ht="12.75" customHeight="1">
      <c r="A820" s="32"/>
      <c r="B820" s="32"/>
      <c r="C820" s="31"/>
      <c r="D820" s="129" t="s">
        <v>125</v>
      </c>
      <c r="E820" s="238">
        <v>481245.18</v>
      </c>
      <c r="F820" s="239">
        <v>488700</v>
      </c>
      <c r="G820" s="239">
        <v>488028</v>
      </c>
      <c r="H820" s="238">
        <v>475982.6</v>
      </c>
      <c r="I820" s="286">
        <f>H820/G820*100</f>
        <v>97.53182194464252</v>
      </c>
      <c r="J820" s="252">
        <f>H820/E820*100</f>
        <v>98.9064659307341</v>
      </c>
    </row>
    <row r="821" spans="1:10" ht="12.75" customHeight="1">
      <c r="A821" s="32"/>
      <c r="B821" s="32"/>
      <c r="C821" s="31"/>
      <c r="D821" s="129" t="s">
        <v>128</v>
      </c>
      <c r="E821" s="238">
        <v>88745.82</v>
      </c>
      <c r="F821" s="239">
        <v>85150</v>
      </c>
      <c r="G821" s="239">
        <v>87979</v>
      </c>
      <c r="H821" s="238">
        <v>87975.55</v>
      </c>
      <c r="I821" s="286">
        <f>H821/G821*100</f>
        <v>99.99607860966822</v>
      </c>
      <c r="J821" s="252">
        <f>H821/E821*100</f>
        <v>99.13204926158775</v>
      </c>
    </row>
    <row r="822" spans="1:10" ht="12.75" customHeight="1">
      <c r="A822" s="125"/>
      <c r="B822" s="125"/>
      <c r="C822" s="31"/>
      <c r="D822" s="129" t="s">
        <v>126</v>
      </c>
      <c r="E822" s="238">
        <v>270</v>
      </c>
      <c r="F822" s="239">
        <v>270</v>
      </c>
      <c r="G822" s="239">
        <v>0</v>
      </c>
      <c r="H822" s="238">
        <v>0</v>
      </c>
      <c r="I822" s="286">
        <v>0</v>
      </c>
      <c r="J822" s="252">
        <f>H822/E822*100</f>
        <v>0</v>
      </c>
    </row>
    <row r="823" spans="1:10" ht="12.75" customHeight="1">
      <c r="A823" s="124"/>
      <c r="B823" s="124"/>
      <c r="C823" s="124"/>
      <c r="D823" s="133"/>
      <c r="E823" s="443"/>
      <c r="F823" s="444"/>
      <c r="G823" s="444"/>
      <c r="H823" s="443"/>
      <c r="I823" s="488"/>
      <c r="J823" s="470"/>
    </row>
    <row r="824" spans="1:10" ht="12.75" customHeight="1">
      <c r="A824" s="124"/>
      <c r="B824" s="124"/>
      <c r="C824" s="124"/>
      <c r="D824" s="133"/>
      <c r="E824" s="443"/>
      <c r="F824" s="444"/>
      <c r="G824" s="444"/>
      <c r="H824" s="443"/>
      <c r="I824" s="488"/>
      <c r="J824" s="470"/>
    </row>
    <row r="825" spans="1:10" ht="12.75" customHeight="1">
      <c r="A825" s="124"/>
      <c r="B825" s="124"/>
      <c r="C825" s="124"/>
      <c r="D825" s="133"/>
      <c r="E825" s="443"/>
      <c r="F825" s="444"/>
      <c r="G825" s="444"/>
      <c r="H825" s="443"/>
      <c r="I825" s="488"/>
      <c r="J825" s="470"/>
    </row>
    <row r="826" spans="1:10" ht="12.75" customHeight="1">
      <c r="A826" s="124"/>
      <c r="B826" s="124"/>
      <c r="C826" s="124"/>
      <c r="D826" s="133"/>
      <c r="E826" s="443"/>
      <c r="F826" s="444"/>
      <c r="G826" s="444"/>
      <c r="H826" s="443"/>
      <c r="I826" s="488"/>
      <c r="J826" s="470"/>
    </row>
    <row r="827" spans="1:10" ht="12.75" customHeight="1">
      <c r="A827" s="124"/>
      <c r="B827" s="124"/>
      <c r="C827" s="124"/>
      <c r="D827" s="133"/>
      <c r="E827" s="443"/>
      <c r="F827" s="444"/>
      <c r="G827" s="444"/>
      <c r="H827" s="443"/>
      <c r="I827" s="488"/>
      <c r="J827" s="470"/>
    </row>
    <row r="828" spans="1:10" ht="12.75" customHeight="1">
      <c r="A828" s="124"/>
      <c r="B828" s="124"/>
      <c r="C828" s="124"/>
      <c r="D828" s="133"/>
      <c r="E828" s="443"/>
      <c r="F828" s="444"/>
      <c r="G828" s="444"/>
      <c r="H828" s="443"/>
      <c r="I828" s="488"/>
      <c r="J828" s="470"/>
    </row>
    <row r="829" spans="1:10" ht="12.75" customHeight="1">
      <c r="A829" s="124"/>
      <c r="B829" s="124"/>
      <c r="C829" s="124"/>
      <c r="D829" s="133"/>
      <c r="E829" s="443"/>
      <c r="F829" s="444"/>
      <c r="G829" s="444"/>
      <c r="H829" s="443"/>
      <c r="I829" s="488"/>
      <c r="J829" s="470"/>
    </row>
    <row r="830" spans="1:10" ht="12.75" customHeight="1">
      <c r="A830" s="124"/>
      <c r="B830" s="124"/>
      <c r="C830" s="124"/>
      <c r="D830" s="133"/>
      <c r="E830" s="448" t="s">
        <v>191</v>
      </c>
      <c r="F830" s="444"/>
      <c r="G830" s="444"/>
      <c r="H830" s="443"/>
      <c r="I830" s="488"/>
      <c r="J830" s="470"/>
    </row>
    <row r="831" spans="1:10" ht="12.75" customHeight="1">
      <c r="A831" s="124"/>
      <c r="B831" s="124"/>
      <c r="C831" s="124"/>
      <c r="D831" s="133"/>
      <c r="E831" s="443"/>
      <c r="F831" s="444"/>
      <c r="G831" s="444"/>
      <c r="H831" s="443"/>
      <c r="I831" s="488"/>
      <c r="J831" s="470"/>
    </row>
    <row r="832" spans="1:10" ht="12.75" customHeight="1">
      <c r="A832" s="70"/>
      <c r="B832" s="71"/>
      <c r="C832" s="70"/>
      <c r="D832" s="72"/>
      <c r="E832" s="75" t="s">
        <v>1</v>
      </c>
      <c r="F832" s="73" t="s">
        <v>61</v>
      </c>
      <c r="G832" s="74" t="s">
        <v>62</v>
      </c>
      <c r="H832" s="75" t="s">
        <v>1</v>
      </c>
      <c r="I832" s="38" t="s">
        <v>63</v>
      </c>
      <c r="J832" s="39"/>
    </row>
    <row r="833" spans="1:10" ht="12.75" customHeight="1">
      <c r="A833" s="76" t="s">
        <v>58</v>
      </c>
      <c r="B833" s="77" t="s">
        <v>59</v>
      </c>
      <c r="C833" s="76" t="s">
        <v>2</v>
      </c>
      <c r="D833" s="78" t="s">
        <v>60</v>
      </c>
      <c r="E833" s="81" t="s">
        <v>159</v>
      </c>
      <c r="F833" s="79" t="s">
        <v>64</v>
      </c>
      <c r="G833" s="80" t="s">
        <v>65</v>
      </c>
      <c r="H833" s="81" t="s">
        <v>181</v>
      </c>
      <c r="I833" s="40"/>
      <c r="J833" s="41"/>
    </row>
    <row r="834" spans="1:10" ht="12.75" customHeight="1">
      <c r="A834" s="82"/>
      <c r="B834" s="83"/>
      <c r="C834" s="82"/>
      <c r="D834" s="84"/>
      <c r="E834" s="87"/>
      <c r="F834" s="85" t="s">
        <v>180</v>
      </c>
      <c r="G834" s="86" t="s">
        <v>66</v>
      </c>
      <c r="H834" s="87"/>
      <c r="I834" s="44" t="s">
        <v>67</v>
      </c>
      <c r="J834" s="42" t="s">
        <v>68</v>
      </c>
    </row>
    <row r="835" spans="1:10" ht="12.75" customHeight="1">
      <c r="A835" s="146">
        <v>1</v>
      </c>
      <c r="B835" s="146">
        <v>2</v>
      </c>
      <c r="C835" s="146">
        <v>3</v>
      </c>
      <c r="D835" s="146">
        <v>4</v>
      </c>
      <c r="E835" s="147">
        <v>5</v>
      </c>
      <c r="F835" s="147">
        <v>6</v>
      </c>
      <c r="G835" s="147">
        <v>7</v>
      </c>
      <c r="H835" s="148">
        <v>8</v>
      </c>
      <c r="I835" s="149">
        <v>9</v>
      </c>
      <c r="J835" s="150">
        <v>10</v>
      </c>
    </row>
    <row r="836" spans="1:10" ht="12.75" customHeight="1">
      <c r="A836" s="19"/>
      <c r="B836" s="52">
        <v>85410</v>
      </c>
      <c r="C836" s="96"/>
      <c r="D836" s="112" t="s">
        <v>51</v>
      </c>
      <c r="E836" s="461">
        <f>E842+E848</f>
        <v>2510032</v>
      </c>
      <c r="F836" s="392">
        <f>F837+F838</f>
        <v>2216495</v>
      </c>
      <c r="G836" s="392">
        <f>G837+G838</f>
        <v>2432077</v>
      </c>
      <c r="H836" s="391">
        <f>H837+H838</f>
        <v>2410544.9999999995</v>
      </c>
      <c r="I836" s="525">
        <f aca="true" t="shared" si="68" ref="I836:I842">H836/G836*100</f>
        <v>99.11466618861161</v>
      </c>
      <c r="J836" s="526">
        <f>H836/E836*100</f>
        <v>96.03642503362505</v>
      </c>
    </row>
    <row r="837" spans="1:10" ht="12.75" customHeight="1">
      <c r="A837" s="19"/>
      <c r="B837" s="52"/>
      <c r="C837" s="50"/>
      <c r="D837" s="88" t="s">
        <v>127</v>
      </c>
      <c r="E837" s="245">
        <f>E843</f>
        <v>59427.58</v>
      </c>
      <c r="F837" s="246">
        <v>0</v>
      </c>
      <c r="G837" s="246">
        <f>G843</f>
        <v>0</v>
      </c>
      <c r="H837" s="245">
        <f>H843</f>
        <v>0</v>
      </c>
      <c r="I837" s="283">
        <v>0</v>
      </c>
      <c r="J837" s="244">
        <v>0</v>
      </c>
    </row>
    <row r="838" spans="1:10" ht="12.75" customHeight="1">
      <c r="A838" s="19"/>
      <c r="B838" s="52"/>
      <c r="C838" s="50"/>
      <c r="D838" s="88" t="s">
        <v>123</v>
      </c>
      <c r="E838" s="245">
        <f>SUM(E839:E841)</f>
        <v>2450604.4200000004</v>
      </c>
      <c r="F838" s="246">
        <f>SUM(F839:F841)</f>
        <v>2216495</v>
      </c>
      <c r="G838" s="246">
        <f>SUM(G839:G841)</f>
        <v>2432077</v>
      </c>
      <c r="H838" s="245">
        <f>SUM(H839:H841)</f>
        <v>2410544.9999999995</v>
      </c>
      <c r="I838" s="283">
        <f t="shared" si="68"/>
        <v>99.11466618861161</v>
      </c>
      <c r="J838" s="244">
        <f aca="true" t="shared" si="69" ref="J838:J848">H838/E838*100</f>
        <v>98.36532491033371</v>
      </c>
    </row>
    <row r="839" spans="1:10" ht="12.75" customHeight="1">
      <c r="A839" s="19"/>
      <c r="B839" s="52"/>
      <c r="C839" s="50"/>
      <c r="D839" s="114" t="s">
        <v>125</v>
      </c>
      <c r="E839" s="284">
        <f aca="true" t="shared" si="70" ref="E839:F841">E845+E851</f>
        <v>1294095.63</v>
      </c>
      <c r="F839" s="249">
        <f t="shared" si="70"/>
        <v>1265481</v>
      </c>
      <c r="G839" s="249">
        <f aca="true" t="shared" si="71" ref="G839:H841">G845+G851</f>
        <v>1324447</v>
      </c>
      <c r="H839" s="248">
        <f t="shared" si="71"/>
        <v>1318607.96</v>
      </c>
      <c r="I839" s="281">
        <f t="shared" si="68"/>
        <v>99.5591337365708</v>
      </c>
      <c r="J839" s="252">
        <f t="shared" si="69"/>
        <v>101.89416681671355</v>
      </c>
    </row>
    <row r="840" spans="1:10" ht="12.75" customHeight="1">
      <c r="A840" s="19"/>
      <c r="B840" s="52"/>
      <c r="C840" s="50"/>
      <c r="D840" s="114" t="s">
        <v>128</v>
      </c>
      <c r="E840" s="284">
        <f t="shared" si="70"/>
        <v>1148251.57</v>
      </c>
      <c r="F840" s="249">
        <f t="shared" si="70"/>
        <v>943861</v>
      </c>
      <c r="G840" s="249">
        <f t="shared" si="71"/>
        <v>1102579</v>
      </c>
      <c r="H840" s="248">
        <f t="shared" si="71"/>
        <v>1086885.93</v>
      </c>
      <c r="I840" s="281">
        <f t="shared" si="68"/>
        <v>98.57669427768894</v>
      </c>
      <c r="J840" s="252">
        <f t="shared" si="69"/>
        <v>94.6557321058137</v>
      </c>
    </row>
    <row r="841" spans="1:10" ht="12.75" customHeight="1">
      <c r="A841" s="19"/>
      <c r="B841" s="52"/>
      <c r="C841" s="50"/>
      <c r="D841" s="114" t="s">
        <v>126</v>
      </c>
      <c r="E841" s="248">
        <f t="shared" si="70"/>
        <v>8257.220000000001</v>
      </c>
      <c r="F841" s="249">
        <f t="shared" si="70"/>
        <v>7153</v>
      </c>
      <c r="G841" s="249">
        <f t="shared" si="71"/>
        <v>5051</v>
      </c>
      <c r="H841" s="248">
        <f t="shared" si="71"/>
        <v>5051.110000000001</v>
      </c>
      <c r="I841" s="281">
        <f t="shared" si="68"/>
        <v>100.00217778657692</v>
      </c>
      <c r="J841" s="252">
        <f t="shared" si="69"/>
        <v>61.17204095325061</v>
      </c>
    </row>
    <row r="842" spans="1:10" ht="12.75" customHeight="1">
      <c r="A842" s="32"/>
      <c r="B842" s="33"/>
      <c r="C842" s="31"/>
      <c r="D842" s="127" t="s">
        <v>80</v>
      </c>
      <c r="E842" s="232">
        <f>E843+E844</f>
        <v>2274474</v>
      </c>
      <c r="F842" s="233">
        <f>F843+F844</f>
        <v>2021310</v>
      </c>
      <c r="G842" s="233">
        <f>G843+G844</f>
        <v>2235510</v>
      </c>
      <c r="H842" s="232">
        <f>H843+H844</f>
        <v>2217106</v>
      </c>
      <c r="I842" s="285">
        <f t="shared" si="68"/>
        <v>99.17674266722135</v>
      </c>
      <c r="J842" s="235">
        <f t="shared" si="69"/>
        <v>97.47774650314754</v>
      </c>
    </row>
    <row r="843" spans="1:10" ht="12.75" customHeight="1">
      <c r="A843" s="32"/>
      <c r="B843" s="33"/>
      <c r="C843" s="31"/>
      <c r="D843" s="107" t="s">
        <v>127</v>
      </c>
      <c r="E843" s="203">
        <v>59427.58</v>
      </c>
      <c r="F843" s="204">
        <v>0</v>
      </c>
      <c r="G843" s="204">
        <v>0</v>
      </c>
      <c r="H843" s="203">
        <v>0</v>
      </c>
      <c r="I843" s="205">
        <v>0</v>
      </c>
      <c r="J843" s="237">
        <v>0</v>
      </c>
    </row>
    <row r="844" spans="1:10" ht="12.75" customHeight="1">
      <c r="A844" s="32"/>
      <c r="B844" s="33"/>
      <c r="C844" s="31"/>
      <c r="D844" s="107" t="s">
        <v>123</v>
      </c>
      <c r="E844" s="203">
        <f>SUM(E845:E847)</f>
        <v>2215046.42</v>
      </c>
      <c r="F844" s="204">
        <f>SUM(F845:F847)</f>
        <v>2021310</v>
      </c>
      <c r="G844" s="204">
        <f>SUM(G845:G847)</f>
        <v>2235510</v>
      </c>
      <c r="H844" s="203">
        <f>SUM(H845:H847)</f>
        <v>2217106</v>
      </c>
      <c r="I844" s="205">
        <f>H844/G844*100</f>
        <v>99.17674266722135</v>
      </c>
      <c r="J844" s="237">
        <f t="shared" si="69"/>
        <v>100.09298134709069</v>
      </c>
    </row>
    <row r="845" spans="1:10" ht="12.75" customHeight="1">
      <c r="A845" s="32"/>
      <c r="B845" s="33"/>
      <c r="C845" s="31"/>
      <c r="D845" s="129" t="s">
        <v>125</v>
      </c>
      <c r="E845" s="238">
        <v>1237616.38</v>
      </c>
      <c r="F845" s="239">
        <v>1203459</v>
      </c>
      <c r="G845" s="239">
        <v>1265836</v>
      </c>
      <c r="H845" s="238">
        <v>1260596.58</v>
      </c>
      <c r="I845" s="286">
        <f>H845/G845*100</f>
        <v>99.58609014121893</v>
      </c>
      <c r="J845" s="298">
        <f t="shared" si="69"/>
        <v>101.85681123580477</v>
      </c>
    </row>
    <row r="846" spans="1:10" ht="12.75" customHeight="1">
      <c r="A846" s="32"/>
      <c r="B846" s="33"/>
      <c r="C846" s="31"/>
      <c r="D846" s="129" t="s">
        <v>128</v>
      </c>
      <c r="E846" s="238">
        <v>975082.92</v>
      </c>
      <c r="F846" s="239">
        <v>815198</v>
      </c>
      <c r="G846" s="239">
        <v>967204</v>
      </c>
      <c r="H846" s="238">
        <v>954039.38</v>
      </c>
      <c r="I846" s="286">
        <f>H846/G846*100</f>
        <v>98.63889934284803</v>
      </c>
      <c r="J846" s="298">
        <f t="shared" si="69"/>
        <v>97.84187174563574</v>
      </c>
    </row>
    <row r="847" spans="1:10" ht="12.75" customHeight="1">
      <c r="A847" s="32"/>
      <c r="B847" s="33"/>
      <c r="C847" s="31"/>
      <c r="D847" s="129" t="s">
        <v>126</v>
      </c>
      <c r="E847" s="238">
        <v>2347.12</v>
      </c>
      <c r="F847" s="239">
        <v>2653</v>
      </c>
      <c r="G847" s="239">
        <v>2470</v>
      </c>
      <c r="H847" s="238">
        <v>2470.04</v>
      </c>
      <c r="I847" s="286">
        <f>H847/G847*100</f>
        <v>100.00161943319839</v>
      </c>
      <c r="J847" s="298">
        <f t="shared" si="69"/>
        <v>105.2370564777259</v>
      </c>
    </row>
    <row r="848" spans="1:10" ht="12.75" customHeight="1">
      <c r="A848" s="32"/>
      <c r="B848" s="33"/>
      <c r="C848" s="31"/>
      <c r="D848" s="127" t="s">
        <v>155</v>
      </c>
      <c r="E848" s="232">
        <f>E849+E850</f>
        <v>235558</v>
      </c>
      <c r="F848" s="233">
        <f>F849+F850</f>
        <v>195185</v>
      </c>
      <c r="G848" s="233">
        <f>G849+G850</f>
        <v>196567</v>
      </c>
      <c r="H848" s="232">
        <f>H849+H850</f>
        <v>193439</v>
      </c>
      <c r="I848" s="285">
        <f>H848/G848*100</f>
        <v>98.4086850793877</v>
      </c>
      <c r="J848" s="346">
        <f t="shared" si="69"/>
        <v>82.11947800541692</v>
      </c>
    </row>
    <row r="849" spans="1:10" ht="12.75" customHeight="1">
      <c r="A849" s="32"/>
      <c r="B849" s="33"/>
      <c r="C849" s="31"/>
      <c r="D849" s="107" t="s">
        <v>127</v>
      </c>
      <c r="E849" s="203">
        <v>0</v>
      </c>
      <c r="F849" s="204">
        <v>0</v>
      </c>
      <c r="G849" s="204">
        <v>0</v>
      </c>
      <c r="H849" s="203">
        <v>0</v>
      </c>
      <c r="I849" s="205">
        <v>0</v>
      </c>
      <c r="J849" s="347">
        <v>0</v>
      </c>
    </row>
    <row r="850" spans="1:10" ht="12.75" customHeight="1">
      <c r="A850" s="32"/>
      <c r="B850" s="33"/>
      <c r="C850" s="31"/>
      <c r="D850" s="107" t="s">
        <v>123</v>
      </c>
      <c r="E850" s="203">
        <f>SUM(E851:E853)</f>
        <v>235558</v>
      </c>
      <c r="F850" s="204">
        <f>SUM(F851:F853)</f>
        <v>195185</v>
      </c>
      <c r="G850" s="204">
        <f>SUM(G851:G853)</f>
        <v>196567</v>
      </c>
      <c r="H850" s="203">
        <f>SUM(H851:H853)</f>
        <v>193439</v>
      </c>
      <c r="I850" s="205">
        <f aca="true" t="shared" si="72" ref="I850:I861">H850/G850*100</f>
        <v>98.4086850793877</v>
      </c>
      <c r="J850" s="347">
        <f aca="true" t="shared" si="73" ref="J850:J863">H850/E850*100</f>
        <v>82.11947800541692</v>
      </c>
    </row>
    <row r="851" spans="1:10" ht="12.75" customHeight="1">
      <c r="A851" s="32"/>
      <c r="B851" s="33"/>
      <c r="C851" s="31"/>
      <c r="D851" s="129" t="s">
        <v>125</v>
      </c>
      <c r="E851" s="238">
        <v>56479.25</v>
      </c>
      <c r="F851" s="239">
        <v>62022</v>
      </c>
      <c r="G851" s="239">
        <v>58611</v>
      </c>
      <c r="H851" s="238">
        <v>58011.38</v>
      </c>
      <c r="I851" s="209">
        <f t="shared" si="72"/>
        <v>98.97694971933596</v>
      </c>
      <c r="J851" s="348">
        <f t="shared" si="73"/>
        <v>102.71273078165875</v>
      </c>
    </row>
    <row r="852" spans="1:10" ht="12.75" customHeight="1">
      <c r="A852" s="32"/>
      <c r="B852" s="33"/>
      <c r="C852" s="31"/>
      <c r="D852" s="129" t="s">
        <v>128</v>
      </c>
      <c r="E852" s="238">
        <v>173168.65</v>
      </c>
      <c r="F852" s="239">
        <v>128663</v>
      </c>
      <c r="G852" s="239">
        <v>135375</v>
      </c>
      <c r="H852" s="238">
        <v>132846.55</v>
      </c>
      <c r="I852" s="209">
        <f t="shared" si="72"/>
        <v>98.1322622345337</v>
      </c>
      <c r="J852" s="348">
        <f t="shared" si="73"/>
        <v>76.71512713184516</v>
      </c>
    </row>
    <row r="853" spans="1:10" ht="12.75" customHeight="1">
      <c r="A853" s="32"/>
      <c r="B853" s="33"/>
      <c r="C853" s="31"/>
      <c r="D853" s="129" t="s">
        <v>126</v>
      </c>
      <c r="E853" s="238">
        <v>5910.1</v>
      </c>
      <c r="F853" s="239">
        <v>4500</v>
      </c>
      <c r="G853" s="239">
        <v>2581</v>
      </c>
      <c r="H853" s="238">
        <v>2581.07</v>
      </c>
      <c r="I853" s="209">
        <f t="shared" si="72"/>
        <v>100.00271212708253</v>
      </c>
      <c r="J853" s="348">
        <f t="shared" si="73"/>
        <v>43.67218828784623</v>
      </c>
    </row>
    <row r="854" spans="1:14" s="3" customFormat="1" ht="12.75" customHeight="1">
      <c r="A854" s="19"/>
      <c r="B854" s="58">
        <v>85411</v>
      </c>
      <c r="C854" s="50"/>
      <c r="D854" s="51" t="s">
        <v>52</v>
      </c>
      <c r="E854" s="245">
        <f>E855+E856</f>
        <v>1250965</v>
      </c>
      <c r="F854" s="200">
        <f>F855</f>
        <v>1311184</v>
      </c>
      <c r="G854" s="200">
        <f>G855</f>
        <v>1269379</v>
      </c>
      <c r="H854" s="199">
        <f>H855</f>
        <v>1267893</v>
      </c>
      <c r="I854" s="283">
        <f t="shared" si="72"/>
        <v>99.88293488390781</v>
      </c>
      <c r="J854" s="349">
        <f t="shared" si="73"/>
        <v>101.35319533320278</v>
      </c>
      <c r="K854" s="22"/>
      <c r="L854" s="2"/>
      <c r="M854" s="2"/>
      <c r="N854" s="2"/>
    </row>
    <row r="855" spans="1:14" s="3" customFormat="1" ht="12.75" customHeight="1">
      <c r="A855" s="19"/>
      <c r="B855" s="28"/>
      <c r="C855" s="17"/>
      <c r="D855" s="127" t="s">
        <v>155</v>
      </c>
      <c r="E855" s="287">
        <f>E856+E857</f>
        <v>1250965</v>
      </c>
      <c r="F855" s="303">
        <f>F857+F856</f>
        <v>1311184</v>
      </c>
      <c r="G855" s="303">
        <f>G857</f>
        <v>1269379</v>
      </c>
      <c r="H855" s="302">
        <f>H857</f>
        <v>1267893</v>
      </c>
      <c r="I855" s="289">
        <f t="shared" si="72"/>
        <v>99.88293488390781</v>
      </c>
      <c r="J855" s="350">
        <f t="shared" si="73"/>
        <v>101.35319533320278</v>
      </c>
      <c r="K855" s="22"/>
      <c r="L855" s="2"/>
      <c r="M855" s="2"/>
      <c r="N855" s="2"/>
    </row>
    <row r="856" spans="1:14" s="3" customFormat="1" ht="12.75" customHeight="1">
      <c r="A856" s="19"/>
      <c r="B856" s="28"/>
      <c r="C856" s="17"/>
      <c r="D856" s="88" t="s">
        <v>127</v>
      </c>
      <c r="E856" s="245">
        <v>0</v>
      </c>
      <c r="F856" s="246">
        <v>0</v>
      </c>
      <c r="G856" s="246">
        <v>0</v>
      </c>
      <c r="H856" s="245">
        <v>0</v>
      </c>
      <c r="I856" s="283">
        <v>0</v>
      </c>
      <c r="J856" s="349">
        <v>0</v>
      </c>
      <c r="K856" s="22"/>
      <c r="L856" s="2"/>
      <c r="M856" s="2"/>
      <c r="N856" s="2"/>
    </row>
    <row r="857" spans="1:14" s="3" customFormat="1" ht="12.75" customHeight="1">
      <c r="A857" s="19"/>
      <c r="B857" s="28"/>
      <c r="C857" s="17"/>
      <c r="D857" s="88" t="s">
        <v>123</v>
      </c>
      <c r="E857" s="245">
        <f>SUM(E858:E860)</f>
        <v>1250965</v>
      </c>
      <c r="F857" s="246">
        <f>SUM(F858:F860)</f>
        <v>1311184</v>
      </c>
      <c r="G857" s="246">
        <f>SUM(G858:G860)</f>
        <v>1269379</v>
      </c>
      <c r="H857" s="245">
        <f>SUM(H858:H860)</f>
        <v>1267893</v>
      </c>
      <c r="I857" s="283">
        <f t="shared" si="72"/>
        <v>99.88293488390781</v>
      </c>
      <c r="J857" s="349">
        <f t="shared" si="73"/>
        <v>101.35319533320278</v>
      </c>
      <c r="K857" s="22"/>
      <c r="L857" s="2"/>
      <c r="M857" s="2"/>
      <c r="N857" s="2"/>
    </row>
    <row r="858" spans="1:14" s="3" customFormat="1" ht="12.75" customHeight="1">
      <c r="A858" s="19"/>
      <c r="B858" s="28"/>
      <c r="C858" s="17"/>
      <c r="D858" s="114" t="s">
        <v>125</v>
      </c>
      <c r="E858" s="248">
        <v>950136.06</v>
      </c>
      <c r="F858" s="249">
        <v>1014239</v>
      </c>
      <c r="G858" s="249">
        <v>959184</v>
      </c>
      <c r="H858" s="248">
        <v>958152.34</v>
      </c>
      <c r="I858" s="281">
        <f t="shared" si="72"/>
        <v>99.89244399406162</v>
      </c>
      <c r="J858" s="331">
        <f t="shared" si="73"/>
        <v>100.8436981120367</v>
      </c>
      <c r="K858" s="22"/>
      <c r="L858" s="2"/>
      <c r="M858" s="2"/>
      <c r="N858" s="2"/>
    </row>
    <row r="859" spans="1:14" s="3" customFormat="1" ht="12.75" customHeight="1">
      <c r="A859" s="19"/>
      <c r="B859" s="28"/>
      <c r="C859" s="17"/>
      <c r="D859" s="114" t="s">
        <v>128</v>
      </c>
      <c r="E859" s="248">
        <v>292976.99</v>
      </c>
      <c r="F859" s="249">
        <v>288945</v>
      </c>
      <c r="G859" s="249">
        <v>304428</v>
      </c>
      <c r="H859" s="248">
        <v>303973.86</v>
      </c>
      <c r="I859" s="281">
        <f t="shared" si="72"/>
        <v>99.85082186921045</v>
      </c>
      <c r="J859" s="331">
        <f t="shared" si="73"/>
        <v>103.75349272309747</v>
      </c>
      <c r="K859" s="22"/>
      <c r="L859" s="2"/>
      <c r="M859" s="2"/>
      <c r="N859" s="2"/>
    </row>
    <row r="860" spans="1:14" s="3" customFormat="1" ht="12.75" customHeight="1">
      <c r="A860" s="19"/>
      <c r="B860" s="28"/>
      <c r="C860" s="17"/>
      <c r="D860" s="114" t="s">
        <v>126</v>
      </c>
      <c r="E860" s="248">
        <v>7851.95</v>
      </c>
      <c r="F860" s="249">
        <v>8000</v>
      </c>
      <c r="G860" s="249">
        <v>5767</v>
      </c>
      <c r="H860" s="248">
        <v>5766.8</v>
      </c>
      <c r="I860" s="281">
        <f t="shared" si="72"/>
        <v>99.99653199237038</v>
      </c>
      <c r="J860" s="331">
        <f t="shared" si="73"/>
        <v>73.44417628741905</v>
      </c>
      <c r="K860" s="22"/>
      <c r="L860" s="2"/>
      <c r="M860" s="2"/>
      <c r="N860" s="2"/>
    </row>
    <row r="861" spans="1:10" ht="12.75" customHeight="1">
      <c r="A861" s="16"/>
      <c r="B861" s="58">
        <v>85415</v>
      </c>
      <c r="C861" s="50"/>
      <c r="D861" s="51" t="s">
        <v>53</v>
      </c>
      <c r="E861" s="199">
        <f>E862+E863</f>
        <v>58100</v>
      </c>
      <c r="F861" s="200">
        <f>F862+F863</f>
        <v>0</v>
      </c>
      <c r="G861" s="200">
        <f>G863</f>
        <v>88200</v>
      </c>
      <c r="H861" s="199">
        <f>H863</f>
        <v>88200</v>
      </c>
      <c r="I861" s="283">
        <f t="shared" si="72"/>
        <v>100</v>
      </c>
      <c r="J861" s="244">
        <f t="shared" si="73"/>
        <v>151.80722891566265</v>
      </c>
    </row>
    <row r="862" spans="1:10" ht="12.75" customHeight="1">
      <c r="A862" s="16"/>
      <c r="B862" s="52"/>
      <c r="C862" s="50"/>
      <c r="D862" s="88" t="s">
        <v>127</v>
      </c>
      <c r="E862" s="245">
        <v>0</v>
      </c>
      <c r="F862" s="246">
        <v>0</v>
      </c>
      <c r="G862" s="246">
        <v>0</v>
      </c>
      <c r="H862" s="245">
        <v>0</v>
      </c>
      <c r="I862" s="283">
        <v>0</v>
      </c>
      <c r="J862" s="244">
        <v>0</v>
      </c>
    </row>
    <row r="863" spans="1:10" ht="12.75" customHeight="1">
      <c r="A863" s="16"/>
      <c r="B863" s="52"/>
      <c r="C863" s="50"/>
      <c r="D863" s="88" t="s">
        <v>123</v>
      </c>
      <c r="E863" s="245">
        <f>SUM(E864:E866)</f>
        <v>58100</v>
      </c>
      <c r="F863" s="246">
        <f>SUM(F864:F866)</f>
        <v>0</v>
      </c>
      <c r="G863" s="246">
        <f>SUM(G864:G866)</f>
        <v>88200</v>
      </c>
      <c r="H863" s="245">
        <f>SUM(H864:H866)</f>
        <v>88200</v>
      </c>
      <c r="I863" s="283">
        <f>H863/G863*100</f>
        <v>100</v>
      </c>
      <c r="J863" s="244">
        <f t="shared" si="73"/>
        <v>151.80722891566265</v>
      </c>
    </row>
    <row r="864" spans="1:10" ht="12.75" customHeight="1">
      <c r="A864" s="16"/>
      <c r="B864" s="52"/>
      <c r="C864" s="50"/>
      <c r="D864" s="114" t="s">
        <v>125</v>
      </c>
      <c r="E864" s="248">
        <v>0</v>
      </c>
      <c r="F864" s="249">
        <v>0</v>
      </c>
      <c r="G864" s="249">
        <v>0</v>
      </c>
      <c r="H864" s="248">
        <v>0</v>
      </c>
      <c r="I864" s="281">
        <v>0</v>
      </c>
      <c r="J864" s="252">
        <v>0</v>
      </c>
    </row>
    <row r="865" spans="1:10" ht="12.75" customHeight="1">
      <c r="A865" s="16"/>
      <c r="B865" s="52"/>
      <c r="C865" s="50"/>
      <c r="D865" s="114" t="s">
        <v>128</v>
      </c>
      <c r="E865" s="248">
        <v>0</v>
      </c>
      <c r="F865" s="249">
        <v>0</v>
      </c>
      <c r="G865" s="249">
        <v>0</v>
      </c>
      <c r="H865" s="248">
        <v>0</v>
      </c>
      <c r="I865" s="281">
        <v>0</v>
      </c>
      <c r="J865" s="252">
        <v>0</v>
      </c>
    </row>
    <row r="866" spans="1:10" ht="12.75" customHeight="1">
      <c r="A866" s="16"/>
      <c r="B866" s="52"/>
      <c r="C866" s="50"/>
      <c r="D866" s="114" t="s">
        <v>126</v>
      </c>
      <c r="E866" s="248">
        <f>E872+E878+E884</f>
        <v>58100</v>
      </c>
      <c r="F866" s="249">
        <v>0</v>
      </c>
      <c r="G866" s="249">
        <f>G872+G878+G884</f>
        <v>88200</v>
      </c>
      <c r="H866" s="248">
        <f>H872+H878+H884</f>
        <v>88200</v>
      </c>
      <c r="I866" s="281">
        <f>H866/G866*100</f>
        <v>100</v>
      </c>
      <c r="J866" s="252">
        <f>H866/E866*100</f>
        <v>151.80722891566265</v>
      </c>
    </row>
    <row r="867" spans="1:10" ht="12.75" customHeight="1">
      <c r="A867" s="19"/>
      <c r="B867" s="24"/>
      <c r="C867" s="60"/>
      <c r="D867" s="127" t="s">
        <v>120</v>
      </c>
      <c r="E867" s="232">
        <f>E869</f>
        <v>16800</v>
      </c>
      <c r="F867" s="233">
        <f>F869</f>
        <v>0</v>
      </c>
      <c r="G867" s="233">
        <f>G869</f>
        <v>28000</v>
      </c>
      <c r="H867" s="232">
        <f>H869</f>
        <v>28000</v>
      </c>
      <c r="I867" s="285">
        <f>H867/G867*100</f>
        <v>100</v>
      </c>
      <c r="J867" s="235">
        <f>H867/E867*100</f>
        <v>166.66666666666669</v>
      </c>
    </row>
    <row r="868" spans="1:10" ht="12.75" customHeight="1">
      <c r="A868" s="19"/>
      <c r="B868" s="24"/>
      <c r="C868" s="60"/>
      <c r="D868" s="107" t="s">
        <v>127</v>
      </c>
      <c r="E868" s="203">
        <v>0</v>
      </c>
      <c r="F868" s="204">
        <v>0</v>
      </c>
      <c r="G868" s="204">
        <v>0</v>
      </c>
      <c r="H868" s="203">
        <v>0</v>
      </c>
      <c r="I868" s="205">
        <v>0</v>
      </c>
      <c r="J868" s="237">
        <v>0</v>
      </c>
    </row>
    <row r="869" spans="1:10" ht="12.75" customHeight="1">
      <c r="A869" s="19"/>
      <c r="B869" s="24"/>
      <c r="C869" s="60"/>
      <c r="D869" s="107" t="s">
        <v>123</v>
      </c>
      <c r="E869" s="203">
        <f>E872</f>
        <v>16800</v>
      </c>
      <c r="F869" s="204">
        <f>F872</f>
        <v>0</v>
      </c>
      <c r="G869" s="204">
        <f>G872</f>
        <v>28000</v>
      </c>
      <c r="H869" s="203">
        <f>H872</f>
        <v>28000</v>
      </c>
      <c r="I869" s="205">
        <f>H869/G869*100</f>
        <v>100</v>
      </c>
      <c r="J869" s="237">
        <f>H869/E869*100</f>
        <v>166.66666666666669</v>
      </c>
    </row>
    <row r="870" spans="1:10" ht="12.75" customHeight="1">
      <c r="A870" s="19"/>
      <c r="B870" s="24"/>
      <c r="C870" s="60"/>
      <c r="D870" s="129" t="s">
        <v>125</v>
      </c>
      <c r="E870" s="238">
        <v>0</v>
      </c>
      <c r="F870" s="239">
        <v>0</v>
      </c>
      <c r="G870" s="239">
        <v>0</v>
      </c>
      <c r="H870" s="238">
        <v>0</v>
      </c>
      <c r="I870" s="286">
        <v>0</v>
      </c>
      <c r="J870" s="241">
        <v>0</v>
      </c>
    </row>
    <row r="871" spans="1:10" ht="12.75" customHeight="1">
      <c r="A871" s="19"/>
      <c r="B871" s="24"/>
      <c r="C871" s="60"/>
      <c r="D871" s="129" t="s">
        <v>128</v>
      </c>
      <c r="E871" s="238">
        <v>0</v>
      </c>
      <c r="F871" s="239">
        <v>0</v>
      </c>
      <c r="G871" s="239">
        <v>0</v>
      </c>
      <c r="H871" s="238">
        <v>0</v>
      </c>
      <c r="I871" s="286">
        <v>0</v>
      </c>
      <c r="J871" s="241">
        <v>0</v>
      </c>
    </row>
    <row r="872" spans="1:10" ht="12.75" customHeight="1">
      <c r="A872" s="19"/>
      <c r="B872" s="24"/>
      <c r="C872" s="60"/>
      <c r="D872" s="129" t="s">
        <v>126</v>
      </c>
      <c r="E872" s="238">
        <v>16800</v>
      </c>
      <c r="F872" s="239">
        <v>0</v>
      </c>
      <c r="G872" s="239">
        <v>28000</v>
      </c>
      <c r="H872" s="238">
        <v>28000</v>
      </c>
      <c r="I872" s="286">
        <f>H872/G872*100</f>
        <v>100</v>
      </c>
      <c r="J872" s="241">
        <f>H872/E872*100</f>
        <v>166.66666666666669</v>
      </c>
    </row>
    <row r="873" spans="1:10" ht="12.75" customHeight="1">
      <c r="A873" s="32"/>
      <c r="B873" s="33"/>
      <c r="C873" s="31"/>
      <c r="D873" s="127" t="s">
        <v>79</v>
      </c>
      <c r="E873" s="232">
        <f>E875</f>
        <v>7000</v>
      </c>
      <c r="F873" s="233">
        <f>F875</f>
        <v>0</v>
      </c>
      <c r="G873" s="233">
        <f>G875</f>
        <v>24500</v>
      </c>
      <c r="H873" s="232">
        <f>H875</f>
        <v>24500</v>
      </c>
      <c r="I873" s="285">
        <f>H873/G873*100</f>
        <v>100</v>
      </c>
      <c r="J873" s="235">
        <f>H873/E873*100</f>
        <v>350</v>
      </c>
    </row>
    <row r="874" spans="1:10" ht="12.75" customHeight="1">
      <c r="A874" s="32"/>
      <c r="B874" s="33"/>
      <c r="C874" s="31"/>
      <c r="D874" s="107" t="s">
        <v>127</v>
      </c>
      <c r="E874" s="203">
        <v>0</v>
      </c>
      <c r="F874" s="204">
        <v>0</v>
      </c>
      <c r="G874" s="204">
        <v>0</v>
      </c>
      <c r="H874" s="203">
        <v>0</v>
      </c>
      <c r="I874" s="205">
        <v>0</v>
      </c>
      <c r="J874" s="237">
        <v>0</v>
      </c>
    </row>
    <row r="875" spans="1:10" ht="12.75" customHeight="1">
      <c r="A875" s="32"/>
      <c r="B875" s="33"/>
      <c r="C875" s="31"/>
      <c r="D875" s="107" t="s">
        <v>123</v>
      </c>
      <c r="E875" s="203">
        <f>E878</f>
        <v>7000</v>
      </c>
      <c r="F875" s="204">
        <f>F878</f>
        <v>0</v>
      </c>
      <c r="G875" s="204">
        <f>G878</f>
        <v>24500</v>
      </c>
      <c r="H875" s="203">
        <f>H878</f>
        <v>24500</v>
      </c>
      <c r="I875" s="205">
        <f>H875/G875*100</f>
        <v>100</v>
      </c>
      <c r="J875" s="237">
        <f>H875/E875*100</f>
        <v>350</v>
      </c>
    </row>
    <row r="876" spans="1:10" ht="12.75" customHeight="1">
      <c r="A876" s="32"/>
      <c r="B876" s="33"/>
      <c r="C876" s="31"/>
      <c r="D876" s="129" t="s">
        <v>125</v>
      </c>
      <c r="E876" s="238">
        <v>0</v>
      </c>
      <c r="F876" s="239">
        <v>0</v>
      </c>
      <c r="G876" s="239">
        <v>0</v>
      </c>
      <c r="H876" s="238">
        <v>0</v>
      </c>
      <c r="I876" s="286">
        <v>0</v>
      </c>
      <c r="J876" s="241">
        <v>0</v>
      </c>
    </row>
    <row r="877" spans="1:10" ht="12.75" customHeight="1">
      <c r="A877" s="32"/>
      <c r="B877" s="33"/>
      <c r="C877" s="31"/>
      <c r="D877" s="129" t="s">
        <v>128</v>
      </c>
      <c r="E877" s="238">
        <v>0</v>
      </c>
      <c r="F877" s="239">
        <v>0</v>
      </c>
      <c r="G877" s="239">
        <v>0</v>
      </c>
      <c r="H877" s="238">
        <v>0</v>
      </c>
      <c r="I877" s="286">
        <v>0</v>
      </c>
      <c r="J877" s="241">
        <v>0</v>
      </c>
    </row>
    <row r="878" spans="1:10" ht="12.75" customHeight="1">
      <c r="A878" s="32"/>
      <c r="B878" s="33"/>
      <c r="C878" s="31"/>
      <c r="D878" s="129" t="s">
        <v>126</v>
      </c>
      <c r="E878" s="238">
        <v>7000</v>
      </c>
      <c r="F878" s="239">
        <v>0</v>
      </c>
      <c r="G878" s="239">
        <v>24500</v>
      </c>
      <c r="H878" s="238">
        <v>24500</v>
      </c>
      <c r="I878" s="286">
        <f>H878/G878*100</f>
        <v>100</v>
      </c>
      <c r="J878" s="241">
        <f>H878/E878*100</f>
        <v>350</v>
      </c>
    </row>
    <row r="879" spans="1:10" ht="12.75" customHeight="1">
      <c r="A879" s="32"/>
      <c r="B879" s="33"/>
      <c r="C879" s="123"/>
      <c r="D879" s="131" t="s">
        <v>138</v>
      </c>
      <c r="E879" s="421">
        <f>E881</f>
        <v>34300</v>
      </c>
      <c r="F879" s="422">
        <f>F881</f>
        <v>0</v>
      </c>
      <c r="G879" s="422">
        <f>G881</f>
        <v>35700</v>
      </c>
      <c r="H879" s="421">
        <f>H881</f>
        <v>35700</v>
      </c>
      <c r="I879" s="423">
        <f>H879/G879*100</f>
        <v>100</v>
      </c>
      <c r="J879" s="424">
        <f>H879/E879*100</f>
        <v>104.08163265306123</v>
      </c>
    </row>
    <row r="880" spans="1:10" ht="12.75" customHeight="1">
      <c r="A880" s="32"/>
      <c r="B880" s="33"/>
      <c r="C880" s="31"/>
      <c r="D880" s="107" t="s">
        <v>127</v>
      </c>
      <c r="E880" s="203">
        <v>0</v>
      </c>
      <c r="F880" s="204">
        <v>0</v>
      </c>
      <c r="G880" s="204">
        <v>0</v>
      </c>
      <c r="H880" s="203">
        <v>0</v>
      </c>
      <c r="I880" s="205">
        <v>0</v>
      </c>
      <c r="J880" s="237">
        <v>0</v>
      </c>
    </row>
    <row r="881" spans="1:10" ht="12.75" customHeight="1">
      <c r="A881" s="32"/>
      <c r="B881" s="33"/>
      <c r="C881" s="31"/>
      <c r="D881" s="107" t="s">
        <v>123</v>
      </c>
      <c r="E881" s="203">
        <f>E884</f>
        <v>34300</v>
      </c>
      <c r="F881" s="204">
        <f>F884</f>
        <v>0</v>
      </c>
      <c r="G881" s="204">
        <f>G884</f>
        <v>35700</v>
      </c>
      <c r="H881" s="203">
        <f>H884</f>
        <v>35700</v>
      </c>
      <c r="I881" s="205">
        <f>H881/G881*100</f>
        <v>100</v>
      </c>
      <c r="J881" s="237">
        <f>H881/E881*100</f>
        <v>104.08163265306123</v>
      </c>
    </row>
    <row r="882" spans="1:10" ht="12.75" customHeight="1">
      <c r="A882" s="32"/>
      <c r="B882" s="33"/>
      <c r="C882" s="31"/>
      <c r="D882" s="129" t="s">
        <v>125</v>
      </c>
      <c r="E882" s="238">
        <v>0</v>
      </c>
      <c r="F882" s="239">
        <v>0</v>
      </c>
      <c r="G882" s="239">
        <v>0</v>
      </c>
      <c r="H882" s="238">
        <v>0</v>
      </c>
      <c r="I882" s="286">
        <v>0</v>
      </c>
      <c r="J882" s="241">
        <v>0</v>
      </c>
    </row>
    <row r="883" spans="1:10" ht="12.75" customHeight="1">
      <c r="A883" s="32"/>
      <c r="B883" s="33"/>
      <c r="C883" s="31"/>
      <c r="D883" s="129" t="s">
        <v>128</v>
      </c>
      <c r="E883" s="238">
        <v>0</v>
      </c>
      <c r="F883" s="239">
        <v>0</v>
      </c>
      <c r="G883" s="239">
        <v>0</v>
      </c>
      <c r="H883" s="238">
        <v>0</v>
      </c>
      <c r="I883" s="286">
        <v>0</v>
      </c>
      <c r="J883" s="241">
        <v>0</v>
      </c>
    </row>
    <row r="884" spans="1:10" ht="12.75" customHeight="1">
      <c r="A884" s="32"/>
      <c r="B884" s="123"/>
      <c r="C884" s="31"/>
      <c r="D884" s="129" t="s">
        <v>126</v>
      </c>
      <c r="E884" s="238">
        <v>34300</v>
      </c>
      <c r="F884" s="239">
        <v>0</v>
      </c>
      <c r="G884" s="239">
        <v>35700</v>
      </c>
      <c r="H884" s="238">
        <v>35700</v>
      </c>
      <c r="I884" s="286">
        <f>H884/G884*100</f>
        <v>100</v>
      </c>
      <c r="J884" s="241">
        <f>H884/E884*100</f>
        <v>104.08163265306123</v>
      </c>
    </row>
    <row r="885" spans="1:10" ht="12.75" customHeight="1">
      <c r="A885" s="32"/>
      <c r="B885" s="59">
        <v>85419</v>
      </c>
      <c r="C885" s="50"/>
      <c r="D885" s="54" t="s">
        <v>150</v>
      </c>
      <c r="E885" s="199">
        <f>E886</f>
        <v>650129.3</v>
      </c>
      <c r="F885" s="200">
        <f>F886</f>
        <v>650464</v>
      </c>
      <c r="G885" s="200">
        <f>G886</f>
        <v>614918</v>
      </c>
      <c r="H885" s="199">
        <f>H886</f>
        <v>614917.9400000001</v>
      </c>
      <c r="I885" s="205">
        <f>H885/G885*100</f>
        <v>99.99999024260147</v>
      </c>
      <c r="J885" s="237">
        <f aca="true" t="shared" si="74" ref="J885:J891">H885/E885*100</f>
        <v>94.58394507061904</v>
      </c>
    </row>
    <row r="886" spans="1:10" ht="12.75" customHeight="1">
      <c r="A886" s="32"/>
      <c r="B886" s="32"/>
      <c r="C886" s="31"/>
      <c r="D886" s="34" t="s">
        <v>152</v>
      </c>
      <c r="E886" s="287">
        <f>E888</f>
        <v>650129.3</v>
      </c>
      <c r="F886" s="288">
        <f>F888</f>
        <v>650464</v>
      </c>
      <c r="G886" s="288">
        <f>G888</f>
        <v>614918</v>
      </c>
      <c r="H886" s="287">
        <f>H888</f>
        <v>614917.9400000001</v>
      </c>
      <c r="I886" s="289">
        <f>H886/G886*100</f>
        <v>99.99999024260147</v>
      </c>
      <c r="J886" s="235">
        <f t="shared" si="74"/>
        <v>94.58394507061904</v>
      </c>
    </row>
    <row r="887" spans="1:10" ht="12.75" customHeight="1">
      <c r="A887" s="32"/>
      <c r="B887" s="32"/>
      <c r="C887" s="31"/>
      <c r="D887" s="88" t="s">
        <v>127</v>
      </c>
      <c r="E887" s="245">
        <v>0</v>
      </c>
      <c r="F887" s="246">
        <v>0</v>
      </c>
      <c r="G887" s="246">
        <v>0</v>
      </c>
      <c r="H887" s="245">
        <v>0</v>
      </c>
      <c r="I887" s="205">
        <v>0</v>
      </c>
      <c r="J887" s="237">
        <v>0</v>
      </c>
    </row>
    <row r="888" spans="1:10" ht="12.75" customHeight="1">
      <c r="A888" s="32"/>
      <c r="B888" s="32"/>
      <c r="C888" s="31"/>
      <c r="D888" s="88" t="s">
        <v>123</v>
      </c>
      <c r="E888" s="245">
        <f>SUM(E889:E891)</f>
        <v>650129.3</v>
      </c>
      <c r="F888" s="246">
        <f>SUM(F889:F891)</f>
        <v>650464</v>
      </c>
      <c r="G888" s="246">
        <f>SUM(G889:G891)</f>
        <v>614918</v>
      </c>
      <c r="H888" s="245">
        <f>SUM(H889:H891)</f>
        <v>614917.9400000001</v>
      </c>
      <c r="I888" s="205">
        <f>H888/G888*100</f>
        <v>99.99999024260147</v>
      </c>
      <c r="J888" s="237">
        <f t="shared" si="74"/>
        <v>94.58394507061904</v>
      </c>
    </row>
    <row r="889" spans="1:10" ht="12.75" customHeight="1">
      <c r="A889" s="32"/>
      <c r="B889" s="32"/>
      <c r="C889" s="31"/>
      <c r="D889" s="114" t="s">
        <v>125</v>
      </c>
      <c r="E889" s="238">
        <v>588077.76</v>
      </c>
      <c r="F889" s="239">
        <v>576801</v>
      </c>
      <c r="G889" s="239">
        <v>528731</v>
      </c>
      <c r="H889" s="238">
        <v>528730.38</v>
      </c>
      <c r="I889" s="286">
        <f>H889/G889*100</f>
        <v>99.99988273810312</v>
      </c>
      <c r="J889" s="241">
        <f t="shared" si="74"/>
        <v>89.90824274667351</v>
      </c>
    </row>
    <row r="890" spans="1:10" ht="12.75" customHeight="1">
      <c r="A890" s="32"/>
      <c r="B890" s="32"/>
      <c r="C890" s="31"/>
      <c r="D890" s="114" t="s">
        <v>128</v>
      </c>
      <c r="E890" s="238">
        <v>57670.67</v>
      </c>
      <c r="F890" s="239">
        <v>69009</v>
      </c>
      <c r="G890" s="239">
        <v>81695</v>
      </c>
      <c r="H890" s="238">
        <v>81695.18</v>
      </c>
      <c r="I890" s="286">
        <f>H890/G890*100</f>
        <v>100.00022033172165</v>
      </c>
      <c r="J890" s="290">
        <f t="shared" si="74"/>
        <v>141.65810801227033</v>
      </c>
    </row>
    <row r="891" spans="1:10" ht="12.75" customHeight="1">
      <c r="A891" s="125"/>
      <c r="B891" s="125"/>
      <c r="C891" s="31"/>
      <c r="D891" s="114" t="s">
        <v>126</v>
      </c>
      <c r="E891" s="238">
        <v>4380.87</v>
      </c>
      <c r="F891" s="239">
        <v>4654</v>
      </c>
      <c r="G891" s="239">
        <v>4492</v>
      </c>
      <c r="H891" s="238">
        <v>4492.38</v>
      </c>
      <c r="I891" s="286">
        <f>H891/G891*100</f>
        <v>100.00845948352628</v>
      </c>
      <c r="J891" s="241">
        <f t="shared" si="74"/>
        <v>102.54538482082327</v>
      </c>
    </row>
    <row r="892" spans="1:10" ht="12.75" customHeight="1">
      <c r="A892" s="124"/>
      <c r="B892" s="124"/>
      <c r="C892" s="124"/>
      <c r="D892" s="122"/>
      <c r="E892" s="443"/>
      <c r="F892" s="444"/>
      <c r="G892" s="444"/>
      <c r="H892" s="443"/>
      <c r="I892" s="488"/>
      <c r="J892" s="446"/>
    </row>
    <row r="893" spans="1:10" ht="12.75" customHeight="1">
      <c r="A893" s="124"/>
      <c r="B893" s="124"/>
      <c r="C893" s="124"/>
      <c r="D893" s="122"/>
      <c r="E893" s="443"/>
      <c r="F893" s="444"/>
      <c r="G893" s="444"/>
      <c r="H893" s="443"/>
      <c r="I893" s="488"/>
      <c r="J893" s="446"/>
    </row>
    <row r="894" spans="1:10" ht="12.75" customHeight="1">
      <c r="A894" s="124"/>
      <c r="B894" s="124"/>
      <c r="C894" s="124"/>
      <c r="D894" s="122"/>
      <c r="E894" s="448" t="s">
        <v>192</v>
      </c>
      <c r="F894" s="444"/>
      <c r="G894" s="444"/>
      <c r="H894" s="443"/>
      <c r="I894" s="488"/>
      <c r="J894" s="446"/>
    </row>
    <row r="895" spans="1:10" ht="12.75" customHeight="1">
      <c r="A895" s="124"/>
      <c r="B895" s="124"/>
      <c r="C895" s="124"/>
      <c r="D895" s="122"/>
      <c r="E895" s="443"/>
      <c r="F895" s="444"/>
      <c r="G895" s="444"/>
      <c r="H895" s="443"/>
      <c r="I895" s="488"/>
      <c r="J895" s="446"/>
    </row>
    <row r="896" spans="1:10" ht="12.75" customHeight="1">
      <c r="A896" s="70"/>
      <c r="B896" s="71"/>
      <c r="C896" s="70"/>
      <c r="D896" s="72"/>
      <c r="E896" s="75" t="s">
        <v>1</v>
      </c>
      <c r="F896" s="73" t="s">
        <v>61</v>
      </c>
      <c r="G896" s="74" t="s">
        <v>62</v>
      </c>
      <c r="H896" s="75" t="s">
        <v>1</v>
      </c>
      <c r="I896" s="38" t="s">
        <v>63</v>
      </c>
      <c r="J896" s="39"/>
    </row>
    <row r="897" spans="1:10" ht="12.75" customHeight="1">
      <c r="A897" s="76" t="s">
        <v>58</v>
      </c>
      <c r="B897" s="77" t="s">
        <v>59</v>
      </c>
      <c r="C897" s="76" t="s">
        <v>2</v>
      </c>
      <c r="D897" s="78" t="s">
        <v>60</v>
      </c>
      <c r="E897" s="81" t="s">
        <v>159</v>
      </c>
      <c r="F897" s="79" t="s">
        <v>64</v>
      </c>
      <c r="G897" s="80" t="s">
        <v>65</v>
      </c>
      <c r="H897" s="81" t="s">
        <v>181</v>
      </c>
      <c r="I897" s="40"/>
      <c r="J897" s="41"/>
    </row>
    <row r="898" spans="1:10" ht="12.75" customHeight="1">
      <c r="A898" s="82"/>
      <c r="B898" s="83"/>
      <c r="C898" s="82"/>
      <c r="D898" s="84"/>
      <c r="E898" s="87"/>
      <c r="F898" s="85" t="s">
        <v>180</v>
      </c>
      <c r="G898" s="86" t="s">
        <v>66</v>
      </c>
      <c r="H898" s="87"/>
      <c r="I898" s="44" t="s">
        <v>67</v>
      </c>
      <c r="J898" s="42" t="s">
        <v>68</v>
      </c>
    </row>
    <row r="899" spans="1:10" ht="12.75" customHeight="1">
      <c r="A899" s="146">
        <v>1</v>
      </c>
      <c r="B899" s="146">
        <v>2</v>
      </c>
      <c r="C899" s="146">
        <v>3</v>
      </c>
      <c r="D899" s="146">
        <v>4</v>
      </c>
      <c r="E899" s="147">
        <v>5</v>
      </c>
      <c r="F899" s="147">
        <v>6</v>
      </c>
      <c r="G899" s="147">
        <v>7</v>
      </c>
      <c r="H899" s="148">
        <v>8</v>
      </c>
      <c r="I899" s="149">
        <v>9</v>
      </c>
      <c r="J899" s="150">
        <v>10</v>
      </c>
    </row>
    <row r="900" spans="1:10" ht="12.75" customHeight="1">
      <c r="A900" s="19"/>
      <c r="B900" s="52">
        <v>85420</v>
      </c>
      <c r="C900" s="96"/>
      <c r="D900" s="112" t="s">
        <v>106</v>
      </c>
      <c r="E900" s="461">
        <f>E903</f>
        <v>3002138</v>
      </c>
      <c r="F900" s="392">
        <f>F903</f>
        <v>2738794</v>
      </c>
      <c r="G900" s="392">
        <f>G902+G903</f>
        <v>3320348</v>
      </c>
      <c r="H900" s="391">
        <f>H903</f>
        <v>3320341.8</v>
      </c>
      <c r="I900" s="525">
        <f>H900/G900*100</f>
        <v>99.99981327258467</v>
      </c>
      <c r="J900" s="526">
        <f>H900/E900*100</f>
        <v>110.59923960857228</v>
      </c>
    </row>
    <row r="901" spans="1:10" ht="12.75" customHeight="1">
      <c r="A901" s="19"/>
      <c r="B901" s="52"/>
      <c r="C901" s="50"/>
      <c r="D901" s="34" t="s">
        <v>107</v>
      </c>
      <c r="E901" s="199"/>
      <c r="F901" s="200"/>
      <c r="G901" s="200"/>
      <c r="H901" s="199"/>
      <c r="I901" s="283"/>
      <c r="J901" s="244"/>
    </row>
    <row r="902" spans="1:10" ht="12.75" customHeight="1">
      <c r="A902" s="19"/>
      <c r="B902" s="52"/>
      <c r="C902" s="50"/>
      <c r="D902" s="88" t="s">
        <v>127</v>
      </c>
      <c r="E902" s="245">
        <v>0</v>
      </c>
      <c r="F902" s="246">
        <v>0</v>
      </c>
      <c r="G902" s="246">
        <v>0</v>
      </c>
      <c r="H902" s="245">
        <v>0</v>
      </c>
      <c r="I902" s="283">
        <v>0</v>
      </c>
      <c r="J902" s="244">
        <v>0</v>
      </c>
    </row>
    <row r="903" spans="1:10" ht="12.75" customHeight="1">
      <c r="A903" s="19"/>
      <c r="B903" s="52"/>
      <c r="C903" s="50"/>
      <c r="D903" s="88" t="s">
        <v>123</v>
      </c>
      <c r="E903" s="245">
        <f>E904</f>
        <v>3002138</v>
      </c>
      <c r="F903" s="246">
        <f>F904</f>
        <v>2738794</v>
      </c>
      <c r="G903" s="246">
        <f>G904</f>
        <v>3320348</v>
      </c>
      <c r="H903" s="245">
        <f>H904</f>
        <v>3320341.8</v>
      </c>
      <c r="I903" s="283">
        <f>H903/G903*100</f>
        <v>99.99981327258467</v>
      </c>
      <c r="J903" s="244">
        <f>H903/E903*100</f>
        <v>110.59923960857228</v>
      </c>
    </row>
    <row r="904" spans="1:10" ht="12.75" customHeight="1">
      <c r="A904" s="19"/>
      <c r="B904" s="96"/>
      <c r="C904" s="50"/>
      <c r="D904" s="114" t="s">
        <v>129</v>
      </c>
      <c r="E904" s="284">
        <v>3002138</v>
      </c>
      <c r="F904" s="249">
        <v>2738794</v>
      </c>
      <c r="G904" s="249">
        <v>3320348</v>
      </c>
      <c r="H904" s="248">
        <v>3320341.8</v>
      </c>
      <c r="I904" s="295">
        <f>H904/G904*100</f>
        <v>99.99981327258467</v>
      </c>
      <c r="J904" s="296">
        <f>H904/E904*100</f>
        <v>110.59923960857228</v>
      </c>
    </row>
    <row r="905" spans="1:10" ht="12.75" customHeight="1">
      <c r="A905" s="16"/>
      <c r="B905" s="58">
        <v>85446</v>
      </c>
      <c r="C905" s="50"/>
      <c r="D905" s="51" t="s">
        <v>54</v>
      </c>
      <c r="E905" s="199">
        <f>E907</f>
        <v>4105</v>
      </c>
      <c r="F905" s="200">
        <f>F907</f>
        <v>5534</v>
      </c>
      <c r="G905" s="200">
        <f>G907</f>
        <v>5534</v>
      </c>
      <c r="H905" s="199">
        <f>H907</f>
        <v>4504.14</v>
      </c>
      <c r="I905" s="283">
        <f>H905/G905*100</f>
        <v>81.3903144199494</v>
      </c>
      <c r="J905" s="244">
        <f>H905/E905*100</f>
        <v>109.72326431181487</v>
      </c>
    </row>
    <row r="906" spans="1:10" ht="12.75" customHeight="1">
      <c r="A906" s="16"/>
      <c r="B906" s="52"/>
      <c r="C906" s="50"/>
      <c r="D906" s="88" t="s">
        <v>127</v>
      </c>
      <c r="E906" s="245">
        <v>0</v>
      </c>
      <c r="F906" s="246">
        <v>0</v>
      </c>
      <c r="G906" s="246">
        <v>0</v>
      </c>
      <c r="H906" s="245">
        <v>0</v>
      </c>
      <c r="I906" s="283">
        <v>0</v>
      </c>
      <c r="J906" s="244">
        <v>0</v>
      </c>
    </row>
    <row r="907" spans="1:10" ht="12.75" customHeight="1">
      <c r="A907" s="16"/>
      <c r="B907" s="52"/>
      <c r="C907" s="50"/>
      <c r="D907" s="88" t="s">
        <v>123</v>
      </c>
      <c r="E907" s="245">
        <f>SUM(E908:E910)</f>
        <v>4105</v>
      </c>
      <c r="F907" s="246">
        <f>F909</f>
        <v>5534</v>
      </c>
      <c r="G907" s="246">
        <f>G909</f>
        <v>5534</v>
      </c>
      <c r="H907" s="245">
        <f>H909</f>
        <v>4504.14</v>
      </c>
      <c r="I907" s="283">
        <f>H907/G907*100</f>
        <v>81.3903144199494</v>
      </c>
      <c r="J907" s="244">
        <f>H907/E907*100</f>
        <v>109.72326431181487</v>
      </c>
    </row>
    <row r="908" spans="1:10" ht="12.75" customHeight="1">
      <c r="A908" s="16"/>
      <c r="B908" s="52"/>
      <c r="C908" s="50"/>
      <c r="D908" s="56" t="s">
        <v>125</v>
      </c>
      <c r="E908" s="291">
        <v>0</v>
      </c>
      <c r="F908" s="292">
        <v>0</v>
      </c>
      <c r="G908" s="292">
        <v>0</v>
      </c>
      <c r="H908" s="291">
        <v>0</v>
      </c>
      <c r="I908" s="293">
        <v>0</v>
      </c>
      <c r="J908" s="294">
        <v>0</v>
      </c>
    </row>
    <row r="909" spans="1:10" ht="12.75" customHeight="1">
      <c r="A909" s="16"/>
      <c r="B909" s="52"/>
      <c r="C909" s="50"/>
      <c r="D909" s="56" t="s">
        <v>128</v>
      </c>
      <c r="E909" s="291">
        <f>E915+E920+E925+E930</f>
        <v>4105</v>
      </c>
      <c r="F909" s="292">
        <f>F915+F920+F925+F930</f>
        <v>5534</v>
      </c>
      <c r="G909" s="292">
        <f>G915+G920+G925+G930</f>
        <v>5534</v>
      </c>
      <c r="H909" s="291">
        <f>H915+H920+H925+H930</f>
        <v>4504.14</v>
      </c>
      <c r="I909" s="293">
        <f>H909/G909*100</f>
        <v>81.3903144199494</v>
      </c>
      <c r="J909" s="294">
        <f>H909/E909*100</f>
        <v>109.72326431181487</v>
      </c>
    </row>
    <row r="910" spans="1:10" ht="12.75" customHeight="1">
      <c r="A910" s="16"/>
      <c r="B910" s="52"/>
      <c r="C910" s="50"/>
      <c r="D910" s="56" t="s">
        <v>126</v>
      </c>
      <c r="E910" s="291">
        <v>0</v>
      </c>
      <c r="F910" s="292">
        <v>0</v>
      </c>
      <c r="G910" s="292">
        <v>0</v>
      </c>
      <c r="H910" s="291">
        <v>0</v>
      </c>
      <c r="I910" s="293">
        <v>0</v>
      </c>
      <c r="J910" s="294">
        <v>0</v>
      </c>
    </row>
    <row r="911" spans="1:10" ht="12.75" customHeight="1">
      <c r="A911" s="32"/>
      <c r="B911" s="33"/>
      <c r="C911" s="31"/>
      <c r="D911" s="127" t="s">
        <v>88</v>
      </c>
      <c r="E911" s="232">
        <f>E912+E913</f>
        <v>1992</v>
      </c>
      <c r="F911" s="233">
        <f>F913</f>
        <v>2119</v>
      </c>
      <c r="G911" s="233">
        <f>G913</f>
        <v>2119</v>
      </c>
      <c r="H911" s="232">
        <f>H915</f>
        <v>1924.94</v>
      </c>
      <c r="I911" s="285">
        <f>H911/G911*100</f>
        <v>90.84190655969797</v>
      </c>
      <c r="J911" s="235">
        <f>H911/E911*100</f>
        <v>96.63353413654619</v>
      </c>
    </row>
    <row r="912" spans="1:10" ht="12.75" customHeight="1">
      <c r="A912" s="32"/>
      <c r="B912" s="33"/>
      <c r="C912" s="31"/>
      <c r="D912" s="107" t="s">
        <v>127</v>
      </c>
      <c r="E912" s="203">
        <v>0</v>
      </c>
      <c r="F912" s="204">
        <v>0</v>
      </c>
      <c r="G912" s="204">
        <v>0</v>
      </c>
      <c r="H912" s="203">
        <v>0</v>
      </c>
      <c r="I912" s="205">
        <v>0</v>
      </c>
      <c r="J912" s="237">
        <v>0</v>
      </c>
    </row>
    <row r="913" spans="1:10" ht="12.75" customHeight="1">
      <c r="A913" s="32"/>
      <c r="B913" s="33"/>
      <c r="C913" s="31"/>
      <c r="D913" s="107" t="s">
        <v>123</v>
      </c>
      <c r="E913" s="203">
        <f>SUM(E914:E915)</f>
        <v>1992</v>
      </c>
      <c r="F913" s="204">
        <f>F915</f>
        <v>2119</v>
      </c>
      <c r="G913" s="204">
        <f>G915</f>
        <v>2119</v>
      </c>
      <c r="H913" s="203">
        <f>H915</f>
        <v>1924.94</v>
      </c>
      <c r="I913" s="205">
        <f>H913/G913*100</f>
        <v>90.84190655969797</v>
      </c>
      <c r="J913" s="237">
        <f aca="true" t="shared" si="75" ref="J913:J920">H913/E913*100</f>
        <v>96.63353413654619</v>
      </c>
    </row>
    <row r="914" spans="1:10" ht="12.75" customHeight="1">
      <c r="A914" s="32"/>
      <c r="B914" s="33"/>
      <c r="C914" s="31"/>
      <c r="D914" s="129" t="s">
        <v>125</v>
      </c>
      <c r="E914" s="238">
        <v>0</v>
      </c>
      <c r="F914" s="239">
        <v>0</v>
      </c>
      <c r="G914" s="239">
        <v>0</v>
      </c>
      <c r="H914" s="238">
        <v>0</v>
      </c>
      <c r="I914" s="286">
        <v>0</v>
      </c>
      <c r="J914" s="241">
        <v>0</v>
      </c>
    </row>
    <row r="915" spans="1:10" ht="12.75" customHeight="1">
      <c r="A915" s="32"/>
      <c r="B915" s="33"/>
      <c r="C915" s="31"/>
      <c r="D915" s="129" t="s">
        <v>128</v>
      </c>
      <c r="E915" s="238">
        <v>1992</v>
      </c>
      <c r="F915" s="239">
        <v>2119</v>
      </c>
      <c r="G915" s="239">
        <v>2119</v>
      </c>
      <c r="H915" s="238">
        <v>1924.94</v>
      </c>
      <c r="I915" s="286">
        <f>H915/G915*100</f>
        <v>90.84190655969797</v>
      </c>
      <c r="J915" s="241">
        <f t="shared" si="75"/>
        <v>96.63353413654619</v>
      </c>
    </row>
    <row r="916" spans="1:10" ht="12.75" customHeight="1">
      <c r="A916" s="32"/>
      <c r="B916" s="33"/>
      <c r="C916" s="31"/>
      <c r="D916" s="127" t="s">
        <v>71</v>
      </c>
      <c r="E916" s="232">
        <f>E918</f>
        <v>2113</v>
      </c>
      <c r="F916" s="233">
        <f>F918</f>
        <v>1794</v>
      </c>
      <c r="G916" s="233">
        <f>G918</f>
        <v>1794</v>
      </c>
      <c r="H916" s="232">
        <f>H918</f>
        <v>1788.2</v>
      </c>
      <c r="I916" s="285">
        <f>H916/G916*100</f>
        <v>99.67670011148272</v>
      </c>
      <c r="J916" s="235">
        <f t="shared" si="75"/>
        <v>84.62849029815428</v>
      </c>
    </row>
    <row r="917" spans="1:10" ht="12.75" customHeight="1">
      <c r="A917" s="32"/>
      <c r="B917" s="33"/>
      <c r="C917" s="31"/>
      <c r="D917" s="107" t="s">
        <v>127</v>
      </c>
      <c r="E917" s="203">
        <v>0</v>
      </c>
      <c r="F917" s="204">
        <v>0</v>
      </c>
      <c r="G917" s="204">
        <v>0</v>
      </c>
      <c r="H917" s="203">
        <v>0</v>
      </c>
      <c r="I917" s="205">
        <v>0</v>
      </c>
      <c r="J917" s="237">
        <v>0</v>
      </c>
    </row>
    <row r="918" spans="1:10" ht="12.75" customHeight="1">
      <c r="A918" s="32"/>
      <c r="B918" s="33"/>
      <c r="C918" s="31"/>
      <c r="D918" s="107" t="s">
        <v>123</v>
      </c>
      <c r="E918" s="203">
        <f>E920</f>
        <v>2113</v>
      </c>
      <c r="F918" s="204">
        <f>F920</f>
        <v>1794</v>
      </c>
      <c r="G918" s="204">
        <f>G920</f>
        <v>1794</v>
      </c>
      <c r="H918" s="203">
        <f>H920</f>
        <v>1788.2</v>
      </c>
      <c r="I918" s="205">
        <f>H918/G918*100</f>
        <v>99.67670011148272</v>
      </c>
      <c r="J918" s="237">
        <f t="shared" si="75"/>
        <v>84.62849029815428</v>
      </c>
    </row>
    <row r="919" spans="1:10" ht="12.75" customHeight="1">
      <c r="A919" s="32"/>
      <c r="B919" s="33"/>
      <c r="C919" s="31"/>
      <c r="D919" s="129" t="s">
        <v>125</v>
      </c>
      <c r="E919" s="238">
        <v>0</v>
      </c>
      <c r="F919" s="239">
        <v>0</v>
      </c>
      <c r="G919" s="239">
        <v>0</v>
      </c>
      <c r="H919" s="238">
        <v>0</v>
      </c>
      <c r="I919" s="286">
        <v>0</v>
      </c>
      <c r="J919" s="241">
        <v>0</v>
      </c>
    </row>
    <row r="920" spans="1:10" ht="12.75" customHeight="1">
      <c r="A920" s="32"/>
      <c r="B920" s="33"/>
      <c r="C920" s="31"/>
      <c r="D920" s="129" t="s">
        <v>128</v>
      </c>
      <c r="E920" s="238">
        <v>2113</v>
      </c>
      <c r="F920" s="239">
        <v>1794</v>
      </c>
      <c r="G920" s="239">
        <v>1794</v>
      </c>
      <c r="H920" s="238">
        <v>1788.2</v>
      </c>
      <c r="I920" s="286">
        <f>H920/G920*100</f>
        <v>99.67670011148272</v>
      </c>
      <c r="J920" s="241">
        <f t="shared" si="75"/>
        <v>84.62849029815428</v>
      </c>
    </row>
    <row r="921" spans="1:10" ht="12.75" customHeight="1">
      <c r="A921" s="19"/>
      <c r="B921" s="24"/>
      <c r="C921" s="20"/>
      <c r="D921" s="127" t="s">
        <v>155</v>
      </c>
      <c r="E921" s="232">
        <f>E923</f>
        <v>0</v>
      </c>
      <c r="F921" s="233">
        <f>F923</f>
        <v>791</v>
      </c>
      <c r="G921" s="233">
        <f>G923</f>
        <v>791</v>
      </c>
      <c r="H921" s="232">
        <f>H923</f>
        <v>791</v>
      </c>
      <c r="I921" s="537">
        <f aca="true" t="shared" si="76" ref="I921:I930">H921/G921*100</f>
        <v>100</v>
      </c>
      <c r="J921" s="235">
        <v>0</v>
      </c>
    </row>
    <row r="922" spans="1:10" ht="12.75" customHeight="1">
      <c r="A922" s="19"/>
      <c r="B922" s="24"/>
      <c r="C922" s="20"/>
      <c r="D922" s="107" t="s">
        <v>127</v>
      </c>
      <c r="E922" s="203">
        <v>0</v>
      </c>
      <c r="F922" s="204">
        <v>0</v>
      </c>
      <c r="G922" s="204">
        <v>0</v>
      </c>
      <c r="H922" s="203">
        <v>0</v>
      </c>
      <c r="I922" s="315">
        <v>0</v>
      </c>
      <c r="J922" s="237">
        <v>0</v>
      </c>
    </row>
    <row r="923" spans="1:10" ht="12.75" customHeight="1">
      <c r="A923" s="19"/>
      <c r="B923" s="24"/>
      <c r="C923" s="20"/>
      <c r="D923" s="107" t="s">
        <v>123</v>
      </c>
      <c r="E923" s="203">
        <f>E925</f>
        <v>0</v>
      </c>
      <c r="F923" s="204">
        <f>F925</f>
        <v>791</v>
      </c>
      <c r="G923" s="204">
        <f>G925</f>
        <v>791</v>
      </c>
      <c r="H923" s="203">
        <f>H925</f>
        <v>791</v>
      </c>
      <c r="I923" s="315">
        <f t="shared" si="76"/>
        <v>100</v>
      </c>
      <c r="J923" s="237">
        <v>0</v>
      </c>
    </row>
    <row r="924" spans="1:10" ht="12.75" customHeight="1">
      <c r="A924" s="19"/>
      <c r="B924" s="24"/>
      <c r="C924" s="20"/>
      <c r="D924" s="129" t="s">
        <v>125</v>
      </c>
      <c r="E924" s="238">
        <v>0</v>
      </c>
      <c r="F924" s="239">
        <v>0</v>
      </c>
      <c r="G924" s="239">
        <v>0</v>
      </c>
      <c r="H924" s="238">
        <v>0</v>
      </c>
      <c r="I924" s="286">
        <v>0</v>
      </c>
      <c r="J924" s="241">
        <v>0</v>
      </c>
    </row>
    <row r="925" spans="1:10" ht="12.75" customHeight="1">
      <c r="A925" s="19"/>
      <c r="B925" s="24"/>
      <c r="C925" s="20"/>
      <c r="D925" s="129" t="s">
        <v>128</v>
      </c>
      <c r="E925" s="238">
        <v>0</v>
      </c>
      <c r="F925" s="239">
        <v>791</v>
      </c>
      <c r="G925" s="239">
        <v>791</v>
      </c>
      <c r="H925" s="238">
        <v>791</v>
      </c>
      <c r="I925" s="286">
        <f t="shared" si="76"/>
        <v>100</v>
      </c>
      <c r="J925" s="241">
        <v>0</v>
      </c>
    </row>
    <row r="926" spans="1:10" ht="12.75" customHeight="1">
      <c r="A926" s="19"/>
      <c r="B926" s="24"/>
      <c r="C926" s="20"/>
      <c r="D926" s="127" t="s">
        <v>75</v>
      </c>
      <c r="E926" s="232">
        <f>E927+E928</f>
        <v>0</v>
      </c>
      <c r="F926" s="233">
        <f>F928</f>
        <v>830</v>
      </c>
      <c r="G926" s="233">
        <f>G928</f>
        <v>830</v>
      </c>
      <c r="H926" s="232">
        <v>0</v>
      </c>
      <c r="I926" s="537">
        <f t="shared" si="76"/>
        <v>0</v>
      </c>
      <c r="J926" s="235">
        <v>0</v>
      </c>
    </row>
    <row r="927" spans="1:10" ht="12.75" customHeight="1">
      <c r="A927" s="19"/>
      <c r="B927" s="24"/>
      <c r="C927" s="20"/>
      <c r="D927" s="107" t="s">
        <v>127</v>
      </c>
      <c r="E927" s="203">
        <v>0</v>
      </c>
      <c r="F927" s="204">
        <v>0</v>
      </c>
      <c r="G927" s="204">
        <v>0</v>
      </c>
      <c r="H927" s="203">
        <v>0</v>
      </c>
      <c r="I927" s="315">
        <v>0</v>
      </c>
      <c r="J927" s="237">
        <v>0</v>
      </c>
    </row>
    <row r="928" spans="1:10" ht="12.75" customHeight="1">
      <c r="A928" s="19"/>
      <c r="B928" s="24"/>
      <c r="C928" s="20"/>
      <c r="D928" s="107" t="s">
        <v>123</v>
      </c>
      <c r="E928" s="203">
        <v>0</v>
      </c>
      <c r="F928" s="204">
        <f>F930</f>
        <v>830</v>
      </c>
      <c r="G928" s="204">
        <f>G930</f>
        <v>830</v>
      </c>
      <c r="H928" s="203">
        <v>0</v>
      </c>
      <c r="I928" s="315">
        <f t="shared" si="76"/>
        <v>0</v>
      </c>
      <c r="J928" s="237">
        <v>0</v>
      </c>
    </row>
    <row r="929" spans="1:10" ht="12.75" customHeight="1">
      <c r="A929" s="19"/>
      <c r="B929" s="24"/>
      <c r="C929" s="20"/>
      <c r="D929" s="129" t="s">
        <v>125</v>
      </c>
      <c r="E929" s="238">
        <v>0</v>
      </c>
      <c r="F929" s="239">
        <v>0</v>
      </c>
      <c r="G929" s="239">
        <v>0</v>
      </c>
      <c r="H929" s="238">
        <v>0</v>
      </c>
      <c r="I929" s="286">
        <v>0</v>
      </c>
      <c r="J929" s="241">
        <v>0</v>
      </c>
    </row>
    <row r="930" spans="1:10" ht="12.75" customHeight="1">
      <c r="A930" s="19"/>
      <c r="B930" s="24"/>
      <c r="C930" s="20"/>
      <c r="D930" s="129" t="s">
        <v>128</v>
      </c>
      <c r="E930" s="238">
        <v>0</v>
      </c>
      <c r="F930" s="239">
        <v>830</v>
      </c>
      <c r="G930" s="239">
        <v>830</v>
      </c>
      <c r="H930" s="238">
        <v>0</v>
      </c>
      <c r="I930" s="286">
        <f t="shared" si="76"/>
        <v>0</v>
      </c>
      <c r="J930" s="241">
        <v>0</v>
      </c>
    </row>
    <row r="931" spans="1:10" ht="12.75" customHeight="1">
      <c r="A931" s="18"/>
      <c r="B931" s="59">
        <v>85495</v>
      </c>
      <c r="C931" s="50"/>
      <c r="D931" s="51" t="s">
        <v>20</v>
      </c>
      <c r="E931" s="199">
        <f>E933</f>
        <v>14913</v>
      </c>
      <c r="F931" s="200">
        <f>F933</f>
        <v>405388</v>
      </c>
      <c r="G931" s="200">
        <f>G933</f>
        <v>15345</v>
      </c>
      <c r="H931" s="199">
        <f>H933</f>
        <v>14988</v>
      </c>
      <c r="I931" s="283">
        <f>H931/G931*100</f>
        <v>97.67350928641251</v>
      </c>
      <c r="J931" s="244">
        <f>H931/E931*100</f>
        <v>100.50291691812512</v>
      </c>
    </row>
    <row r="932" spans="1:10" ht="12.75" customHeight="1">
      <c r="A932" s="18"/>
      <c r="B932" s="57"/>
      <c r="C932" s="50"/>
      <c r="D932" s="88" t="s">
        <v>127</v>
      </c>
      <c r="E932" s="245">
        <v>0</v>
      </c>
      <c r="F932" s="246">
        <v>0</v>
      </c>
      <c r="G932" s="246">
        <v>0</v>
      </c>
      <c r="H932" s="245">
        <v>0</v>
      </c>
      <c r="I932" s="283">
        <v>0</v>
      </c>
      <c r="J932" s="244">
        <v>0</v>
      </c>
    </row>
    <row r="933" spans="1:10" ht="12.75" customHeight="1">
      <c r="A933" s="18"/>
      <c r="B933" s="57"/>
      <c r="C933" s="50"/>
      <c r="D933" s="88" t="s">
        <v>123</v>
      </c>
      <c r="E933" s="245">
        <f>SUM(E934:E936)</f>
        <v>14913</v>
      </c>
      <c r="F933" s="246">
        <f>SUM(F934:F936)</f>
        <v>405388</v>
      </c>
      <c r="G933" s="246">
        <f>SUM(G934:G936)</f>
        <v>15345</v>
      </c>
      <c r="H933" s="245">
        <f>SUM(H934:H936)</f>
        <v>14988</v>
      </c>
      <c r="I933" s="283">
        <f>H933/G933*100</f>
        <v>97.67350928641251</v>
      </c>
      <c r="J933" s="244">
        <f>H933/E933*100</f>
        <v>100.50291691812512</v>
      </c>
    </row>
    <row r="934" spans="1:10" ht="12.75" customHeight="1">
      <c r="A934" s="18"/>
      <c r="B934" s="57"/>
      <c r="C934" s="50"/>
      <c r="D934" s="114" t="s">
        <v>125</v>
      </c>
      <c r="E934" s="248">
        <v>0</v>
      </c>
      <c r="F934" s="249">
        <v>0</v>
      </c>
      <c r="G934" s="249">
        <v>0</v>
      </c>
      <c r="H934" s="248">
        <v>0</v>
      </c>
      <c r="I934" s="281">
        <v>0</v>
      </c>
      <c r="J934" s="252">
        <v>0</v>
      </c>
    </row>
    <row r="935" spans="1:10" ht="12.75" customHeight="1">
      <c r="A935" s="18"/>
      <c r="B935" s="57"/>
      <c r="C935" s="50"/>
      <c r="D935" s="114" t="s">
        <v>128</v>
      </c>
      <c r="E935" s="248">
        <f>E941+E947+E953+E968+E974</f>
        <v>14913</v>
      </c>
      <c r="F935" s="249">
        <f>F941+F947+F953+F968+F974</f>
        <v>342388</v>
      </c>
      <c r="G935" s="249">
        <f>G941+G947+G953+G968+G974</f>
        <v>15345</v>
      </c>
      <c r="H935" s="248">
        <f>H941+H947+H953+H968+H974</f>
        <v>14988</v>
      </c>
      <c r="I935" s="281">
        <f>H935/G935*100</f>
        <v>97.67350928641251</v>
      </c>
      <c r="J935" s="252">
        <f>H935/E935*100</f>
        <v>100.50291691812512</v>
      </c>
    </row>
    <row r="936" spans="1:10" ht="12.75" customHeight="1">
      <c r="A936" s="18"/>
      <c r="B936" s="57"/>
      <c r="C936" s="50"/>
      <c r="D936" s="114" t="s">
        <v>126</v>
      </c>
      <c r="E936" s="248">
        <v>0</v>
      </c>
      <c r="F936" s="249">
        <f>F975</f>
        <v>63000</v>
      </c>
      <c r="G936" s="249">
        <v>0</v>
      </c>
      <c r="H936" s="248">
        <v>0</v>
      </c>
      <c r="I936" s="281">
        <v>0</v>
      </c>
      <c r="J936" s="252">
        <v>0</v>
      </c>
    </row>
    <row r="937" spans="1:10" ht="12.75" customHeight="1">
      <c r="A937" s="18"/>
      <c r="B937" s="32"/>
      <c r="C937" s="31"/>
      <c r="D937" s="127" t="s">
        <v>88</v>
      </c>
      <c r="E937" s="232">
        <f>E938+E939</f>
        <v>2877</v>
      </c>
      <c r="F937" s="233">
        <f>F939</f>
        <v>2877</v>
      </c>
      <c r="G937" s="233">
        <f>G939</f>
        <v>2877</v>
      </c>
      <c r="H937" s="232">
        <f>H939</f>
        <v>2877</v>
      </c>
      <c r="I937" s="285">
        <f>H937/G937*100</f>
        <v>100</v>
      </c>
      <c r="J937" s="235">
        <f>H937/E937*100</f>
        <v>100</v>
      </c>
    </row>
    <row r="938" spans="1:10" ht="12.75" customHeight="1">
      <c r="A938" s="18"/>
      <c r="B938" s="32"/>
      <c r="C938" s="31"/>
      <c r="D938" s="107" t="s">
        <v>127</v>
      </c>
      <c r="E938" s="203">
        <v>0</v>
      </c>
      <c r="F938" s="204">
        <v>0</v>
      </c>
      <c r="G938" s="204">
        <v>0</v>
      </c>
      <c r="H938" s="203">
        <v>0</v>
      </c>
      <c r="I938" s="205">
        <v>0</v>
      </c>
      <c r="J938" s="237">
        <v>0</v>
      </c>
    </row>
    <row r="939" spans="1:10" ht="12.75" customHeight="1">
      <c r="A939" s="18"/>
      <c r="B939" s="32"/>
      <c r="C939" s="31"/>
      <c r="D939" s="107" t="s">
        <v>123</v>
      </c>
      <c r="E939" s="203">
        <f>E941</f>
        <v>2877</v>
      </c>
      <c r="F939" s="204">
        <f>F941</f>
        <v>2877</v>
      </c>
      <c r="G939" s="204">
        <f>G941</f>
        <v>2877</v>
      </c>
      <c r="H939" s="203">
        <f>H941</f>
        <v>2877</v>
      </c>
      <c r="I939" s="205">
        <f>H939/G939*100</f>
        <v>100</v>
      </c>
      <c r="J939" s="237">
        <f>H939/E939*100</f>
        <v>100</v>
      </c>
    </row>
    <row r="940" spans="1:10" ht="12.75" customHeight="1">
      <c r="A940" s="18"/>
      <c r="B940" s="32"/>
      <c r="C940" s="31"/>
      <c r="D940" s="129" t="s">
        <v>125</v>
      </c>
      <c r="E940" s="238">
        <v>0</v>
      </c>
      <c r="F940" s="239">
        <v>0</v>
      </c>
      <c r="G940" s="239">
        <v>0</v>
      </c>
      <c r="H940" s="238">
        <v>0</v>
      </c>
      <c r="I940" s="286">
        <v>0</v>
      </c>
      <c r="J940" s="241">
        <v>0</v>
      </c>
    </row>
    <row r="941" spans="1:10" ht="12.75" customHeight="1">
      <c r="A941" s="18"/>
      <c r="B941" s="32"/>
      <c r="C941" s="31"/>
      <c r="D941" s="129" t="s">
        <v>128</v>
      </c>
      <c r="E941" s="238">
        <v>2877</v>
      </c>
      <c r="F941" s="239">
        <v>2877</v>
      </c>
      <c r="G941" s="239">
        <v>2877</v>
      </c>
      <c r="H941" s="238">
        <v>2877</v>
      </c>
      <c r="I941" s="286">
        <f>H941/G941*100</f>
        <v>100</v>
      </c>
      <c r="J941" s="241">
        <f>H941/E941*100</f>
        <v>100</v>
      </c>
    </row>
    <row r="942" spans="1:10" ht="12.75" customHeight="1">
      <c r="A942" s="18"/>
      <c r="B942" s="32"/>
      <c r="C942" s="31"/>
      <c r="D942" s="129" t="s">
        <v>126</v>
      </c>
      <c r="E942" s="238">
        <v>0</v>
      </c>
      <c r="F942" s="239">
        <v>0</v>
      </c>
      <c r="G942" s="239">
        <v>0</v>
      </c>
      <c r="H942" s="238">
        <v>0</v>
      </c>
      <c r="I942" s="286">
        <v>0</v>
      </c>
      <c r="J942" s="241">
        <v>0</v>
      </c>
    </row>
    <row r="943" spans="1:10" ht="12.75" customHeight="1">
      <c r="A943" s="18"/>
      <c r="B943" s="19"/>
      <c r="C943" s="10"/>
      <c r="D943" s="131" t="s">
        <v>71</v>
      </c>
      <c r="E943" s="421">
        <f>E945</f>
        <v>938</v>
      </c>
      <c r="F943" s="422">
        <f>F945</f>
        <v>950</v>
      </c>
      <c r="G943" s="422">
        <f>G945</f>
        <v>950</v>
      </c>
      <c r="H943" s="421">
        <f>H945</f>
        <v>950</v>
      </c>
      <c r="I943" s="423">
        <f>H943/G943*100</f>
        <v>100</v>
      </c>
      <c r="J943" s="424">
        <f>H943/E943*100</f>
        <v>101.27931769722815</v>
      </c>
    </row>
    <row r="944" spans="1:10" ht="12.75" customHeight="1">
      <c r="A944" s="18"/>
      <c r="B944" s="19"/>
      <c r="C944" s="20"/>
      <c r="D944" s="107" t="s">
        <v>127</v>
      </c>
      <c r="E944" s="203">
        <v>0</v>
      </c>
      <c r="F944" s="204">
        <v>0</v>
      </c>
      <c r="G944" s="204">
        <v>0</v>
      </c>
      <c r="H944" s="203">
        <v>0</v>
      </c>
      <c r="I944" s="205">
        <v>0</v>
      </c>
      <c r="J944" s="237">
        <v>0</v>
      </c>
    </row>
    <row r="945" spans="1:10" ht="12.75" customHeight="1">
      <c r="A945" s="18"/>
      <c r="B945" s="19"/>
      <c r="C945" s="20"/>
      <c r="D945" s="107" t="s">
        <v>123</v>
      </c>
      <c r="E945" s="203">
        <f>E947</f>
        <v>938</v>
      </c>
      <c r="F945" s="204">
        <f>F947</f>
        <v>950</v>
      </c>
      <c r="G945" s="204">
        <f>G947</f>
        <v>950</v>
      </c>
      <c r="H945" s="203">
        <f>H947</f>
        <v>950</v>
      </c>
      <c r="I945" s="205">
        <f>H945/G945*100</f>
        <v>100</v>
      </c>
      <c r="J945" s="237">
        <f>H945/E945*100</f>
        <v>101.27931769722815</v>
      </c>
    </row>
    <row r="946" spans="1:10" ht="12.75" customHeight="1">
      <c r="A946" s="18"/>
      <c r="B946" s="19"/>
      <c r="C946" s="20"/>
      <c r="D946" s="126" t="s">
        <v>125</v>
      </c>
      <c r="E946" s="207">
        <v>0</v>
      </c>
      <c r="F946" s="208">
        <v>0</v>
      </c>
      <c r="G946" s="208">
        <v>0</v>
      </c>
      <c r="H946" s="207">
        <v>0</v>
      </c>
      <c r="I946" s="209">
        <v>0</v>
      </c>
      <c r="J946" s="298">
        <v>0</v>
      </c>
    </row>
    <row r="947" spans="1:10" ht="12.75" customHeight="1">
      <c r="A947" s="18"/>
      <c r="B947" s="19"/>
      <c r="C947" s="20"/>
      <c r="D947" s="126" t="s">
        <v>128</v>
      </c>
      <c r="E947" s="207">
        <v>938</v>
      </c>
      <c r="F947" s="208">
        <v>950</v>
      </c>
      <c r="G947" s="208">
        <v>950</v>
      </c>
      <c r="H947" s="207">
        <v>950</v>
      </c>
      <c r="I947" s="209">
        <f>H947/G947*100</f>
        <v>100</v>
      </c>
      <c r="J947" s="298">
        <f>H947/E947*100</f>
        <v>101.27931769722815</v>
      </c>
    </row>
    <row r="948" spans="1:10" ht="12.75" customHeight="1">
      <c r="A948" s="18"/>
      <c r="B948" s="19"/>
      <c r="C948" s="20"/>
      <c r="D948" s="126" t="s">
        <v>126</v>
      </c>
      <c r="E948" s="207">
        <v>0</v>
      </c>
      <c r="F948" s="208">
        <v>0</v>
      </c>
      <c r="G948" s="208">
        <v>0</v>
      </c>
      <c r="H948" s="207">
        <v>0</v>
      </c>
      <c r="I948" s="209">
        <v>0</v>
      </c>
      <c r="J948" s="298">
        <v>0</v>
      </c>
    </row>
    <row r="949" spans="1:10" ht="12.75" customHeight="1">
      <c r="A949" s="30"/>
      <c r="B949" s="32"/>
      <c r="C949" s="31"/>
      <c r="D949" s="34" t="s">
        <v>152</v>
      </c>
      <c r="E949" s="232">
        <f>E951</f>
        <v>9434</v>
      </c>
      <c r="F949" s="233">
        <f>F951</f>
        <v>11340</v>
      </c>
      <c r="G949" s="233">
        <f>G951</f>
        <v>10280</v>
      </c>
      <c r="H949" s="232">
        <f>H951</f>
        <v>10280</v>
      </c>
      <c r="I949" s="285">
        <f>H949/G949*100</f>
        <v>100</v>
      </c>
      <c r="J949" s="235">
        <f>H949/E949*100</f>
        <v>108.9675641297435</v>
      </c>
    </row>
    <row r="950" spans="1:10" ht="12.75" customHeight="1">
      <c r="A950" s="30"/>
      <c r="B950" s="32"/>
      <c r="C950" s="31"/>
      <c r="D950" s="107" t="s">
        <v>127</v>
      </c>
      <c r="E950" s="203">
        <v>0</v>
      </c>
      <c r="F950" s="204">
        <v>0</v>
      </c>
      <c r="G950" s="204">
        <v>0</v>
      </c>
      <c r="H950" s="203">
        <v>0</v>
      </c>
      <c r="I950" s="205">
        <v>0</v>
      </c>
      <c r="J950" s="237">
        <v>0</v>
      </c>
    </row>
    <row r="951" spans="1:10" ht="12.75" customHeight="1">
      <c r="A951" s="30"/>
      <c r="B951" s="32"/>
      <c r="C951" s="31"/>
      <c r="D951" s="107" t="s">
        <v>123</v>
      </c>
      <c r="E951" s="203">
        <f>E953</f>
        <v>9434</v>
      </c>
      <c r="F951" s="204">
        <f>F953</f>
        <v>11340</v>
      </c>
      <c r="G951" s="204">
        <f>G953</f>
        <v>10280</v>
      </c>
      <c r="H951" s="203">
        <f>H953</f>
        <v>10280</v>
      </c>
      <c r="I951" s="205">
        <f>H951/G951*100</f>
        <v>100</v>
      </c>
      <c r="J951" s="237">
        <f>H951/E951*100</f>
        <v>108.9675641297435</v>
      </c>
    </row>
    <row r="952" spans="1:10" ht="12.75" customHeight="1">
      <c r="A952" s="30"/>
      <c r="B952" s="32"/>
      <c r="C952" s="31"/>
      <c r="D952" s="129" t="s">
        <v>125</v>
      </c>
      <c r="E952" s="238">
        <v>0</v>
      </c>
      <c r="F952" s="239">
        <v>0</v>
      </c>
      <c r="G952" s="239">
        <v>0</v>
      </c>
      <c r="H952" s="238">
        <v>0</v>
      </c>
      <c r="I952" s="286">
        <v>0</v>
      </c>
      <c r="J952" s="241">
        <v>0</v>
      </c>
    </row>
    <row r="953" spans="1:12" ht="12.75" customHeight="1">
      <c r="A953" s="30"/>
      <c r="B953" s="32"/>
      <c r="C953" s="31"/>
      <c r="D953" s="129" t="s">
        <v>128</v>
      </c>
      <c r="E953" s="238">
        <v>9434</v>
      </c>
      <c r="F953" s="239">
        <v>11340</v>
      </c>
      <c r="G953" s="239">
        <v>10280</v>
      </c>
      <c r="H953" s="238">
        <v>10280</v>
      </c>
      <c r="I953" s="286">
        <f>H953/G953*100</f>
        <v>100</v>
      </c>
      <c r="J953" s="241">
        <f>H953/E953*100</f>
        <v>108.9675641297435</v>
      </c>
      <c r="L953" s="1" t="s">
        <v>151</v>
      </c>
    </row>
    <row r="954" spans="1:10" ht="12.75" customHeight="1">
      <c r="A954" s="490"/>
      <c r="B954" s="125"/>
      <c r="C954" s="31"/>
      <c r="D954" s="129" t="s">
        <v>126</v>
      </c>
      <c r="E954" s="238">
        <v>0</v>
      </c>
      <c r="F954" s="239">
        <v>0</v>
      </c>
      <c r="G954" s="239">
        <v>0</v>
      </c>
      <c r="H954" s="238">
        <v>0</v>
      </c>
      <c r="I954" s="286">
        <v>0</v>
      </c>
      <c r="J954" s="241">
        <v>0</v>
      </c>
    </row>
    <row r="955" spans="1:10" ht="12.75" customHeight="1">
      <c r="A955" s="124"/>
      <c r="B955" s="124"/>
      <c r="C955" s="124"/>
      <c r="D955" s="133"/>
      <c r="E955" s="443"/>
      <c r="F955" s="444"/>
      <c r="G955" s="444"/>
      <c r="H955" s="443"/>
      <c r="I955" s="488"/>
      <c r="J955" s="446"/>
    </row>
    <row r="956" spans="1:10" ht="12.75" customHeight="1">
      <c r="A956" s="124"/>
      <c r="B956" s="124"/>
      <c r="C956" s="124"/>
      <c r="D956" s="133"/>
      <c r="E956" s="443"/>
      <c r="F956" s="444"/>
      <c r="G956" s="444"/>
      <c r="H956" s="443"/>
      <c r="I956" s="488"/>
      <c r="J956" s="446"/>
    </row>
    <row r="957" spans="1:10" ht="12.75" customHeight="1">
      <c r="A957" s="124"/>
      <c r="B957" s="124"/>
      <c r="C957" s="124"/>
      <c r="D957" s="133"/>
      <c r="E957" s="443"/>
      <c r="F957" s="444"/>
      <c r="G957" s="444"/>
      <c r="H957" s="443"/>
      <c r="I957" s="488"/>
      <c r="J957" s="446"/>
    </row>
    <row r="958" spans="1:10" ht="12.75" customHeight="1">
      <c r="A958" s="124"/>
      <c r="B958" s="124"/>
      <c r="C958" s="124"/>
      <c r="D958" s="133"/>
      <c r="E958" s="448" t="s">
        <v>193</v>
      </c>
      <c r="F958" s="444"/>
      <c r="G958" s="444"/>
      <c r="H958" s="443"/>
      <c r="I958" s="488"/>
      <c r="J958" s="446"/>
    </row>
    <row r="959" spans="1:10" ht="12.75" customHeight="1">
      <c r="A959" s="124"/>
      <c r="B959" s="124"/>
      <c r="C959" s="124"/>
      <c r="D959" s="133"/>
      <c r="E959" s="443"/>
      <c r="F959" s="444"/>
      <c r="G959" s="444"/>
      <c r="H959" s="443"/>
      <c r="I959" s="488"/>
      <c r="J959" s="446"/>
    </row>
    <row r="960" spans="1:10" ht="12.75" customHeight="1">
      <c r="A960" s="70"/>
      <c r="B960" s="71"/>
      <c r="C960" s="70"/>
      <c r="D960" s="72"/>
      <c r="E960" s="75" t="s">
        <v>1</v>
      </c>
      <c r="F960" s="73" t="s">
        <v>61</v>
      </c>
      <c r="G960" s="74" t="s">
        <v>62</v>
      </c>
      <c r="H960" s="75" t="s">
        <v>1</v>
      </c>
      <c r="I960" s="38" t="s">
        <v>63</v>
      </c>
      <c r="J960" s="39"/>
    </row>
    <row r="961" spans="1:10" ht="12.75" customHeight="1">
      <c r="A961" s="76" t="s">
        <v>58</v>
      </c>
      <c r="B961" s="77" t="s">
        <v>59</v>
      </c>
      <c r="C961" s="76" t="s">
        <v>2</v>
      </c>
      <c r="D961" s="78" t="s">
        <v>60</v>
      </c>
      <c r="E961" s="81" t="s">
        <v>159</v>
      </c>
      <c r="F961" s="79" t="s">
        <v>64</v>
      </c>
      <c r="G961" s="80" t="s">
        <v>65</v>
      </c>
      <c r="H961" s="81" t="s">
        <v>181</v>
      </c>
      <c r="I961" s="40"/>
      <c r="J961" s="41"/>
    </row>
    <row r="962" spans="1:10" ht="12.75" customHeight="1">
      <c r="A962" s="82"/>
      <c r="B962" s="83"/>
      <c r="C962" s="82"/>
      <c r="D962" s="84"/>
      <c r="E962" s="87"/>
      <c r="F962" s="85" t="s">
        <v>180</v>
      </c>
      <c r="G962" s="86" t="s">
        <v>66</v>
      </c>
      <c r="H962" s="87"/>
      <c r="I962" s="44" t="s">
        <v>67</v>
      </c>
      <c r="J962" s="42" t="s">
        <v>68</v>
      </c>
    </row>
    <row r="963" spans="1:10" ht="12.75" customHeight="1">
      <c r="A963" s="146">
        <v>1</v>
      </c>
      <c r="B963" s="146">
        <v>2</v>
      </c>
      <c r="C963" s="146">
        <v>3</v>
      </c>
      <c r="D963" s="146">
        <v>4</v>
      </c>
      <c r="E963" s="147">
        <v>5</v>
      </c>
      <c r="F963" s="147">
        <v>6</v>
      </c>
      <c r="G963" s="147">
        <v>7</v>
      </c>
      <c r="H963" s="148">
        <v>8</v>
      </c>
      <c r="I963" s="149">
        <v>9</v>
      </c>
      <c r="J963" s="150">
        <v>10</v>
      </c>
    </row>
    <row r="964" spans="1:10" ht="12.75" customHeight="1">
      <c r="A964" s="18"/>
      <c r="B964" s="19"/>
      <c r="C964" s="10"/>
      <c r="D964" s="131" t="s">
        <v>155</v>
      </c>
      <c r="E964" s="421">
        <f>E966</f>
        <v>1664</v>
      </c>
      <c r="F964" s="422">
        <f>F966</f>
        <v>1664</v>
      </c>
      <c r="G964" s="422">
        <f>G966</f>
        <v>881</v>
      </c>
      <c r="H964" s="421">
        <f>H966</f>
        <v>881</v>
      </c>
      <c r="I964" s="423">
        <f>H964/G964*100</f>
        <v>100</v>
      </c>
      <c r="J964" s="424">
        <f>H964/E964*100</f>
        <v>52.94471153846154</v>
      </c>
    </row>
    <row r="965" spans="1:10" ht="12.75" customHeight="1">
      <c r="A965" s="18"/>
      <c r="B965" s="19"/>
      <c r="C965" s="20"/>
      <c r="D965" s="107" t="s">
        <v>127</v>
      </c>
      <c r="E965" s="203">
        <v>0</v>
      </c>
      <c r="F965" s="204">
        <v>0</v>
      </c>
      <c r="G965" s="204">
        <v>0</v>
      </c>
      <c r="H965" s="203">
        <v>0</v>
      </c>
      <c r="I965" s="205">
        <v>0</v>
      </c>
      <c r="J965" s="237">
        <v>0</v>
      </c>
    </row>
    <row r="966" spans="1:10" ht="12.75" customHeight="1">
      <c r="A966" s="18"/>
      <c r="B966" s="19"/>
      <c r="C966" s="20"/>
      <c r="D966" s="107" t="s">
        <v>123</v>
      </c>
      <c r="E966" s="203">
        <f>E968</f>
        <v>1664</v>
      </c>
      <c r="F966" s="204">
        <f>F968</f>
        <v>1664</v>
      </c>
      <c r="G966" s="204">
        <f>G968</f>
        <v>881</v>
      </c>
      <c r="H966" s="203">
        <f>H968</f>
        <v>881</v>
      </c>
      <c r="I966" s="205">
        <v>100</v>
      </c>
      <c r="J966" s="237">
        <v>108.6</v>
      </c>
    </row>
    <row r="967" spans="1:10" ht="12.75" customHeight="1">
      <c r="A967" s="18"/>
      <c r="B967" s="19"/>
      <c r="C967" s="20"/>
      <c r="D967" s="129" t="s">
        <v>125</v>
      </c>
      <c r="E967" s="238">
        <v>0</v>
      </c>
      <c r="F967" s="239">
        <v>0</v>
      </c>
      <c r="G967" s="239">
        <v>0</v>
      </c>
      <c r="H967" s="238">
        <v>0</v>
      </c>
      <c r="I967" s="286">
        <v>0</v>
      </c>
      <c r="J967" s="241">
        <v>0</v>
      </c>
    </row>
    <row r="968" spans="1:10" ht="12.75" customHeight="1">
      <c r="A968" s="18"/>
      <c r="B968" s="19"/>
      <c r="C968" s="20"/>
      <c r="D968" s="129" t="s">
        <v>128</v>
      </c>
      <c r="E968" s="238">
        <v>1664</v>
      </c>
      <c r="F968" s="239">
        <v>1664</v>
      </c>
      <c r="G968" s="239">
        <v>881</v>
      </c>
      <c r="H968" s="238">
        <v>881</v>
      </c>
      <c r="I968" s="286">
        <f>H968/G968*100</f>
        <v>100</v>
      </c>
      <c r="J968" s="241">
        <f>H968/E968*100</f>
        <v>52.94471153846154</v>
      </c>
    </row>
    <row r="969" spans="1:10" ht="12.75" customHeight="1">
      <c r="A969" s="18"/>
      <c r="B969" s="19"/>
      <c r="C969" s="20"/>
      <c r="D969" s="134" t="s">
        <v>126</v>
      </c>
      <c r="E969" s="238">
        <v>0</v>
      </c>
      <c r="F969" s="239">
        <v>0</v>
      </c>
      <c r="G969" s="239">
        <v>0</v>
      </c>
      <c r="H969" s="238">
        <v>0</v>
      </c>
      <c r="I969" s="351">
        <v>0</v>
      </c>
      <c r="J969" s="241">
        <v>0</v>
      </c>
    </row>
    <row r="970" spans="1:10" ht="12.75" customHeight="1">
      <c r="A970" s="18"/>
      <c r="B970" s="19"/>
      <c r="C970" s="20"/>
      <c r="D970" s="127" t="s">
        <v>75</v>
      </c>
      <c r="E970" s="232">
        <v>0</v>
      </c>
      <c r="F970" s="233">
        <f>F972</f>
        <v>388557</v>
      </c>
      <c r="G970" s="233">
        <f>G972</f>
        <v>357</v>
      </c>
      <c r="H970" s="232">
        <v>0</v>
      </c>
      <c r="I970" s="285">
        <v>0</v>
      </c>
      <c r="J970" s="235">
        <v>0</v>
      </c>
    </row>
    <row r="971" spans="1:10" ht="12.75" customHeight="1">
      <c r="A971" s="18"/>
      <c r="B971" s="19"/>
      <c r="C971" s="20"/>
      <c r="D971" s="107" t="s">
        <v>127</v>
      </c>
      <c r="E971" s="203">
        <v>0</v>
      </c>
      <c r="F971" s="204">
        <v>0</v>
      </c>
      <c r="G971" s="204">
        <v>0</v>
      </c>
      <c r="H971" s="203">
        <v>0</v>
      </c>
      <c r="I971" s="205">
        <v>0</v>
      </c>
      <c r="J971" s="237">
        <v>0</v>
      </c>
    </row>
    <row r="972" spans="1:10" ht="12.75" customHeight="1">
      <c r="A972" s="18"/>
      <c r="B972" s="19"/>
      <c r="C972" s="20"/>
      <c r="D972" s="107" t="s">
        <v>123</v>
      </c>
      <c r="E972" s="203">
        <v>0</v>
      </c>
      <c r="F972" s="204">
        <f>F975+F974</f>
        <v>388557</v>
      </c>
      <c r="G972" s="204">
        <f>G974</f>
        <v>357</v>
      </c>
      <c r="H972" s="203">
        <v>0</v>
      </c>
      <c r="I972" s="205">
        <v>0</v>
      </c>
      <c r="J972" s="237">
        <v>0</v>
      </c>
    </row>
    <row r="973" spans="1:10" ht="12.75" customHeight="1">
      <c r="A973" s="18"/>
      <c r="B973" s="19"/>
      <c r="C973" s="20"/>
      <c r="D973" s="129" t="s">
        <v>125</v>
      </c>
      <c r="E973" s="238">
        <v>0</v>
      </c>
      <c r="F973" s="239">
        <v>0</v>
      </c>
      <c r="G973" s="239">
        <v>0</v>
      </c>
      <c r="H973" s="238">
        <v>0</v>
      </c>
      <c r="I973" s="286">
        <v>0</v>
      </c>
      <c r="J973" s="241">
        <v>0</v>
      </c>
    </row>
    <row r="974" spans="1:10" ht="12.75" customHeight="1">
      <c r="A974" s="18"/>
      <c r="B974" s="19"/>
      <c r="C974" s="20"/>
      <c r="D974" s="129" t="s">
        <v>128</v>
      </c>
      <c r="E974" s="238">
        <v>0</v>
      </c>
      <c r="F974" s="239">
        <v>325557</v>
      </c>
      <c r="G974" s="239">
        <v>357</v>
      </c>
      <c r="H974" s="238">
        <v>0</v>
      </c>
      <c r="I974" s="286">
        <v>0</v>
      </c>
      <c r="J974" s="241">
        <v>0</v>
      </c>
    </row>
    <row r="975" spans="1:10" ht="12.75" customHeight="1">
      <c r="A975" s="18"/>
      <c r="B975" s="9"/>
      <c r="C975" s="20"/>
      <c r="D975" s="129" t="s">
        <v>126</v>
      </c>
      <c r="E975" s="238">
        <v>0</v>
      </c>
      <c r="F975" s="239">
        <v>63000</v>
      </c>
      <c r="G975" s="239">
        <v>0</v>
      </c>
      <c r="H975" s="238">
        <v>0</v>
      </c>
      <c r="I975" s="286">
        <v>0</v>
      </c>
      <c r="J975" s="241">
        <v>0</v>
      </c>
    </row>
    <row r="976" spans="1:10" ht="12.75" customHeight="1">
      <c r="A976" s="178">
        <v>900</v>
      </c>
      <c r="B976" s="181"/>
      <c r="C976" s="180"/>
      <c r="D976" s="184" t="s">
        <v>113</v>
      </c>
      <c r="E976" s="352"/>
      <c r="F976" s="353"/>
      <c r="G976" s="354"/>
      <c r="H976" s="355"/>
      <c r="I976" s="356"/>
      <c r="J976" s="357"/>
    </row>
    <row r="977" spans="1:10" ht="12.75" customHeight="1">
      <c r="A977" s="171"/>
      <c r="B977" s="181"/>
      <c r="C977" s="183"/>
      <c r="D977" s="185" t="s">
        <v>114</v>
      </c>
      <c r="E977" s="358">
        <f>E978+E979</f>
        <v>51605.35</v>
      </c>
      <c r="F977" s="359">
        <f>F978+F979</f>
        <v>757534</v>
      </c>
      <c r="G977" s="360">
        <f>G978+G979</f>
        <v>519243</v>
      </c>
      <c r="H977" s="361">
        <f>H978+H979</f>
        <v>439520.04000000004</v>
      </c>
      <c r="I977" s="362">
        <f>H977/G977*100</f>
        <v>84.64631010913965</v>
      </c>
      <c r="J977" s="363">
        <f>H977/E977*100</f>
        <v>851.6947176988433</v>
      </c>
    </row>
    <row r="978" spans="1:10" ht="12.75" customHeight="1">
      <c r="A978" s="171"/>
      <c r="B978" s="181"/>
      <c r="C978" s="172"/>
      <c r="D978" s="188" t="s">
        <v>109</v>
      </c>
      <c r="E978" s="358">
        <f>E988+E1000</f>
        <v>0</v>
      </c>
      <c r="F978" s="359">
        <f>F988+F1000</f>
        <v>617534</v>
      </c>
      <c r="G978" s="360">
        <f>G988+G1000</f>
        <v>379243</v>
      </c>
      <c r="H978" s="361">
        <f>H988+H1000</f>
        <v>379045.21</v>
      </c>
      <c r="I978" s="362">
        <v>0</v>
      </c>
      <c r="J978" s="364">
        <v>0</v>
      </c>
    </row>
    <row r="979" spans="1:10" ht="12.75" customHeight="1">
      <c r="A979" s="171"/>
      <c r="B979" s="181"/>
      <c r="C979" s="172"/>
      <c r="D979" s="188" t="s">
        <v>124</v>
      </c>
      <c r="E979" s="365">
        <f>SUM(E980:E983)+E984</f>
        <v>51605.35</v>
      </c>
      <c r="F979" s="359">
        <f>SUM(F980:F983)</f>
        <v>140000</v>
      </c>
      <c r="G979" s="360">
        <f>SUM(G980:G984)</f>
        <v>140000</v>
      </c>
      <c r="H979" s="361">
        <f>SUM(H980:H984)</f>
        <v>60474.83</v>
      </c>
      <c r="I979" s="362">
        <f>H979/G979*100</f>
        <v>43.196307142857144</v>
      </c>
      <c r="J979" s="364">
        <f>H979/E979*100</f>
        <v>117.18713272945539</v>
      </c>
    </row>
    <row r="980" spans="1:10" ht="12.75" customHeight="1">
      <c r="A980" s="171"/>
      <c r="B980" s="181"/>
      <c r="C980" s="172"/>
      <c r="D980" s="189" t="s">
        <v>125</v>
      </c>
      <c r="E980" s="366">
        <v>0</v>
      </c>
      <c r="F980" s="367">
        <v>0</v>
      </c>
      <c r="G980" s="368">
        <v>0</v>
      </c>
      <c r="H980" s="369">
        <v>0</v>
      </c>
      <c r="I980" s="370">
        <v>0</v>
      </c>
      <c r="J980" s="371">
        <v>0</v>
      </c>
    </row>
    <row r="981" spans="1:10" ht="12.75" customHeight="1">
      <c r="A981" s="171"/>
      <c r="B981" s="181"/>
      <c r="C981" s="172"/>
      <c r="D981" s="189" t="s">
        <v>128</v>
      </c>
      <c r="E981" s="366">
        <f>E991</f>
        <v>10105.35</v>
      </c>
      <c r="F981" s="367">
        <f>F996+F1002</f>
        <v>60000</v>
      </c>
      <c r="G981" s="368">
        <f>G991+G1002</f>
        <v>60000</v>
      </c>
      <c r="H981" s="369">
        <f>H991</f>
        <v>21795.83</v>
      </c>
      <c r="I981" s="370">
        <f>H981/G981*100</f>
        <v>36.32638333333333</v>
      </c>
      <c r="J981" s="371">
        <f>H981/E981*100</f>
        <v>215.68604748969605</v>
      </c>
    </row>
    <row r="982" spans="1:10" ht="12.75" customHeight="1">
      <c r="A982" s="171"/>
      <c r="B982" s="181"/>
      <c r="C982" s="172"/>
      <c r="D982" s="189" t="s">
        <v>126</v>
      </c>
      <c r="E982" s="366">
        <v>0</v>
      </c>
      <c r="F982" s="367">
        <f>F997+F1003</f>
        <v>0</v>
      </c>
      <c r="G982" s="368">
        <v>0</v>
      </c>
      <c r="H982" s="369">
        <f>H997+H1003</f>
        <v>0</v>
      </c>
      <c r="I982" s="370">
        <v>0</v>
      </c>
      <c r="J982" s="371">
        <v>0</v>
      </c>
    </row>
    <row r="983" spans="1:10" ht="12.75" customHeight="1">
      <c r="A983" s="171"/>
      <c r="B983" s="181"/>
      <c r="C983" s="172"/>
      <c r="D983" s="189" t="s">
        <v>129</v>
      </c>
      <c r="E983" s="366">
        <f>E998</f>
        <v>41500</v>
      </c>
      <c r="F983" s="367">
        <f>F998+F1004</f>
        <v>80000</v>
      </c>
      <c r="G983" s="368">
        <f>G998</f>
        <v>80000</v>
      </c>
      <c r="H983" s="369">
        <f>H998+H1004</f>
        <v>38679</v>
      </c>
      <c r="I983" s="370">
        <f>H983/G983*100</f>
        <v>48.34875</v>
      </c>
      <c r="J983" s="371">
        <f>H983/E983*100</f>
        <v>93.20240963855422</v>
      </c>
    </row>
    <row r="984" spans="1:10" ht="12.75" customHeight="1">
      <c r="A984" s="171"/>
      <c r="B984" s="181"/>
      <c r="C984" s="172"/>
      <c r="D984" s="173" t="s">
        <v>131</v>
      </c>
      <c r="E984" s="369">
        <f>E1005</f>
        <v>0</v>
      </c>
      <c r="F984" s="367">
        <v>0</v>
      </c>
      <c r="G984" s="368">
        <f>G1005</f>
        <v>0</v>
      </c>
      <c r="H984" s="369">
        <f>H1005</f>
        <v>0</v>
      </c>
      <c r="I984" s="370">
        <v>0</v>
      </c>
      <c r="J984" s="371">
        <v>0</v>
      </c>
    </row>
    <row r="985" spans="1:10" ht="12.75" customHeight="1">
      <c r="A985" s="5"/>
      <c r="B985" s="58">
        <v>90019</v>
      </c>
      <c r="C985" s="50"/>
      <c r="D985" s="51" t="s">
        <v>139</v>
      </c>
      <c r="E985" s="199"/>
      <c r="F985" s="200"/>
      <c r="G985" s="200"/>
      <c r="H985" s="199"/>
      <c r="I985" s="283"/>
      <c r="J985" s="244"/>
    </row>
    <row r="986" spans="1:10" ht="12.75" customHeight="1">
      <c r="A986" s="19"/>
      <c r="B986" s="52"/>
      <c r="C986" s="50"/>
      <c r="D986" s="51" t="s">
        <v>115</v>
      </c>
      <c r="E986" s="199"/>
      <c r="F986" s="200"/>
      <c r="G986" s="200"/>
      <c r="H986" s="199"/>
      <c r="I986" s="283"/>
      <c r="J986" s="244"/>
    </row>
    <row r="987" spans="1:10" ht="12.75" customHeight="1">
      <c r="A987" s="19"/>
      <c r="B987" s="24"/>
      <c r="C987" s="20"/>
      <c r="D987" s="51" t="s">
        <v>116</v>
      </c>
      <c r="E987" s="199">
        <f>E988+E989</f>
        <v>51605.35</v>
      </c>
      <c r="F987" s="200">
        <f>F989</f>
        <v>140000</v>
      </c>
      <c r="G987" s="200">
        <f>G989</f>
        <v>140000</v>
      </c>
      <c r="H987" s="199">
        <f>H989</f>
        <v>60474.83</v>
      </c>
      <c r="I987" s="283">
        <f>H987/G987*100</f>
        <v>43.196307142857144</v>
      </c>
      <c r="J987" s="244">
        <f>H987/E987*100</f>
        <v>117.18713272945539</v>
      </c>
    </row>
    <row r="988" spans="1:10" ht="12.75" customHeight="1">
      <c r="A988" s="19"/>
      <c r="B988" s="24"/>
      <c r="C988" s="20"/>
      <c r="D988" s="88" t="s">
        <v>127</v>
      </c>
      <c r="E988" s="245">
        <v>0</v>
      </c>
      <c r="F988" s="246">
        <v>0</v>
      </c>
      <c r="G988" s="246">
        <v>0</v>
      </c>
      <c r="H988" s="245">
        <v>0</v>
      </c>
      <c r="I988" s="283">
        <v>0</v>
      </c>
      <c r="J988" s="244">
        <v>0</v>
      </c>
    </row>
    <row r="989" spans="1:10" ht="12.75" customHeight="1">
      <c r="A989" s="19"/>
      <c r="B989" s="24"/>
      <c r="C989" s="20"/>
      <c r="D989" s="88" t="s">
        <v>123</v>
      </c>
      <c r="E989" s="245">
        <f>SUM(E990:E993)</f>
        <v>51605.35</v>
      </c>
      <c r="F989" s="246">
        <f>F991+F993</f>
        <v>140000</v>
      </c>
      <c r="G989" s="246">
        <f>G991+G993</f>
        <v>140000</v>
      </c>
      <c r="H989" s="245">
        <f>H991+H993</f>
        <v>60474.83</v>
      </c>
      <c r="I989" s="283">
        <f>H989/G989*100</f>
        <v>43.196307142857144</v>
      </c>
      <c r="J989" s="244">
        <f>H989/E989*100</f>
        <v>117.18713272945539</v>
      </c>
    </row>
    <row r="990" spans="1:10" ht="12.75" customHeight="1">
      <c r="A990" s="19"/>
      <c r="B990" s="24"/>
      <c r="C990" s="20"/>
      <c r="D990" s="114" t="s">
        <v>125</v>
      </c>
      <c r="E990" s="291">
        <v>0</v>
      </c>
      <c r="F990" s="292">
        <v>0</v>
      </c>
      <c r="G990" s="292">
        <v>0</v>
      </c>
      <c r="H990" s="291">
        <v>0</v>
      </c>
      <c r="I990" s="293">
        <v>0</v>
      </c>
      <c r="J990" s="294">
        <v>0</v>
      </c>
    </row>
    <row r="991" spans="1:10" ht="12.75" customHeight="1">
      <c r="A991" s="19"/>
      <c r="B991" s="24"/>
      <c r="C991" s="20"/>
      <c r="D991" s="114" t="s">
        <v>128</v>
      </c>
      <c r="E991" s="291">
        <f>E996</f>
        <v>10105.35</v>
      </c>
      <c r="F991" s="292">
        <f>F996</f>
        <v>60000</v>
      </c>
      <c r="G991" s="292">
        <f>G996</f>
        <v>60000</v>
      </c>
      <c r="H991" s="291">
        <f>H996</f>
        <v>21795.83</v>
      </c>
      <c r="I991" s="293">
        <f>H991/G991*100</f>
        <v>36.32638333333333</v>
      </c>
      <c r="J991" s="294">
        <f>H991/E991*100</f>
        <v>215.68604748969605</v>
      </c>
    </row>
    <row r="992" spans="1:10" ht="12.75" customHeight="1">
      <c r="A992" s="19"/>
      <c r="B992" s="24"/>
      <c r="C992" s="20"/>
      <c r="D992" s="114" t="s">
        <v>126</v>
      </c>
      <c r="E992" s="291">
        <v>0</v>
      </c>
      <c r="F992" s="292">
        <v>0</v>
      </c>
      <c r="G992" s="292">
        <v>0</v>
      </c>
      <c r="H992" s="291">
        <v>0</v>
      </c>
      <c r="I992" s="293">
        <v>0</v>
      </c>
      <c r="J992" s="294">
        <v>0</v>
      </c>
    </row>
    <row r="993" spans="1:10" ht="12.75" customHeight="1">
      <c r="A993" s="19"/>
      <c r="B993" s="24"/>
      <c r="C993" s="20"/>
      <c r="D993" s="139" t="s">
        <v>129</v>
      </c>
      <c r="E993" s="291">
        <f>E998</f>
        <v>41500</v>
      </c>
      <c r="F993" s="292">
        <f>F998</f>
        <v>80000</v>
      </c>
      <c r="G993" s="292">
        <f>G998</f>
        <v>80000</v>
      </c>
      <c r="H993" s="291">
        <f>H998</f>
        <v>38679</v>
      </c>
      <c r="I993" s="293">
        <f aca="true" t="shared" si="77" ref="I993:I1000">H993/G993*100</f>
        <v>48.34875</v>
      </c>
      <c r="J993" s="294">
        <f aca="true" t="shared" si="78" ref="J993:J998">H993/E993*100</f>
        <v>93.20240963855422</v>
      </c>
    </row>
    <row r="994" spans="1:10" ht="12.75" customHeight="1">
      <c r="A994" s="19"/>
      <c r="B994" s="24"/>
      <c r="C994" s="20"/>
      <c r="D994" s="60" t="s">
        <v>75</v>
      </c>
      <c r="E994" s="302">
        <f>E996+E998</f>
        <v>51605.35</v>
      </c>
      <c r="F994" s="303">
        <f>F996+F998</f>
        <v>140000</v>
      </c>
      <c r="G994" s="303">
        <f>G996+G998</f>
        <v>140000</v>
      </c>
      <c r="H994" s="302">
        <f>H996+H998</f>
        <v>60474.83</v>
      </c>
      <c r="I994" s="289">
        <f t="shared" si="77"/>
        <v>43.196307142857144</v>
      </c>
      <c r="J994" s="305">
        <f t="shared" si="78"/>
        <v>117.18713272945539</v>
      </c>
    </row>
    <row r="995" spans="1:10" ht="12.75" customHeight="1">
      <c r="A995" s="19"/>
      <c r="B995" s="24"/>
      <c r="C995" s="20"/>
      <c r="D995" s="129" t="s">
        <v>125</v>
      </c>
      <c r="E995" s="238">
        <v>0</v>
      </c>
      <c r="F995" s="239">
        <v>0</v>
      </c>
      <c r="G995" s="239">
        <v>0</v>
      </c>
      <c r="H995" s="238">
        <v>0</v>
      </c>
      <c r="I995" s="293">
        <v>0</v>
      </c>
      <c r="J995" s="294">
        <v>0</v>
      </c>
    </row>
    <row r="996" spans="1:10" ht="12.75" customHeight="1">
      <c r="A996" s="19"/>
      <c r="B996" s="24"/>
      <c r="C996" s="20"/>
      <c r="D996" s="129" t="s">
        <v>128</v>
      </c>
      <c r="E996" s="238">
        <v>10105.35</v>
      </c>
      <c r="F996" s="239">
        <v>60000</v>
      </c>
      <c r="G996" s="239">
        <v>60000</v>
      </c>
      <c r="H996" s="238">
        <v>21795.83</v>
      </c>
      <c r="I996" s="293">
        <f t="shared" si="77"/>
        <v>36.32638333333333</v>
      </c>
      <c r="J996" s="294">
        <f t="shared" si="78"/>
        <v>215.68604748969605</v>
      </c>
    </row>
    <row r="997" spans="1:10" ht="12.75" customHeight="1">
      <c r="A997" s="19"/>
      <c r="B997" s="24"/>
      <c r="C997" s="20"/>
      <c r="D997" s="129" t="s">
        <v>126</v>
      </c>
      <c r="E997" s="238">
        <v>0</v>
      </c>
      <c r="F997" s="239">
        <v>0</v>
      </c>
      <c r="G997" s="239">
        <v>0</v>
      </c>
      <c r="H997" s="238">
        <v>0</v>
      </c>
      <c r="I997" s="293">
        <v>0</v>
      </c>
      <c r="J997" s="294">
        <v>0</v>
      </c>
    </row>
    <row r="998" spans="1:10" ht="12.75" customHeight="1">
      <c r="A998" s="19"/>
      <c r="B998" s="10"/>
      <c r="C998" s="20"/>
      <c r="D998" s="134" t="s">
        <v>129</v>
      </c>
      <c r="E998" s="238">
        <v>41500</v>
      </c>
      <c r="F998" s="239">
        <v>80000</v>
      </c>
      <c r="G998" s="239">
        <v>80000</v>
      </c>
      <c r="H998" s="238">
        <v>38679</v>
      </c>
      <c r="I998" s="372">
        <f t="shared" si="77"/>
        <v>48.34875</v>
      </c>
      <c r="J998" s="294">
        <f t="shared" si="78"/>
        <v>93.20240963855422</v>
      </c>
    </row>
    <row r="999" spans="1:10" ht="12.75" customHeight="1">
      <c r="A999" s="19"/>
      <c r="B999" s="59">
        <v>90095</v>
      </c>
      <c r="C999" s="50"/>
      <c r="D999" s="51" t="s">
        <v>102</v>
      </c>
      <c r="E999" s="245">
        <f>E1000+E1001</f>
        <v>0</v>
      </c>
      <c r="F999" s="200">
        <f>F1000</f>
        <v>617534</v>
      </c>
      <c r="G999" s="200">
        <f>G1000+G1001</f>
        <v>379243</v>
      </c>
      <c r="H999" s="199">
        <f>H1000+H1001</f>
        <v>379045.21</v>
      </c>
      <c r="I999" s="349">
        <f t="shared" si="77"/>
        <v>99.94784610394919</v>
      </c>
      <c r="J999" s="244">
        <v>0</v>
      </c>
    </row>
    <row r="1000" spans="1:10" ht="12.75" customHeight="1">
      <c r="A1000" s="19"/>
      <c r="B1000" s="57"/>
      <c r="C1000" s="50"/>
      <c r="D1000" s="88" t="s">
        <v>127</v>
      </c>
      <c r="E1000" s="245"/>
      <c r="F1000" s="246">
        <v>617534</v>
      </c>
      <c r="G1000" s="246">
        <v>379243</v>
      </c>
      <c r="H1000" s="245">
        <v>379045.21</v>
      </c>
      <c r="I1000" s="349">
        <f t="shared" si="77"/>
        <v>99.94784610394919</v>
      </c>
      <c r="J1000" s="244">
        <v>0</v>
      </c>
    </row>
    <row r="1001" spans="1:10" ht="12.75" customHeight="1">
      <c r="A1001" s="19"/>
      <c r="B1001" s="57"/>
      <c r="C1001" s="50"/>
      <c r="D1001" s="88" t="s">
        <v>123</v>
      </c>
      <c r="E1001" s="245">
        <f>E1005</f>
        <v>0</v>
      </c>
      <c r="F1001" s="246">
        <v>0</v>
      </c>
      <c r="G1001" s="246">
        <f>G1005</f>
        <v>0</v>
      </c>
      <c r="H1001" s="245">
        <f>H1005</f>
        <v>0</v>
      </c>
      <c r="I1001" s="283">
        <v>0</v>
      </c>
      <c r="J1001" s="244">
        <v>0</v>
      </c>
    </row>
    <row r="1002" spans="1:10" ht="12.75" customHeight="1">
      <c r="A1002" s="19"/>
      <c r="B1002" s="57"/>
      <c r="C1002" s="50"/>
      <c r="D1002" s="114" t="s">
        <v>128</v>
      </c>
      <c r="E1002" s="248">
        <v>0</v>
      </c>
      <c r="F1002" s="249">
        <v>0</v>
      </c>
      <c r="G1002" s="249">
        <v>0</v>
      </c>
      <c r="H1002" s="248">
        <v>0</v>
      </c>
      <c r="I1002" s="281">
        <v>0</v>
      </c>
      <c r="J1002" s="294">
        <v>0</v>
      </c>
    </row>
    <row r="1003" spans="1:10" ht="12.75" customHeight="1">
      <c r="A1003" s="19"/>
      <c r="B1003" s="57"/>
      <c r="C1003" s="50"/>
      <c r="D1003" s="114" t="s">
        <v>126</v>
      </c>
      <c r="E1003" s="248">
        <v>0</v>
      </c>
      <c r="F1003" s="249">
        <v>0</v>
      </c>
      <c r="G1003" s="249">
        <v>0</v>
      </c>
      <c r="H1003" s="248">
        <v>0</v>
      </c>
      <c r="I1003" s="281">
        <v>0</v>
      </c>
      <c r="J1003" s="294">
        <v>0</v>
      </c>
    </row>
    <row r="1004" spans="1:10" ht="12.75" customHeight="1">
      <c r="A1004" s="19"/>
      <c r="B1004" s="57"/>
      <c r="C1004" s="50"/>
      <c r="D1004" s="114" t="s">
        <v>129</v>
      </c>
      <c r="E1004" s="248">
        <v>0</v>
      </c>
      <c r="F1004" s="249">
        <v>0</v>
      </c>
      <c r="G1004" s="249">
        <v>0</v>
      </c>
      <c r="H1004" s="248">
        <v>0</v>
      </c>
      <c r="I1004" s="281">
        <v>0</v>
      </c>
      <c r="J1004" s="294">
        <v>0</v>
      </c>
    </row>
    <row r="1005" spans="1:10" ht="12.75" customHeight="1">
      <c r="A1005" s="9"/>
      <c r="B1005" s="112"/>
      <c r="C1005" s="50"/>
      <c r="D1005" s="134" t="s">
        <v>131</v>
      </c>
      <c r="E1005" s="248">
        <v>0</v>
      </c>
      <c r="F1005" s="249">
        <v>0</v>
      </c>
      <c r="G1005" s="249">
        <v>0</v>
      </c>
      <c r="H1005" s="248">
        <v>0</v>
      </c>
      <c r="I1005" s="281">
        <v>0</v>
      </c>
      <c r="J1005" s="294">
        <v>0</v>
      </c>
    </row>
    <row r="1006" spans="1:10" ht="12.75" customHeight="1">
      <c r="A1006" s="170">
        <v>921</v>
      </c>
      <c r="B1006" s="171"/>
      <c r="C1006" s="183"/>
      <c r="D1006" s="174" t="s">
        <v>72</v>
      </c>
      <c r="E1006" s="365">
        <f>E1008</f>
        <v>80748</v>
      </c>
      <c r="F1006" s="360">
        <f>F1007+F1008</f>
        <v>18000</v>
      </c>
      <c r="G1006" s="360">
        <f>G1008</f>
        <v>38000</v>
      </c>
      <c r="H1006" s="365">
        <f>H1008</f>
        <v>38000</v>
      </c>
      <c r="I1006" s="457">
        <f>H1006/G1006*100</f>
        <v>100</v>
      </c>
      <c r="J1006" s="364">
        <f>H1006/E1006*100</f>
        <v>47.05998910189726</v>
      </c>
    </row>
    <row r="1007" spans="1:10" ht="12.75" customHeight="1">
      <c r="A1007" s="170"/>
      <c r="B1007" s="171"/>
      <c r="C1007" s="172"/>
      <c r="D1007" s="172" t="s">
        <v>109</v>
      </c>
      <c r="E1007" s="213">
        <v>0</v>
      </c>
      <c r="F1007" s="212">
        <v>0</v>
      </c>
      <c r="G1007" s="212">
        <v>0</v>
      </c>
      <c r="H1007" s="213">
        <v>0</v>
      </c>
      <c r="I1007" s="316">
        <v>0</v>
      </c>
      <c r="J1007" s="215">
        <v>0</v>
      </c>
    </row>
    <row r="1008" spans="1:10" ht="12.75" customHeight="1">
      <c r="A1008" s="170"/>
      <c r="B1008" s="171"/>
      <c r="C1008" s="172"/>
      <c r="D1008" s="172" t="s">
        <v>124</v>
      </c>
      <c r="E1008" s="213">
        <f>E1011</f>
        <v>80748</v>
      </c>
      <c r="F1008" s="212">
        <f>F1009+F1010+F1011</f>
        <v>18000</v>
      </c>
      <c r="G1008" s="212">
        <f>G1011</f>
        <v>38000</v>
      </c>
      <c r="H1008" s="213">
        <f>H1011</f>
        <v>38000</v>
      </c>
      <c r="I1008" s="316">
        <f>H1008/G1008*100</f>
        <v>100</v>
      </c>
      <c r="J1008" s="215">
        <f>H1008/E1008*100</f>
        <v>47.05998910189726</v>
      </c>
    </row>
    <row r="1009" spans="1:10" ht="12.75" customHeight="1">
      <c r="A1009" s="170"/>
      <c r="B1009" s="171"/>
      <c r="C1009" s="172"/>
      <c r="D1009" s="173" t="s">
        <v>128</v>
      </c>
      <c r="E1009" s="218">
        <v>0</v>
      </c>
      <c r="F1009" s="217">
        <v>0</v>
      </c>
      <c r="G1009" s="217">
        <v>0</v>
      </c>
      <c r="H1009" s="218">
        <v>0</v>
      </c>
      <c r="I1009" s="317">
        <v>0</v>
      </c>
      <c r="J1009" s="220">
        <v>0</v>
      </c>
    </row>
    <row r="1010" spans="1:10" ht="12.75" customHeight="1">
      <c r="A1010" s="170"/>
      <c r="B1010" s="171"/>
      <c r="C1010" s="172"/>
      <c r="D1010" s="173" t="s">
        <v>126</v>
      </c>
      <c r="E1010" s="218">
        <v>0</v>
      </c>
      <c r="F1010" s="217">
        <v>0</v>
      </c>
      <c r="G1010" s="217">
        <v>0</v>
      </c>
      <c r="H1010" s="218">
        <v>0</v>
      </c>
      <c r="I1010" s="317">
        <v>0</v>
      </c>
      <c r="J1010" s="220">
        <v>0</v>
      </c>
    </row>
    <row r="1011" spans="1:10" ht="12.75" customHeight="1">
      <c r="A1011" s="176"/>
      <c r="B1011" s="174"/>
      <c r="C1011" s="172"/>
      <c r="D1011" s="173" t="s">
        <v>129</v>
      </c>
      <c r="E1011" s="218">
        <f>E1016+E1034</f>
        <v>80748</v>
      </c>
      <c r="F1011" s="217">
        <f>F1016+F1034</f>
        <v>18000</v>
      </c>
      <c r="G1011" s="217">
        <f>G1016+G1034</f>
        <v>38000</v>
      </c>
      <c r="H1011" s="218">
        <f>H1016+H1034</f>
        <v>38000</v>
      </c>
      <c r="I1011" s="317">
        <f>H1011/G1011*100</f>
        <v>100</v>
      </c>
      <c r="J1011" s="220">
        <f>H1011/E1011*100</f>
        <v>47.05998910189726</v>
      </c>
    </row>
    <row r="1012" spans="1:10" ht="12.75" customHeight="1">
      <c r="A1012" s="25"/>
      <c r="B1012" s="62">
        <v>92116</v>
      </c>
      <c r="C1012" s="54"/>
      <c r="D1012" s="55" t="s">
        <v>73</v>
      </c>
      <c r="E1012" s="221">
        <f>E1014</f>
        <v>17748</v>
      </c>
      <c r="F1012" s="222">
        <f>F1014</f>
        <v>18000</v>
      </c>
      <c r="G1012" s="222">
        <f>G1014</f>
        <v>18000</v>
      </c>
      <c r="H1012" s="221">
        <f>H1014</f>
        <v>18000</v>
      </c>
      <c r="I1012" s="283">
        <f>H1012/G1012*100</f>
        <v>100</v>
      </c>
      <c r="J1012" s="224">
        <f>H1012/E1012*100</f>
        <v>101.41987829614605</v>
      </c>
    </row>
    <row r="1013" spans="1:10" ht="12.75" customHeight="1">
      <c r="A1013" s="69"/>
      <c r="B1013" s="64"/>
      <c r="C1013" s="54"/>
      <c r="D1013" s="88" t="s">
        <v>127</v>
      </c>
      <c r="E1013" s="225">
        <v>0</v>
      </c>
      <c r="F1013" s="226">
        <v>0</v>
      </c>
      <c r="G1013" s="226">
        <v>0</v>
      </c>
      <c r="H1013" s="225">
        <v>0</v>
      </c>
      <c r="I1013" s="283">
        <v>0</v>
      </c>
      <c r="J1013" s="224">
        <v>0</v>
      </c>
    </row>
    <row r="1014" spans="1:10" ht="12.75" customHeight="1">
      <c r="A1014" s="69"/>
      <c r="B1014" s="64"/>
      <c r="C1014" s="54"/>
      <c r="D1014" s="88" t="s">
        <v>123</v>
      </c>
      <c r="E1014" s="225">
        <f>E1016</f>
        <v>17748</v>
      </c>
      <c r="F1014" s="226">
        <f>F1016</f>
        <v>18000</v>
      </c>
      <c r="G1014" s="226">
        <f>G1016</f>
        <v>18000</v>
      </c>
      <c r="H1014" s="225">
        <f>H1016</f>
        <v>18000</v>
      </c>
      <c r="I1014" s="283">
        <f>H1014/G1014*100</f>
        <v>100</v>
      </c>
      <c r="J1014" s="224">
        <f>H1014/E1014*100</f>
        <v>101.41987829614605</v>
      </c>
    </row>
    <row r="1015" spans="1:10" ht="12.75" customHeight="1">
      <c r="A1015" s="69"/>
      <c r="B1015" s="64"/>
      <c r="C1015" s="54"/>
      <c r="D1015" s="114" t="s">
        <v>128</v>
      </c>
      <c r="E1015" s="227">
        <v>0</v>
      </c>
      <c r="F1015" s="228">
        <v>0</v>
      </c>
      <c r="G1015" s="228">
        <v>0</v>
      </c>
      <c r="H1015" s="227">
        <v>0</v>
      </c>
      <c r="I1015" s="281">
        <v>0</v>
      </c>
      <c r="J1015" s="231">
        <v>0</v>
      </c>
    </row>
    <row r="1016" spans="1:10" ht="12.75" customHeight="1">
      <c r="A1016" s="533"/>
      <c r="B1016" s="93"/>
      <c r="C1016" s="54"/>
      <c r="D1016" s="114" t="s">
        <v>129</v>
      </c>
      <c r="E1016" s="227">
        <v>17748</v>
      </c>
      <c r="F1016" s="228">
        <v>18000</v>
      </c>
      <c r="G1016" s="228">
        <v>18000</v>
      </c>
      <c r="H1016" s="227">
        <v>18000</v>
      </c>
      <c r="I1016" s="281">
        <f>H1016/G1016*100</f>
        <v>100</v>
      </c>
      <c r="J1016" s="231">
        <f>H1016/E1016*100</f>
        <v>101.41987829614605</v>
      </c>
    </row>
    <row r="1017" spans="1:10" ht="12.75" customHeight="1">
      <c r="A1017" s="523"/>
      <c r="B1017" s="91"/>
      <c r="C1017" s="91"/>
      <c r="D1017" s="122"/>
      <c r="E1017" s="530"/>
      <c r="F1017" s="531"/>
      <c r="G1017" s="531"/>
      <c r="H1017" s="530"/>
      <c r="I1017" s="469"/>
      <c r="J1017" s="532"/>
    </row>
    <row r="1018" spans="1:10" ht="12.75" customHeight="1">
      <c r="A1018" s="523"/>
      <c r="B1018" s="91"/>
      <c r="C1018" s="91"/>
      <c r="D1018" s="122"/>
      <c r="E1018" s="530"/>
      <c r="F1018" s="531"/>
      <c r="G1018" s="531"/>
      <c r="H1018" s="530"/>
      <c r="I1018" s="469"/>
      <c r="J1018" s="532"/>
    </row>
    <row r="1019" spans="1:10" ht="12.75" customHeight="1">
      <c r="A1019" s="523"/>
      <c r="B1019" s="91"/>
      <c r="C1019" s="91"/>
      <c r="D1019" s="122"/>
      <c r="E1019" s="530"/>
      <c r="F1019" s="531"/>
      <c r="G1019" s="531"/>
      <c r="H1019" s="530"/>
      <c r="I1019" s="469"/>
      <c r="J1019" s="532"/>
    </row>
    <row r="1020" spans="1:10" ht="12.75" customHeight="1">
      <c r="A1020" s="523"/>
      <c r="B1020" s="91"/>
      <c r="C1020" s="91"/>
      <c r="D1020" s="122"/>
      <c r="E1020" s="530"/>
      <c r="F1020" s="531"/>
      <c r="G1020" s="531"/>
      <c r="H1020" s="530"/>
      <c r="I1020" s="469"/>
      <c r="J1020" s="532"/>
    </row>
    <row r="1021" spans="1:10" ht="12.75" customHeight="1">
      <c r="A1021" s="523"/>
      <c r="B1021" s="91"/>
      <c r="C1021" s="91"/>
      <c r="D1021" s="122"/>
      <c r="E1021" s="530"/>
      <c r="F1021" s="531"/>
      <c r="G1021" s="531"/>
      <c r="H1021" s="530"/>
      <c r="I1021" s="469"/>
      <c r="J1021" s="532"/>
    </row>
    <row r="1022" spans="1:10" ht="12.75" customHeight="1">
      <c r="A1022" s="523"/>
      <c r="B1022" s="91"/>
      <c r="C1022" s="91"/>
      <c r="D1022" s="122"/>
      <c r="E1022" s="482" t="s">
        <v>194</v>
      </c>
      <c r="F1022" s="531"/>
      <c r="G1022" s="531"/>
      <c r="H1022" s="530"/>
      <c r="I1022" s="469"/>
      <c r="J1022" s="532"/>
    </row>
    <row r="1023" spans="1:10" ht="12.75" customHeight="1">
      <c r="A1023" s="523"/>
      <c r="B1023" s="91"/>
      <c r="C1023" s="91"/>
      <c r="D1023" s="122"/>
      <c r="E1023" s="530"/>
      <c r="F1023" s="531"/>
      <c r="G1023" s="531"/>
      <c r="H1023" s="530"/>
      <c r="I1023" s="469"/>
      <c r="J1023" s="532"/>
    </row>
    <row r="1024" spans="1:10" ht="12.75" customHeight="1">
      <c r="A1024" s="70"/>
      <c r="B1024" s="71"/>
      <c r="C1024" s="70"/>
      <c r="D1024" s="72"/>
      <c r="E1024" s="75" t="s">
        <v>1</v>
      </c>
      <c r="F1024" s="73" t="s">
        <v>61</v>
      </c>
      <c r="G1024" s="74" t="s">
        <v>62</v>
      </c>
      <c r="H1024" s="75" t="s">
        <v>1</v>
      </c>
      <c r="I1024" s="38" t="s">
        <v>63</v>
      </c>
      <c r="J1024" s="39"/>
    </row>
    <row r="1025" spans="1:10" ht="12.75" customHeight="1">
      <c r="A1025" s="76" t="s">
        <v>58</v>
      </c>
      <c r="B1025" s="77" t="s">
        <v>59</v>
      </c>
      <c r="C1025" s="76" t="s">
        <v>2</v>
      </c>
      <c r="D1025" s="78" t="s">
        <v>60</v>
      </c>
      <c r="E1025" s="81" t="s">
        <v>159</v>
      </c>
      <c r="F1025" s="79" t="s">
        <v>64</v>
      </c>
      <c r="G1025" s="80" t="s">
        <v>65</v>
      </c>
      <c r="H1025" s="81" t="s">
        <v>181</v>
      </c>
      <c r="I1025" s="40"/>
      <c r="J1025" s="41"/>
    </row>
    <row r="1026" spans="1:10" ht="12.75" customHeight="1">
      <c r="A1026" s="82"/>
      <c r="B1026" s="83"/>
      <c r="C1026" s="82"/>
      <c r="D1026" s="84"/>
      <c r="E1026" s="87"/>
      <c r="F1026" s="85" t="s">
        <v>180</v>
      </c>
      <c r="G1026" s="86" t="s">
        <v>66</v>
      </c>
      <c r="H1026" s="87"/>
      <c r="I1026" s="44" t="s">
        <v>67</v>
      </c>
      <c r="J1026" s="42" t="s">
        <v>68</v>
      </c>
    </row>
    <row r="1027" spans="1:10" ht="12.75" customHeight="1">
      <c r="A1027" s="146">
        <v>1</v>
      </c>
      <c r="B1027" s="146">
        <v>2</v>
      </c>
      <c r="C1027" s="146">
        <v>3</v>
      </c>
      <c r="D1027" s="146">
        <v>4</v>
      </c>
      <c r="E1027" s="147">
        <v>5</v>
      </c>
      <c r="F1027" s="147">
        <v>6</v>
      </c>
      <c r="G1027" s="147">
        <v>7</v>
      </c>
      <c r="H1027" s="148">
        <v>8</v>
      </c>
      <c r="I1027" s="149">
        <v>9</v>
      </c>
      <c r="J1027" s="150">
        <v>10</v>
      </c>
    </row>
    <row r="1028" spans="1:10" ht="12.75" customHeight="1">
      <c r="A1028" s="152"/>
      <c r="B1028" s="63">
        <v>92120</v>
      </c>
      <c r="C1028" s="93"/>
      <c r="D1028" s="93" t="s">
        <v>140</v>
      </c>
      <c r="E1028" s="527">
        <f>E1030</f>
        <v>63000</v>
      </c>
      <c r="F1028" s="528">
        <f>F1030</f>
        <v>0</v>
      </c>
      <c r="G1028" s="528">
        <f>G1030</f>
        <v>20000</v>
      </c>
      <c r="H1028" s="527">
        <f>H1030</f>
        <v>20000</v>
      </c>
      <c r="I1028" s="525">
        <f aca="true" t="shared" si="79" ref="I1028:I1034">H1028/G1028*100</f>
        <v>100</v>
      </c>
      <c r="J1028" s="529">
        <f>H1028/E1028*100</f>
        <v>31.746031746031743</v>
      </c>
    </row>
    <row r="1029" spans="1:10" ht="12.75" customHeight="1">
      <c r="A1029" s="152"/>
      <c r="B1029" s="63"/>
      <c r="C1029" s="54"/>
      <c r="D1029" s="88" t="s">
        <v>127</v>
      </c>
      <c r="E1029" s="225">
        <v>0</v>
      </c>
      <c r="F1029" s="226">
        <v>0</v>
      </c>
      <c r="G1029" s="226">
        <v>0</v>
      </c>
      <c r="H1029" s="225">
        <v>0</v>
      </c>
      <c r="I1029" s="283">
        <v>0</v>
      </c>
      <c r="J1029" s="224">
        <v>0</v>
      </c>
    </row>
    <row r="1030" spans="1:10" ht="12.75" customHeight="1">
      <c r="A1030" s="152"/>
      <c r="B1030" s="63"/>
      <c r="C1030" s="54"/>
      <c r="D1030" s="88" t="s">
        <v>123</v>
      </c>
      <c r="E1030" s="225">
        <f>E1034</f>
        <v>63000</v>
      </c>
      <c r="F1030" s="226">
        <v>0</v>
      </c>
      <c r="G1030" s="226">
        <f>G1034</f>
        <v>20000</v>
      </c>
      <c r="H1030" s="225">
        <f>H1034</f>
        <v>20000</v>
      </c>
      <c r="I1030" s="283">
        <f t="shared" si="79"/>
        <v>100</v>
      </c>
      <c r="J1030" s="224">
        <f>H1030/E1030*100</f>
        <v>31.746031746031743</v>
      </c>
    </row>
    <row r="1031" spans="1:10" ht="12.75" customHeight="1">
      <c r="A1031" s="152"/>
      <c r="B1031" s="63"/>
      <c r="C1031" s="54"/>
      <c r="D1031" s="114" t="s">
        <v>125</v>
      </c>
      <c r="E1031" s="373">
        <v>0</v>
      </c>
      <c r="F1031" s="374">
        <v>0</v>
      </c>
      <c r="G1031" s="374">
        <v>0</v>
      </c>
      <c r="H1031" s="373">
        <v>0</v>
      </c>
      <c r="I1031" s="281">
        <v>0</v>
      </c>
      <c r="J1031" s="282">
        <v>0</v>
      </c>
    </row>
    <row r="1032" spans="1:10" ht="12.75" customHeight="1">
      <c r="A1032" s="152"/>
      <c r="B1032" s="63"/>
      <c r="C1032" s="54"/>
      <c r="D1032" s="114" t="s">
        <v>128</v>
      </c>
      <c r="E1032" s="373">
        <v>0</v>
      </c>
      <c r="F1032" s="374">
        <v>0</v>
      </c>
      <c r="G1032" s="374">
        <v>0</v>
      </c>
      <c r="H1032" s="373">
        <v>0</v>
      </c>
      <c r="I1032" s="281">
        <v>0</v>
      </c>
      <c r="J1032" s="282">
        <v>0</v>
      </c>
    </row>
    <row r="1033" spans="1:10" ht="12.75" customHeight="1">
      <c r="A1033" s="152"/>
      <c r="B1033" s="63"/>
      <c r="C1033" s="54"/>
      <c r="D1033" s="114" t="s">
        <v>126</v>
      </c>
      <c r="E1033" s="373">
        <v>0</v>
      </c>
      <c r="F1033" s="374">
        <v>0</v>
      </c>
      <c r="G1033" s="374">
        <v>0</v>
      </c>
      <c r="H1033" s="373">
        <v>0</v>
      </c>
      <c r="I1033" s="281">
        <v>0</v>
      </c>
      <c r="J1033" s="282">
        <v>0</v>
      </c>
    </row>
    <row r="1034" spans="1:10" ht="12.75" customHeight="1">
      <c r="A1034" s="152"/>
      <c r="B1034" s="115"/>
      <c r="C1034" s="54"/>
      <c r="D1034" s="139" t="s">
        <v>129</v>
      </c>
      <c r="E1034" s="373">
        <v>63000</v>
      </c>
      <c r="F1034" s="374">
        <v>0</v>
      </c>
      <c r="G1034" s="374">
        <v>20000</v>
      </c>
      <c r="H1034" s="373">
        <v>20000</v>
      </c>
      <c r="I1034" s="281">
        <f t="shared" si="79"/>
        <v>100</v>
      </c>
      <c r="J1034" s="282">
        <f>H1034/E1034*100</f>
        <v>31.746031746031743</v>
      </c>
    </row>
    <row r="1035" spans="1:10" ht="12.75" customHeight="1">
      <c r="A1035" s="167">
        <v>926</v>
      </c>
      <c r="B1035" s="168"/>
      <c r="C1035" s="169"/>
      <c r="D1035" s="169" t="s">
        <v>132</v>
      </c>
      <c r="E1035" s="375">
        <f>E1036+E1037</f>
        <v>3961899.33</v>
      </c>
      <c r="F1035" s="376">
        <v>0</v>
      </c>
      <c r="G1035" s="376">
        <f>G1036+G1037</f>
        <v>149100</v>
      </c>
      <c r="H1035" s="377">
        <f>H1036+H1037</f>
        <v>142525.63</v>
      </c>
      <c r="I1035" s="378">
        <f>H1035/G1035*100</f>
        <v>95.59063044936285</v>
      </c>
      <c r="J1035" s="215">
        <f aca="true" t="shared" si="80" ref="J1035:J1041">H1035/E1035*100</f>
        <v>3.597406650915585</v>
      </c>
    </row>
    <row r="1036" spans="1:10" ht="12.75" customHeight="1">
      <c r="A1036" s="170"/>
      <c r="B1036" s="171"/>
      <c r="C1036" s="172"/>
      <c r="D1036" s="172" t="s">
        <v>109</v>
      </c>
      <c r="E1036" s="211">
        <f>E1043+E1048</f>
        <v>3828277.2</v>
      </c>
      <c r="F1036" s="212">
        <f>F1042</f>
        <v>0</v>
      </c>
      <c r="G1036" s="212">
        <f>G1043+G1048</f>
        <v>0</v>
      </c>
      <c r="H1036" s="213">
        <f>H1043+H1048</f>
        <v>0</v>
      </c>
      <c r="I1036" s="378">
        <v>0</v>
      </c>
      <c r="J1036" s="215">
        <f t="shared" si="80"/>
        <v>0</v>
      </c>
    </row>
    <row r="1037" spans="1:10" ht="12.75" customHeight="1">
      <c r="A1037" s="170"/>
      <c r="B1037" s="171"/>
      <c r="C1037" s="172"/>
      <c r="D1037" s="172" t="s">
        <v>124</v>
      </c>
      <c r="E1037" s="213">
        <f>SUM(E1038:E1041)</f>
        <v>133622.13</v>
      </c>
      <c r="F1037" s="212">
        <f>SUM(F1038:F1041)</f>
        <v>105800</v>
      </c>
      <c r="G1037" s="212">
        <f>SUM(G1038:G1041)</f>
        <v>149100</v>
      </c>
      <c r="H1037" s="213">
        <f>SUM(H1038:H1041)</f>
        <v>142525.63</v>
      </c>
      <c r="I1037" s="378">
        <f>H1037/G1037*100</f>
        <v>95.59063044936285</v>
      </c>
      <c r="J1037" s="215">
        <f t="shared" si="80"/>
        <v>106.66319269121065</v>
      </c>
    </row>
    <row r="1038" spans="1:10" ht="12.75" customHeight="1">
      <c r="A1038" s="170"/>
      <c r="B1038" s="171"/>
      <c r="C1038" s="172"/>
      <c r="D1038" s="173" t="s">
        <v>125</v>
      </c>
      <c r="E1038" s="218">
        <f>E1050</f>
        <v>0</v>
      </c>
      <c r="F1038" s="217">
        <v>0</v>
      </c>
      <c r="G1038" s="217">
        <f>G1050</f>
        <v>1957</v>
      </c>
      <c r="H1038" s="218">
        <f>H1050</f>
        <v>1930</v>
      </c>
      <c r="I1038" s="379">
        <f>H1038/G1038*100</f>
        <v>98.62033725089422</v>
      </c>
      <c r="J1038" s="215">
        <v>0</v>
      </c>
    </row>
    <row r="1039" spans="1:10" ht="12.75" customHeight="1">
      <c r="A1039" s="170"/>
      <c r="B1039" s="171"/>
      <c r="C1039" s="172"/>
      <c r="D1039" s="173" t="s">
        <v>128</v>
      </c>
      <c r="E1039" s="218">
        <f>E1051+E1045</f>
        <v>48525.41</v>
      </c>
      <c r="F1039" s="217">
        <f>F1045+F1051</f>
        <v>12800</v>
      </c>
      <c r="G1039" s="217">
        <f>G1045+G1051</f>
        <v>58771</v>
      </c>
      <c r="H1039" s="218">
        <f>H1045+H1051</f>
        <v>52429.83</v>
      </c>
      <c r="I1039" s="379">
        <f>H1039/G1039*100</f>
        <v>89.21037586564803</v>
      </c>
      <c r="J1039" s="215">
        <f t="shared" si="80"/>
        <v>108.0461350043204</v>
      </c>
    </row>
    <row r="1040" spans="1:10" ht="12.75" customHeight="1">
      <c r="A1040" s="170"/>
      <c r="B1040" s="171"/>
      <c r="C1040" s="172"/>
      <c r="D1040" s="173" t="s">
        <v>126</v>
      </c>
      <c r="E1040" s="218">
        <v>0</v>
      </c>
      <c r="F1040" s="217">
        <v>0</v>
      </c>
      <c r="G1040" s="217">
        <v>0</v>
      </c>
      <c r="H1040" s="218">
        <v>0</v>
      </c>
      <c r="I1040" s="379">
        <v>0</v>
      </c>
      <c r="J1040" s="215">
        <v>0</v>
      </c>
    </row>
    <row r="1041" spans="1:10" ht="12.75" customHeight="1">
      <c r="A1041" s="170"/>
      <c r="B1041" s="174"/>
      <c r="C1041" s="172"/>
      <c r="D1041" s="173" t="s">
        <v>129</v>
      </c>
      <c r="E1041" s="218">
        <f>E1053</f>
        <v>85096.72</v>
      </c>
      <c r="F1041" s="217">
        <f>F1053</f>
        <v>93000</v>
      </c>
      <c r="G1041" s="217">
        <f>G1046+G1053</f>
        <v>88372</v>
      </c>
      <c r="H1041" s="218">
        <f>H1046+H1053</f>
        <v>88165.8</v>
      </c>
      <c r="I1041" s="379">
        <f>H1041/G1041*100</f>
        <v>99.76666817544019</v>
      </c>
      <c r="J1041" s="215">
        <f t="shared" si="80"/>
        <v>103.60657849092185</v>
      </c>
    </row>
    <row r="1042" spans="1:10" ht="12.75" customHeight="1">
      <c r="A1042" s="53"/>
      <c r="B1042" s="62">
        <v>92601</v>
      </c>
      <c r="C1042" s="54"/>
      <c r="D1042" s="55" t="s">
        <v>103</v>
      </c>
      <c r="E1042" s="380">
        <f>E1043+E1044</f>
        <v>3860479.1300000004</v>
      </c>
      <c r="F1042" s="222">
        <f>F1043</f>
        <v>0</v>
      </c>
      <c r="G1042" s="222">
        <f>G1043+G1044</f>
        <v>0</v>
      </c>
      <c r="H1042" s="221">
        <f>H1043+H1044</f>
        <v>0</v>
      </c>
      <c r="I1042" s="381">
        <v>0</v>
      </c>
      <c r="J1042" s="224">
        <f>H1042/E1042*100</f>
        <v>0</v>
      </c>
    </row>
    <row r="1043" spans="1:10" ht="12.75" customHeight="1">
      <c r="A1043" s="103"/>
      <c r="B1043" s="165"/>
      <c r="C1043" s="102"/>
      <c r="D1043" s="88" t="s">
        <v>127</v>
      </c>
      <c r="E1043" s="333">
        <v>3828277.2</v>
      </c>
      <c r="F1043" s="332">
        <v>0</v>
      </c>
      <c r="G1043" s="332">
        <v>0</v>
      </c>
      <c r="H1043" s="333">
        <v>0</v>
      </c>
      <c r="I1043" s="382">
        <v>0</v>
      </c>
      <c r="J1043" s="224">
        <f>H1043/E1043*100</f>
        <v>0</v>
      </c>
    </row>
    <row r="1044" spans="1:10" ht="12.75" customHeight="1">
      <c r="A1044" s="103"/>
      <c r="B1044" s="165"/>
      <c r="C1044" s="102"/>
      <c r="D1044" s="88" t="s">
        <v>123</v>
      </c>
      <c r="E1044" s="333">
        <f>E1045</f>
        <v>32201.93</v>
      </c>
      <c r="F1044" s="332">
        <v>0</v>
      </c>
      <c r="G1044" s="332">
        <f>G1045</f>
        <v>0</v>
      </c>
      <c r="H1044" s="333">
        <f>H1045</f>
        <v>0</v>
      </c>
      <c r="I1044" s="382">
        <v>0</v>
      </c>
      <c r="J1044" s="224">
        <v>0</v>
      </c>
    </row>
    <row r="1045" spans="1:10" ht="12.75" customHeight="1">
      <c r="A1045" s="103"/>
      <c r="B1045" s="165"/>
      <c r="C1045" s="102"/>
      <c r="D1045" s="114" t="s">
        <v>128</v>
      </c>
      <c r="E1045" s="383">
        <v>32201.93</v>
      </c>
      <c r="F1045" s="384">
        <v>0</v>
      </c>
      <c r="G1045" s="384">
        <v>0</v>
      </c>
      <c r="H1045" s="383">
        <v>0</v>
      </c>
      <c r="I1045" s="491">
        <v>0</v>
      </c>
      <c r="J1045" s="282">
        <v>0</v>
      </c>
    </row>
    <row r="1046" spans="1:10" ht="12.75" customHeight="1">
      <c r="A1046" s="103"/>
      <c r="B1046" s="166"/>
      <c r="C1046" s="102"/>
      <c r="D1046" s="114" t="s">
        <v>129</v>
      </c>
      <c r="E1046" s="383">
        <v>0</v>
      </c>
      <c r="F1046" s="384">
        <v>0</v>
      </c>
      <c r="G1046" s="384">
        <v>0</v>
      </c>
      <c r="H1046" s="383">
        <v>0</v>
      </c>
      <c r="I1046" s="491">
        <v>0</v>
      </c>
      <c r="J1046" s="282">
        <v>0</v>
      </c>
    </row>
    <row r="1047" spans="1:10" ht="12.75" customHeight="1">
      <c r="A1047" s="19"/>
      <c r="B1047" s="52">
        <v>92695</v>
      </c>
      <c r="C1047" s="96"/>
      <c r="D1047" s="51" t="s">
        <v>20</v>
      </c>
      <c r="E1047" s="199">
        <f>E1048+E1049</f>
        <v>101420.2</v>
      </c>
      <c r="F1047" s="200">
        <f>F1049</f>
        <v>105800</v>
      </c>
      <c r="G1047" s="200">
        <f>G1048+G1049</f>
        <v>149100</v>
      </c>
      <c r="H1047" s="199">
        <f>H1048+H1049</f>
        <v>142525.63</v>
      </c>
      <c r="I1047" s="382">
        <f aca="true" t="shared" si="81" ref="I1047:I1053">H1047/G1047*100</f>
        <v>95.59063044936285</v>
      </c>
      <c r="J1047" s="224">
        <f aca="true" t="shared" si="82" ref="J1047:J1053">H1047/E1047*100</f>
        <v>140.52982541939377</v>
      </c>
    </row>
    <row r="1048" spans="1:10" ht="12.75" customHeight="1">
      <c r="A1048" s="19"/>
      <c r="B1048" s="52"/>
      <c r="C1048" s="60"/>
      <c r="D1048" s="88" t="s">
        <v>127</v>
      </c>
      <c r="E1048" s="245">
        <v>0</v>
      </c>
      <c r="F1048" s="246">
        <v>0</v>
      </c>
      <c r="G1048" s="246">
        <v>0</v>
      </c>
      <c r="H1048" s="245">
        <v>0</v>
      </c>
      <c r="I1048" s="382">
        <v>0</v>
      </c>
      <c r="J1048" s="224">
        <v>0</v>
      </c>
    </row>
    <row r="1049" spans="1:10" ht="12.75" customHeight="1">
      <c r="A1049" s="19"/>
      <c r="B1049" s="52"/>
      <c r="C1049" s="60"/>
      <c r="D1049" s="88" t="s">
        <v>123</v>
      </c>
      <c r="E1049" s="245">
        <f>E1051+E1053</f>
        <v>101420.2</v>
      </c>
      <c r="F1049" s="246">
        <f>SUM(F1050:F1053)</f>
        <v>105800</v>
      </c>
      <c r="G1049" s="246">
        <f>G1051+G1053+G1050</f>
        <v>149100</v>
      </c>
      <c r="H1049" s="245">
        <f>H1051+H1053+H1050</f>
        <v>142525.63</v>
      </c>
      <c r="I1049" s="382">
        <f t="shared" si="81"/>
        <v>95.59063044936285</v>
      </c>
      <c r="J1049" s="224">
        <f t="shared" si="82"/>
        <v>140.52982541939377</v>
      </c>
    </row>
    <row r="1050" spans="1:10" ht="12.75" customHeight="1">
      <c r="A1050" s="19"/>
      <c r="B1050" s="52"/>
      <c r="C1050" s="60"/>
      <c r="D1050" s="114" t="s">
        <v>125</v>
      </c>
      <c r="E1050" s="248">
        <v>0</v>
      </c>
      <c r="F1050" s="249">
        <v>0</v>
      </c>
      <c r="G1050" s="249">
        <v>1957</v>
      </c>
      <c r="H1050" s="248">
        <v>1930</v>
      </c>
      <c r="I1050" s="491">
        <f t="shared" si="81"/>
        <v>98.62033725089422</v>
      </c>
      <c r="J1050" s="282">
        <v>0</v>
      </c>
    </row>
    <row r="1051" spans="1:10" ht="12.75" customHeight="1">
      <c r="A1051" s="19"/>
      <c r="B1051" s="52"/>
      <c r="C1051" s="60"/>
      <c r="D1051" s="114" t="s">
        <v>128</v>
      </c>
      <c r="E1051" s="248">
        <v>16323.48</v>
      </c>
      <c r="F1051" s="249">
        <v>12800</v>
      </c>
      <c r="G1051" s="249">
        <v>58771</v>
      </c>
      <c r="H1051" s="248">
        <v>52429.83</v>
      </c>
      <c r="I1051" s="491">
        <f t="shared" si="81"/>
        <v>89.21037586564803</v>
      </c>
      <c r="J1051" s="282">
        <f t="shared" si="82"/>
        <v>321.19272361040663</v>
      </c>
    </row>
    <row r="1052" spans="1:10" ht="12.75" customHeight="1">
      <c r="A1052" s="19"/>
      <c r="B1052" s="52"/>
      <c r="C1052" s="60"/>
      <c r="D1052" s="114" t="s">
        <v>126</v>
      </c>
      <c r="E1052" s="248">
        <v>0</v>
      </c>
      <c r="F1052" s="249">
        <v>0</v>
      </c>
      <c r="G1052" s="249">
        <v>0</v>
      </c>
      <c r="H1052" s="248">
        <v>0</v>
      </c>
      <c r="I1052" s="491">
        <v>0</v>
      </c>
      <c r="J1052" s="282">
        <v>0</v>
      </c>
    </row>
    <row r="1053" spans="1:10" ht="12.75" customHeight="1">
      <c r="A1053" s="19"/>
      <c r="B1053" s="52"/>
      <c r="C1053" s="60"/>
      <c r="D1053" s="139" t="s">
        <v>129</v>
      </c>
      <c r="E1053" s="248">
        <v>85096.72</v>
      </c>
      <c r="F1053" s="249">
        <v>93000</v>
      </c>
      <c r="G1053" s="249">
        <v>88372</v>
      </c>
      <c r="H1053" s="248">
        <v>88165.8</v>
      </c>
      <c r="I1053" s="491">
        <f t="shared" si="81"/>
        <v>99.76666817544019</v>
      </c>
      <c r="J1053" s="282">
        <f t="shared" si="82"/>
        <v>103.60657849092185</v>
      </c>
    </row>
    <row r="1054" spans="1:10" ht="12.75" customHeight="1">
      <c r="A1054" s="539"/>
      <c r="B1054" s="540"/>
      <c r="C1054" s="541"/>
      <c r="D1054" s="542" t="s">
        <v>55</v>
      </c>
      <c r="E1054" s="543">
        <f>E1055+E1056</f>
        <v>68682078.08</v>
      </c>
      <c r="F1054" s="544">
        <f>F1055+F1056</f>
        <v>63778580</v>
      </c>
      <c r="G1054" s="545">
        <f>G1055+G1056</f>
        <v>64587201</v>
      </c>
      <c r="H1054" s="546">
        <f>H1055+H1056</f>
        <v>62959249.199999996</v>
      </c>
      <c r="I1054" s="316">
        <f>H1054/G1054*100</f>
        <v>97.47945138542231</v>
      </c>
      <c r="J1054" s="215">
        <f>H1054/E1054*100</f>
        <v>91.6676532801845</v>
      </c>
    </row>
    <row r="1055" spans="1:13" ht="12.75" customHeight="1">
      <c r="A1055" s="547"/>
      <c r="B1055" s="548"/>
      <c r="C1055" s="541"/>
      <c r="D1055" s="172" t="s">
        <v>109</v>
      </c>
      <c r="E1055" s="543">
        <f>E11+E23+E39+E71+E83+E135+E199+E234+E245+E263+E476+E583+E711+E774+E978+E1007+E1036</f>
        <v>10343908.58</v>
      </c>
      <c r="F1055" s="544">
        <f>F11+F23+F39+F71+F83+F135+F199+F234+F245+F263+F476+F583+F711+F774+F978+F1007+F1036</f>
        <v>6983405</v>
      </c>
      <c r="G1055" s="545">
        <f>G11+G23+G39+G71+G83+G135+G199+G234+G245+G263+G476+G583+G711+G774+G978+G1007+G1036</f>
        <v>5017616</v>
      </c>
      <c r="H1055" s="546">
        <f>H11+H23+H39+H71+H83+H135+H199+H234+H245+H263+H476+H583+H711+H774+H978+H1007+H1036</f>
        <v>4845617.15</v>
      </c>
      <c r="I1055" s="316">
        <f>H1055/G1055*100</f>
        <v>96.5721001766576</v>
      </c>
      <c r="J1055" s="215">
        <f aca="true" t="shared" si="83" ref="J1055:J1063">H1055/E1055*100</f>
        <v>46.84512737640611</v>
      </c>
      <c r="M1055" s="162"/>
    </row>
    <row r="1056" spans="1:10" ht="12.75" customHeight="1">
      <c r="A1056" s="547"/>
      <c r="B1056" s="548"/>
      <c r="C1056" s="541"/>
      <c r="D1056" s="172" t="s">
        <v>124</v>
      </c>
      <c r="E1056" s="543">
        <f>SUM(E1057:E1063)</f>
        <v>58338169.5</v>
      </c>
      <c r="F1056" s="544">
        <f>SUM(F1057:F1063)</f>
        <v>56795175</v>
      </c>
      <c r="G1056" s="545">
        <f>SUM(G1057:G1063)</f>
        <v>59569585</v>
      </c>
      <c r="H1056" s="546">
        <f>SUM(H1057:H1063)</f>
        <v>58113632.05</v>
      </c>
      <c r="I1056" s="316">
        <f>H1056/G1056*100</f>
        <v>97.55587864175988</v>
      </c>
      <c r="J1056" s="215">
        <f t="shared" si="83"/>
        <v>99.61511056667625</v>
      </c>
    </row>
    <row r="1057" spans="1:10" ht="12.75" customHeight="1">
      <c r="A1057" s="547"/>
      <c r="B1057" s="548"/>
      <c r="C1057" s="541"/>
      <c r="D1057" s="173" t="s">
        <v>125</v>
      </c>
      <c r="E1057" s="543">
        <f>E13+E25+E41+E73+E85+E137+E201+E247+E265+E478+E585+E713+E776+E980+E1038</f>
        <v>34946932.720000006</v>
      </c>
      <c r="F1057" s="544">
        <f>F13+F25+F41+F73+F85+F137+F201+F224+F247+F265+F478+F585+F713+F776+F980+F1038</f>
        <v>34213814</v>
      </c>
      <c r="G1057" s="545">
        <f>G13+G25+G41+G73+G85+G137+G201+G224+G265+G478+G585+G713+G776+G980+G1038</f>
        <v>35860812</v>
      </c>
      <c r="H1057" s="546">
        <f>H13+H25+H41+H73+H85+H137+H201+H265+H478+H585+H713+H776+H980+H1038</f>
        <v>35638807.19</v>
      </c>
      <c r="I1057" s="316">
        <f aca="true" t="shared" si="84" ref="I1057:I1063">H1057/G1057*100</f>
        <v>99.38092642743281</v>
      </c>
      <c r="J1057" s="215">
        <f t="shared" si="83"/>
        <v>101.97978596732192</v>
      </c>
    </row>
    <row r="1058" spans="1:10" ht="12.75" customHeight="1">
      <c r="A1058" s="547"/>
      <c r="B1058" s="548"/>
      <c r="C1058" s="541"/>
      <c r="D1058" s="173" t="s">
        <v>128</v>
      </c>
      <c r="E1058" s="543">
        <f>E14+E26+E42+E74+E86+E138+E202+E248+E266+E479+E586+E714+E777+E981+E1009+E1039</f>
        <v>12876540.149999997</v>
      </c>
      <c r="F1058" s="544">
        <f>F14+F26+F42+F74+F86+F138+F202+F248+F266+F479+F586+F714+F777+F981+F1009+F1039</f>
        <v>14613461</v>
      </c>
      <c r="G1058" s="545">
        <f>G14+G26+G42+G74+G86+G138+G202+G225+G248+G266+G479+G586+G714+G777+G981+G1009+G1039</f>
        <v>14069123</v>
      </c>
      <c r="H1058" s="546">
        <f>H14+H26+H42+H74+H86+H138+H202+H225+H266+H479+H586+H714+H777+H981+H1009+H1039</f>
        <v>13282543.25</v>
      </c>
      <c r="I1058" s="316">
        <f t="shared" si="84"/>
        <v>94.40917710364747</v>
      </c>
      <c r="J1058" s="215">
        <f t="shared" si="83"/>
        <v>103.15304495827633</v>
      </c>
    </row>
    <row r="1059" spans="1:13" ht="12.75" customHeight="1">
      <c r="A1059" s="547"/>
      <c r="B1059" s="548"/>
      <c r="C1059" s="541"/>
      <c r="D1059" s="173" t="s">
        <v>126</v>
      </c>
      <c r="E1059" s="543">
        <f>E15+E27+E43+E75+E87+E139+E203+E249+E267+E480+E587+E715+E778+E982+E1010+E1040</f>
        <v>2666742.65</v>
      </c>
      <c r="F1059" s="544">
        <f>F15+F27+F43+F75+F87+F140+F204+F249+F267+F480+F587+F715+F778+F982+F1010+F1040+F139+F203</f>
        <v>2635689</v>
      </c>
      <c r="G1059" s="545">
        <f>G15+G27+G43+G75+G87+G139+G203+G249+G267+G480+G587+G715+G778+G982+G1010+G1040</f>
        <v>3321469</v>
      </c>
      <c r="H1059" s="546">
        <f>H15+H27+H43+H75+H87+H139+H203+H249+H267+H480+H587+H715+H778+H982+H1010+H1040</f>
        <v>3296424.71</v>
      </c>
      <c r="I1059" s="316">
        <f t="shared" si="84"/>
        <v>99.24598754346344</v>
      </c>
      <c r="J1059" s="215">
        <f t="shared" si="83"/>
        <v>123.61240444405088</v>
      </c>
      <c r="M1059" s="438"/>
    </row>
    <row r="1060" spans="1:10" ht="12.75" customHeight="1">
      <c r="A1060" s="547"/>
      <c r="B1060" s="548"/>
      <c r="C1060" s="541"/>
      <c r="D1060" s="173" t="s">
        <v>129</v>
      </c>
      <c r="E1060" s="543">
        <f>E140+E204+E268+E481+E588+E716+E779+E983+E1011+E1041</f>
        <v>4358549.87</v>
      </c>
      <c r="F1060" s="544">
        <f>F140+F204+F268+F481+F588+F716+F779+F983+F1011+F1041</f>
        <v>4031708</v>
      </c>
      <c r="G1060" s="545">
        <f>G140+G204+G268+G481+G588+G716+G779+G983+G1011+G1041</f>
        <v>4781759</v>
      </c>
      <c r="H1060" s="546">
        <f>H140+H204+H268+H481+H588+H716+H779+H983+H1011+H1041</f>
        <v>4730923.159999999</v>
      </c>
      <c r="I1060" s="316">
        <f t="shared" si="84"/>
        <v>98.93687992222108</v>
      </c>
      <c r="J1060" s="215">
        <f t="shared" si="83"/>
        <v>108.54351334977382</v>
      </c>
    </row>
    <row r="1061" spans="1:10" ht="12.75" customHeight="1">
      <c r="A1061" s="547"/>
      <c r="B1061" s="548"/>
      <c r="C1061" s="541"/>
      <c r="D1061" s="186" t="s">
        <v>131</v>
      </c>
      <c r="E1061" s="543">
        <f>E717+E141+E984+E483+E88</f>
        <v>2786423.3699999996</v>
      </c>
      <c r="F1061" s="544">
        <f>F88+F141+F483+F717+F984</f>
        <v>839409</v>
      </c>
      <c r="G1061" s="545">
        <f>G717+G141+G984+G483+G88</f>
        <v>1199131</v>
      </c>
      <c r="H1061" s="546">
        <f>H717+H141+H984+H483+H102</f>
        <v>913693.68</v>
      </c>
      <c r="I1061" s="316">
        <f t="shared" si="84"/>
        <v>76.19631883422245</v>
      </c>
      <c r="J1061" s="215">
        <f t="shared" si="83"/>
        <v>32.790913607647504</v>
      </c>
    </row>
    <row r="1062" spans="1:10" ht="12.75" customHeight="1">
      <c r="A1062" s="170"/>
      <c r="B1062" s="171"/>
      <c r="C1062" s="172"/>
      <c r="D1062" s="173" t="s">
        <v>133</v>
      </c>
      <c r="E1062" s="211">
        <f>E490</f>
        <v>450058.31</v>
      </c>
      <c r="F1062" s="212">
        <f>F237</f>
        <v>4534</v>
      </c>
      <c r="G1062" s="549">
        <f>G482+G243</f>
        <v>0</v>
      </c>
      <c r="H1062" s="213">
        <f>H490+H237</f>
        <v>0</v>
      </c>
      <c r="I1062" s="316">
        <v>0</v>
      </c>
      <c r="J1062" s="215">
        <f t="shared" si="83"/>
        <v>0</v>
      </c>
    </row>
    <row r="1063" spans="1:13" ht="12.75" customHeight="1">
      <c r="A1063" s="550"/>
      <c r="B1063" s="551"/>
      <c r="C1063" s="541"/>
      <c r="D1063" s="552" t="s">
        <v>130</v>
      </c>
      <c r="E1063" s="543">
        <f>E236</f>
        <v>252922.43</v>
      </c>
      <c r="F1063" s="544">
        <f>F239</f>
        <v>456560</v>
      </c>
      <c r="G1063" s="545">
        <f>G239</f>
        <v>337291</v>
      </c>
      <c r="H1063" s="546">
        <f>H236</f>
        <v>251240.06</v>
      </c>
      <c r="I1063" s="316">
        <f t="shared" si="84"/>
        <v>74.4876264116149</v>
      </c>
      <c r="J1063" s="215">
        <f t="shared" si="83"/>
        <v>99.33482767819368</v>
      </c>
      <c r="M1063" s="164"/>
    </row>
    <row r="1064" spans="1:13" ht="12.75" customHeight="1">
      <c r="A1064" s="192"/>
      <c r="B1064" s="192"/>
      <c r="C1064" s="192"/>
      <c r="D1064" s="193"/>
      <c r="E1064" s="194"/>
      <c r="F1064" s="195"/>
      <c r="G1064" s="512"/>
      <c r="H1064" s="196"/>
      <c r="I1064" s="197"/>
      <c r="J1064" s="198"/>
      <c r="M1064" s="534"/>
    </row>
    <row r="1065" spans="1:13" ht="12.75" customHeight="1">
      <c r="A1065" s="192"/>
      <c r="B1065" s="192"/>
      <c r="C1065" s="192"/>
      <c r="D1065" s="193"/>
      <c r="E1065" s="194"/>
      <c r="F1065" s="195"/>
      <c r="G1065" s="512"/>
      <c r="H1065" s="196"/>
      <c r="I1065" s="197"/>
      <c r="J1065" s="198"/>
      <c r="K1065" s="163"/>
      <c r="M1065" s="164"/>
    </row>
    <row r="1066" spans="1:13" ht="12.75" customHeight="1">
      <c r="A1066" s="192"/>
      <c r="B1066" s="192"/>
      <c r="C1066" s="192"/>
      <c r="D1066" s="193"/>
      <c r="E1066" s="194"/>
      <c r="F1066" s="195"/>
      <c r="G1066" s="512"/>
      <c r="H1066" s="196"/>
      <c r="I1066" s="197"/>
      <c r="J1066" s="198"/>
      <c r="K1066" s="163"/>
      <c r="M1066" s="164"/>
    </row>
    <row r="1067" spans="1:13" ht="12.75" customHeight="1">
      <c r="A1067" s="192"/>
      <c r="B1067" s="192"/>
      <c r="C1067" s="192"/>
      <c r="D1067" s="193"/>
      <c r="E1067" s="194"/>
      <c r="F1067" s="195"/>
      <c r="G1067" s="512"/>
      <c r="H1067" s="196"/>
      <c r="I1067" s="197"/>
      <c r="J1067" s="198"/>
      <c r="K1067" s="163"/>
      <c r="M1067" s="164"/>
    </row>
    <row r="1068" spans="1:13" ht="12.75" customHeight="1">
      <c r="A1068" s="192"/>
      <c r="B1068" s="192"/>
      <c r="C1068" s="192"/>
      <c r="D1068" s="193"/>
      <c r="E1068" s="194"/>
      <c r="F1068" s="195"/>
      <c r="G1068" s="512"/>
      <c r="H1068" s="196"/>
      <c r="I1068" s="197"/>
      <c r="J1068" s="198"/>
      <c r="K1068" s="163"/>
      <c r="M1068" s="164"/>
    </row>
    <row r="1069" spans="1:13" ht="12.75" customHeight="1">
      <c r="A1069" s="192"/>
      <c r="B1069" s="192"/>
      <c r="C1069" s="192"/>
      <c r="D1069" s="193"/>
      <c r="E1069" s="194"/>
      <c r="F1069" s="195"/>
      <c r="G1069" s="512"/>
      <c r="H1069" s="196"/>
      <c r="I1069" s="197"/>
      <c r="J1069" s="198"/>
      <c r="K1069" s="163"/>
      <c r="M1069" s="164"/>
    </row>
    <row r="1070" spans="1:13" ht="12.75" customHeight="1">
      <c r="A1070" s="192"/>
      <c r="B1070" s="192"/>
      <c r="C1070" s="192"/>
      <c r="D1070" s="193"/>
      <c r="E1070" s="194"/>
      <c r="F1070" s="195"/>
      <c r="G1070" s="512"/>
      <c r="H1070" s="196"/>
      <c r="I1070" s="197"/>
      <c r="J1070" s="198"/>
      <c r="K1070" s="163"/>
      <c r="M1070" s="164"/>
    </row>
    <row r="1071" spans="1:13" ht="12.75" customHeight="1">
      <c r="A1071" s="192"/>
      <c r="B1071" s="192"/>
      <c r="C1071" s="192"/>
      <c r="D1071" s="193"/>
      <c r="E1071" s="194"/>
      <c r="F1071" s="195"/>
      <c r="G1071" s="512"/>
      <c r="H1071" s="196"/>
      <c r="I1071" s="197"/>
      <c r="J1071" s="198"/>
      <c r="K1071" s="163"/>
      <c r="M1071" s="164"/>
    </row>
    <row r="1072" spans="1:13" ht="12.75" customHeight="1">
      <c r="A1072" s="192"/>
      <c r="B1072" s="192"/>
      <c r="C1072" s="192"/>
      <c r="D1072" s="193"/>
      <c r="E1072" s="194"/>
      <c r="F1072" s="195"/>
      <c r="G1072" s="512"/>
      <c r="H1072" s="196"/>
      <c r="I1072" s="197"/>
      <c r="J1072" s="198"/>
      <c r="K1072" s="163"/>
      <c r="M1072" s="164"/>
    </row>
    <row r="1073" spans="1:13" ht="12.75" customHeight="1">
      <c r="A1073" s="192"/>
      <c r="B1073" s="192"/>
      <c r="C1073" s="192"/>
      <c r="D1073" s="193"/>
      <c r="E1073" s="194"/>
      <c r="F1073" s="195"/>
      <c r="G1073" s="512"/>
      <c r="H1073" s="196"/>
      <c r="I1073" s="197"/>
      <c r="J1073" s="198"/>
      <c r="K1073" s="163"/>
      <c r="M1073" s="164"/>
    </row>
    <row r="1074" spans="1:13" ht="12.75" customHeight="1">
      <c r="A1074" s="192"/>
      <c r="B1074" s="192"/>
      <c r="C1074" s="192"/>
      <c r="D1074" s="193"/>
      <c r="E1074" s="194"/>
      <c r="F1074" s="195"/>
      <c r="G1074" s="512"/>
      <c r="H1074" s="196"/>
      <c r="I1074" s="197"/>
      <c r="J1074" s="198"/>
      <c r="K1074" s="163"/>
      <c r="M1074" s="164"/>
    </row>
    <row r="1075" spans="1:13" ht="12.75" customHeight="1">
      <c r="A1075" s="192"/>
      <c r="B1075" s="192"/>
      <c r="C1075" s="192"/>
      <c r="D1075" s="193"/>
      <c r="E1075" s="194"/>
      <c r="F1075" s="195"/>
      <c r="G1075" s="512"/>
      <c r="H1075" s="196"/>
      <c r="I1075" s="197"/>
      <c r="J1075" s="198"/>
      <c r="K1075" s="163"/>
      <c r="M1075" s="164"/>
    </row>
    <row r="1076" spans="1:13" ht="12.75" customHeight="1">
      <c r="A1076" s="192"/>
      <c r="B1076" s="192"/>
      <c r="C1076" s="192"/>
      <c r="D1076" s="193"/>
      <c r="E1076" s="194"/>
      <c r="F1076" s="195"/>
      <c r="G1076" s="512"/>
      <c r="H1076" s="196"/>
      <c r="I1076" s="197"/>
      <c r="J1076" s="198"/>
      <c r="K1076" s="163"/>
      <c r="M1076" s="164"/>
    </row>
    <row r="1077" spans="1:13" ht="12.75" customHeight="1">
      <c r="A1077" s="192"/>
      <c r="B1077" s="192"/>
      <c r="C1077" s="192"/>
      <c r="D1077" s="193"/>
      <c r="E1077" s="194"/>
      <c r="F1077" s="195"/>
      <c r="G1077" s="512"/>
      <c r="H1077" s="196"/>
      <c r="I1077" s="197"/>
      <c r="J1077" s="198"/>
      <c r="K1077" s="163"/>
      <c r="M1077" s="164"/>
    </row>
    <row r="1078" spans="1:13" ht="12.75" customHeight="1">
      <c r="A1078" s="192"/>
      <c r="B1078" s="192"/>
      <c r="C1078" s="192"/>
      <c r="D1078" s="193"/>
      <c r="E1078" s="194"/>
      <c r="F1078" s="195"/>
      <c r="G1078" s="512"/>
      <c r="H1078" s="196"/>
      <c r="I1078" s="197"/>
      <c r="J1078" s="198"/>
      <c r="K1078" s="163"/>
      <c r="M1078" s="164"/>
    </row>
    <row r="1079" spans="1:13" ht="12.75" customHeight="1">
      <c r="A1079" s="192"/>
      <c r="B1079" s="192"/>
      <c r="C1079" s="192"/>
      <c r="D1079" s="193"/>
      <c r="E1079" s="194"/>
      <c r="F1079" s="195"/>
      <c r="G1079" s="512"/>
      <c r="H1079" s="196"/>
      <c r="I1079" s="197"/>
      <c r="J1079" s="198"/>
      <c r="K1079" s="163"/>
      <c r="M1079" s="164"/>
    </row>
    <row r="1080" spans="1:13" ht="12.75" customHeight="1">
      <c r="A1080" s="192"/>
      <c r="B1080" s="192"/>
      <c r="C1080" s="192"/>
      <c r="D1080" s="193"/>
      <c r="E1080" s="194"/>
      <c r="F1080" s="195"/>
      <c r="G1080" s="512"/>
      <c r="H1080" s="196"/>
      <c r="I1080" s="197"/>
      <c r="J1080" s="198"/>
      <c r="K1080" s="163"/>
      <c r="M1080" s="164"/>
    </row>
    <row r="1081" spans="1:13" ht="12.75" customHeight="1">
      <c r="A1081" s="192"/>
      <c r="B1081" s="192"/>
      <c r="C1081" s="192"/>
      <c r="D1081" s="193"/>
      <c r="E1081" s="194"/>
      <c r="F1081" s="195"/>
      <c r="G1081" s="512"/>
      <c r="H1081" s="196"/>
      <c r="I1081" s="197"/>
      <c r="J1081" s="198"/>
      <c r="K1081" s="163"/>
      <c r="M1081" s="164"/>
    </row>
    <row r="1082" spans="1:13" ht="12.75" customHeight="1">
      <c r="A1082" s="192"/>
      <c r="B1082" s="192"/>
      <c r="C1082" s="192"/>
      <c r="D1082" s="193"/>
      <c r="E1082" s="194"/>
      <c r="F1082" s="195"/>
      <c r="G1082" s="512"/>
      <c r="H1082" s="196"/>
      <c r="I1082" s="197"/>
      <c r="J1082" s="198"/>
      <c r="K1082" s="163"/>
      <c r="M1082" s="164"/>
    </row>
    <row r="1083" spans="1:13" ht="12.75" customHeight="1">
      <c r="A1083" s="192"/>
      <c r="B1083" s="192"/>
      <c r="C1083" s="192"/>
      <c r="D1083" s="193"/>
      <c r="E1083" s="194"/>
      <c r="F1083" s="195"/>
      <c r="G1083" s="512"/>
      <c r="H1083" s="196"/>
      <c r="I1083" s="197"/>
      <c r="J1083" s="198"/>
      <c r="K1083" s="163"/>
      <c r="M1083" s="164"/>
    </row>
    <row r="1084" spans="1:13" ht="12.75" customHeight="1">
      <c r="A1084" s="192"/>
      <c r="B1084" s="192"/>
      <c r="C1084" s="192"/>
      <c r="D1084" s="193"/>
      <c r="E1084" s="194"/>
      <c r="F1084" s="195"/>
      <c r="G1084" s="512"/>
      <c r="H1084" s="196"/>
      <c r="I1084" s="197"/>
      <c r="J1084" s="198"/>
      <c r="K1084" s="163"/>
      <c r="M1084" s="164"/>
    </row>
    <row r="1085" spans="1:13" ht="12.75" customHeight="1">
      <c r="A1085" s="192"/>
      <c r="B1085" s="192"/>
      <c r="C1085" s="192"/>
      <c r="D1085" s="193"/>
      <c r="E1085" s="194"/>
      <c r="F1085" s="195"/>
      <c r="G1085" s="512"/>
      <c r="H1085" s="196"/>
      <c r="I1085" s="197"/>
      <c r="J1085" s="198"/>
      <c r="K1085" s="163"/>
      <c r="M1085" s="164"/>
    </row>
    <row r="1086" spans="1:13" ht="12.75" customHeight="1">
      <c r="A1086" s="192"/>
      <c r="B1086" s="192"/>
      <c r="C1086" s="192"/>
      <c r="D1086" s="193"/>
      <c r="E1086" s="538" t="s">
        <v>195</v>
      </c>
      <c r="F1086" s="509"/>
      <c r="G1086" s="509"/>
      <c r="H1086" s="196"/>
      <c r="I1086" s="197"/>
      <c r="J1086" s="198"/>
      <c r="K1086" s="163"/>
      <c r="M1086" s="164"/>
    </row>
    <row r="1087" spans="1:13" ht="12.75" customHeight="1">
      <c r="A1087" s="192"/>
      <c r="B1087" s="192"/>
      <c r="C1087" s="192"/>
      <c r="D1087" s="193"/>
      <c r="E1087" s="194"/>
      <c r="F1087" s="195"/>
      <c r="G1087" s="512"/>
      <c r="H1087" s="196"/>
      <c r="I1087" s="197"/>
      <c r="J1087" s="198"/>
      <c r="K1087" s="163"/>
      <c r="M1087" s="164"/>
    </row>
    <row r="1088" spans="1:13" ht="12.75" customHeight="1">
      <c r="A1088" s="192"/>
      <c r="B1088" s="192"/>
      <c r="C1088" s="192"/>
      <c r="D1088" s="193"/>
      <c r="E1088" s="194"/>
      <c r="F1088" s="195"/>
      <c r="G1088" s="512"/>
      <c r="H1088" s="196"/>
      <c r="I1088" s="197"/>
      <c r="J1088" s="198"/>
      <c r="K1088" s="163"/>
      <c r="M1088" s="164"/>
    </row>
    <row r="1089" spans="1:13" ht="12.75" customHeight="1">
      <c r="A1089" s="192"/>
      <c r="B1089" s="192"/>
      <c r="C1089" s="192"/>
      <c r="D1089" s="193"/>
      <c r="E1089" s="194"/>
      <c r="F1089" s="195"/>
      <c r="G1089" s="512"/>
      <c r="H1089" s="196"/>
      <c r="I1089" s="197"/>
      <c r="J1089" s="198"/>
      <c r="K1089" s="163"/>
      <c r="M1089" s="164"/>
    </row>
    <row r="1090" spans="1:13" ht="12.75" customHeight="1">
      <c r="A1090" s="192"/>
      <c r="B1090" s="192"/>
      <c r="C1090" s="192"/>
      <c r="D1090" s="193"/>
      <c r="E1090" s="194"/>
      <c r="F1090" s="195"/>
      <c r="G1090" s="512"/>
      <c r="H1090" s="196"/>
      <c r="I1090" s="197"/>
      <c r="J1090" s="198"/>
      <c r="K1090" s="163"/>
      <c r="M1090" s="164"/>
    </row>
    <row r="1091" spans="1:13" ht="12.75" customHeight="1">
      <c r="A1091" s="192"/>
      <c r="B1091" s="192"/>
      <c r="C1091" s="192"/>
      <c r="D1091" s="193"/>
      <c r="E1091" s="194"/>
      <c r="F1091" s="195"/>
      <c r="G1091" s="512"/>
      <c r="H1091" s="196"/>
      <c r="I1091" s="197"/>
      <c r="J1091" s="198"/>
      <c r="K1091" s="163"/>
      <c r="M1091" s="164"/>
    </row>
    <row r="1092" spans="1:13" ht="12.75" customHeight="1">
      <c r="A1092" s="192"/>
      <c r="B1092" s="192"/>
      <c r="C1092" s="192"/>
      <c r="D1092" s="193"/>
      <c r="E1092" s="194"/>
      <c r="F1092" s="195"/>
      <c r="G1092" s="512"/>
      <c r="H1092" s="196"/>
      <c r="I1092" s="197"/>
      <c r="J1092" s="198"/>
      <c r="K1092" s="163"/>
      <c r="M1092" s="164"/>
    </row>
    <row r="1093" spans="1:13" ht="12.75" customHeight="1">
      <c r="A1093" s="192"/>
      <c r="B1093" s="192"/>
      <c r="C1093" s="192"/>
      <c r="D1093" s="193"/>
      <c r="E1093" s="194"/>
      <c r="F1093" s="195"/>
      <c r="G1093" s="512"/>
      <c r="H1093" s="196"/>
      <c r="I1093" s="197"/>
      <c r="J1093" s="198"/>
      <c r="K1093" s="163"/>
      <c r="M1093" s="164"/>
    </row>
    <row r="1094" spans="1:13" ht="12.75" customHeight="1">
      <c r="A1094" s="192"/>
      <c r="B1094" s="192"/>
      <c r="C1094" s="192"/>
      <c r="D1094" s="193"/>
      <c r="E1094" s="194"/>
      <c r="F1094" s="195"/>
      <c r="G1094" s="512"/>
      <c r="H1094" s="196"/>
      <c r="I1094" s="197"/>
      <c r="J1094" s="198"/>
      <c r="K1094" s="163"/>
      <c r="M1094" s="164"/>
    </row>
    <row r="1095" spans="1:13" ht="12.75" customHeight="1">
      <c r="A1095" s="192"/>
      <c r="B1095" s="192"/>
      <c r="C1095" s="192"/>
      <c r="D1095" s="193"/>
      <c r="E1095" s="194"/>
      <c r="F1095" s="195"/>
      <c r="G1095" s="512"/>
      <c r="H1095" s="196"/>
      <c r="I1095" s="197"/>
      <c r="J1095" s="198"/>
      <c r="K1095" s="163"/>
      <c r="M1095" s="164"/>
    </row>
    <row r="1096" spans="1:13" ht="12.75" customHeight="1">
      <c r="A1096" s="192"/>
      <c r="B1096" s="192"/>
      <c r="C1096" s="192"/>
      <c r="D1096" s="193"/>
      <c r="E1096" s="194"/>
      <c r="F1096" s="195"/>
      <c r="G1096" s="512"/>
      <c r="H1096" s="196"/>
      <c r="I1096" s="197"/>
      <c r="J1096" s="198"/>
      <c r="K1096" s="163"/>
      <c r="M1096" s="164"/>
    </row>
    <row r="1097" spans="1:13" ht="12.75" customHeight="1">
      <c r="A1097" s="192"/>
      <c r="B1097" s="192"/>
      <c r="C1097" s="192"/>
      <c r="D1097" s="553"/>
      <c r="E1097" s="554"/>
      <c r="F1097" s="508"/>
      <c r="G1097" s="512"/>
      <c r="H1097" s="196"/>
      <c r="I1097" s="197"/>
      <c r="J1097" s="198"/>
      <c r="K1097" s="163"/>
      <c r="M1097" s="534"/>
    </row>
    <row r="1098" spans="1:13" ht="12.75" customHeight="1">
      <c r="A1098" s="66"/>
      <c r="B1098" s="66"/>
      <c r="C1098" s="27"/>
      <c r="D1098" s="91"/>
      <c r="E1098" s="554"/>
      <c r="F1098" s="497"/>
      <c r="G1098" s="67"/>
      <c r="H1098" s="67"/>
      <c r="I1098" s="92"/>
      <c r="J1098" s="43"/>
      <c r="K1098" s="163"/>
      <c r="L1098" s="164"/>
      <c r="M1098" s="164"/>
    </row>
    <row r="1099" spans="3:13" ht="12.75" customHeight="1">
      <c r="C1099" s="495"/>
      <c r="D1099" s="91"/>
      <c r="E1099" s="554"/>
      <c r="F1099" s="497"/>
      <c r="G1099" s="67"/>
      <c r="H1099" s="101"/>
      <c r="I1099" s="535"/>
      <c r="M1099" s="164"/>
    </row>
    <row r="1100" spans="4:13" ht="12.75" customHeight="1">
      <c r="D1100" s="27"/>
      <c r="E1100" s="554"/>
      <c r="F1100" s="499"/>
      <c r="G1100" s="67"/>
      <c r="H1100" s="101"/>
      <c r="I1100" s="535"/>
      <c r="M1100" s="164"/>
    </row>
    <row r="1101" spans="4:9" ht="12.75" customHeight="1">
      <c r="D1101" s="27"/>
      <c r="E1101" s="554"/>
      <c r="F1101" s="499"/>
      <c r="G1101" s="67"/>
      <c r="H1101" s="101"/>
      <c r="I1101" s="535"/>
    </row>
    <row r="1102" spans="4:11" ht="12.75" customHeight="1">
      <c r="D1102" s="27"/>
      <c r="E1102" s="554"/>
      <c r="F1102" s="499"/>
      <c r="G1102" s="67"/>
      <c r="H1102" s="101"/>
      <c r="I1102" s="535"/>
      <c r="K1102" s="536"/>
    </row>
    <row r="1103" spans="4:13" ht="12.75" customHeight="1">
      <c r="D1103" s="27"/>
      <c r="E1103" s="554"/>
      <c r="F1103" s="499"/>
      <c r="G1103" s="67"/>
      <c r="H1103" s="101"/>
      <c r="I1103" s="535"/>
      <c r="J1103" s="43"/>
      <c r="K1103" s="163"/>
      <c r="L1103" s="164"/>
      <c r="M1103" s="164"/>
    </row>
    <row r="1104" spans="4:13" ht="12.75" customHeight="1">
      <c r="D1104" s="27"/>
      <c r="E1104" s="554"/>
      <c r="F1104" s="499"/>
      <c r="G1104" s="67"/>
      <c r="H1104" s="101"/>
      <c r="I1104" s="535"/>
      <c r="J1104" s="43"/>
      <c r="K1104" s="163"/>
      <c r="L1104" s="164"/>
      <c r="M1104" s="164"/>
    </row>
    <row r="1105" spans="4:13" ht="12.75" customHeight="1">
      <c r="D1105" s="27"/>
      <c r="E1105" s="555"/>
      <c r="F1105" s="499"/>
      <c r="G1105" s="67"/>
      <c r="H1105" s="101"/>
      <c r="I1105" s="535"/>
      <c r="J1105" s="43"/>
      <c r="K1105" s="163"/>
      <c r="L1105" s="164"/>
      <c r="M1105" s="164"/>
    </row>
    <row r="1106" spans="4:13" ht="12.75" customHeight="1">
      <c r="D1106" s="193"/>
      <c r="E1106" s="554"/>
      <c r="F1106" s="499"/>
      <c r="G1106" s="67"/>
      <c r="H1106" s="101"/>
      <c r="I1106" s="535"/>
      <c r="J1106" s="43"/>
      <c r="K1106" s="163"/>
      <c r="L1106" s="164"/>
      <c r="M1106" s="164"/>
    </row>
    <row r="1107" spans="4:13" ht="12.75" customHeight="1">
      <c r="D1107" s="66"/>
      <c r="E1107" s="556"/>
      <c r="F1107" s="68"/>
      <c r="G1107" s="67"/>
      <c r="H1107" s="101"/>
      <c r="I1107" s="535"/>
      <c r="J1107" s="43"/>
      <c r="K1107" s="163"/>
      <c r="L1107" s="164"/>
      <c r="M1107" s="164"/>
    </row>
    <row r="1108" spans="4:13" ht="12.75" customHeight="1">
      <c r="D1108" s="66"/>
      <c r="E1108" s="556"/>
      <c r="F1108" s="68"/>
      <c r="G1108" s="67"/>
      <c r="H1108" s="101"/>
      <c r="I1108" s="535"/>
      <c r="J1108" s="43"/>
      <c r="K1108" s="163"/>
      <c r="L1108" s="164"/>
      <c r="M1108" s="164"/>
    </row>
    <row r="1109" spans="4:13" ht="12.75" customHeight="1">
      <c r="D1109" s="66"/>
      <c r="E1109" s="556"/>
      <c r="F1109" s="68"/>
      <c r="G1109" s="67"/>
      <c r="H1109" s="101"/>
      <c r="I1109" s="535"/>
      <c r="J1109" s="43"/>
      <c r="K1109" s="163"/>
      <c r="L1109" s="164"/>
      <c r="M1109" s="164"/>
    </row>
    <row r="1110" spans="4:13" ht="12.75" customHeight="1">
      <c r="D1110" s="66"/>
      <c r="E1110" s="556"/>
      <c r="F1110" s="68"/>
      <c r="G1110" s="67"/>
      <c r="H1110" s="101"/>
      <c r="I1110" s="535"/>
      <c r="J1110" s="43"/>
      <c r="K1110" s="163"/>
      <c r="L1110" s="164"/>
      <c r="M1110" s="164"/>
    </row>
    <row r="1111" spans="4:13" ht="12.75" customHeight="1">
      <c r="D1111" s="66"/>
      <c r="E1111" s="68"/>
      <c r="F1111" s="68"/>
      <c r="G1111" s="67"/>
      <c r="H1111" s="101"/>
      <c r="I1111" s="535"/>
      <c r="J1111" s="43"/>
      <c r="K1111" s="163"/>
      <c r="L1111" s="164"/>
      <c r="M1111" s="164"/>
    </row>
    <row r="1112" spans="4:13" ht="12.75" customHeight="1">
      <c r="D1112" s="66"/>
      <c r="E1112" s="68"/>
      <c r="F1112" s="68"/>
      <c r="G1112" s="67"/>
      <c r="H1112" s="101"/>
      <c r="I1112" s="535"/>
      <c r="J1112" s="43"/>
      <c r="K1112" s="163"/>
      <c r="L1112" s="164"/>
      <c r="M1112" s="164"/>
    </row>
    <row r="1113" spans="4:13" ht="12.75" customHeight="1">
      <c r="D1113" s="66"/>
      <c r="E1113" s="68"/>
      <c r="F1113" s="68"/>
      <c r="G1113" s="67"/>
      <c r="H1113" s="101"/>
      <c r="I1113" s="535"/>
      <c r="J1113" s="43"/>
      <c r="K1113" s="163"/>
      <c r="L1113" s="164"/>
      <c r="M1113" s="164"/>
    </row>
    <row r="1114" spans="4:13" ht="12.75" customHeight="1">
      <c r="D1114" s="66"/>
      <c r="E1114" s="68"/>
      <c r="F1114" s="68"/>
      <c r="G1114" s="67"/>
      <c r="H1114" s="101"/>
      <c r="I1114" s="535"/>
      <c r="J1114" s="43"/>
      <c r="K1114" s="163"/>
      <c r="L1114" s="164"/>
      <c r="M1114" s="164"/>
    </row>
    <row r="1115" spans="4:9" ht="12.75" customHeight="1">
      <c r="D1115" s="66"/>
      <c r="E1115" s="68"/>
      <c r="F1115" s="68"/>
      <c r="G1115" s="67"/>
      <c r="H1115" s="101"/>
      <c r="I1115" s="535"/>
    </row>
    <row r="1116" spans="4:9" ht="12.75" customHeight="1">
      <c r="D1116" s="66"/>
      <c r="E1116" s="499"/>
      <c r="F1116" s="499"/>
      <c r="G1116" s="67"/>
      <c r="H1116" s="101"/>
      <c r="I1116" s="535"/>
    </row>
    <row r="1117" spans="4:9" ht="12.75" customHeight="1">
      <c r="D1117" s="66"/>
      <c r="E1117" s="68"/>
      <c r="F1117" s="68"/>
      <c r="G1117" s="68"/>
      <c r="H1117" s="101"/>
      <c r="I1117" s="535"/>
    </row>
    <row r="1118" spans="4:9" ht="12.75" customHeight="1">
      <c r="D1118" s="66"/>
      <c r="E1118" s="68"/>
      <c r="F1118" s="68"/>
      <c r="G1118" s="68"/>
      <c r="H1118" s="101"/>
      <c r="I1118" s="535"/>
    </row>
    <row r="1119" spans="4:9" ht="12.75" customHeight="1">
      <c r="D1119" s="66"/>
      <c r="E1119" s="68"/>
      <c r="F1119" s="68"/>
      <c r="G1119" s="68"/>
      <c r="H1119" s="101"/>
      <c r="I1119" s="535"/>
    </row>
  </sheetData>
  <sheetProtection/>
  <printOptions/>
  <pageMargins left="0.24" right="0.24" top="0.22" bottom="0.31" header="0.18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Świdwin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Skarbnik SPŚwidwin</cp:lastModifiedBy>
  <cp:lastPrinted>2017-03-13T07:50:07Z</cp:lastPrinted>
  <dcterms:created xsi:type="dcterms:W3CDTF">2005-01-28T09:36:51Z</dcterms:created>
  <dcterms:modified xsi:type="dcterms:W3CDTF">2017-03-13T08:01:06Z</dcterms:modified>
  <cp:category/>
  <cp:version/>
  <cp:contentType/>
  <cp:contentStatus/>
</cp:coreProperties>
</file>