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wg szczeg.budż" sheetId="1" r:id="rId1"/>
  </sheets>
  <definedNames>
    <definedName name="_xlnm.Print_Area" localSheetId="0">'WYDATKI wg szczeg.budż'!$A$1:$J$1066</definedName>
  </definedNames>
  <calcPr fullCalcOnLoad="1"/>
</workbook>
</file>

<file path=xl/sharedStrings.xml><?xml version="1.0" encoding="utf-8"?>
<sst xmlns="http://schemas.openxmlformats.org/spreadsheetml/2006/main" count="1184" uniqueCount="190">
  <si>
    <t>do sprawozdania z wykonania</t>
  </si>
  <si>
    <t>Wykonanie</t>
  </si>
  <si>
    <t>§</t>
  </si>
  <si>
    <t>0 10</t>
  </si>
  <si>
    <t>ROLNICTWO I ŁOWIECTWO</t>
  </si>
  <si>
    <t>0 1005</t>
  </si>
  <si>
    <t>Prace geodezyjne na potrzeby rolnictwa</t>
  </si>
  <si>
    <t>0 20</t>
  </si>
  <si>
    <t>LEŚNICTWO</t>
  </si>
  <si>
    <t>0 2001</t>
  </si>
  <si>
    <t>Gospodarka leśna</t>
  </si>
  <si>
    <t>0 2002</t>
  </si>
  <si>
    <t>Nadzór nad gospodarką leśną</t>
  </si>
  <si>
    <t>TRANSPORT I ŁĄCZNOŚĆ</t>
  </si>
  <si>
    <t>Drogi publiczne powiatowe</t>
  </si>
  <si>
    <t>GOSPODARKA MIESZKANIOWA</t>
  </si>
  <si>
    <t>Gospodarka gruntami i nieruchom.</t>
  </si>
  <si>
    <t>DZIAŁALNOŚĆ USŁUGOWA</t>
  </si>
  <si>
    <t>Prace geodezyjne i kartograficzne</t>
  </si>
  <si>
    <t>Nadzór budowlany</t>
  </si>
  <si>
    <t>Pozostała działalność</t>
  </si>
  <si>
    <t>ADMINISTRACJA PUBLICZNA</t>
  </si>
  <si>
    <t>Urzędy Wojewódzkie</t>
  </si>
  <si>
    <t>Rady powiatu</t>
  </si>
  <si>
    <t>Starostwa powiatowe</t>
  </si>
  <si>
    <t xml:space="preserve">BEZPIECZEŃSTWO PUBLICZNE </t>
  </si>
  <si>
    <t>I OCHRONA PRZECIWPOŻAROWA</t>
  </si>
  <si>
    <t>Komendy pow.Pań.Straży Pożarnej</t>
  </si>
  <si>
    <t>OBSŁUGA DŁUGU PUBLICZNEGO</t>
  </si>
  <si>
    <t>Obsługa kredytów jedn.sam.teryt.</t>
  </si>
  <si>
    <t>RÓŻNE ROZLICZENIA</t>
  </si>
  <si>
    <t>OŚWIATA I WYCHOWANIE</t>
  </si>
  <si>
    <t>Szkoły podstawowe specjalne</t>
  </si>
  <si>
    <t>Gimnazja specjalne</t>
  </si>
  <si>
    <t>Licea ogólnokształcące</t>
  </si>
  <si>
    <t>Prywatne LO Świdwin</t>
  </si>
  <si>
    <t>Szkoły zawodowe</t>
  </si>
  <si>
    <t>OCHRONA ZDROWIA</t>
  </si>
  <si>
    <t>Składki na ubez.zdrowotne oraz</t>
  </si>
  <si>
    <t>świadczenia dla osób nie objętych</t>
  </si>
  <si>
    <t>obowiązkiem ubez.zdrowotnego</t>
  </si>
  <si>
    <t>Powiatowy Urząd Pracy Świdwin</t>
  </si>
  <si>
    <t>Placówki opiekuńczo-wychowawcze</t>
  </si>
  <si>
    <t>Domy pomocy społecznej</t>
  </si>
  <si>
    <t>Dom Pomocy Społecznej Krzecko</t>
  </si>
  <si>
    <t>Dom Pomocy Społecznej Modrzewiec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</si>
  <si>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</si>
  <si>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</si>
  <si>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</si>
  <si>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</si>
  <si>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</si>
  <si>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Poradnie psychologiczno-pedagogiczne</t>
  </si>
  <si>
    <t>Internaty i bursy szkolne</t>
  </si>
  <si>
    <t>Domy wczasów dziecięcych</t>
  </si>
  <si>
    <t>Pomoc materialna dla uczniów</t>
  </si>
  <si>
    <t>Dokształcanie i doskon.nauczycieli</t>
  </si>
  <si>
    <t>OGÓŁEM WYDATKI</t>
  </si>
  <si>
    <t>POMOC SPOŁECZNA</t>
  </si>
  <si>
    <t>POZOSTAŁE ZADANIA W ZAKRESIE POLITYKI SPOŁECZNEJ</t>
  </si>
  <si>
    <t xml:space="preserve">Dział </t>
  </si>
  <si>
    <t xml:space="preserve">Rozdział </t>
  </si>
  <si>
    <t>Nazwa</t>
  </si>
  <si>
    <t xml:space="preserve">Uchwała </t>
  </si>
  <si>
    <t xml:space="preserve">Budżet </t>
  </si>
  <si>
    <t xml:space="preserve">         procent</t>
  </si>
  <si>
    <t>budżetowa</t>
  </si>
  <si>
    <t>po</t>
  </si>
  <si>
    <t>zmianach</t>
  </si>
  <si>
    <t xml:space="preserve"> 8 / 7</t>
  </si>
  <si>
    <t xml:space="preserve"> 8 / 5 </t>
  </si>
  <si>
    <t>Starostwo Powiatowe</t>
  </si>
  <si>
    <t>Poradnia PP Połczyn Zdrój</t>
  </si>
  <si>
    <t>Poradnia PP w Świdwinie</t>
  </si>
  <si>
    <t>KULTURA I OCHRONA DZIEDZC.NAR</t>
  </si>
  <si>
    <t>Biblioteki</t>
  </si>
  <si>
    <t>Promocja jednostek samorządu terytorial.</t>
  </si>
  <si>
    <t>Starostwo Powiatowe w Świdwinie</t>
  </si>
  <si>
    <t>Szpitale ogólne</t>
  </si>
  <si>
    <t xml:space="preserve"> PCPR-usamodzielnienie wychowanków</t>
  </si>
  <si>
    <t>Starostwo Powiatowe Świdwin</t>
  </si>
  <si>
    <t>Zespół Szkół Ponadgim.w Świdwinie</t>
  </si>
  <si>
    <t>Zespół Sz.Rolniczych CKPw  Świdwinie</t>
  </si>
  <si>
    <t>P C P R w Świdwinie</t>
  </si>
  <si>
    <t>Powiatowy Urząd Pracy w Świdwinie</t>
  </si>
  <si>
    <t>Powiatowy Zarząd Dróg w Świdwinie</t>
  </si>
  <si>
    <t>Opracowania geodezyjne i kartograficzne</t>
  </si>
  <si>
    <t>Zespół Szkół Ponadgim w  Świdwinie</t>
  </si>
  <si>
    <t>PCPR w Świdwinie</t>
  </si>
  <si>
    <t>Zespół ds. orzekania o niepełnosprawn.</t>
  </si>
  <si>
    <t>Dom Wczasów Dziecięcych w Połczynie Z.</t>
  </si>
  <si>
    <t>Poradnia PP w Połczynie  Z.</t>
  </si>
  <si>
    <t>Dokształcenie i doskonalenie nauczyciel</t>
  </si>
  <si>
    <t>Zwalczanie narkomanii</t>
  </si>
  <si>
    <t xml:space="preserve">Zespół Sz.Ponadgimn.w Świdwinie </t>
  </si>
  <si>
    <t xml:space="preserve">Zespół Sz.Rol.CKP w Świdwinie </t>
  </si>
  <si>
    <t>Przeciwdziałanie akloholizmowi</t>
  </si>
  <si>
    <t xml:space="preserve">Poradnia PP w Świdwinie </t>
  </si>
  <si>
    <t>Rehabilitacja zawodowa i społeczna</t>
  </si>
  <si>
    <t xml:space="preserve">Starostwo Powiatowe w Świdwinie </t>
  </si>
  <si>
    <t xml:space="preserve">w zł </t>
  </si>
  <si>
    <t>Komendy Powiatowe  Policji</t>
  </si>
  <si>
    <t xml:space="preserve">Komenda Powiatowa Policji w Świdwinie </t>
  </si>
  <si>
    <t xml:space="preserve">Zarządzanie kryzysowe </t>
  </si>
  <si>
    <t>Inne formy kształcenia osobno niewym.</t>
  </si>
  <si>
    <t xml:space="preserve">Pr.Studium dla Dorosłych w  Świdwinie  </t>
  </si>
  <si>
    <t xml:space="preserve">Pozostała działalność </t>
  </si>
  <si>
    <t>"Samodzielność zobowiązuje"</t>
  </si>
  <si>
    <t xml:space="preserve">Obiekty sportowe </t>
  </si>
  <si>
    <t>Rezerwy ogólne i celowe</t>
  </si>
  <si>
    <t xml:space="preserve">PCPR w Świdwinie </t>
  </si>
  <si>
    <t>Młodzieżowe Ośrodki Wychowawcze</t>
  </si>
  <si>
    <t xml:space="preserve">MOW w Rzepczynie </t>
  </si>
  <si>
    <t xml:space="preserve">Fundusz termomodernizacyjny </t>
  </si>
  <si>
    <t>Kwalifikacja wojskowa</t>
  </si>
  <si>
    <t>w tym: wydatki majątkowe</t>
  </si>
  <si>
    <t xml:space="preserve">Zadania w zakresie przeciwdziałania </t>
  </si>
  <si>
    <t xml:space="preserve">przemocy w rodzinie </t>
  </si>
  <si>
    <t xml:space="preserve">Starostwo Powiatowe w Śwdwinie </t>
  </si>
  <si>
    <t>GOSPODARKA KOMUNALNA</t>
  </si>
  <si>
    <t xml:space="preserve">I OCHRONA ŚRODOWISKA  </t>
  </si>
  <si>
    <t>środków z opłat i kar za korzystanie</t>
  </si>
  <si>
    <t xml:space="preserve">ze środowiska </t>
  </si>
  <si>
    <t>Usuwanie skutków klęsk żywiołowych</t>
  </si>
  <si>
    <t xml:space="preserve">KPPSPożarnej w Świdwinie </t>
  </si>
  <si>
    <t xml:space="preserve">ZSzPonadgimn.w Połczynie Zdr. </t>
  </si>
  <si>
    <t xml:space="preserve"> LO ZDZ  Słupsk</t>
  </si>
  <si>
    <t>ZSzPonadgimn.w Połczynie Zdroju</t>
  </si>
  <si>
    <t>PUP w Świdwinie</t>
  </si>
  <si>
    <t>"Piramida kompetencji"</t>
  </si>
  <si>
    <t>Zespół Sz.Ponadg.w Połczynie Zdroju</t>
  </si>
  <si>
    <t>Urzędy Gmin</t>
  </si>
  <si>
    <t xml:space="preserve">Policeal.Szkoła Wiliams w Świdwinie </t>
  </si>
  <si>
    <t xml:space="preserve">wydatki bieżące </t>
  </si>
  <si>
    <t xml:space="preserve">             wydatki bieżące </t>
  </si>
  <si>
    <t>wynagrodzenia i składki od nich poch.</t>
  </si>
  <si>
    <t>świadczenia na rzecz osób fizycznych</t>
  </si>
  <si>
    <t>wydatki majątkowe</t>
  </si>
  <si>
    <t>wydatki związane z real.zadań statutow.</t>
  </si>
  <si>
    <t xml:space="preserve">dotacje na zadania bieżące </t>
  </si>
  <si>
    <t>wydatki na obsługę długu</t>
  </si>
  <si>
    <t>wyd.na progr.fin.z udzi.środków art.5 UE</t>
  </si>
  <si>
    <t>KULTURA FIZYCZNA I SPORT</t>
  </si>
  <si>
    <t>wydatki z tyt.poręczeń i gwarancji</t>
  </si>
  <si>
    <t xml:space="preserve">             WYDATKI OGÓŁEM wg.  SZCZEGÓŁOWOŚCI UCHWAŁY BUDŻETOWEJ</t>
  </si>
  <si>
    <t>Młodzieżowy Ośrodek Wych.w Rzepczynie</t>
  </si>
  <si>
    <t>Zespół Sz.Rolniczych CKP w Świdwinie</t>
  </si>
  <si>
    <t>Polceal.Studium ZDZ  Słupsk</t>
  </si>
  <si>
    <t xml:space="preserve">"Razem przeciw razom" </t>
  </si>
  <si>
    <t>Zespół Sz.Rolniczych CKP w  Świdwinie</t>
  </si>
  <si>
    <t>Wpływy i wydatki związane z gromadze.</t>
  </si>
  <si>
    <t>2012r.</t>
  </si>
  <si>
    <t xml:space="preserve">Komenda Powiatowa PSP w Świdwinie </t>
  </si>
  <si>
    <t xml:space="preserve">Powiatowy Zarząd Dróg w Świdwinie </t>
  </si>
  <si>
    <t>Ochrona zabytków i opieka nad zabyt.</t>
  </si>
  <si>
    <t>2013rok</t>
  </si>
  <si>
    <t>2013r.</t>
  </si>
  <si>
    <t xml:space="preserve">Placówka Opiek.-Wychowawcza w Świdwinie </t>
  </si>
  <si>
    <t>Jednostki specjalistyczne poradnictwa,</t>
  </si>
  <si>
    <t xml:space="preserve">mieszkania chronione i ośrodki </t>
  </si>
  <si>
    <t xml:space="preserve">interwencji kryzysowej </t>
  </si>
  <si>
    <t xml:space="preserve">Pomoc dla repatriantów </t>
  </si>
  <si>
    <t>Rozliczenia z tytułu poręczeń i gwarancji</t>
  </si>
  <si>
    <t>udzielonych przes Skarb Państwa</t>
  </si>
  <si>
    <t>lub jednostkę samorządu terytorialnego</t>
  </si>
  <si>
    <t>wydatki z tytułu poręczeń i gwaracji</t>
  </si>
  <si>
    <t>wtdatki z tytułu poręczeń i gwarancji</t>
  </si>
  <si>
    <t xml:space="preserve">Szkoły zawodowe specjalne </t>
  </si>
  <si>
    <t>Ośrodki rewalidacyjno-wychowawcze</t>
  </si>
  <si>
    <t xml:space="preserve"> </t>
  </si>
  <si>
    <t>Zespół Placówek Specjal. w Sławoborzu</t>
  </si>
  <si>
    <t>Załącznik Nr 10</t>
  </si>
  <si>
    <t>budżetu za 2013 rok</t>
  </si>
  <si>
    <t>strona - 117 -</t>
  </si>
  <si>
    <t>strona - 118 -</t>
  </si>
  <si>
    <t xml:space="preserve">strona - 119 -  </t>
  </si>
  <si>
    <t xml:space="preserve">strona - 120 - </t>
  </si>
  <si>
    <t>strona - 121 -</t>
  </si>
  <si>
    <t xml:space="preserve">strona - 122 - </t>
  </si>
  <si>
    <t>strona - 123 -</t>
  </si>
  <si>
    <t>strona - 124 -</t>
  </si>
  <si>
    <t>strona - 126 -</t>
  </si>
  <si>
    <t>strona - 127 -</t>
  </si>
  <si>
    <t xml:space="preserve">strona - 128 - </t>
  </si>
  <si>
    <t>strona -  129 -</t>
  </si>
  <si>
    <t>strona - 130 -</t>
  </si>
  <si>
    <t>strona - 131 -</t>
  </si>
  <si>
    <t>strona - 132 -</t>
  </si>
  <si>
    <t xml:space="preserve">strona - 133 - </t>
  </si>
  <si>
    <t>strona - 125-</t>
  </si>
  <si>
    <t>wyd.na progr.fin.z udzi.środków art.5UE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</si>
</sst>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#,##0.0"/>
    <numFmt numFmtId="168" formatCode="#,##0.0;[Red]#,##0.0"/>
    <numFmt numFmtId="169" formatCode="0.0;[Red]0.0"/>
    <numFmt numFmtId="170" formatCode="0.0"/>
    <numFmt numFmtId="171" formatCode="#,##0.00\ &quot;zł&quot;"/>
  </numFmts>
  <fonts count="55">
    <font>
      <sz val="10"/>
      <name val="Arial CE"/>
      <family val="0"/>
    </font>
    <font>
      <sz val="12"/>
      <name val="Arial CE"/>
      <family val="2"/>
    </font>
    <font>
      <b/>
      <sz val="9"/>
      <name val="Times New Roman"/>
      <family val="1"/>
    </font>
    <font>
      <i/>
      <u val="single"/>
      <sz val="12"/>
      <name val="Arial CE"/>
      <family val="2"/>
    </font>
    <font>
      <i/>
      <u val="single"/>
      <sz val="10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2"/>
      <name val="Arial CE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u val="single"/>
      <sz val="9"/>
      <name val="Times New Roman"/>
      <family val="1"/>
    </font>
    <font>
      <u val="single"/>
      <sz val="9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Times New Roman"/>
      <family val="1"/>
    </font>
    <font>
      <i/>
      <u val="single"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5" fillId="20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68" fontId="5" fillId="0" borderId="17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0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17" xfId="0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15" fillId="0" borderId="19" xfId="0" applyFont="1" applyBorder="1" applyAlignment="1">
      <alignment/>
    </xf>
    <xf numFmtId="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168" fontId="2" fillId="0" borderId="17" xfId="0" applyNumberFormat="1" applyFont="1" applyBorder="1" applyAlignment="1">
      <alignment/>
    </xf>
    <xf numFmtId="168" fontId="18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7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167" fontId="18" fillId="0" borderId="17" xfId="0" applyNumberFormat="1" applyFont="1" applyBorder="1" applyAlignment="1">
      <alignment/>
    </xf>
    <xf numFmtId="0" fontId="11" fillId="0" borderId="19" xfId="0" applyFont="1" applyBorder="1" applyAlignment="1">
      <alignment/>
    </xf>
    <xf numFmtId="167" fontId="2" fillId="0" borderId="17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8" fontId="5" fillId="0" borderId="17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9" fontId="6" fillId="0" borderId="17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0" fillId="0" borderId="0" xfId="0" applyFont="1" applyAlignment="1">
      <alignment/>
    </xf>
    <xf numFmtId="0" fontId="15" fillId="0" borderId="17" xfId="0" applyFont="1" applyBorder="1" applyAlignment="1">
      <alignment/>
    </xf>
    <xf numFmtId="164" fontId="15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11" fillId="0" borderId="11" xfId="0" applyFont="1" applyBorder="1" applyAlignment="1">
      <alignment/>
    </xf>
    <xf numFmtId="167" fontId="5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22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167" fontId="2" fillId="0" borderId="23" xfId="0" applyNumberFormat="1" applyFont="1" applyBorder="1" applyAlignment="1">
      <alignment/>
    </xf>
    <xf numFmtId="167" fontId="5" fillId="0" borderId="23" xfId="0" applyNumberFormat="1" applyFont="1" applyBorder="1" applyAlignment="1">
      <alignment/>
    </xf>
    <xf numFmtId="167" fontId="2" fillId="0" borderId="23" xfId="0" applyNumberFormat="1" applyFont="1" applyFill="1" applyBorder="1" applyAlignment="1">
      <alignment/>
    </xf>
    <xf numFmtId="167" fontId="18" fillId="0" borderId="23" xfId="0" applyNumberFormat="1" applyFont="1" applyBorder="1" applyAlignment="1">
      <alignment/>
    </xf>
    <xf numFmtId="170" fontId="5" fillId="0" borderId="23" xfId="0" applyNumberFormat="1" applyFont="1" applyBorder="1" applyAlignment="1">
      <alignment/>
    </xf>
    <xf numFmtId="170" fontId="2" fillId="0" borderId="23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18" fillId="0" borderId="23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23" xfId="0" applyNumberFormat="1" applyFont="1" applyFill="1" applyBorder="1" applyAlignment="1">
      <alignment/>
    </xf>
    <xf numFmtId="170" fontId="21" fillId="0" borderId="23" xfId="0" applyNumberFormat="1" applyFont="1" applyBorder="1" applyAlignment="1">
      <alignment/>
    </xf>
    <xf numFmtId="167" fontId="21" fillId="0" borderId="23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168" fontId="16" fillId="0" borderId="17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16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68" fontId="17" fillId="0" borderId="17" xfId="0" applyNumberFormat="1" applyFont="1" applyBorder="1" applyAlignment="1">
      <alignment/>
    </xf>
    <xf numFmtId="168" fontId="21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4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5" xfId="0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68" fontId="6" fillId="0" borderId="17" xfId="0" applyNumberFormat="1" applyFont="1" applyFill="1" applyBorder="1" applyAlignment="1">
      <alignment/>
    </xf>
    <xf numFmtId="0" fontId="6" fillId="0" borderId="11" xfId="0" applyFont="1" applyBorder="1" applyAlignment="1">
      <alignment horizontal="right"/>
    </xf>
    <xf numFmtId="167" fontId="6" fillId="0" borderId="23" xfId="0" applyNumberFormat="1" applyFont="1" applyFill="1" applyBorder="1" applyAlignment="1">
      <alignment/>
    </xf>
    <xf numFmtId="0" fontId="6" fillId="0" borderId="13" xfId="0" applyFont="1" applyBorder="1" applyAlignment="1">
      <alignment horizontal="right"/>
    </xf>
    <xf numFmtId="0" fontId="26" fillId="0" borderId="17" xfId="0" applyFont="1" applyBorder="1" applyAlignment="1">
      <alignment/>
    </xf>
    <xf numFmtId="0" fontId="23" fillId="0" borderId="17" xfId="0" applyFont="1" applyBorder="1" applyAlignment="1">
      <alignment/>
    </xf>
    <xf numFmtId="3" fontId="15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8" fontId="21" fillId="0" borderId="17" xfId="0" applyNumberFormat="1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170" fontId="2" fillId="0" borderId="2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20" borderId="11" xfId="0" applyFont="1" applyFill="1" applyBorder="1" applyAlignment="1">
      <alignment/>
    </xf>
    <xf numFmtId="0" fontId="6" fillId="20" borderId="17" xfId="0" applyFont="1" applyFill="1" applyBorder="1" applyAlignment="1">
      <alignment/>
    </xf>
    <xf numFmtId="4" fontId="6" fillId="20" borderId="17" xfId="0" applyNumberFormat="1" applyFont="1" applyFill="1" applyBorder="1" applyAlignment="1">
      <alignment/>
    </xf>
    <xf numFmtId="164" fontId="6" fillId="20" borderId="17" xfId="0" applyNumberFormat="1" applyFont="1" applyFill="1" applyBorder="1" applyAlignment="1">
      <alignment/>
    </xf>
    <xf numFmtId="167" fontId="6" fillId="20" borderId="23" xfId="0" applyNumberFormat="1" applyFont="1" applyFill="1" applyBorder="1" applyAlignment="1">
      <alignment/>
    </xf>
    <xf numFmtId="168" fontId="6" fillId="20" borderId="17" xfId="0" applyNumberFormat="1" applyFont="1" applyFill="1" applyBorder="1" applyAlignment="1">
      <alignment/>
    </xf>
    <xf numFmtId="0" fontId="6" fillId="20" borderId="12" xfId="0" applyFont="1" applyFill="1" applyBorder="1" applyAlignment="1">
      <alignment/>
    </xf>
    <xf numFmtId="0" fontId="6" fillId="20" borderId="19" xfId="0" applyFont="1" applyFill="1" applyBorder="1" applyAlignment="1">
      <alignment/>
    </xf>
    <xf numFmtId="0" fontId="6" fillId="0" borderId="20" xfId="0" applyFont="1" applyBorder="1" applyAlignment="1">
      <alignment horizontal="right"/>
    </xf>
    <xf numFmtId="0" fontId="6" fillId="20" borderId="0" xfId="0" applyFont="1" applyFill="1" applyBorder="1" applyAlignment="1">
      <alignment/>
    </xf>
    <xf numFmtId="0" fontId="6" fillId="20" borderId="13" xfId="0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6" fillId="20" borderId="18" xfId="0" applyFont="1" applyFill="1" applyBorder="1" applyAlignment="1">
      <alignment/>
    </xf>
    <xf numFmtId="0" fontId="6" fillId="20" borderId="14" xfId="0" applyFont="1" applyFill="1" applyBorder="1" applyAlignment="1">
      <alignment/>
    </xf>
    <xf numFmtId="0" fontId="8" fillId="20" borderId="19" xfId="0" applyFont="1" applyFill="1" applyBorder="1" applyAlignment="1">
      <alignment/>
    </xf>
    <xf numFmtId="4" fontId="7" fillId="20" borderId="17" xfId="0" applyNumberFormat="1" applyFont="1" applyFill="1" applyBorder="1" applyAlignment="1">
      <alignment/>
    </xf>
    <xf numFmtId="164" fontId="7" fillId="20" borderId="17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168" fontId="6" fillId="0" borderId="1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20" borderId="20" xfId="0" applyFont="1" applyFill="1" applyBorder="1" applyAlignment="1">
      <alignment/>
    </xf>
    <xf numFmtId="4" fontId="2" fillId="20" borderId="17" xfId="0" applyNumberFormat="1" applyFont="1" applyFill="1" applyBorder="1" applyAlignment="1">
      <alignment/>
    </xf>
    <xf numFmtId="167" fontId="2" fillId="20" borderId="23" xfId="0" applyNumberFormat="1" applyFont="1" applyFill="1" applyBorder="1" applyAlignment="1">
      <alignment/>
    </xf>
    <xf numFmtId="168" fontId="2" fillId="20" borderId="17" xfId="0" applyNumberFormat="1" applyFont="1" applyFill="1" applyBorder="1" applyAlignment="1">
      <alignment/>
    </xf>
    <xf numFmtId="170" fontId="2" fillId="20" borderId="23" xfId="0" applyNumberFormat="1" applyFont="1" applyFill="1" applyBorder="1" applyAlignment="1">
      <alignment/>
    </xf>
    <xf numFmtId="167" fontId="2" fillId="20" borderId="17" xfId="0" applyNumberFormat="1" applyFont="1" applyFill="1" applyBorder="1" applyAlignment="1">
      <alignment/>
    </xf>
    <xf numFmtId="0" fontId="6" fillId="20" borderId="16" xfId="0" applyFont="1" applyFill="1" applyBorder="1" applyAlignment="1">
      <alignment/>
    </xf>
    <xf numFmtId="4" fontId="6" fillId="20" borderId="21" xfId="0" applyNumberFormat="1" applyFont="1" applyFill="1" applyBorder="1" applyAlignment="1">
      <alignment/>
    </xf>
    <xf numFmtId="164" fontId="6" fillId="20" borderId="11" xfId="0" applyNumberFormat="1" applyFont="1" applyFill="1" applyBorder="1" applyAlignment="1">
      <alignment/>
    </xf>
    <xf numFmtId="164" fontId="6" fillId="20" borderId="21" xfId="0" applyNumberFormat="1" applyFont="1" applyFill="1" applyBorder="1" applyAlignment="1">
      <alignment/>
    </xf>
    <xf numFmtId="4" fontId="6" fillId="20" borderId="11" xfId="0" applyNumberFormat="1" applyFont="1" applyFill="1" applyBorder="1" applyAlignment="1">
      <alignment/>
    </xf>
    <xf numFmtId="168" fontId="2" fillId="20" borderId="11" xfId="0" applyNumberFormat="1" applyFont="1" applyFill="1" applyBorder="1" applyAlignment="1">
      <alignment/>
    </xf>
    <xf numFmtId="0" fontId="6" fillId="20" borderId="22" xfId="0" applyFont="1" applyFill="1" applyBorder="1" applyAlignment="1">
      <alignment/>
    </xf>
    <xf numFmtId="4" fontId="2" fillId="20" borderId="15" xfId="0" applyNumberFormat="1" applyFont="1" applyFill="1" applyBorder="1" applyAlignment="1">
      <alignment/>
    </xf>
    <xf numFmtId="164" fontId="6" fillId="20" borderId="15" xfId="0" applyNumberFormat="1" applyFont="1" applyFill="1" applyBorder="1" applyAlignment="1">
      <alignment/>
    </xf>
    <xf numFmtId="4" fontId="6" fillId="20" borderId="22" xfId="0" applyNumberFormat="1" applyFont="1" applyFill="1" applyBorder="1" applyAlignment="1">
      <alignment/>
    </xf>
    <xf numFmtId="170" fontId="2" fillId="20" borderId="14" xfId="0" applyNumberFormat="1" applyFont="1" applyFill="1" applyBorder="1" applyAlignment="1">
      <alignment/>
    </xf>
    <xf numFmtId="168" fontId="2" fillId="20" borderId="15" xfId="0" applyNumberFormat="1" applyFont="1" applyFill="1" applyBorder="1" applyAlignment="1">
      <alignment/>
    </xf>
    <xf numFmtId="4" fontId="24" fillId="20" borderId="17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164" fontId="15" fillId="0" borderId="1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164" fontId="27" fillId="0" borderId="0" xfId="0" applyNumberFormat="1" applyFont="1" applyBorder="1" applyAlignment="1">
      <alignment/>
    </xf>
    <xf numFmtId="0" fontId="7" fillId="20" borderId="19" xfId="0" applyFont="1" applyFill="1" applyBorder="1" applyAlignment="1">
      <alignment/>
    </xf>
    <xf numFmtId="167" fontId="7" fillId="20" borderId="23" xfId="0" applyNumberFormat="1" applyFont="1" applyFill="1" applyBorder="1" applyAlignment="1">
      <alignment/>
    </xf>
    <xf numFmtId="168" fontId="7" fillId="20" borderId="17" xfId="0" applyNumberFormat="1" applyFont="1" applyFill="1" applyBorder="1" applyAlignment="1">
      <alignment/>
    </xf>
    <xf numFmtId="167" fontId="6" fillId="0" borderId="23" xfId="0" applyNumberFormat="1" applyFont="1" applyBorder="1" applyAlignment="1">
      <alignment/>
    </xf>
    <xf numFmtId="167" fontId="7" fillId="0" borderId="23" xfId="0" applyNumberFormat="1" applyFont="1" applyFill="1" applyBorder="1" applyAlignment="1">
      <alignment/>
    </xf>
    <xf numFmtId="170" fontId="5" fillId="20" borderId="23" xfId="0" applyNumberFormat="1" applyFont="1" applyFill="1" applyBorder="1" applyAlignment="1">
      <alignment/>
    </xf>
    <xf numFmtId="167" fontId="5" fillId="20" borderId="17" xfId="0" applyNumberFormat="1" applyFont="1" applyFill="1" applyBorder="1" applyAlignment="1">
      <alignment/>
    </xf>
    <xf numFmtId="4" fontId="5" fillId="20" borderId="17" xfId="0" applyNumberFormat="1" applyFont="1" applyFill="1" applyBorder="1" applyAlignment="1">
      <alignment/>
    </xf>
    <xf numFmtId="170" fontId="21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4" fontId="5" fillId="20" borderId="15" xfId="0" applyNumberFormat="1" applyFont="1" applyFill="1" applyBorder="1" applyAlignment="1">
      <alignment/>
    </xf>
    <xf numFmtId="164" fontId="7" fillId="20" borderId="15" xfId="0" applyNumberFormat="1" applyFont="1" applyFill="1" applyBorder="1" applyAlignment="1">
      <alignment/>
    </xf>
    <xf numFmtId="4" fontId="7" fillId="20" borderId="22" xfId="0" applyNumberFormat="1" applyFont="1" applyFill="1" applyBorder="1" applyAlignment="1">
      <alignment/>
    </xf>
    <xf numFmtId="170" fontId="5" fillId="20" borderId="14" xfId="0" applyNumberFormat="1" applyFont="1" applyFill="1" applyBorder="1" applyAlignment="1">
      <alignment/>
    </xf>
    <xf numFmtId="168" fontId="5" fillId="20" borderId="15" xfId="0" applyNumberFormat="1" applyFont="1" applyFill="1" applyBorder="1" applyAlignment="1">
      <alignment/>
    </xf>
    <xf numFmtId="168" fontId="5" fillId="20" borderId="17" xfId="0" applyNumberFormat="1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4" fontId="23" fillId="0" borderId="17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20" borderId="21" xfId="0" applyFont="1" applyFill="1" applyBorder="1" applyAlignment="1">
      <alignment/>
    </xf>
    <xf numFmtId="167" fontId="2" fillId="20" borderId="11" xfId="0" applyNumberFormat="1" applyFont="1" applyFill="1" applyBorder="1" applyAlignment="1">
      <alignment/>
    </xf>
    <xf numFmtId="164" fontId="6" fillId="20" borderId="22" xfId="0" applyNumberFormat="1" applyFont="1" applyFill="1" applyBorder="1" applyAlignment="1">
      <alignment/>
    </xf>
    <xf numFmtId="167" fontId="2" fillId="20" borderId="15" xfId="0" applyNumberFormat="1" applyFont="1" applyFill="1" applyBorder="1" applyAlignment="1">
      <alignment/>
    </xf>
    <xf numFmtId="0" fontId="6" fillId="20" borderId="17" xfId="0" applyFont="1" applyFill="1" applyBorder="1" applyAlignment="1">
      <alignment vertical="center" wrapText="1"/>
    </xf>
    <xf numFmtId="49" fontId="6" fillId="20" borderId="11" xfId="0" applyNumberFormat="1" applyFont="1" applyFill="1" applyBorder="1" applyAlignment="1">
      <alignment vertical="center" wrapText="1"/>
    </xf>
    <xf numFmtId="4" fontId="25" fillId="20" borderId="17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4" fontId="26" fillId="0" borderId="17" xfId="0" applyNumberFormat="1" applyFont="1" applyFill="1" applyBorder="1" applyAlignment="1">
      <alignment/>
    </xf>
    <xf numFmtId="164" fontId="26" fillId="0" borderId="17" xfId="0" applyNumberFormat="1" applyFont="1" applyFill="1" applyBorder="1" applyAlignment="1">
      <alignment/>
    </xf>
    <xf numFmtId="170" fontId="26" fillId="0" borderId="23" xfId="0" applyNumberFormat="1" applyFont="1" applyFill="1" applyBorder="1" applyAlignment="1">
      <alignment/>
    </xf>
    <xf numFmtId="168" fontId="26" fillId="0" borderId="17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164" fontId="23" fillId="0" borderId="17" xfId="0" applyNumberFormat="1" applyFont="1" applyFill="1" applyBorder="1" applyAlignment="1">
      <alignment/>
    </xf>
    <xf numFmtId="170" fontId="23" fillId="0" borderId="23" xfId="0" applyNumberFormat="1" applyFont="1" applyFill="1" applyBorder="1" applyAlignment="1">
      <alignment/>
    </xf>
    <xf numFmtId="168" fontId="23" fillId="0" borderId="17" xfId="0" applyNumberFormat="1" applyFont="1" applyFill="1" applyBorder="1" applyAlignment="1">
      <alignment/>
    </xf>
    <xf numFmtId="0" fontId="30" fillId="0" borderId="17" xfId="0" applyFont="1" applyBorder="1" applyAlignment="1">
      <alignment/>
    </xf>
    <xf numFmtId="4" fontId="30" fillId="0" borderId="17" xfId="0" applyNumberFormat="1" applyFont="1" applyBorder="1" applyAlignment="1">
      <alignment/>
    </xf>
    <xf numFmtId="164" fontId="30" fillId="0" borderId="17" xfId="0" applyNumberFormat="1" applyFont="1" applyBorder="1" applyAlignment="1">
      <alignment/>
    </xf>
    <xf numFmtId="167" fontId="30" fillId="0" borderId="23" xfId="0" applyNumberFormat="1" applyFont="1" applyBorder="1" applyAlignment="1">
      <alignment/>
    </xf>
    <xf numFmtId="168" fontId="30" fillId="0" borderId="17" xfId="0" applyNumberFormat="1" applyFont="1" applyFill="1" applyBorder="1" applyAlignment="1">
      <alignment/>
    </xf>
    <xf numFmtId="164" fontId="26" fillId="0" borderId="17" xfId="0" applyNumberFormat="1" applyFont="1" applyBorder="1" applyAlignment="1">
      <alignment/>
    </xf>
    <xf numFmtId="167" fontId="26" fillId="0" borderId="23" xfId="0" applyNumberFormat="1" applyFont="1" applyBorder="1" applyAlignment="1">
      <alignment/>
    </xf>
    <xf numFmtId="164" fontId="23" fillId="0" borderId="17" xfId="0" applyNumberFormat="1" applyFont="1" applyBorder="1" applyAlignment="1">
      <alignment/>
    </xf>
    <xf numFmtId="167" fontId="23" fillId="0" borderId="23" xfId="0" applyNumberFormat="1" applyFont="1" applyBorder="1" applyAlignment="1">
      <alignment/>
    </xf>
    <xf numFmtId="0" fontId="30" fillId="0" borderId="17" xfId="0" applyFont="1" applyFill="1" applyBorder="1" applyAlignment="1">
      <alignment/>
    </xf>
    <xf numFmtId="4" fontId="30" fillId="0" borderId="17" xfId="0" applyNumberFormat="1" applyFont="1" applyFill="1" applyBorder="1" applyAlignment="1">
      <alignment/>
    </xf>
    <xf numFmtId="164" fontId="30" fillId="0" borderId="17" xfId="0" applyNumberFormat="1" applyFont="1" applyFill="1" applyBorder="1" applyAlignment="1">
      <alignment/>
    </xf>
    <xf numFmtId="170" fontId="30" fillId="0" borderId="23" xfId="0" applyNumberFormat="1" applyFont="1" applyFill="1" applyBorder="1" applyAlignment="1">
      <alignment/>
    </xf>
    <xf numFmtId="0" fontId="30" fillId="0" borderId="17" xfId="0" applyFont="1" applyBorder="1" applyAlignment="1">
      <alignment/>
    </xf>
    <xf numFmtId="3" fontId="30" fillId="0" borderId="17" xfId="0" applyNumberFormat="1" applyFont="1" applyBorder="1" applyAlignment="1">
      <alignment/>
    </xf>
    <xf numFmtId="1" fontId="30" fillId="0" borderId="14" xfId="0" applyNumberFormat="1" applyFont="1" applyBorder="1" applyAlignment="1">
      <alignment/>
    </xf>
    <xf numFmtId="1" fontId="30" fillId="0" borderId="23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1" fontId="26" fillId="0" borderId="23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1" fontId="23" fillId="0" borderId="14" xfId="0" applyNumberFormat="1" applyFont="1" applyBorder="1" applyAlignment="1">
      <alignment/>
    </xf>
    <xf numFmtId="1" fontId="23" fillId="0" borderId="23" xfId="0" applyNumberFormat="1" applyFont="1" applyBorder="1" applyAlignment="1">
      <alignment/>
    </xf>
    <xf numFmtId="170" fontId="30" fillId="0" borderId="23" xfId="0" applyNumberFormat="1" applyFont="1" applyBorder="1" applyAlignment="1">
      <alignment/>
    </xf>
    <xf numFmtId="168" fontId="30" fillId="0" borderId="17" xfId="0" applyNumberFormat="1" applyFont="1" applyBorder="1" applyAlignment="1">
      <alignment/>
    </xf>
    <xf numFmtId="170" fontId="26" fillId="0" borderId="23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0" fontId="31" fillId="0" borderId="19" xfId="0" applyFont="1" applyFill="1" applyBorder="1" applyAlignment="1">
      <alignment/>
    </xf>
    <xf numFmtId="4" fontId="31" fillId="0" borderId="17" xfId="0" applyNumberFormat="1" applyFont="1" applyBorder="1" applyAlignment="1">
      <alignment/>
    </xf>
    <xf numFmtId="164" fontId="31" fillId="0" borderId="17" xfId="0" applyNumberFormat="1" applyFont="1" applyBorder="1" applyAlignment="1">
      <alignment/>
    </xf>
    <xf numFmtId="170" fontId="31" fillId="0" borderId="23" xfId="0" applyNumberFormat="1" applyFont="1" applyBorder="1" applyAlignment="1">
      <alignment/>
    </xf>
    <xf numFmtId="168" fontId="31" fillId="0" borderId="17" xfId="0" applyNumberFormat="1" applyFont="1" applyBorder="1" applyAlignment="1">
      <alignment/>
    </xf>
    <xf numFmtId="4" fontId="30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164" fontId="26" fillId="0" borderId="11" xfId="0" applyNumberFormat="1" applyFont="1" applyBorder="1" applyAlignment="1">
      <alignment/>
    </xf>
    <xf numFmtId="4" fontId="31" fillId="0" borderId="11" xfId="0" applyNumberFormat="1" applyFont="1" applyBorder="1" applyAlignment="1">
      <alignment/>
    </xf>
    <xf numFmtId="164" fontId="31" fillId="0" borderId="11" xfId="0" applyNumberFormat="1" applyFont="1" applyBorder="1" applyAlignment="1">
      <alignment/>
    </xf>
    <xf numFmtId="168" fontId="23" fillId="0" borderId="17" xfId="0" applyNumberFormat="1" applyFont="1" applyBorder="1" applyAlignment="1">
      <alignment/>
    </xf>
    <xf numFmtId="170" fontId="16" fillId="0" borderId="23" xfId="0" applyNumberFormat="1" applyFont="1" applyBorder="1" applyAlignment="1">
      <alignment/>
    </xf>
    <xf numFmtId="170" fontId="28" fillId="0" borderId="23" xfId="0" applyNumberFormat="1" applyFont="1" applyBorder="1" applyAlignment="1">
      <alignment/>
    </xf>
    <xf numFmtId="168" fontId="28" fillId="0" borderId="17" xfId="0" applyNumberFormat="1" applyFont="1" applyBorder="1" applyAlignment="1">
      <alignment/>
    </xf>
    <xf numFmtId="170" fontId="21" fillId="0" borderId="17" xfId="0" applyNumberFormat="1" applyFont="1" applyBorder="1" applyAlignment="1">
      <alignment/>
    </xf>
    <xf numFmtId="167" fontId="21" fillId="0" borderId="17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4" fontId="15" fillId="0" borderId="17" xfId="0" applyNumberFormat="1" applyFont="1" applyBorder="1" applyAlignment="1">
      <alignment horizontal="right"/>
    </xf>
    <xf numFmtId="167" fontId="15" fillId="0" borderId="23" xfId="0" applyNumberFormat="1" applyFont="1" applyFill="1" applyBorder="1" applyAlignment="1">
      <alignment/>
    </xf>
    <xf numFmtId="168" fontId="15" fillId="0" borderId="17" xfId="0" applyNumberFormat="1" applyFont="1" applyFill="1" applyBorder="1" applyAlignment="1">
      <alignment/>
    </xf>
    <xf numFmtId="167" fontId="15" fillId="0" borderId="23" xfId="0" applyNumberFormat="1" applyFont="1" applyBorder="1" applyAlignment="1">
      <alignment/>
    </xf>
    <xf numFmtId="170" fontId="23" fillId="0" borderId="23" xfId="0" applyNumberFormat="1" applyFont="1" applyBorder="1" applyAlignment="1">
      <alignment/>
    </xf>
    <xf numFmtId="4" fontId="28" fillId="0" borderId="17" xfId="0" applyNumberFormat="1" applyFont="1" applyBorder="1" applyAlignment="1">
      <alignment/>
    </xf>
    <xf numFmtId="164" fontId="28" fillId="0" borderId="17" xfId="0" applyNumberFormat="1" applyFont="1" applyBorder="1" applyAlignment="1">
      <alignment/>
    </xf>
    <xf numFmtId="167" fontId="31" fillId="0" borderId="23" xfId="0" applyNumberFormat="1" applyFont="1" applyBorder="1" applyAlignment="1">
      <alignment/>
    </xf>
    <xf numFmtId="168" fontId="31" fillId="0" borderId="17" xfId="0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31" fillId="0" borderId="12" xfId="0" applyFont="1" applyFill="1" applyBorder="1" applyAlignment="1">
      <alignment/>
    </xf>
    <xf numFmtId="0" fontId="30" fillId="0" borderId="15" xfId="0" applyFont="1" applyBorder="1" applyAlignment="1">
      <alignment/>
    </xf>
    <xf numFmtId="4" fontId="30" fillId="0" borderId="15" xfId="0" applyNumberFormat="1" applyFont="1" applyBorder="1" applyAlignment="1">
      <alignment/>
    </xf>
    <xf numFmtId="164" fontId="30" fillId="0" borderId="15" xfId="0" applyNumberFormat="1" applyFont="1" applyBorder="1" applyAlignment="1">
      <alignment/>
    </xf>
    <xf numFmtId="167" fontId="30" fillId="0" borderId="14" xfId="0" applyNumberFormat="1" applyFont="1" applyBorder="1" applyAlignment="1">
      <alignment/>
    </xf>
    <xf numFmtId="168" fontId="30" fillId="0" borderId="15" xfId="0" applyNumberFormat="1" applyFont="1" applyBorder="1" applyAlignment="1">
      <alignment/>
    </xf>
    <xf numFmtId="168" fontId="29" fillId="0" borderId="17" xfId="0" applyNumberFormat="1" applyFont="1" applyBorder="1" applyAlignment="1">
      <alignment/>
    </xf>
    <xf numFmtId="0" fontId="30" fillId="0" borderId="11" xfId="0" applyFont="1" applyBorder="1" applyAlignment="1">
      <alignment/>
    </xf>
    <xf numFmtId="168" fontId="24" fillId="20" borderId="17" xfId="0" applyNumberFormat="1" applyFont="1" applyFill="1" applyBorder="1" applyAlignment="1">
      <alignment/>
    </xf>
    <xf numFmtId="167" fontId="5" fillId="20" borderId="23" xfId="0" applyNumberFormat="1" applyFont="1" applyFill="1" applyBorder="1" applyAlignment="1">
      <alignment/>
    </xf>
    <xf numFmtId="167" fontId="28" fillId="0" borderId="23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164" fontId="23" fillId="0" borderId="0" xfId="0" applyNumberFormat="1" applyFont="1" applyBorder="1" applyAlignment="1">
      <alignment/>
    </xf>
    <xf numFmtId="0" fontId="31" fillId="0" borderId="17" xfId="0" applyFont="1" applyFill="1" applyBorder="1" applyAlignment="1">
      <alignment/>
    </xf>
    <xf numFmtId="167" fontId="30" fillId="0" borderId="17" xfId="0" applyNumberFormat="1" applyFont="1" applyBorder="1" applyAlignment="1">
      <alignment/>
    </xf>
    <xf numFmtId="167" fontId="23" fillId="0" borderId="17" xfId="0" applyNumberFormat="1" applyFont="1" applyBorder="1" applyAlignment="1">
      <alignment/>
    </xf>
    <xf numFmtId="167" fontId="31" fillId="0" borderId="17" xfId="0" applyNumberFormat="1" applyFont="1" applyBorder="1" applyAlignment="1">
      <alignment/>
    </xf>
    <xf numFmtId="167" fontId="26" fillId="0" borderId="17" xfId="0" applyNumberFormat="1" applyFont="1" applyBorder="1" applyAlignment="1">
      <alignment/>
    </xf>
    <xf numFmtId="168" fontId="26" fillId="0" borderId="23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16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164" fontId="31" fillId="0" borderId="0" xfId="0" applyNumberFormat="1" applyFont="1" applyBorder="1" applyAlignment="1">
      <alignment/>
    </xf>
    <xf numFmtId="167" fontId="31" fillId="0" borderId="0" xfId="0" applyNumberFormat="1" applyFont="1" applyBorder="1" applyAlignment="1">
      <alignment/>
    </xf>
    <xf numFmtId="168" fontId="31" fillId="0" borderId="0" xfId="0" applyNumberFormat="1" applyFont="1" applyBorder="1" applyAlignment="1">
      <alignment/>
    </xf>
    <xf numFmtId="164" fontId="7" fillId="20" borderId="22" xfId="0" applyNumberFormat="1" applyFont="1" applyFill="1" applyBorder="1" applyAlignment="1">
      <alignment/>
    </xf>
    <xf numFmtId="167" fontId="5" fillId="20" borderId="15" xfId="0" applyNumberFormat="1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6" fillId="20" borderId="19" xfId="0" applyFont="1" applyFill="1" applyBorder="1" applyAlignment="1">
      <alignment/>
    </xf>
    <xf numFmtId="3" fontId="6" fillId="20" borderId="17" xfId="0" applyNumberFormat="1" applyFont="1" applyFill="1" applyBorder="1" applyAlignment="1">
      <alignment/>
    </xf>
    <xf numFmtId="4" fontId="6" fillId="20" borderId="14" xfId="0" applyNumberFormat="1" applyFont="1" applyFill="1" applyBorder="1" applyAlignment="1">
      <alignment/>
    </xf>
    <xf numFmtId="167" fontId="30" fillId="0" borderId="23" xfId="0" applyNumberFormat="1" applyFont="1" applyFill="1" applyBorder="1" applyAlignment="1">
      <alignment/>
    </xf>
    <xf numFmtId="167" fontId="26" fillId="0" borderId="23" xfId="0" applyNumberFormat="1" applyFont="1" applyFill="1" applyBorder="1" applyAlignment="1">
      <alignment/>
    </xf>
    <xf numFmtId="4" fontId="31" fillId="0" borderId="17" xfId="0" applyNumberFormat="1" applyFont="1" applyFill="1" applyBorder="1" applyAlignment="1">
      <alignment/>
    </xf>
    <xf numFmtId="164" fontId="31" fillId="0" borderId="17" xfId="0" applyNumberFormat="1" applyFont="1" applyFill="1" applyBorder="1" applyAlignment="1">
      <alignment/>
    </xf>
    <xf numFmtId="167" fontId="31" fillId="0" borderId="23" xfId="0" applyNumberFormat="1" applyFont="1" applyFill="1" applyBorder="1" applyAlignment="1">
      <alignment/>
    </xf>
    <xf numFmtId="0" fontId="30" fillId="0" borderId="19" xfId="0" applyFont="1" applyFill="1" applyBorder="1" applyAlignment="1">
      <alignment/>
    </xf>
    <xf numFmtId="170" fontId="21" fillId="0" borderId="23" xfId="0" applyNumberFormat="1" applyFont="1" applyFill="1" applyBorder="1" applyAlignment="1">
      <alignment/>
    </xf>
    <xf numFmtId="168" fontId="29" fillId="0" borderId="17" xfId="0" applyNumberFormat="1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164" fontId="15" fillId="0" borderId="15" xfId="0" applyNumberFormat="1" applyFont="1" applyFill="1" applyBorder="1" applyAlignment="1">
      <alignment/>
    </xf>
    <xf numFmtId="4" fontId="21" fillId="0" borderId="14" xfId="0" applyNumberFormat="1" applyFont="1" applyBorder="1" applyAlignment="1">
      <alignment/>
    </xf>
    <xf numFmtId="170" fontId="21" fillId="0" borderId="23" xfId="0" applyNumberFormat="1" applyFont="1" applyBorder="1" applyAlignment="1">
      <alignment/>
    </xf>
    <xf numFmtId="0" fontId="35" fillId="0" borderId="0" xfId="0" applyFont="1" applyAlignment="1">
      <alignment horizontal="right"/>
    </xf>
    <xf numFmtId="164" fontId="35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68" fontId="35" fillId="0" borderId="0" xfId="0" applyNumberFormat="1" applyFont="1" applyAlignment="1">
      <alignment/>
    </xf>
    <xf numFmtId="4" fontId="1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167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67" fontId="23" fillId="0" borderId="23" xfId="0" applyNumberFormat="1" applyFont="1" applyFill="1" applyBorder="1" applyAlignment="1">
      <alignment/>
    </xf>
    <xf numFmtId="0" fontId="6" fillId="20" borderId="24" xfId="0" applyFont="1" applyFill="1" applyBorder="1" applyAlignment="1">
      <alignment/>
    </xf>
    <xf numFmtId="0" fontId="7" fillId="20" borderId="24" xfId="0" applyFont="1" applyFill="1" applyBorder="1" applyAlignment="1">
      <alignment/>
    </xf>
    <xf numFmtId="4" fontId="6" fillId="20" borderId="15" xfId="0" applyNumberFormat="1" applyFont="1" applyFill="1" applyBorder="1" applyAlignment="1">
      <alignment/>
    </xf>
    <xf numFmtId="4" fontId="7" fillId="20" borderId="15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167" fontId="17" fillId="0" borderId="23" xfId="0" applyNumberFormat="1" applyFont="1" applyBorder="1" applyAlignment="1">
      <alignment/>
    </xf>
    <xf numFmtId="170" fontId="26" fillId="20" borderId="14" xfId="0" applyNumberFormat="1" applyFont="1" applyFill="1" applyBorder="1" applyAlignment="1">
      <alignment/>
    </xf>
    <xf numFmtId="168" fontId="26" fillId="20" borderId="15" xfId="0" applyNumberFormat="1" applyFont="1" applyFill="1" applyBorder="1" applyAlignment="1">
      <alignment/>
    </xf>
    <xf numFmtId="4" fontId="26" fillId="20" borderId="15" xfId="0" applyNumberFormat="1" applyFont="1" applyFill="1" applyBorder="1" applyAlignment="1">
      <alignment/>
    </xf>
    <xf numFmtId="164" fontId="26" fillId="20" borderId="15" xfId="0" applyNumberFormat="1" applyFont="1" applyFill="1" applyBorder="1" applyAlignment="1">
      <alignment/>
    </xf>
    <xf numFmtId="4" fontId="26" fillId="20" borderId="22" xfId="0" applyNumberFormat="1" applyFont="1" applyFill="1" applyBorder="1" applyAlignment="1">
      <alignment/>
    </xf>
    <xf numFmtId="168" fontId="30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23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0" fontId="6" fillId="20" borderId="10" xfId="0" applyFont="1" applyFill="1" applyBorder="1" applyAlignment="1">
      <alignment/>
    </xf>
    <xf numFmtId="168" fontId="24" fillId="20" borderId="15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168" fontId="7" fillId="0" borderId="17" xfId="0" applyNumberFormat="1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67" fontId="6" fillId="20" borderId="23" xfId="0" applyNumberFormat="1" applyFont="1" applyFill="1" applyBorder="1" applyAlignment="1">
      <alignment/>
    </xf>
    <xf numFmtId="167" fontId="7" fillId="20" borderId="23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20" borderId="19" xfId="0" applyFont="1" applyFill="1" applyBorder="1" applyAlignment="1">
      <alignment/>
    </xf>
    <xf numFmtId="164" fontId="2" fillId="2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 horizontal="right"/>
    </xf>
    <xf numFmtId="164" fontId="53" fillId="0" borderId="17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8" fontId="15" fillId="0" borderId="17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168" fontId="54" fillId="0" borderId="17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 horizontal="left"/>
    </xf>
    <xf numFmtId="4" fontId="24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20" borderId="13" xfId="0" applyNumberFormat="1" applyFont="1" applyFill="1" applyBorder="1" applyAlignment="1">
      <alignment/>
    </xf>
    <xf numFmtId="164" fontId="6" fillId="20" borderId="13" xfId="0" applyNumberFormat="1" applyFont="1" applyFill="1" applyBorder="1" applyAlignment="1">
      <alignment/>
    </xf>
    <xf numFmtId="4" fontId="6" fillId="20" borderId="0" xfId="0" applyNumberFormat="1" applyFont="1" applyFill="1" applyBorder="1" applyAlignment="1">
      <alignment/>
    </xf>
    <xf numFmtId="170" fontId="2" fillId="20" borderId="18" xfId="0" applyNumberFormat="1" applyFont="1" applyFill="1" applyBorder="1" applyAlignment="1">
      <alignment/>
    </xf>
    <xf numFmtId="168" fontId="5" fillId="20" borderId="13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70" fontId="23" fillId="0" borderId="0" xfId="0" applyNumberFormat="1" applyFont="1" applyBorder="1" applyAlignment="1">
      <alignment/>
    </xf>
    <xf numFmtId="170" fontId="3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170" fontId="23" fillId="0" borderId="0" xfId="0" applyNumberFormat="1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2" fillId="0" borderId="23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9" fillId="0" borderId="11" xfId="0" applyFont="1" applyBorder="1" applyAlignment="1">
      <alignment/>
    </xf>
    <xf numFmtId="167" fontId="5" fillId="0" borderId="17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170" fontId="23" fillId="0" borderId="17" xfId="0" applyNumberFormat="1" applyFont="1" applyFill="1" applyBorder="1" applyAlignment="1">
      <alignment/>
    </xf>
    <xf numFmtId="0" fontId="23" fillId="0" borderId="17" xfId="0" applyFont="1" applyFill="1" applyBorder="1" applyAlignment="1">
      <alignment/>
    </xf>
    <xf numFmtId="170" fontId="30" fillId="0" borderId="17" xfId="0" applyNumberFormat="1" applyFont="1" applyFill="1" applyBorder="1" applyAlignment="1">
      <alignment/>
    </xf>
    <xf numFmtId="170" fontId="2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6" fillId="8" borderId="17" xfId="0" applyFont="1" applyFill="1" applyBorder="1" applyAlignment="1">
      <alignment horizontal="center"/>
    </xf>
    <xf numFmtId="164" fontId="6" fillId="8" borderId="17" xfId="0" applyNumberFormat="1" applyFont="1" applyFill="1" applyBorder="1" applyAlignment="1">
      <alignment horizontal="left"/>
    </xf>
    <xf numFmtId="166" fontId="24" fillId="8" borderId="17" xfId="0" applyNumberFormat="1" applyFont="1" applyFill="1" applyBorder="1" applyAlignment="1">
      <alignment horizontal="right"/>
    </xf>
    <xf numFmtId="164" fontId="6" fillId="8" borderId="17" xfId="0" applyNumberFormat="1" applyFont="1" applyFill="1" applyBorder="1" applyAlignment="1">
      <alignment horizontal="right"/>
    </xf>
    <xf numFmtId="166" fontId="2" fillId="8" borderId="17" xfId="0" applyNumberFormat="1" applyFont="1" applyFill="1" applyBorder="1" applyAlignment="1">
      <alignment horizontal="right"/>
    </xf>
    <xf numFmtId="4" fontId="2" fillId="8" borderId="17" xfId="0" applyNumberFormat="1" applyFont="1" applyFill="1" applyBorder="1" applyAlignment="1">
      <alignment horizontal="right"/>
    </xf>
    <xf numFmtId="167" fontId="2" fillId="8" borderId="23" xfId="0" applyNumberFormat="1" applyFont="1" applyFill="1" applyBorder="1" applyAlignment="1">
      <alignment/>
    </xf>
    <xf numFmtId="168" fontId="2" fillId="8" borderId="17" xfId="0" applyNumberFormat="1" applyFont="1" applyFill="1" applyBorder="1" applyAlignment="1">
      <alignment/>
    </xf>
    <xf numFmtId="0" fontId="6" fillId="8" borderId="19" xfId="0" applyFont="1" applyFill="1" applyBorder="1" applyAlignment="1">
      <alignment/>
    </xf>
    <xf numFmtId="166" fontId="26" fillId="8" borderId="17" xfId="0" applyNumberFormat="1" applyFont="1" applyFill="1" applyBorder="1" applyAlignment="1">
      <alignment horizontal="right"/>
    </xf>
    <xf numFmtId="0" fontId="7" fillId="8" borderId="19" xfId="0" applyFont="1" applyFill="1" applyBorder="1" applyAlignment="1">
      <alignment/>
    </xf>
    <xf numFmtId="0" fontId="7" fillId="8" borderId="17" xfId="0" applyFont="1" applyFill="1" applyBorder="1" applyAlignment="1">
      <alignment/>
    </xf>
    <xf numFmtId="0" fontId="6" fillId="8" borderId="14" xfId="0" applyFont="1" applyFill="1" applyBorder="1" applyAlignment="1">
      <alignment/>
    </xf>
    <xf numFmtId="0" fontId="6" fillId="8" borderId="15" xfId="0" applyFont="1" applyFill="1" applyBorder="1" applyAlignment="1">
      <alignment/>
    </xf>
    <xf numFmtId="4" fontId="2" fillId="8" borderId="17" xfId="0" applyNumberFormat="1" applyFont="1" applyFill="1" applyBorder="1" applyAlignment="1">
      <alignment/>
    </xf>
    <xf numFmtId="164" fontId="6" fillId="8" borderId="17" xfId="0" applyNumberFormat="1" applyFont="1" applyFill="1" applyBorder="1" applyAlignment="1">
      <alignment/>
    </xf>
    <xf numFmtId="4" fontId="6" fillId="8" borderId="17" xfId="0" applyNumberFormat="1" applyFont="1" applyFill="1" applyBorder="1" applyAlignment="1">
      <alignment/>
    </xf>
    <xf numFmtId="164" fontId="7" fillId="8" borderId="17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20" borderId="19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4"/>
  <sheetViews>
    <sheetView tabSelected="1" zoomScalePageLayoutView="0" workbookViewId="0" topLeftCell="A127">
      <selection activeCell="J139" sqref="J139"/>
    </sheetView>
  </sheetViews>
  <sheetFormatPr defaultColWidth="9.00390625" defaultRowHeight="12.75" customHeight="1"/>
  <cols>
    <col min="1" max="1" width="4.00390625" style="14" customWidth="1"/>
    <col min="2" max="2" width="6.00390625" style="14" customWidth="1"/>
    <col min="3" max="3" width="4.875" style="14" customWidth="1"/>
    <col min="4" max="4" width="32.125" style="14" customWidth="1"/>
    <col min="5" max="5" width="10.25390625" style="15" customWidth="1"/>
    <col min="6" max="6" width="9.625" style="15" customWidth="1"/>
    <col min="7" max="7" width="11.375" style="15" customWidth="1"/>
    <col min="8" max="8" width="11.25390625" style="16" customWidth="1"/>
    <col min="9" max="9" width="5.875" style="41" customWidth="1"/>
    <col min="10" max="10" width="5.875" style="42" customWidth="1"/>
    <col min="11" max="11" width="9.125" style="23" customWidth="1"/>
    <col min="12" max="14" width="9.125" style="1" customWidth="1"/>
  </cols>
  <sheetData>
    <row r="1" ht="12.75" customHeight="1">
      <c r="F1" s="55" t="s">
        <v>170</v>
      </c>
    </row>
    <row r="2" ht="12.75" customHeight="1">
      <c r="F2" s="55" t="s">
        <v>0</v>
      </c>
    </row>
    <row r="3" ht="12.75" customHeight="1">
      <c r="F3" s="55" t="s">
        <v>171</v>
      </c>
    </row>
    <row r="4" spans="1:10" ht="12.75" customHeight="1">
      <c r="A4" s="366"/>
      <c r="B4" s="366" t="s">
        <v>143</v>
      </c>
      <c r="C4" s="366"/>
      <c r="D4" s="363"/>
      <c r="E4" s="364"/>
      <c r="F4" s="364"/>
      <c r="G4" s="364"/>
      <c r="H4" s="365"/>
      <c r="I4" s="365"/>
      <c r="J4" s="367"/>
    </row>
    <row r="5" ht="12.75" customHeight="1">
      <c r="H5" s="16" t="s">
        <v>99</v>
      </c>
    </row>
    <row r="6" spans="1:10" ht="12.75" customHeight="1">
      <c r="A6" s="84"/>
      <c r="B6" s="85"/>
      <c r="C6" s="84"/>
      <c r="D6" s="86"/>
      <c r="E6" s="89" t="s">
        <v>1</v>
      </c>
      <c r="F6" s="87" t="s">
        <v>62</v>
      </c>
      <c r="G6" s="88" t="s">
        <v>63</v>
      </c>
      <c r="H6" s="89" t="s">
        <v>1</v>
      </c>
      <c r="I6" s="43" t="s">
        <v>64</v>
      </c>
      <c r="J6" s="44"/>
    </row>
    <row r="7" spans="1:10" ht="12.75" customHeight="1">
      <c r="A7" s="90" t="s">
        <v>59</v>
      </c>
      <c r="B7" s="91" t="s">
        <v>60</v>
      </c>
      <c r="C7" s="90" t="s">
        <v>2</v>
      </c>
      <c r="D7" s="92" t="s">
        <v>61</v>
      </c>
      <c r="E7" s="95" t="s">
        <v>150</v>
      </c>
      <c r="F7" s="93" t="s">
        <v>65</v>
      </c>
      <c r="G7" s="94" t="s">
        <v>66</v>
      </c>
      <c r="H7" s="95" t="s">
        <v>155</v>
      </c>
      <c r="I7" s="45"/>
      <c r="J7" s="46"/>
    </row>
    <row r="8" spans="1:11" ht="12.75" customHeight="1">
      <c r="A8" s="96"/>
      <c r="B8" s="97"/>
      <c r="C8" s="96"/>
      <c r="D8" s="98"/>
      <c r="E8" s="101"/>
      <c r="F8" s="99" t="s">
        <v>154</v>
      </c>
      <c r="G8" s="100" t="s">
        <v>67</v>
      </c>
      <c r="H8" s="101"/>
      <c r="I8" s="49" t="s">
        <v>68</v>
      </c>
      <c r="J8" s="47" t="s">
        <v>69</v>
      </c>
      <c r="K8" s="103"/>
    </row>
    <row r="9" spans="1:10" ht="12.75" customHeight="1">
      <c r="A9" s="373">
        <v>1</v>
      </c>
      <c r="B9" s="373">
        <v>2</v>
      </c>
      <c r="C9" s="373">
        <v>3</v>
      </c>
      <c r="D9" s="374">
        <v>4</v>
      </c>
      <c r="E9" s="375">
        <v>5</v>
      </c>
      <c r="F9" s="375">
        <v>6</v>
      </c>
      <c r="G9" s="375">
        <v>7</v>
      </c>
      <c r="H9" s="376">
        <v>8</v>
      </c>
      <c r="I9" s="377">
        <v>9</v>
      </c>
      <c r="J9" s="378">
        <v>10</v>
      </c>
    </row>
    <row r="10" spans="1:10" ht="12.75" customHeight="1">
      <c r="A10" s="185" t="s">
        <v>3</v>
      </c>
      <c r="B10" s="185"/>
      <c r="C10" s="173"/>
      <c r="D10" s="180" t="s">
        <v>4</v>
      </c>
      <c r="E10" s="175">
        <v>16185</v>
      </c>
      <c r="F10" s="176">
        <v>10000</v>
      </c>
      <c r="G10" s="176">
        <f>G12</f>
        <v>4704</v>
      </c>
      <c r="H10" s="175">
        <f>H12</f>
        <v>4704</v>
      </c>
      <c r="I10" s="177">
        <v>100</v>
      </c>
      <c r="J10" s="178">
        <f>H10/E10*100</f>
        <v>29.06394810009268</v>
      </c>
    </row>
    <row r="11" spans="1:10" ht="12.75" customHeight="1">
      <c r="A11" s="186"/>
      <c r="B11" s="186"/>
      <c r="C11" s="183"/>
      <c r="D11" s="408" t="s">
        <v>114</v>
      </c>
      <c r="E11" s="198">
        <v>0</v>
      </c>
      <c r="F11" s="409">
        <v>0</v>
      </c>
      <c r="G11" s="409">
        <v>0</v>
      </c>
      <c r="H11" s="198">
        <v>0</v>
      </c>
      <c r="I11" s="199">
        <v>0</v>
      </c>
      <c r="J11" s="200">
        <v>0</v>
      </c>
    </row>
    <row r="12" spans="1:10" ht="12.75" customHeight="1">
      <c r="A12" s="186"/>
      <c r="B12" s="186"/>
      <c r="C12" s="183"/>
      <c r="D12" s="408" t="s">
        <v>133</v>
      </c>
      <c r="E12" s="198">
        <v>16185</v>
      </c>
      <c r="F12" s="409">
        <v>10000</v>
      </c>
      <c r="G12" s="409">
        <v>4704</v>
      </c>
      <c r="H12" s="198">
        <v>4704</v>
      </c>
      <c r="I12" s="199">
        <v>100</v>
      </c>
      <c r="J12" s="200">
        <f>H12/E12*100</f>
        <v>29.06394810009268</v>
      </c>
    </row>
    <row r="13" spans="1:10" ht="12.75" customHeight="1">
      <c r="A13" s="186"/>
      <c r="B13" s="186"/>
      <c r="C13" s="183"/>
      <c r="D13" s="223" t="s">
        <v>134</v>
      </c>
      <c r="E13" s="189">
        <v>0</v>
      </c>
      <c r="F13" s="190">
        <v>0</v>
      </c>
      <c r="G13" s="190">
        <v>0</v>
      </c>
      <c r="H13" s="189">
        <v>0</v>
      </c>
      <c r="I13" s="224">
        <v>0</v>
      </c>
      <c r="J13" s="225">
        <v>0</v>
      </c>
    </row>
    <row r="14" spans="1:10" ht="12.75" customHeight="1">
      <c r="A14" s="186"/>
      <c r="B14" s="186"/>
      <c r="C14" s="183"/>
      <c r="D14" s="223" t="s">
        <v>137</v>
      </c>
      <c r="E14" s="189">
        <v>16185</v>
      </c>
      <c r="F14" s="190">
        <v>10000</v>
      </c>
      <c r="G14" s="190">
        <v>4704</v>
      </c>
      <c r="H14" s="189">
        <v>4704</v>
      </c>
      <c r="I14" s="224">
        <v>100</v>
      </c>
      <c r="J14" s="225">
        <f>H14/E14*100</f>
        <v>29.06394810009268</v>
      </c>
    </row>
    <row r="15" spans="1:10" ht="12.75" customHeight="1">
      <c r="A15" s="187"/>
      <c r="B15" s="187"/>
      <c r="C15" s="184"/>
      <c r="D15" s="223" t="s">
        <v>135</v>
      </c>
      <c r="E15" s="189">
        <v>0</v>
      </c>
      <c r="F15" s="190">
        <v>0</v>
      </c>
      <c r="G15" s="190">
        <v>0</v>
      </c>
      <c r="H15" s="189">
        <v>0</v>
      </c>
      <c r="I15" s="224">
        <v>0</v>
      </c>
      <c r="J15" s="225">
        <v>0</v>
      </c>
    </row>
    <row r="16" spans="1:10" ht="12.75" customHeight="1">
      <c r="A16" s="83"/>
      <c r="B16" s="181" t="s">
        <v>5</v>
      </c>
      <c r="C16" s="114"/>
      <c r="D16" s="172" t="s">
        <v>6</v>
      </c>
      <c r="E16" s="191">
        <v>16185</v>
      </c>
      <c r="F16" s="192">
        <v>10000</v>
      </c>
      <c r="G16" s="192">
        <v>4704</v>
      </c>
      <c r="H16" s="191">
        <v>4704</v>
      </c>
      <c r="I16" s="193">
        <f>H16/G16*100</f>
        <v>100</v>
      </c>
      <c r="J16" s="194">
        <f>H16/E16*100</f>
        <v>29.06394810009268</v>
      </c>
    </row>
    <row r="17" spans="1:10" ht="12.75" customHeight="1">
      <c r="A17" s="83"/>
      <c r="B17" s="181"/>
      <c r="C17" s="57"/>
      <c r="D17" s="102" t="s">
        <v>136</v>
      </c>
      <c r="E17" s="112">
        <v>0</v>
      </c>
      <c r="F17" s="251">
        <v>0</v>
      </c>
      <c r="G17" s="251">
        <v>0</v>
      </c>
      <c r="H17" s="112">
        <v>0</v>
      </c>
      <c r="I17" s="122">
        <v>0</v>
      </c>
      <c r="J17" s="65">
        <v>0</v>
      </c>
    </row>
    <row r="18" spans="1:10" ht="12.75" customHeight="1">
      <c r="A18" s="83"/>
      <c r="B18" s="181"/>
      <c r="C18" s="57"/>
      <c r="D18" s="102" t="s">
        <v>132</v>
      </c>
      <c r="E18" s="112">
        <v>16185</v>
      </c>
      <c r="F18" s="251">
        <v>10000</v>
      </c>
      <c r="G18" s="251">
        <v>4704</v>
      </c>
      <c r="H18" s="112">
        <v>4704</v>
      </c>
      <c r="I18" s="122">
        <v>100</v>
      </c>
      <c r="J18" s="65">
        <f>H18/E18*100</f>
        <v>29.06394810009268</v>
      </c>
    </row>
    <row r="19" spans="1:10" ht="12.75" customHeight="1">
      <c r="A19" s="83"/>
      <c r="B19" s="181"/>
      <c r="C19" s="57"/>
      <c r="D19" s="195" t="s">
        <v>134</v>
      </c>
      <c r="E19" s="135">
        <v>0</v>
      </c>
      <c r="F19" s="105">
        <v>0</v>
      </c>
      <c r="G19" s="105">
        <v>0</v>
      </c>
      <c r="H19" s="135">
        <v>0</v>
      </c>
      <c r="I19" s="309">
        <v>0</v>
      </c>
      <c r="J19" s="308">
        <v>0</v>
      </c>
    </row>
    <row r="20" spans="1:10" ht="12.75" customHeight="1">
      <c r="A20" s="83"/>
      <c r="B20" s="181"/>
      <c r="C20" s="57"/>
      <c r="D20" s="195" t="s">
        <v>137</v>
      </c>
      <c r="E20" s="135">
        <v>16185</v>
      </c>
      <c r="F20" s="105">
        <v>10000</v>
      </c>
      <c r="G20" s="105">
        <v>4704</v>
      </c>
      <c r="H20" s="135">
        <v>4704</v>
      </c>
      <c r="I20" s="309">
        <v>100</v>
      </c>
      <c r="J20" s="308">
        <f>H20/E20*100</f>
        <v>29.06394810009268</v>
      </c>
    </row>
    <row r="21" spans="1:10" ht="12.75" customHeight="1">
      <c r="A21" s="29"/>
      <c r="B21" s="27"/>
      <c r="C21" s="6"/>
      <c r="D21" s="195" t="s">
        <v>135</v>
      </c>
      <c r="E21" s="135">
        <v>0</v>
      </c>
      <c r="F21" s="105">
        <v>0</v>
      </c>
      <c r="G21" s="105">
        <v>0</v>
      </c>
      <c r="H21" s="135">
        <v>0</v>
      </c>
      <c r="I21" s="309">
        <v>0</v>
      </c>
      <c r="J21" s="308">
        <v>0</v>
      </c>
    </row>
    <row r="22" spans="1:10" ht="12.75" customHeight="1">
      <c r="A22" s="185" t="s">
        <v>7</v>
      </c>
      <c r="B22" s="185"/>
      <c r="C22" s="173"/>
      <c r="D22" s="180" t="s">
        <v>8</v>
      </c>
      <c r="E22" s="175">
        <v>136023.18</v>
      </c>
      <c r="F22" s="176">
        <v>138000</v>
      </c>
      <c r="G22" s="176">
        <f>G24</f>
        <v>143958</v>
      </c>
      <c r="H22" s="175">
        <f>H24</f>
        <v>142957.31</v>
      </c>
      <c r="I22" s="177">
        <f>H22/G22*100</f>
        <v>99.30487364370163</v>
      </c>
      <c r="J22" s="178">
        <f>H22/E22*100</f>
        <v>105.09775613244743</v>
      </c>
    </row>
    <row r="23" spans="1:10" ht="12.75" customHeight="1">
      <c r="A23" s="186"/>
      <c r="B23" s="186"/>
      <c r="C23" s="183"/>
      <c r="D23" s="408" t="s">
        <v>114</v>
      </c>
      <c r="E23" s="198">
        <v>0</v>
      </c>
      <c r="F23" s="409">
        <v>0</v>
      </c>
      <c r="G23" s="409">
        <v>0</v>
      </c>
      <c r="H23" s="198">
        <v>0</v>
      </c>
      <c r="I23" s="199">
        <v>0</v>
      </c>
      <c r="J23" s="200">
        <v>0</v>
      </c>
    </row>
    <row r="24" spans="1:10" ht="12.75" customHeight="1">
      <c r="A24" s="186"/>
      <c r="B24" s="186"/>
      <c r="C24" s="183"/>
      <c r="D24" s="408" t="s">
        <v>133</v>
      </c>
      <c r="E24" s="198">
        <v>136023.18</v>
      </c>
      <c r="F24" s="409">
        <v>138000</v>
      </c>
      <c r="G24" s="409">
        <f>G26+G27</f>
        <v>143958</v>
      </c>
      <c r="H24" s="198">
        <f>H27+H26</f>
        <v>142957.31</v>
      </c>
      <c r="I24" s="199">
        <f>H24/G24*100</f>
        <v>99.30487364370163</v>
      </c>
      <c r="J24" s="200">
        <f>H24/E24*100</f>
        <v>105.09775613244743</v>
      </c>
    </row>
    <row r="25" spans="1:10" ht="12.75" customHeight="1">
      <c r="A25" s="186"/>
      <c r="B25" s="186"/>
      <c r="C25" s="183"/>
      <c r="D25" s="223" t="s">
        <v>134</v>
      </c>
      <c r="E25" s="189">
        <v>0</v>
      </c>
      <c r="F25" s="190">
        <v>0</v>
      </c>
      <c r="G25" s="190">
        <v>0</v>
      </c>
      <c r="H25" s="189">
        <v>0</v>
      </c>
      <c r="I25" s="224">
        <v>0</v>
      </c>
      <c r="J25" s="225">
        <v>0</v>
      </c>
    </row>
    <row r="26" spans="1:10" ht="12.75" customHeight="1">
      <c r="A26" s="186"/>
      <c r="B26" s="186"/>
      <c r="C26" s="183"/>
      <c r="D26" s="223" t="s">
        <v>137</v>
      </c>
      <c r="E26" s="189">
        <v>0</v>
      </c>
      <c r="F26" s="190">
        <v>1000</v>
      </c>
      <c r="G26" s="190">
        <f>G37+G32</f>
        <v>2900</v>
      </c>
      <c r="H26" s="189">
        <f>H32+H37</f>
        <v>1900</v>
      </c>
      <c r="I26" s="224">
        <f>H26/G26*100</f>
        <v>65.51724137931035</v>
      </c>
      <c r="J26" s="225">
        <v>0</v>
      </c>
    </row>
    <row r="27" spans="1:10" ht="12.75" customHeight="1">
      <c r="A27" s="187"/>
      <c r="B27" s="187"/>
      <c r="C27" s="184"/>
      <c r="D27" s="223" t="s">
        <v>135</v>
      </c>
      <c r="E27" s="189">
        <v>136023.18</v>
      </c>
      <c r="F27" s="190">
        <v>137000</v>
      </c>
      <c r="G27" s="190">
        <f>G33</f>
        <v>141058</v>
      </c>
      <c r="H27" s="189">
        <f>H33</f>
        <v>141057.31</v>
      </c>
      <c r="I27" s="224">
        <f>H27/G27*100</f>
        <v>99.99951083951282</v>
      </c>
      <c r="J27" s="225">
        <f>H27/E27*100</f>
        <v>103.70093538468959</v>
      </c>
    </row>
    <row r="28" spans="1:10" ht="12.75" customHeight="1">
      <c r="A28" s="17"/>
      <c r="B28" s="155" t="s">
        <v>9</v>
      </c>
      <c r="C28" s="33"/>
      <c r="D28" s="58" t="s">
        <v>10</v>
      </c>
      <c r="E28" s="134">
        <v>136023.18</v>
      </c>
      <c r="F28" s="59">
        <v>137000</v>
      </c>
      <c r="G28" s="59">
        <f>G30</f>
        <v>142958</v>
      </c>
      <c r="H28" s="134">
        <f>H30</f>
        <v>142957.31</v>
      </c>
      <c r="I28" s="154">
        <f>H28/G28*100</f>
        <v>99.99951734075742</v>
      </c>
      <c r="J28" s="152">
        <f aca="true" t="shared" si="0" ref="J28:J55">H28/E28*100</f>
        <v>105.09775613244743</v>
      </c>
    </row>
    <row r="29" spans="1:10" ht="12.75" customHeight="1">
      <c r="A29" s="17"/>
      <c r="B29" s="155"/>
      <c r="C29" s="19"/>
      <c r="D29" s="102" t="s">
        <v>136</v>
      </c>
      <c r="E29" s="112">
        <v>0</v>
      </c>
      <c r="F29" s="251">
        <v>0</v>
      </c>
      <c r="G29" s="251">
        <v>0</v>
      </c>
      <c r="H29" s="112">
        <v>0</v>
      </c>
      <c r="I29" s="124">
        <v>0</v>
      </c>
      <c r="J29" s="65">
        <v>0</v>
      </c>
    </row>
    <row r="30" spans="1:10" ht="12.75" customHeight="1">
      <c r="A30" s="17"/>
      <c r="B30" s="155"/>
      <c r="C30" s="19"/>
      <c r="D30" s="102" t="s">
        <v>132</v>
      </c>
      <c r="E30" s="112">
        <v>136023.18</v>
      </c>
      <c r="F30" s="251">
        <v>137000</v>
      </c>
      <c r="G30" s="251">
        <f>G32+G33</f>
        <v>142958</v>
      </c>
      <c r="H30" s="112">
        <f>H32+H33</f>
        <v>142957.31</v>
      </c>
      <c r="I30" s="124">
        <f>H30/G30*100</f>
        <v>99.99951734075742</v>
      </c>
      <c r="J30" s="65">
        <f>H30/E30*100</f>
        <v>105.09775613244743</v>
      </c>
    </row>
    <row r="31" spans="1:10" ht="12.75" customHeight="1">
      <c r="A31" s="17"/>
      <c r="B31" s="155"/>
      <c r="C31" s="19"/>
      <c r="D31" s="195" t="s">
        <v>134</v>
      </c>
      <c r="E31" s="135">
        <v>0</v>
      </c>
      <c r="F31" s="105">
        <v>0</v>
      </c>
      <c r="G31" s="105">
        <v>0</v>
      </c>
      <c r="H31" s="135">
        <v>0</v>
      </c>
      <c r="I31" s="307">
        <v>0</v>
      </c>
      <c r="J31" s="308">
        <v>0</v>
      </c>
    </row>
    <row r="32" spans="1:10" ht="12.75" customHeight="1">
      <c r="A32" s="17"/>
      <c r="B32" s="155"/>
      <c r="C32" s="19"/>
      <c r="D32" s="195" t="s">
        <v>137</v>
      </c>
      <c r="E32" s="135">
        <v>0</v>
      </c>
      <c r="F32" s="105">
        <v>0</v>
      </c>
      <c r="G32" s="105">
        <v>1900</v>
      </c>
      <c r="H32" s="135">
        <v>1900</v>
      </c>
      <c r="I32" s="307">
        <v>0</v>
      </c>
      <c r="J32" s="308">
        <v>0</v>
      </c>
    </row>
    <row r="33" spans="1:10" ht="12.75" customHeight="1">
      <c r="A33" s="17"/>
      <c r="B33" s="155"/>
      <c r="C33" s="19"/>
      <c r="D33" s="195" t="s">
        <v>135</v>
      </c>
      <c r="E33" s="135">
        <v>136023.18</v>
      </c>
      <c r="F33" s="105">
        <v>137000</v>
      </c>
      <c r="G33" s="105">
        <v>141058</v>
      </c>
      <c r="H33" s="135">
        <v>141057.31</v>
      </c>
      <c r="I33" s="227">
        <f>H33/G33*100</f>
        <v>99.99951083951282</v>
      </c>
      <c r="J33" s="402">
        <f>H33/E33*100</f>
        <v>103.70093538468959</v>
      </c>
    </row>
    <row r="34" spans="1:10" ht="12.75" customHeight="1">
      <c r="A34" s="17"/>
      <c r="B34" s="153" t="s">
        <v>11</v>
      </c>
      <c r="C34" s="19"/>
      <c r="D34" s="58" t="s">
        <v>12</v>
      </c>
      <c r="E34" s="134">
        <v>0</v>
      </c>
      <c r="F34" s="59">
        <v>1000</v>
      </c>
      <c r="G34" s="59">
        <v>1000</v>
      </c>
      <c r="H34" s="134">
        <v>0</v>
      </c>
      <c r="I34" s="154">
        <v>0</v>
      </c>
      <c r="J34" s="152">
        <v>0</v>
      </c>
    </row>
    <row r="35" spans="1:10" ht="12.75" customHeight="1">
      <c r="A35" s="17"/>
      <c r="B35" s="155"/>
      <c r="C35" s="19"/>
      <c r="D35" s="102" t="s">
        <v>136</v>
      </c>
      <c r="E35" s="112">
        <v>0</v>
      </c>
      <c r="F35" s="251">
        <v>0</v>
      </c>
      <c r="G35" s="251">
        <v>0</v>
      </c>
      <c r="H35" s="112">
        <v>0</v>
      </c>
      <c r="I35" s="124">
        <v>0</v>
      </c>
      <c r="J35" s="65">
        <v>0</v>
      </c>
    </row>
    <row r="36" spans="1:10" ht="12.75" customHeight="1">
      <c r="A36" s="17"/>
      <c r="B36" s="155"/>
      <c r="C36" s="19"/>
      <c r="D36" s="102" t="s">
        <v>132</v>
      </c>
      <c r="E36" s="112">
        <v>0</v>
      </c>
      <c r="F36" s="251">
        <v>1000</v>
      </c>
      <c r="G36" s="251">
        <v>1000</v>
      </c>
      <c r="H36" s="112">
        <v>0</v>
      </c>
      <c r="I36" s="124">
        <v>0</v>
      </c>
      <c r="J36" s="65">
        <v>0</v>
      </c>
    </row>
    <row r="37" spans="1:10" ht="12.75" customHeight="1">
      <c r="A37" s="17"/>
      <c r="B37" s="155"/>
      <c r="C37" s="19"/>
      <c r="D37" s="195" t="s">
        <v>137</v>
      </c>
      <c r="E37" s="106">
        <v>0</v>
      </c>
      <c r="F37" s="13">
        <v>1000</v>
      </c>
      <c r="G37" s="13">
        <v>1000</v>
      </c>
      <c r="H37" s="106">
        <v>0</v>
      </c>
      <c r="I37" s="227">
        <v>0</v>
      </c>
      <c r="J37" s="402">
        <v>0</v>
      </c>
    </row>
    <row r="38" spans="1:10" ht="12.75" customHeight="1">
      <c r="A38" s="173">
        <v>600</v>
      </c>
      <c r="B38" s="173"/>
      <c r="C38" s="174"/>
      <c r="D38" s="174" t="s">
        <v>13</v>
      </c>
      <c r="E38" s="198">
        <f aca="true" t="shared" si="1" ref="E38:H39">E44</f>
        <v>2833865.1099999994</v>
      </c>
      <c r="F38" s="176">
        <f t="shared" si="1"/>
        <v>5582066</v>
      </c>
      <c r="G38" s="176">
        <f t="shared" si="1"/>
        <v>4532871</v>
      </c>
      <c r="H38" s="175">
        <f t="shared" si="1"/>
        <v>4523407.91</v>
      </c>
      <c r="I38" s="177">
        <f aca="true" t="shared" si="2" ref="I38:I54">H38/G38*100</f>
        <v>99.79123407659296</v>
      </c>
      <c r="J38" s="178">
        <f t="shared" si="0"/>
        <v>159.61973257082803</v>
      </c>
    </row>
    <row r="39" spans="1:10" ht="12.75" customHeight="1">
      <c r="A39" s="183"/>
      <c r="B39" s="183"/>
      <c r="C39" s="180"/>
      <c r="D39" s="180" t="s">
        <v>114</v>
      </c>
      <c r="E39" s="198">
        <f t="shared" si="1"/>
        <v>616003.95</v>
      </c>
      <c r="F39" s="176">
        <f t="shared" si="1"/>
        <v>3349936</v>
      </c>
      <c r="G39" s="176">
        <f t="shared" si="1"/>
        <v>2178391</v>
      </c>
      <c r="H39" s="175">
        <f t="shared" si="1"/>
        <v>2178331.2</v>
      </c>
      <c r="I39" s="177">
        <f t="shared" si="2"/>
        <v>99.99725485461518</v>
      </c>
      <c r="J39" s="178">
        <f t="shared" si="0"/>
        <v>353.6229272555802</v>
      </c>
    </row>
    <row r="40" spans="1:10" ht="12.75" customHeight="1">
      <c r="A40" s="183"/>
      <c r="B40" s="183"/>
      <c r="C40" s="180"/>
      <c r="D40" s="180" t="s">
        <v>133</v>
      </c>
      <c r="E40" s="198">
        <f>E41+E42+E43</f>
        <v>2217861.1599999997</v>
      </c>
      <c r="F40" s="176">
        <f>SUM(F41:F43)</f>
        <v>2232130</v>
      </c>
      <c r="G40" s="176">
        <f>G41+G42+G43</f>
        <v>2354480</v>
      </c>
      <c r="H40" s="175">
        <f>H41+H42+H43</f>
        <v>2345076.71</v>
      </c>
      <c r="I40" s="177">
        <f t="shared" si="2"/>
        <v>99.60062136862491</v>
      </c>
      <c r="J40" s="178">
        <f t="shared" si="0"/>
        <v>105.73595643831916</v>
      </c>
    </row>
    <row r="41" spans="1:10" ht="12.75" customHeight="1">
      <c r="A41" s="183"/>
      <c r="B41" s="183"/>
      <c r="C41" s="180"/>
      <c r="D41" s="223" t="s">
        <v>134</v>
      </c>
      <c r="E41" s="230">
        <f aca="true" t="shared" si="3" ref="E41:H43">E47</f>
        <v>1073436.68</v>
      </c>
      <c r="F41" s="190">
        <f t="shared" si="3"/>
        <v>1059430</v>
      </c>
      <c r="G41" s="190">
        <f t="shared" si="3"/>
        <v>1063240</v>
      </c>
      <c r="H41" s="189">
        <f t="shared" si="3"/>
        <v>1060170.15</v>
      </c>
      <c r="I41" s="224">
        <f t="shared" si="2"/>
        <v>99.7112740303224</v>
      </c>
      <c r="J41" s="225">
        <f t="shared" si="0"/>
        <v>98.76410688704992</v>
      </c>
    </row>
    <row r="42" spans="1:10" ht="12.75" customHeight="1">
      <c r="A42" s="183"/>
      <c r="B42" s="183"/>
      <c r="C42" s="180"/>
      <c r="D42" s="223" t="s">
        <v>137</v>
      </c>
      <c r="E42" s="230">
        <f t="shared" si="3"/>
        <v>1111379.37</v>
      </c>
      <c r="F42" s="190">
        <f t="shared" si="3"/>
        <v>1139380</v>
      </c>
      <c r="G42" s="190">
        <f t="shared" si="3"/>
        <v>1262120</v>
      </c>
      <c r="H42" s="189">
        <f t="shared" si="3"/>
        <v>1255787.6</v>
      </c>
      <c r="I42" s="224">
        <f t="shared" si="2"/>
        <v>99.49827274744082</v>
      </c>
      <c r="J42" s="225">
        <f t="shared" si="0"/>
        <v>112.99360361529835</v>
      </c>
    </row>
    <row r="43" spans="1:10" ht="12.75" customHeight="1">
      <c r="A43" s="183"/>
      <c r="B43" s="184"/>
      <c r="C43" s="180"/>
      <c r="D43" s="223" t="s">
        <v>135</v>
      </c>
      <c r="E43" s="230">
        <f t="shared" si="3"/>
        <v>33045.11</v>
      </c>
      <c r="F43" s="190">
        <f t="shared" si="3"/>
        <v>33320</v>
      </c>
      <c r="G43" s="190">
        <f t="shared" si="3"/>
        <v>29120</v>
      </c>
      <c r="H43" s="189">
        <f t="shared" si="3"/>
        <v>29118.96</v>
      </c>
      <c r="I43" s="224">
        <f t="shared" si="2"/>
        <v>99.99642857142857</v>
      </c>
      <c r="J43" s="225">
        <f t="shared" si="0"/>
        <v>88.11881697473544</v>
      </c>
    </row>
    <row r="44" spans="1:10" ht="12.75" customHeight="1">
      <c r="A44" s="28"/>
      <c r="B44" s="74">
        <v>60014</v>
      </c>
      <c r="C44" s="62"/>
      <c r="D44" s="63" t="s">
        <v>14</v>
      </c>
      <c r="E44" s="169">
        <f>E45+E46</f>
        <v>2833865.1099999994</v>
      </c>
      <c r="F44" s="64">
        <f>F45+F46</f>
        <v>5582066</v>
      </c>
      <c r="G44" s="64">
        <f>G45+G46</f>
        <v>4532871</v>
      </c>
      <c r="H44" s="138">
        <f>H45+H46</f>
        <v>4523407.91</v>
      </c>
      <c r="I44" s="154">
        <f t="shared" si="2"/>
        <v>99.79123407659296</v>
      </c>
      <c r="J44" s="152">
        <f t="shared" si="0"/>
        <v>159.61973257082803</v>
      </c>
    </row>
    <row r="45" spans="1:10" ht="12.75" customHeight="1">
      <c r="A45" s="83"/>
      <c r="B45" s="76"/>
      <c r="C45" s="62"/>
      <c r="D45" s="102" t="s">
        <v>136</v>
      </c>
      <c r="E45" s="169">
        <v>616003.95</v>
      </c>
      <c r="F45" s="407">
        <f>F51</f>
        <v>3349936</v>
      </c>
      <c r="G45" s="407">
        <f>G51+G57</f>
        <v>2178391</v>
      </c>
      <c r="H45" s="169">
        <f>H51+H57</f>
        <v>2178331.2</v>
      </c>
      <c r="I45" s="124">
        <f t="shared" si="2"/>
        <v>99.99725485461518</v>
      </c>
      <c r="J45" s="65">
        <f>H45/E45*100</f>
        <v>353.6229272555802</v>
      </c>
    </row>
    <row r="46" spans="1:10" ht="12.75" customHeight="1">
      <c r="A46" s="83"/>
      <c r="B46" s="76"/>
      <c r="C46" s="62"/>
      <c r="D46" s="102" t="s">
        <v>132</v>
      </c>
      <c r="E46" s="169">
        <f>SUM(E47:E49)</f>
        <v>2217861.1599999997</v>
      </c>
      <c r="F46" s="407">
        <f>SUM(F47:F49)</f>
        <v>2232130</v>
      </c>
      <c r="G46" s="407">
        <f>G47+G48+G49</f>
        <v>2354480</v>
      </c>
      <c r="H46" s="169">
        <f>SUM(H47:H49)</f>
        <v>2345076.71</v>
      </c>
      <c r="I46" s="124">
        <f t="shared" si="2"/>
        <v>99.60062136862491</v>
      </c>
      <c r="J46" s="65">
        <f>H46/E46*100</f>
        <v>105.73595643831916</v>
      </c>
    </row>
    <row r="47" spans="1:10" ht="12.75" customHeight="1">
      <c r="A47" s="83"/>
      <c r="B47" s="76"/>
      <c r="C47" s="62"/>
      <c r="D47" s="256" t="s">
        <v>134</v>
      </c>
      <c r="E47" s="257">
        <v>1073436.68</v>
      </c>
      <c r="F47" s="258">
        <f aca="true" t="shared" si="4" ref="F47:H49">F53</f>
        <v>1059430</v>
      </c>
      <c r="G47" s="258">
        <f t="shared" si="4"/>
        <v>1063240</v>
      </c>
      <c r="H47" s="257">
        <f t="shared" si="4"/>
        <v>1060170.15</v>
      </c>
      <c r="I47" s="380">
        <f t="shared" si="2"/>
        <v>99.7112740303224</v>
      </c>
      <c r="J47" s="260">
        <f>H47/E47*100</f>
        <v>98.76410688704992</v>
      </c>
    </row>
    <row r="48" spans="1:10" ht="12.75" customHeight="1">
      <c r="A48" s="83"/>
      <c r="B48" s="76"/>
      <c r="C48" s="62"/>
      <c r="D48" s="256" t="s">
        <v>137</v>
      </c>
      <c r="E48" s="257">
        <v>1111379.37</v>
      </c>
      <c r="F48" s="258">
        <f t="shared" si="4"/>
        <v>1139380</v>
      </c>
      <c r="G48" s="258">
        <f t="shared" si="4"/>
        <v>1262120</v>
      </c>
      <c r="H48" s="257">
        <f t="shared" si="4"/>
        <v>1255787.6</v>
      </c>
      <c r="I48" s="380">
        <f t="shared" si="2"/>
        <v>99.49827274744082</v>
      </c>
      <c r="J48" s="260">
        <f>H48/E48*100</f>
        <v>112.99360361529835</v>
      </c>
    </row>
    <row r="49" spans="1:10" ht="12.75" customHeight="1">
      <c r="A49" s="83"/>
      <c r="B49" s="76"/>
      <c r="C49" s="62"/>
      <c r="D49" s="256" t="s">
        <v>135</v>
      </c>
      <c r="E49" s="257">
        <v>33045.11</v>
      </c>
      <c r="F49" s="258">
        <f t="shared" si="4"/>
        <v>33320</v>
      </c>
      <c r="G49" s="258">
        <f t="shared" si="4"/>
        <v>29120</v>
      </c>
      <c r="H49" s="257">
        <f t="shared" si="4"/>
        <v>29118.96</v>
      </c>
      <c r="I49" s="380">
        <f t="shared" si="2"/>
        <v>99.99642857142857</v>
      </c>
      <c r="J49" s="260">
        <f>H49/E49*100</f>
        <v>88.11881697473544</v>
      </c>
    </row>
    <row r="50" spans="1:10" ht="12.75" customHeight="1">
      <c r="A50" s="83"/>
      <c r="B50" s="76"/>
      <c r="C50" s="62"/>
      <c r="D50" s="270" t="s">
        <v>84</v>
      </c>
      <c r="E50" s="271">
        <f>E51+E52</f>
        <v>2833865.1099999994</v>
      </c>
      <c r="F50" s="272">
        <f>F51+F52</f>
        <v>5582066</v>
      </c>
      <c r="G50" s="272">
        <f>G51+G52</f>
        <v>4463201</v>
      </c>
      <c r="H50" s="271">
        <f>H51+H52</f>
        <v>4453737.8100000005</v>
      </c>
      <c r="I50" s="349">
        <f t="shared" si="2"/>
        <v>99.7879730265341</v>
      </c>
      <c r="J50" s="265">
        <f t="shared" si="0"/>
        <v>157.16124928754996</v>
      </c>
    </row>
    <row r="51" spans="1:10" ht="12.75" customHeight="1">
      <c r="A51" s="83"/>
      <c r="B51" s="76"/>
      <c r="C51" s="62"/>
      <c r="D51" s="156" t="s">
        <v>136</v>
      </c>
      <c r="E51" s="252">
        <v>616003.95</v>
      </c>
      <c r="F51" s="253">
        <v>3349936</v>
      </c>
      <c r="G51" s="253">
        <v>2108721</v>
      </c>
      <c r="H51" s="252">
        <v>2108661.1</v>
      </c>
      <c r="I51" s="350">
        <f t="shared" si="2"/>
        <v>99.99715941558888</v>
      </c>
      <c r="J51" s="255">
        <f t="shared" si="0"/>
        <v>342.3129186103434</v>
      </c>
    </row>
    <row r="52" spans="1:10" ht="12.75" customHeight="1">
      <c r="A52" s="83"/>
      <c r="B52" s="76"/>
      <c r="C52" s="62"/>
      <c r="D52" s="156" t="s">
        <v>132</v>
      </c>
      <c r="E52" s="252">
        <f>SUM(E53:E55)</f>
        <v>2217861.1599999997</v>
      </c>
      <c r="F52" s="253">
        <f>SUM(F53:F55)</f>
        <v>2232130</v>
      </c>
      <c r="G52" s="253">
        <f>G53+G54+G55</f>
        <v>2354480</v>
      </c>
      <c r="H52" s="252">
        <f>SUM(H53:H55)</f>
        <v>2345076.71</v>
      </c>
      <c r="I52" s="350">
        <f t="shared" si="2"/>
        <v>99.60062136862491</v>
      </c>
      <c r="J52" s="255">
        <f t="shared" si="0"/>
        <v>105.73595643831916</v>
      </c>
    </row>
    <row r="53" spans="1:10" ht="12.75" customHeight="1">
      <c r="A53" s="83"/>
      <c r="B53" s="76"/>
      <c r="C53" s="62"/>
      <c r="D53" s="288" t="s">
        <v>134</v>
      </c>
      <c r="E53" s="351">
        <v>1073436.68</v>
      </c>
      <c r="F53" s="352">
        <v>1059430</v>
      </c>
      <c r="G53" s="352">
        <v>1063240</v>
      </c>
      <c r="H53" s="351">
        <v>1060170.15</v>
      </c>
      <c r="I53" s="353">
        <f t="shared" si="2"/>
        <v>99.7112740303224</v>
      </c>
      <c r="J53" s="314">
        <f t="shared" si="0"/>
        <v>98.76410688704992</v>
      </c>
    </row>
    <row r="54" spans="1:10" ht="12.75" customHeight="1">
      <c r="A54" s="83"/>
      <c r="B54" s="76"/>
      <c r="C54" s="62"/>
      <c r="D54" s="288" t="s">
        <v>137</v>
      </c>
      <c r="E54" s="351">
        <v>1111379.37</v>
      </c>
      <c r="F54" s="352">
        <v>1139380</v>
      </c>
      <c r="G54" s="352">
        <v>1262120</v>
      </c>
      <c r="H54" s="351">
        <v>1255787.6</v>
      </c>
      <c r="I54" s="353">
        <f t="shared" si="2"/>
        <v>99.49827274744082</v>
      </c>
      <c r="J54" s="314">
        <f t="shared" si="0"/>
        <v>112.99360361529835</v>
      </c>
    </row>
    <row r="55" spans="1:10" ht="12.75" customHeight="1">
      <c r="A55" s="83"/>
      <c r="B55" s="76"/>
      <c r="C55" s="62"/>
      <c r="D55" s="288" t="s">
        <v>135</v>
      </c>
      <c r="E55" s="351">
        <v>33045.11</v>
      </c>
      <c r="F55" s="352">
        <v>33320</v>
      </c>
      <c r="G55" s="352">
        <v>29120</v>
      </c>
      <c r="H55" s="351">
        <v>29118.96</v>
      </c>
      <c r="I55" s="353">
        <f>H55/G55*100</f>
        <v>99.99642857142857</v>
      </c>
      <c r="J55" s="314">
        <f t="shared" si="0"/>
        <v>88.11881697473544</v>
      </c>
    </row>
    <row r="56" spans="1:10" ht="12.75" customHeight="1">
      <c r="A56" s="29"/>
      <c r="B56" s="73"/>
      <c r="C56" s="66"/>
      <c r="D56" s="354" t="s">
        <v>98</v>
      </c>
      <c r="E56" s="271">
        <v>0</v>
      </c>
      <c r="F56" s="272">
        <v>0</v>
      </c>
      <c r="G56" s="272">
        <v>0</v>
      </c>
      <c r="H56" s="271">
        <v>0</v>
      </c>
      <c r="I56" s="349">
        <v>0</v>
      </c>
      <c r="J56" s="265">
        <v>0</v>
      </c>
    </row>
    <row r="57" spans="1:10" ht="12.75" customHeight="1">
      <c r="A57" s="419"/>
      <c r="B57" s="425"/>
      <c r="C57" s="66"/>
      <c r="D57" s="156" t="s">
        <v>136</v>
      </c>
      <c r="E57" s="252">
        <v>0</v>
      </c>
      <c r="F57" s="253">
        <v>0</v>
      </c>
      <c r="G57" s="253">
        <v>69670</v>
      </c>
      <c r="H57" s="252">
        <v>69670.1</v>
      </c>
      <c r="I57" s="350">
        <v>0</v>
      </c>
      <c r="J57" s="255">
        <v>0</v>
      </c>
    </row>
    <row r="58" spans="1:10" ht="12.75" customHeight="1">
      <c r="A58" s="107"/>
      <c r="B58" s="107"/>
      <c r="C58" s="80"/>
      <c r="D58" s="116"/>
      <c r="E58" s="218"/>
      <c r="F58" s="219"/>
      <c r="G58" s="219"/>
      <c r="H58" s="218"/>
      <c r="I58" s="220"/>
      <c r="J58" s="221"/>
    </row>
    <row r="59" spans="1:10" ht="12.75" customHeight="1">
      <c r="A59" s="107"/>
      <c r="B59" s="107"/>
      <c r="C59" s="80"/>
      <c r="D59" s="116"/>
      <c r="E59" s="218"/>
      <c r="F59" s="219"/>
      <c r="G59" s="219"/>
      <c r="H59" s="218"/>
      <c r="I59" s="220"/>
      <c r="J59" s="221"/>
    </row>
    <row r="60" spans="1:10" ht="12.75" customHeight="1">
      <c r="A60" s="107"/>
      <c r="B60" s="107"/>
      <c r="C60" s="80"/>
      <c r="D60" s="116"/>
      <c r="E60" s="218"/>
      <c r="F60" s="219"/>
      <c r="G60" s="219"/>
      <c r="H60" s="218"/>
      <c r="I60" s="220"/>
      <c r="J60" s="221"/>
    </row>
    <row r="61" spans="1:10" ht="12.75" customHeight="1">
      <c r="A61" s="107"/>
      <c r="B61" s="107"/>
      <c r="C61" s="80"/>
      <c r="D61" s="116"/>
      <c r="E61" s="218"/>
      <c r="F61" s="219"/>
      <c r="G61" s="219"/>
      <c r="H61" s="218"/>
      <c r="I61" s="220"/>
      <c r="J61" s="221"/>
    </row>
    <row r="62" spans="1:10" ht="12.75" customHeight="1">
      <c r="A62" s="107"/>
      <c r="B62" s="107"/>
      <c r="C62" s="80"/>
      <c r="D62" s="116"/>
      <c r="E62" s="218"/>
      <c r="F62" s="219"/>
      <c r="G62" s="219"/>
      <c r="H62" s="218"/>
      <c r="I62" s="220"/>
      <c r="J62" s="221"/>
    </row>
    <row r="63" spans="1:10" ht="12.75" customHeight="1">
      <c r="A63" s="107"/>
      <c r="B63" s="107"/>
      <c r="C63" s="80"/>
      <c r="D63" s="116"/>
      <c r="E63" s="218"/>
      <c r="F63" s="56" t="s">
        <v>172</v>
      </c>
      <c r="G63" s="219"/>
      <c r="H63" s="218"/>
      <c r="I63" s="220"/>
      <c r="J63" s="221"/>
    </row>
    <row r="64" spans="1:10" ht="12.75" customHeight="1">
      <c r="A64" s="84"/>
      <c r="B64" s="85"/>
      <c r="C64" s="84"/>
      <c r="D64" s="86"/>
      <c r="E64" s="89" t="s">
        <v>1</v>
      </c>
      <c r="F64" s="87" t="s">
        <v>62</v>
      </c>
      <c r="G64" s="88" t="s">
        <v>63</v>
      </c>
      <c r="H64" s="89" t="s">
        <v>1</v>
      </c>
      <c r="I64" s="43" t="s">
        <v>64</v>
      </c>
      <c r="J64" s="44"/>
    </row>
    <row r="65" spans="1:10" ht="12.75" customHeight="1">
      <c r="A65" s="90" t="s">
        <v>59</v>
      </c>
      <c r="B65" s="91" t="s">
        <v>60</v>
      </c>
      <c r="C65" s="90" t="s">
        <v>2</v>
      </c>
      <c r="D65" s="92" t="s">
        <v>61</v>
      </c>
      <c r="E65" s="95" t="s">
        <v>150</v>
      </c>
      <c r="F65" s="93" t="s">
        <v>65</v>
      </c>
      <c r="G65" s="94" t="s">
        <v>66</v>
      </c>
      <c r="H65" s="95" t="s">
        <v>155</v>
      </c>
      <c r="I65" s="45"/>
      <c r="J65" s="46"/>
    </row>
    <row r="66" spans="1:10" ht="12.75" customHeight="1">
      <c r="A66" s="96"/>
      <c r="B66" s="97"/>
      <c r="C66" s="96"/>
      <c r="D66" s="98"/>
      <c r="E66" s="101"/>
      <c r="F66" s="99" t="s">
        <v>154</v>
      </c>
      <c r="G66" s="100" t="s">
        <v>67</v>
      </c>
      <c r="H66" s="101"/>
      <c r="I66" s="49" t="s">
        <v>68</v>
      </c>
      <c r="J66" s="47" t="s">
        <v>69</v>
      </c>
    </row>
    <row r="67" spans="1:10" ht="12.75" customHeight="1">
      <c r="A67" s="373">
        <v>1</v>
      </c>
      <c r="B67" s="373">
        <v>2</v>
      </c>
      <c r="C67" s="373">
        <v>3</v>
      </c>
      <c r="D67" s="374">
        <v>4</v>
      </c>
      <c r="E67" s="375">
        <v>5</v>
      </c>
      <c r="F67" s="375">
        <v>6</v>
      </c>
      <c r="G67" s="375">
        <v>7</v>
      </c>
      <c r="H67" s="376">
        <v>8</v>
      </c>
      <c r="I67" s="377">
        <v>9</v>
      </c>
      <c r="J67" s="378">
        <v>10</v>
      </c>
    </row>
    <row r="68" spans="1:10" ht="12.75" customHeight="1">
      <c r="A68" s="173">
        <v>700</v>
      </c>
      <c r="B68" s="179"/>
      <c r="C68" s="180"/>
      <c r="D68" s="174" t="s">
        <v>15</v>
      </c>
      <c r="E68" s="175">
        <f>E69+E70</f>
        <v>769621.8200000001</v>
      </c>
      <c r="F68" s="176">
        <f>F74+F80</f>
        <v>898000</v>
      </c>
      <c r="G68" s="176">
        <f>G69+G70</f>
        <v>1032200</v>
      </c>
      <c r="H68" s="175">
        <f>H70</f>
        <v>749163.6499999999</v>
      </c>
      <c r="I68" s="199">
        <f>H68/G68*100</f>
        <v>72.57931118000387</v>
      </c>
      <c r="J68" s="200">
        <f aca="true" t="shared" si="5" ref="J68:J78">H68/E68*100</f>
        <v>97.34178924396917</v>
      </c>
    </row>
    <row r="69" spans="1:10" ht="12.75" customHeight="1">
      <c r="A69" s="183"/>
      <c r="B69" s="197"/>
      <c r="C69" s="180"/>
      <c r="D69" s="180" t="s">
        <v>114</v>
      </c>
      <c r="E69" s="175">
        <v>0</v>
      </c>
      <c r="F69" s="176">
        <v>0</v>
      </c>
      <c r="G69" s="176">
        <v>0</v>
      </c>
      <c r="H69" s="175">
        <v>0</v>
      </c>
      <c r="I69" s="199">
        <v>0</v>
      </c>
      <c r="J69" s="200">
        <v>0</v>
      </c>
    </row>
    <row r="70" spans="1:10" ht="12.75" customHeight="1">
      <c r="A70" s="183"/>
      <c r="B70" s="197"/>
      <c r="C70" s="180"/>
      <c r="D70" s="180" t="s">
        <v>133</v>
      </c>
      <c r="E70" s="175">
        <f>SUM(E71:E73)</f>
        <v>769621.8200000001</v>
      </c>
      <c r="F70" s="176">
        <v>898000</v>
      </c>
      <c r="G70" s="176">
        <f>SUM(G71:G73)</f>
        <v>1032200</v>
      </c>
      <c r="H70" s="175">
        <f>H72</f>
        <v>749163.6499999999</v>
      </c>
      <c r="I70" s="199">
        <f>H70/G70*100</f>
        <v>72.57931118000387</v>
      </c>
      <c r="J70" s="200">
        <f t="shared" si="5"/>
        <v>97.34178924396917</v>
      </c>
    </row>
    <row r="71" spans="1:10" ht="12.75" customHeight="1">
      <c r="A71" s="183"/>
      <c r="B71" s="197"/>
      <c r="C71" s="180"/>
      <c r="D71" s="223" t="s">
        <v>134</v>
      </c>
      <c r="E71" s="189">
        <v>0</v>
      </c>
      <c r="F71" s="190">
        <v>0</v>
      </c>
      <c r="G71" s="190">
        <v>0</v>
      </c>
      <c r="H71" s="189">
        <v>0</v>
      </c>
      <c r="I71" s="325">
        <v>0</v>
      </c>
      <c r="J71" s="239">
        <v>0</v>
      </c>
    </row>
    <row r="72" spans="1:10" ht="12.75" customHeight="1">
      <c r="A72" s="183"/>
      <c r="B72" s="197"/>
      <c r="C72" s="180"/>
      <c r="D72" s="223" t="s">
        <v>137</v>
      </c>
      <c r="E72" s="189">
        <f>E78+E84</f>
        <v>769621.8200000001</v>
      </c>
      <c r="F72" s="190">
        <f>F78+F84</f>
        <v>898000</v>
      </c>
      <c r="G72" s="190">
        <f>G78+G84</f>
        <v>1032200</v>
      </c>
      <c r="H72" s="189">
        <f>H78+H84</f>
        <v>749163.6499999999</v>
      </c>
      <c r="I72" s="325">
        <f>H72/G72*100</f>
        <v>72.57931118000387</v>
      </c>
      <c r="J72" s="239">
        <f t="shared" si="5"/>
        <v>97.34178924396917</v>
      </c>
    </row>
    <row r="73" spans="1:10" ht="12.75" customHeight="1">
      <c r="A73" s="184"/>
      <c r="B73" s="197"/>
      <c r="C73" s="180"/>
      <c r="D73" s="223" t="s">
        <v>135</v>
      </c>
      <c r="E73" s="189">
        <v>0</v>
      </c>
      <c r="F73" s="190">
        <v>0</v>
      </c>
      <c r="G73" s="190">
        <v>0</v>
      </c>
      <c r="H73" s="189">
        <v>0</v>
      </c>
      <c r="I73" s="325">
        <v>0</v>
      </c>
      <c r="J73" s="239">
        <v>0</v>
      </c>
    </row>
    <row r="74" spans="1:10" ht="12.75" customHeight="1">
      <c r="A74" s="28"/>
      <c r="B74" s="61">
        <v>70005</v>
      </c>
      <c r="C74" s="57"/>
      <c r="D74" s="58" t="s">
        <v>16</v>
      </c>
      <c r="E74" s="134">
        <v>380672.87</v>
      </c>
      <c r="F74" s="59">
        <v>440000</v>
      </c>
      <c r="G74" s="59">
        <f>G76</f>
        <v>574200</v>
      </c>
      <c r="H74" s="134">
        <f>H76</f>
        <v>420216.99</v>
      </c>
      <c r="I74" s="122">
        <f>H74/G74*100</f>
        <v>73.18303552769069</v>
      </c>
      <c r="J74" s="50">
        <f t="shared" si="5"/>
        <v>110.3879533101479</v>
      </c>
    </row>
    <row r="75" spans="1:10" ht="12.75" customHeight="1">
      <c r="A75" s="83"/>
      <c r="B75" s="75"/>
      <c r="C75" s="57"/>
      <c r="D75" s="102" t="s">
        <v>136</v>
      </c>
      <c r="E75" s="112">
        <v>0</v>
      </c>
      <c r="F75" s="251">
        <v>0</v>
      </c>
      <c r="G75" s="251">
        <v>0</v>
      </c>
      <c r="H75" s="112"/>
      <c r="I75" s="122">
        <v>0</v>
      </c>
      <c r="J75" s="50">
        <v>0</v>
      </c>
    </row>
    <row r="76" spans="1:10" ht="12.75" customHeight="1">
      <c r="A76" s="83"/>
      <c r="B76" s="75"/>
      <c r="C76" s="57"/>
      <c r="D76" s="102" t="s">
        <v>132</v>
      </c>
      <c r="E76" s="112">
        <v>380672.87</v>
      </c>
      <c r="F76" s="251">
        <v>440000</v>
      </c>
      <c r="G76" s="251">
        <f>G78</f>
        <v>574200</v>
      </c>
      <c r="H76" s="112">
        <f>H78</f>
        <v>420216.99</v>
      </c>
      <c r="I76" s="122">
        <f>H76/G76*100</f>
        <v>73.18303552769069</v>
      </c>
      <c r="J76" s="50">
        <f t="shared" si="5"/>
        <v>110.3879533101479</v>
      </c>
    </row>
    <row r="77" spans="1:10" ht="12.75" customHeight="1">
      <c r="A77" s="83"/>
      <c r="B77" s="75"/>
      <c r="C77" s="57"/>
      <c r="D77" s="195" t="s">
        <v>134</v>
      </c>
      <c r="E77" s="135">
        <v>0</v>
      </c>
      <c r="F77" s="105">
        <v>0</v>
      </c>
      <c r="G77" s="105">
        <v>0</v>
      </c>
      <c r="H77" s="135"/>
      <c r="I77" s="133">
        <v>0</v>
      </c>
      <c r="J77" s="142">
        <v>0</v>
      </c>
    </row>
    <row r="78" spans="1:10" ht="12.75" customHeight="1">
      <c r="A78" s="83"/>
      <c r="B78" s="75"/>
      <c r="C78" s="57"/>
      <c r="D78" s="195" t="s">
        <v>137</v>
      </c>
      <c r="E78" s="135">
        <v>380672.87</v>
      </c>
      <c r="F78" s="105">
        <v>440000</v>
      </c>
      <c r="G78" s="105">
        <v>574200</v>
      </c>
      <c r="H78" s="135">
        <v>420216.99</v>
      </c>
      <c r="I78" s="133">
        <f>H78/G78*100</f>
        <v>73.18303552769069</v>
      </c>
      <c r="J78" s="142">
        <f t="shared" si="5"/>
        <v>110.3879533101479</v>
      </c>
    </row>
    <row r="79" spans="1:10" ht="12.75" customHeight="1">
      <c r="A79" s="83"/>
      <c r="B79" s="196"/>
      <c r="C79" s="57"/>
      <c r="D79" s="195" t="s">
        <v>135</v>
      </c>
      <c r="E79" s="135">
        <v>0</v>
      </c>
      <c r="F79" s="105">
        <v>0</v>
      </c>
      <c r="G79" s="105">
        <v>0</v>
      </c>
      <c r="H79" s="135">
        <v>0</v>
      </c>
      <c r="I79" s="133">
        <v>0</v>
      </c>
      <c r="J79" s="142">
        <v>0</v>
      </c>
    </row>
    <row r="80" spans="1:10" ht="12.75" customHeight="1">
      <c r="A80" s="29"/>
      <c r="B80" s="76">
        <v>70020</v>
      </c>
      <c r="C80" s="68"/>
      <c r="D80" s="58" t="s">
        <v>112</v>
      </c>
      <c r="E80" s="143">
        <v>388948.95</v>
      </c>
      <c r="F80" s="59">
        <v>458000</v>
      </c>
      <c r="G80" s="59">
        <f>G82</f>
        <v>458000</v>
      </c>
      <c r="H80" s="143">
        <f>H82</f>
        <v>328946.66</v>
      </c>
      <c r="I80" s="127">
        <f>H80/G80*100</f>
        <v>71.82241484716157</v>
      </c>
      <c r="J80" s="50">
        <f>H80/E80*100</f>
        <v>84.57322226991485</v>
      </c>
    </row>
    <row r="81" spans="1:10" ht="12.75" customHeight="1">
      <c r="A81" s="29"/>
      <c r="B81" s="76"/>
      <c r="C81" s="68"/>
      <c r="D81" s="102" t="s">
        <v>136</v>
      </c>
      <c r="E81" s="410">
        <v>0</v>
      </c>
      <c r="F81" s="251">
        <v>0</v>
      </c>
      <c r="G81" s="251">
        <v>0</v>
      </c>
      <c r="H81" s="410">
        <v>0</v>
      </c>
      <c r="I81" s="127">
        <v>0</v>
      </c>
      <c r="J81" s="50">
        <v>0</v>
      </c>
    </row>
    <row r="82" spans="1:10" ht="12.75" customHeight="1">
      <c r="A82" s="29"/>
      <c r="B82" s="76"/>
      <c r="C82" s="68"/>
      <c r="D82" s="102" t="s">
        <v>132</v>
      </c>
      <c r="E82" s="410">
        <v>388948.95</v>
      </c>
      <c r="F82" s="251">
        <v>458000</v>
      </c>
      <c r="G82" s="251">
        <f>G84</f>
        <v>458000</v>
      </c>
      <c r="H82" s="410">
        <f>H84</f>
        <v>328946.66</v>
      </c>
      <c r="I82" s="122">
        <f>H82/G82*100</f>
        <v>71.82241484716157</v>
      </c>
      <c r="J82" s="50">
        <f>H82/E82*100</f>
        <v>84.57322226991485</v>
      </c>
    </row>
    <row r="83" spans="1:10" ht="12.75" customHeight="1">
      <c r="A83" s="29"/>
      <c r="B83" s="76"/>
      <c r="C83" s="68"/>
      <c r="D83" s="195" t="s">
        <v>134</v>
      </c>
      <c r="E83" s="306">
        <v>0</v>
      </c>
      <c r="F83" s="105">
        <v>0</v>
      </c>
      <c r="G83" s="105">
        <v>0</v>
      </c>
      <c r="H83" s="306">
        <v>0</v>
      </c>
      <c r="I83" s="133">
        <v>0</v>
      </c>
      <c r="J83" s="142">
        <v>0</v>
      </c>
    </row>
    <row r="84" spans="1:10" ht="12.75" customHeight="1">
      <c r="A84" s="29"/>
      <c r="B84" s="76"/>
      <c r="C84" s="68"/>
      <c r="D84" s="195" t="s">
        <v>137</v>
      </c>
      <c r="E84" s="306">
        <v>388948.95</v>
      </c>
      <c r="F84" s="105">
        <v>458000</v>
      </c>
      <c r="G84" s="105">
        <v>458000</v>
      </c>
      <c r="H84" s="306">
        <v>328946.66</v>
      </c>
      <c r="I84" s="133">
        <f>H84/G84*100</f>
        <v>71.82241484716157</v>
      </c>
      <c r="J84" s="142">
        <f>H84/E84*100</f>
        <v>84.57322226991485</v>
      </c>
    </row>
    <row r="85" spans="1:10" ht="12.75" customHeight="1">
      <c r="A85" s="29"/>
      <c r="B85" s="76"/>
      <c r="C85" s="68"/>
      <c r="D85" s="195" t="s">
        <v>135</v>
      </c>
      <c r="E85" s="306">
        <v>0</v>
      </c>
      <c r="F85" s="105">
        <v>0</v>
      </c>
      <c r="G85" s="105">
        <v>0</v>
      </c>
      <c r="H85" s="306">
        <v>0</v>
      </c>
      <c r="I85" s="133">
        <v>0</v>
      </c>
      <c r="J85" s="142">
        <v>0</v>
      </c>
    </row>
    <row r="86" spans="1:10" ht="12.75" customHeight="1">
      <c r="A86" s="185">
        <v>710</v>
      </c>
      <c r="B86" s="173"/>
      <c r="C86" s="180"/>
      <c r="D86" s="174" t="s">
        <v>17</v>
      </c>
      <c r="E86" s="175">
        <f>E87+E88</f>
        <v>609852.79</v>
      </c>
      <c r="F86" s="176">
        <f>F87+F88</f>
        <v>768000</v>
      </c>
      <c r="G86" s="176">
        <f>G87+G88</f>
        <v>778333</v>
      </c>
      <c r="H86" s="175">
        <f>H87+H88</f>
        <v>653928.03</v>
      </c>
      <c r="I86" s="201">
        <f>H86/G86*100</f>
        <v>84.01648523189947</v>
      </c>
      <c r="J86" s="202">
        <f>H86/E86*100</f>
        <v>107.22719330348558</v>
      </c>
    </row>
    <row r="87" spans="1:10" ht="12.75" customHeight="1">
      <c r="A87" s="186"/>
      <c r="B87" s="183"/>
      <c r="C87" s="180"/>
      <c r="D87" s="180" t="s">
        <v>114</v>
      </c>
      <c r="E87" s="175">
        <f>E93+E99+E105+E111</f>
        <v>15313.5</v>
      </c>
      <c r="F87" s="176">
        <f>F105+F111</f>
        <v>20000</v>
      </c>
      <c r="G87" s="176">
        <f>G105+G111</f>
        <v>28000</v>
      </c>
      <c r="H87" s="175">
        <f>H105+H111</f>
        <v>27306</v>
      </c>
      <c r="I87" s="201">
        <v>100</v>
      </c>
      <c r="J87" s="202">
        <f>H87/E87*100</f>
        <v>178.3132530120482</v>
      </c>
    </row>
    <row r="88" spans="1:10" ht="12.75" customHeight="1">
      <c r="A88" s="186"/>
      <c r="B88" s="183"/>
      <c r="C88" s="180"/>
      <c r="D88" s="180" t="s">
        <v>133</v>
      </c>
      <c r="E88" s="175">
        <f>E89+E90</f>
        <v>594539.29</v>
      </c>
      <c r="F88" s="176">
        <f>F89+F90+F91</f>
        <v>748000</v>
      </c>
      <c r="G88" s="176">
        <f>G89+G90+G91</f>
        <v>750333</v>
      </c>
      <c r="H88" s="175">
        <f>H89+H90+H91</f>
        <v>626622.03</v>
      </c>
      <c r="I88" s="201">
        <f>H88/G88*100</f>
        <v>83.51252443914902</v>
      </c>
      <c r="J88" s="202">
        <f>H88/E88*100</f>
        <v>105.396235461579</v>
      </c>
    </row>
    <row r="89" spans="1:10" ht="12.75" customHeight="1">
      <c r="A89" s="186"/>
      <c r="B89" s="183"/>
      <c r="C89" s="180"/>
      <c r="D89" s="223" t="s">
        <v>134</v>
      </c>
      <c r="E89" s="189">
        <f>E95+E101+E107+E113</f>
        <v>251000.09</v>
      </c>
      <c r="F89" s="190">
        <f>F95+F101+F107+F113</f>
        <v>251000</v>
      </c>
      <c r="G89" s="190">
        <f>G95+G101+G107+G113</f>
        <v>261333</v>
      </c>
      <c r="H89" s="189">
        <f>H95+H101+H107+H113</f>
        <v>261331.78</v>
      </c>
      <c r="I89" s="228">
        <f>H89/G89*100</f>
        <v>99.99953316266985</v>
      </c>
      <c r="J89" s="229">
        <f>H89/E89*100</f>
        <v>104.11620967944673</v>
      </c>
    </row>
    <row r="90" spans="1:10" ht="12.75" customHeight="1">
      <c r="A90" s="186"/>
      <c r="B90" s="183"/>
      <c r="C90" s="180"/>
      <c r="D90" s="223" t="s">
        <v>137</v>
      </c>
      <c r="E90" s="189">
        <f>E96+E102+E108+E114</f>
        <v>343539.20000000007</v>
      </c>
      <c r="F90" s="190">
        <f>F96+F108+F114+F102+F121</f>
        <v>497000</v>
      </c>
      <c r="G90" s="190">
        <f>G96+G102+G108+G114+G121</f>
        <v>489000</v>
      </c>
      <c r="H90" s="189">
        <f>H96+H102+H108+H114+H121</f>
        <v>365290.25</v>
      </c>
      <c r="I90" s="228">
        <f>H90/G90*100</f>
        <v>74.70148261758692</v>
      </c>
      <c r="J90" s="229">
        <f>H90/E90*100</f>
        <v>106.33146086385482</v>
      </c>
    </row>
    <row r="91" spans="1:10" ht="12.75" customHeight="1">
      <c r="A91" s="186"/>
      <c r="B91" s="184"/>
      <c r="C91" s="180"/>
      <c r="D91" s="223" t="s">
        <v>135</v>
      </c>
      <c r="E91" s="189">
        <f>E97+E103+E109+E115</f>
        <v>0</v>
      </c>
      <c r="F91" s="190">
        <v>0</v>
      </c>
      <c r="G91" s="190">
        <v>0</v>
      </c>
      <c r="H91" s="189">
        <v>0</v>
      </c>
      <c r="I91" s="228">
        <v>0</v>
      </c>
      <c r="J91" s="229">
        <v>0</v>
      </c>
    </row>
    <row r="92" spans="1:10" ht="12.75" customHeight="1">
      <c r="A92" s="26"/>
      <c r="B92" s="68">
        <v>71013</v>
      </c>
      <c r="C92" s="57"/>
      <c r="D92" s="58" t="s">
        <v>18</v>
      </c>
      <c r="E92" s="134">
        <f>E93+E94</f>
        <v>104000</v>
      </c>
      <c r="F92" s="59"/>
      <c r="G92" s="59">
        <f>G93+G94</f>
        <v>178000</v>
      </c>
      <c r="H92" s="134">
        <v>178000</v>
      </c>
      <c r="I92" s="127">
        <f>H92/G92*100</f>
        <v>100</v>
      </c>
      <c r="J92" s="72">
        <f>H92/E92*100</f>
        <v>171.15384615384613</v>
      </c>
    </row>
    <row r="93" spans="1:10" ht="12.75" customHeight="1">
      <c r="A93" s="18"/>
      <c r="B93" s="60"/>
      <c r="C93" s="57"/>
      <c r="D93" s="102" t="s">
        <v>136</v>
      </c>
      <c r="E93" s="112">
        <v>0</v>
      </c>
      <c r="F93" s="251">
        <v>0</v>
      </c>
      <c r="G93" s="251">
        <v>0</v>
      </c>
      <c r="H93" s="112">
        <v>0</v>
      </c>
      <c r="I93" s="127">
        <v>0</v>
      </c>
      <c r="J93" s="72">
        <v>0</v>
      </c>
    </row>
    <row r="94" spans="1:10" ht="12.75" customHeight="1">
      <c r="A94" s="18"/>
      <c r="B94" s="60"/>
      <c r="C94" s="57"/>
      <c r="D94" s="102" t="s">
        <v>132</v>
      </c>
      <c r="E94" s="112">
        <f>E95+E96+E97</f>
        <v>104000</v>
      </c>
      <c r="F94" s="251">
        <v>178000</v>
      </c>
      <c r="G94" s="251">
        <f>G95+G96+G97</f>
        <v>178000</v>
      </c>
      <c r="H94" s="112">
        <v>178000</v>
      </c>
      <c r="I94" s="127">
        <f>H94/G94*100</f>
        <v>100</v>
      </c>
      <c r="J94" s="72">
        <f>H94/E94*100</f>
        <v>171.15384615384613</v>
      </c>
    </row>
    <row r="95" spans="1:10" ht="12.75" customHeight="1">
      <c r="A95" s="18"/>
      <c r="B95" s="60"/>
      <c r="C95" s="57"/>
      <c r="D95" s="195" t="s">
        <v>134</v>
      </c>
      <c r="E95" s="135">
        <v>0</v>
      </c>
      <c r="F95" s="105">
        <v>0</v>
      </c>
      <c r="G95" s="105">
        <v>0</v>
      </c>
      <c r="H95" s="135">
        <v>0</v>
      </c>
      <c r="I95" s="132">
        <v>0</v>
      </c>
      <c r="J95" s="304">
        <v>0</v>
      </c>
    </row>
    <row r="96" spans="1:10" ht="12.75" customHeight="1">
      <c r="A96" s="18"/>
      <c r="B96" s="60"/>
      <c r="C96" s="57"/>
      <c r="D96" s="195" t="s">
        <v>137</v>
      </c>
      <c r="E96" s="135">
        <v>104000</v>
      </c>
      <c r="F96" s="105">
        <v>178000</v>
      </c>
      <c r="G96" s="105">
        <v>178000</v>
      </c>
      <c r="H96" s="135">
        <v>178000</v>
      </c>
      <c r="I96" s="132">
        <v>100</v>
      </c>
      <c r="J96" s="450">
        <f>H96/E96*100</f>
        <v>171.15384615384613</v>
      </c>
    </row>
    <row r="97" spans="1:10" ht="12.75" customHeight="1">
      <c r="A97" s="18"/>
      <c r="B97" s="60"/>
      <c r="C97" s="57"/>
      <c r="D97" s="195" t="s">
        <v>135</v>
      </c>
      <c r="E97" s="135">
        <v>0</v>
      </c>
      <c r="F97" s="105">
        <v>0</v>
      </c>
      <c r="G97" s="105">
        <v>0</v>
      </c>
      <c r="H97" s="135">
        <v>0</v>
      </c>
      <c r="I97" s="132">
        <v>0</v>
      </c>
      <c r="J97" s="304">
        <v>0</v>
      </c>
    </row>
    <row r="98" spans="1:10" ht="12.75" customHeight="1">
      <c r="A98" s="18"/>
      <c r="B98" s="68">
        <v>71014</v>
      </c>
      <c r="C98" s="57"/>
      <c r="D98" s="58" t="s">
        <v>85</v>
      </c>
      <c r="E98" s="134">
        <f>E99+E100</f>
        <v>26000</v>
      </c>
      <c r="F98" s="59">
        <v>0</v>
      </c>
      <c r="G98" s="59">
        <v>0</v>
      </c>
      <c r="H98" s="134">
        <v>0</v>
      </c>
      <c r="I98" s="127">
        <v>0</v>
      </c>
      <c r="J98" s="72">
        <f>H98/E98*100</f>
        <v>0</v>
      </c>
    </row>
    <row r="99" spans="1:10" ht="12.75" customHeight="1">
      <c r="A99" s="18"/>
      <c r="B99" s="60"/>
      <c r="C99" s="57"/>
      <c r="D99" s="102" t="s">
        <v>136</v>
      </c>
      <c r="E99" s="112">
        <v>0</v>
      </c>
      <c r="F99" s="251">
        <v>0</v>
      </c>
      <c r="G99" s="251">
        <v>0</v>
      </c>
      <c r="H99" s="112">
        <v>0</v>
      </c>
      <c r="I99" s="127">
        <v>0</v>
      </c>
      <c r="J99" s="72">
        <v>0</v>
      </c>
    </row>
    <row r="100" spans="1:10" ht="12.75" customHeight="1">
      <c r="A100" s="18"/>
      <c r="B100" s="60"/>
      <c r="C100" s="57"/>
      <c r="D100" s="102" t="s">
        <v>132</v>
      </c>
      <c r="E100" s="112">
        <f>SUM(E101:E103)</f>
        <v>26000</v>
      </c>
      <c r="F100" s="251">
        <v>0</v>
      </c>
      <c r="G100" s="251">
        <v>0</v>
      </c>
      <c r="H100" s="112">
        <v>0</v>
      </c>
      <c r="I100" s="127">
        <v>0</v>
      </c>
      <c r="J100" s="72">
        <v>0</v>
      </c>
    </row>
    <row r="101" spans="1:10" ht="12.75" customHeight="1">
      <c r="A101" s="18"/>
      <c r="B101" s="60"/>
      <c r="C101" s="57"/>
      <c r="D101" s="195" t="s">
        <v>134</v>
      </c>
      <c r="E101" s="135">
        <v>0</v>
      </c>
      <c r="F101" s="105">
        <v>0</v>
      </c>
      <c r="G101" s="105">
        <v>0</v>
      </c>
      <c r="H101" s="135">
        <v>0</v>
      </c>
      <c r="I101" s="132">
        <v>0</v>
      </c>
      <c r="J101" s="304">
        <v>0</v>
      </c>
    </row>
    <row r="102" spans="1:10" ht="12.75" customHeight="1">
      <c r="A102" s="18"/>
      <c r="B102" s="60"/>
      <c r="C102" s="57"/>
      <c r="D102" s="195" t="s">
        <v>137</v>
      </c>
      <c r="E102" s="135">
        <v>26000</v>
      </c>
      <c r="F102" s="105">
        <v>0</v>
      </c>
      <c r="G102" s="105">
        <v>0</v>
      </c>
      <c r="H102" s="135">
        <v>0</v>
      </c>
      <c r="I102" s="132">
        <v>0</v>
      </c>
      <c r="J102" s="304">
        <v>0</v>
      </c>
    </row>
    <row r="103" spans="1:10" ht="12.75" customHeight="1">
      <c r="A103" s="21"/>
      <c r="B103" s="27"/>
      <c r="C103" s="22"/>
      <c r="D103" s="195" t="s">
        <v>135</v>
      </c>
      <c r="E103" s="135">
        <v>0</v>
      </c>
      <c r="F103" s="105">
        <v>0</v>
      </c>
      <c r="G103" s="105">
        <v>0</v>
      </c>
      <c r="H103" s="135">
        <v>0</v>
      </c>
      <c r="I103" s="132">
        <v>0</v>
      </c>
      <c r="J103" s="304">
        <v>0</v>
      </c>
    </row>
    <row r="104" spans="1:10" ht="12.75" customHeight="1">
      <c r="A104" s="21"/>
      <c r="B104" s="68">
        <v>71014</v>
      </c>
      <c r="C104" s="57"/>
      <c r="D104" s="58" t="s">
        <v>85</v>
      </c>
      <c r="E104" s="134">
        <f>E105+E106</f>
        <v>190152.79</v>
      </c>
      <c r="F104" s="59">
        <f>F105+F106</f>
        <v>210000</v>
      </c>
      <c r="G104" s="59">
        <f>G105+G106</f>
        <v>210000</v>
      </c>
      <c r="H104" s="134">
        <f>H105+H106</f>
        <v>175595.03</v>
      </c>
      <c r="I104" s="127">
        <f>H104/G104*100</f>
        <v>83.61668095238095</v>
      </c>
      <c r="J104" s="72">
        <f>H104/E104*100</f>
        <v>92.34417754270132</v>
      </c>
    </row>
    <row r="105" spans="1:10" ht="12.75" customHeight="1">
      <c r="A105" s="21"/>
      <c r="B105" s="60"/>
      <c r="C105" s="57"/>
      <c r="D105" s="102" t="s">
        <v>136</v>
      </c>
      <c r="E105" s="112">
        <v>15313.5</v>
      </c>
      <c r="F105" s="251">
        <v>20000</v>
      </c>
      <c r="G105" s="251">
        <v>28000</v>
      </c>
      <c r="H105" s="112">
        <v>27306</v>
      </c>
      <c r="I105" s="127">
        <f>H105/G105*100</f>
        <v>97.52142857142857</v>
      </c>
      <c r="J105" s="72">
        <f>H105/E105*100</f>
        <v>178.3132530120482</v>
      </c>
    </row>
    <row r="106" spans="1:10" ht="12.75" customHeight="1">
      <c r="A106" s="21"/>
      <c r="B106" s="60"/>
      <c r="C106" s="57"/>
      <c r="D106" s="102" t="s">
        <v>132</v>
      </c>
      <c r="E106" s="112">
        <f>SUM(E107:E109)</f>
        <v>174839.29</v>
      </c>
      <c r="F106" s="251">
        <v>190000</v>
      </c>
      <c r="G106" s="251">
        <v>182000</v>
      </c>
      <c r="H106" s="112">
        <f>H108</f>
        <v>148289.03</v>
      </c>
      <c r="I106" s="127">
        <f>H106/G106*100</f>
        <v>81.47748901098902</v>
      </c>
      <c r="J106" s="72">
        <f>H106/E106*100</f>
        <v>84.81447734087688</v>
      </c>
    </row>
    <row r="107" spans="1:10" ht="12.75" customHeight="1">
      <c r="A107" s="21"/>
      <c r="B107" s="60"/>
      <c r="C107" s="57"/>
      <c r="D107" s="195" t="s">
        <v>134</v>
      </c>
      <c r="E107" s="135">
        <v>0</v>
      </c>
      <c r="F107" s="105">
        <v>0</v>
      </c>
      <c r="G107" s="105">
        <v>0</v>
      </c>
      <c r="H107" s="135">
        <v>0</v>
      </c>
      <c r="I107" s="300">
        <v>0</v>
      </c>
      <c r="J107" s="72">
        <v>0</v>
      </c>
    </row>
    <row r="108" spans="1:10" ht="12.75" customHeight="1">
      <c r="A108" s="21"/>
      <c r="B108" s="60"/>
      <c r="C108" s="57"/>
      <c r="D108" s="195" t="s">
        <v>137</v>
      </c>
      <c r="E108" s="135">
        <v>174839.29</v>
      </c>
      <c r="F108" s="105">
        <v>190000</v>
      </c>
      <c r="G108" s="105">
        <v>182000</v>
      </c>
      <c r="H108" s="135">
        <v>148289.03</v>
      </c>
      <c r="I108" s="132">
        <f>H108/G108*100</f>
        <v>81.47748901098902</v>
      </c>
      <c r="J108" s="450">
        <f>H108/E108*100</f>
        <v>84.81447734087688</v>
      </c>
    </row>
    <row r="109" spans="1:10" ht="12.75" customHeight="1">
      <c r="A109" s="21"/>
      <c r="B109" s="60"/>
      <c r="C109" s="57"/>
      <c r="D109" s="195" t="s">
        <v>135</v>
      </c>
      <c r="E109" s="135">
        <v>0</v>
      </c>
      <c r="F109" s="105">
        <v>0</v>
      </c>
      <c r="G109" s="105">
        <v>0</v>
      </c>
      <c r="H109" s="135">
        <v>0</v>
      </c>
      <c r="I109" s="300">
        <v>0</v>
      </c>
      <c r="J109" s="72">
        <v>0</v>
      </c>
    </row>
    <row r="110" spans="1:10" ht="12.75" customHeight="1">
      <c r="A110" s="18"/>
      <c r="B110" s="68">
        <v>71015</v>
      </c>
      <c r="C110" s="57"/>
      <c r="D110" s="58" t="s">
        <v>19</v>
      </c>
      <c r="E110" s="134">
        <f>E111+E112</f>
        <v>289700</v>
      </c>
      <c r="F110" s="120">
        <v>290000</v>
      </c>
      <c r="G110" s="59">
        <f>G112</f>
        <v>300333</v>
      </c>
      <c r="H110" s="134">
        <f>H112</f>
        <v>300333</v>
      </c>
      <c r="I110" s="127">
        <f>H110/G110*100</f>
        <v>100</v>
      </c>
      <c r="J110" s="72">
        <f>H110/E110*100</f>
        <v>103.67034863652054</v>
      </c>
    </row>
    <row r="111" spans="1:10" ht="12.75" customHeight="1">
      <c r="A111" s="18"/>
      <c r="B111" s="60"/>
      <c r="C111" s="57"/>
      <c r="D111" s="102" t="s">
        <v>136</v>
      </c>
      <c r="E111" s="112">
        <v>0</v>
      </c>
      <c r="F111" s="411">
        <v>0</v>
      </c>
      <c r="G111" s="251">
        <v>0</v>
      </c>
      <c r="H111" s="112">
        <v>0</v>
      </c>
      <c r="I111" s="127">
        <v>0</v>
      </c>
      <c r="J111" s="72">
        <v>0</v>
      </c>
    </row>
    <row r="112" spans="1:10" ht="12.75" customHeight="1">
      <c r="A112" s="18"/>
      <c r="B112" s="60"/>
      <c r="C112" s="57"/>
      <c r="D112" s="102" t="s">
        <v>132</v>
      </c>
      <c r="E112" s="112">
        <f>SUM(E113:E115)</f>
        <v>289700</v>
      </c>
      <c r="F112" s="411">
        <v>290000</v>
      </c>
      <c r="G112" s="251">
        <f>SUM(G113:G115)</f>
        <v>300333</v>
      </c>
      <c r="H112" s="112">
        <f>SUM(H113:H115)</f>
        <v>300333</v>
      </c>
      <c r="I112" s="127">
        <f>H112/G112*100</f>
        <v>100</v>
      </c>
      <c r="J112" s="72">
        <f>H112/E112*100</f>
        <v>103.67034863652054</v>
      </c>
    </row>
    <row r="113" spans="1:10" ht="12.75" customHeight="1">
      <c r="A113" s="18"/>
      <c r="B113" s="60"/>
      <c r="C113" s="57"/>
      <c r="D113" s="195" t="s">
        <v>134</v>
      </c>
      <c r="E113" s="135">
        <v>251000.09</v>
      </c>
      <c r="F113" s="305">
        <v>251000</v>
      </c>
      <c r="G113" s="105">
        <v>261333</v>
      </c>
      <c r="H113" s="135">
        <v>261331.78</v>
      </c>
      <c r="I113" s="132">
        <f>H113/G113*100</f>
        <v>99.99953316266985</v>
      </c>
      <c r="J113" s="304">
        <f>H113/E113*100</f>
        <v>104.11620967944673</v>
      </c>
    </row>
    <row r="114" spans="1:10" ht="12.75" customHeight="1">
      <c r="A114" s="18"/>
      <c r="B114" s="60"/>
      <c r="C114" s="57"/>
      <c r="D114" s="195" t="s">
        <v>137</v>
      </c>
      <c r="E114" s="135">
        <v>38699.91</v>
      </c>
      <c r="F114" s="305">
        <v>39000</v>
      </c>
      <c r="G114" s="105">
        <v>39000</v>
      </c>
      <c r="H114" s="135">
        <v>39001.22</v>
      </c>
      <c r="I114" s="132">
        <f>H114/G114*100</f>
        <v>100.0031282051282</v>
      </c>
      <c r="J114" s="304">
        <f>H114/E114*100</f>
        <v>100.77858062202212</v>
      </c>
    </row>
    <row r="115" spans="1:10" ht="12.75" customHeight="1">
      <c r="A115" s="18"/>
      <c r="B115" s="114"/>
      <c r="C115" s="57"/>
      <c r="D115" s="195" t="s">
        <v>135</v>
      </c>
      <c r="E115" s="135">
        <v>0</v>
      </c>
      <c r="F115" s="305">
        <v>0</v>
      </c>
      <c r="G115" s="105">
        <v>0</v>
      </c>
      <c r="H115" s="135">
        <v>0</v>
      </c>
      <c r="I115" s="132">
        <v>0</v>
      </c>
      <c r="J115" s="304">
        <v>0</v>
      </c>
    </row>
    <row r="116" spans="1:10" ht="12.75" customHeight="1">
      <c r="A116" s="7"/>
      <c r="B116" s="427">
        <v>71095</v>
      </c>
      <c r="C116" s="57"/>
      <c r="D116" s="58" t="s">
        <v>105</v>
      </c>
      <c r="E116" s="134">
        <f>E118+E119</f>
        <v>0</v>
      </c>
      <c r="F116" s="59">
        <v>90000</v>
      </c>
      <c r="G116" s="59">
        <v>90000</v>
      </c>
      <c r="H116" s="134">
        <f>H118+H119</f>
        <v>0</v>
      </c>
      <c r="I116" s="127">
        <v>0</v>
      </c>
      <c r="J116" s="72">
        <v>0</v>
      </c>
    </row>
    <row r="117" spans="1:10" ht="12.75" customHeight="1">
      <c r="A117" s="7"/>
      <c r="B117" s="7"/>
      <c r="C117" s="22"/>
      <c r="D117" s="38" t="s">
        <v>98</v>
      </c>
      <c r="E117" s="121"/>
      <c r="F117" s="39"/>
      <c r="G117" s="39"/>
      <c r="H117" s="121"/>
      <c r="I117" s="129"/>
      <c r="J117" s="70"/>
    </row>
    <row r="118" spans="1:10" ht="12.75" customHeight="1">
      <c r="A118" s="7"/>
      <c r="B118" s="7"/>
      <c r="C118" s="22"/>
      <c r="D118" s="102" t="s">
        <v>136</v>
      </c>
      <c r="E118" s="112">
        <v>0</v>
      </c>
      <c r="F118" s="251">
        <v>0</v>
      </c>
      <c r="G118" s="251">
        <v>0</v>
      </c>
      <c r="H118" s="112">
        <v>0</v>
      </c>
      <c r="I118" s="127">
        <v>0</v>
      </c>
      <c r="J118" s="72">
        <v>0</v>
      </c>
    </row>
    <row r="119" spans="1:10" ht="12.75" customHeight="1">
      <c r="A119" s="7"/>
      <c r="B119" s="7"/>
      <c r="C119" s="22"/>
      <c r="D119" s="102" t="s">
        <v>132</v>
      </c>
      <c r="E119" s="112">
        <f>SUM(E120:E122)</f>
        <v>0</v>
      </c>
      <c r="F119" s="251">
        <v>90000</v>
      </c>
      <c r="G119" s="251">
        <v>90000</v>
      </c>
      <c r="H119" s="112">
        <v>0</v>
      </c>
      <c r="I119" s="127">
        <v>0</v>
      </c>
      <c r="J119" s="72">
        <v>0</v>
      </c>
    </row>
    <row r="120" spans="1:10" ht="12.75" customHeight="1">
      <c r="A120" s="7"/>
      <c r="B120" s="7"/>
      <c r="C120" s="22"/>
      <c r="D120" s="195" t="s">
        <v>134</v>
      </c>
      <c r="E120" s="135">
        <v>0</v>
      </c>
      <c r="F120" s="105">
        <v>0</v>
      </c>
      <c r="G120" s="105">
        <v>0</v>
      </c>
      <c r="H120" s="135">
        <v>0</v>
      </c>
      <c r="I120" s="132">
        <v>0</v>
      </c>
      <c r="J120" s="304">
        <v>0</v>
      </c>
    </row>
    <row r="121" spans="1:10" ht="12.75" customHeight="1">
      <c r="A121" s="7"/>
      <c r="B121" s="7"/>
      <c r="C121" s="22"/>
      <c r="D121" s="195" t="s">
        <v>137</v>
      </c>
      <c r="E121" s="135">
        <v>0</v>
      </c>
      <c r="F121" s="105">
        <v>90000</v>
      </c>
      <c r="G121" s="105">
        <v>90000</v>
      </c>
      <c r="H121" s="135">
        <v>0</v>
      </c>
      <c r="I121" s="132">
        <v>0</v>
      </c>
      <c r="J121" s="304">
        <v>0</v>
      </c>
    </row>
    <row r="122" spans="1:10" ht="12.75" customHeight="1">
      <c r="A122" s="426"/>
      <c r="B122" s="426"/>
      <c r="C122" s="22"/>
      <c r="D122" s="195" t="s">
        <v>135</v>
      </c>
      <c r="E122" s="135">
        <v>0</v>
      </c>
      <c r="F122" s="105">
        <v>0</v>
      </c>
      <c r="G122" s="105">
        <v>0</v>
      </c>
      <c r="H122" s="135">
        <v>0</v>
      </c>
      <c r="I122" s="132">
        <v>0</v>
      </c>
      <c r="J122" s="304">
        <v>0</v>
      </c>
    </row>
    <row r="123" spans="1:10" ht="12.75" customHeight="1">
      <c r="A123" s="119"/>
      <c r="B123" s="115"/>
      <c r="C123" s="115"/>
      <c r="D123" s="30"/>
      <c r="E123" s="137"/>
      <c r="F123" s="222"/>
      <c r="G123" s="82"/>
      <c r="H123" s="137"/>
      <c r="I123" s="128"/>
      <c r="J123" s="111"/>
    </row>
    <row r="124" spans="1:10" ht="12.75" customHeight="1">
      <c r="A124" s="119"/>
      <c r="B124" s="115"/>
      <c r="C124" s="115"/>
      <c r="D124" s="30"/>
      <c r="E124" s="137"/>
      <c r="F124" s="222"/>
      <c r="G124" s="82"/>
      <c r="H124" s="137"/>
      <c r="I124" s="128"/>
      <c r="J124" s="111"/>
    </row>
    <row r="125" spans="1:10" ht="12.75" customHeight="1">
      <c r="A125" s="119"/>
      <c r="B125" s="115"/>
      <c r="C125" s="115"/>
      <c r="D125" s="30"/>
      <c r="E125" s="137"/>
      <c r="F125" s="222"/>
      <c r="G125" s="82"/>
      <c r="H125" s="137"/>
      <c r="I125" s="128"/>
      <c r="J125" s="111"/>
    </row>
    <row r="126" spans="1:10" ht="12.75" customHeight="1">
      <c r="A126" s="119"/>
      <c r="B126" s="115"/>
      <c r="C126" s="115"/>
      <c r="D126" s="30"/>
      <c r="E126" s="137"/>
      <c r="F126" s="222" t="s">
        <v>173</v>
      </c>
      <c r="G126" s="82"/>
      <c r="H126" s="137"/>
      <c r="I126" s="128"/>
      <c r="J126" s="111"/>
    </row>
    <row r="127" spans="1:10" ht="12.75" customHeight="1">
      <c r="A127" s="84"/>
      <c r="B127" s="85"/>
      <c r="C127" s="84"/>
      <c r="D127" s="86"/>
      <c r="E127" s="89" t="s">
        <v>1</v>
      </c>
      <c r="F127" s="87" t="s">
        <v>62</v>
      </c>
      <c r="G127" s="88" t="s">
        <v>63</v>
      </c>
      <c r="H127" s="89" t="s">
        <v>1</v>
      </c>
      <c r="I127" s="43" t="s">
        <v>64</v>
      </c>
      <c r="J127" s="44"/>
    </row>
    <row r="128" spans="1:10" ht="12.75" customHeight="1">
      <c r="A128" s="90" t="s">
        <v>59</v>
      </c>
      <c r="B128" s="91" t="s">
        <v>60</v>
      </c>
      <c r="C128" s="90" t="s">
        <v>2</v>
      </c>
      <c r="D128" s="92" t="s">
        <v>61</v>
      </c>
      <c r="E128" s="95" t="s">
        <v>150</v>
      </c>
      <c r="F128" s="93" t="s">
        <v>65</v>
      </c>
      <c r="G128" s="94" t="s">
        <v>66</v>
      </c>
      <c r="H128" s="95" t="s">
        <v>155</v>
      </c>
      <c r="I128" s="45"/>
      <c r="J128" s="46"/>
    </row>
    <row r="129" spans="1:10" ht="12.75" customHeight="1">
      <c r="A129" s="96"/>
      <c r="B129" s="97"/>
      <c r="C129" s="96"/>
      <c r="D129" s="98"/>
      <c r="E129" s="101"/>
      <c r="F129" s="99" t="s">
        <v>154</v>
      </c>
      <c r="G129" s="100" t="s">
        <v>67</v>
      </c>
      <c r="H129" s="101"/>
      <c r="I129" s="49" t="s">
        <v>68</v>
      </c>
      <c r="J129" s="47" t="s">
        <v>69</v>
      </c>
    </row>
    <row r="130" spans="1:10" ht="12.75" customHeight="1">
      <c r="A130" s="373">
        <v>1</v>
      </c>
      <c r="B130" s="373">
        <v>2</v>
      </c>
      <c r="C130" s="373">
        <v>3</v>
      </c>
      <c r="D130" s="374">
        <v>4</v>
      </c>
      <c r="E130" s="375">
        <v>5</v>
      </c>
      <c r="F130" s="375">
        <v>6</v>
      </c>
      <c r="G130" s="375">
        <v>7</v>
      </c>
      <c r="H130" s="376">
        <v>8</v>
      </c>
      <c r="I130" s="377">
        <v>9</v>
      </c>
      <c r="J130" s="378">
        <v>10</v>
      </c>
    </row>
    <row r="131" spans="1:10" ht="12.75" customHeight="1">
      <c r="A131" s="185">
        <v>750</v>
      </c>
      <c r="B131" s="173"/>
      <c r="C131" s="180"/>
      <c r="D131" s="174" t="s">
        <v>21</v>
      </c>
      <c r="E131" s="215">
        <f>E132+E133</f>
        <v>11319818.89</v>
      </c>
      <c r="F131" s="176">
        <f>F132+F133</f>
        <v>6829987</v>
      </c>
      <c r="G131" s="176">
        <f>G132+G133</f>
        <v>7377482</v>
      </c>
      <c r="H131" s="198">
        <f>H132+H133</f>
        <v>6885880</v>
      </c>
      <c r="I131" s="201">
        <f aca="true" t="shared" si="6" ref="I131:I139">H131/G131*100</f>
        <v>93.33645273549973</v>
      </c>
      <c r="J131" s="202">
        <f aca="true" t="shared" si="7" ref="J131:J139">H131/E131*100</f>
        <v>60.830301853000755</v>
      </c>
    </row>
    <row r="132" spans="1:10" ht="12.75" customHeight="1">
      <c r="A132" s="186"/>
      <c r="B132" s="183"/>
      <c r="C132" s="180"/>
      <c r="D132" s="180" t="s">
        <v>114</v>
      </c>
      <c r="E132" s="198">
        <f>E140+E152+E158+E167+E175</f>
        <v>5760688.67</v>
      </c>
      <c r="F132" s="176">
        <f>F175</f>
        <v>561779</v>
      </c>
      <c r="G132" s="176">
        <f>G152+G158+G167+G175</f>
        <v>1238693</v>
      </c>
      <c r="H132" s="198">
        <f>H152+H175+H158+H167</f>
        <v>1235987.02</v>
      </c>
      <c r="I132" s="201">
        <f t="shared" si="6"/>
        <v>99.78154554841272</v>
      </c>
      <c r="J132" s="202">
        <f t="shared" si="7"/>
        <v>21.455542745030865</v>
      </c>
    </row>
    <row r="133" spans="1:10" ht="12.75" customHeight="1">
      <c r="A133" s="186"/>
      <c r="B133" s="183"/>
      <c r="C133" s="180"/>
      <c r="D133" s="180" t="s">
        <v>133</v>
      </c>
      <c r="E133" s="198">
        <f>SUM(E134:E137)</f>
        <v>5559130.220000001</v>
      </c>
      <c r="F133" s="176">
        <f>SUM(F134:F137)</f>
        <v>6268208</v>
      </c>
      <c r="G133" s="176">
        <f>SUM(G134:G138)</f>
        <v>6138789</v>
      </c>
      <c r="H133" s="198">
        <f>SUM(H134:H138)</f>
        <v>5649892.98</v>
      </c>
      <c r="I133" s="201">
        <f t="shared" si="6"/>
        <v>92.03595334519562</v>
      </c>
      <c r="J133" s="202">
        <f t="shared" si="7"/>
        <v>101.63267914958105</v>
      </c>
    </row>
    <row r="134" spans="1:10" ht="12.75" customHeight="1">
      <c r="A134" s="186"/>
      <c r="B134" s="183"/>
      <c r="C134" s="180"/>
      <c r="D134" s="223" t="s">
        <v>134</v>
      </c>
      <c r="E134" s="230">
        <f aca="true" t="shared" si="8" ref="E134:H135">E142+E148+E154+E163+E169+E177</f>
        <v>3979886.2</v>
      </c>
      <c r="F134" s="190">
        <f t="shared" si="8"/>
        <v>4320240</v>
      </c>
      <c r="G134" s="190">
        <f t="shared" si="8"/>
        <v>4311876</v>
      </c>
      <c r="H134" s="230">
        <f t="shared" si="8"/>
        <v>4099229.96</v>
      </c>
      <c r="I134" s="228">
        <f t="shared" si="6"/>
        <v>95.06836374700941</v>
      </c>
      <c r="J134" s="229">
        <f t="shared" si="7"/>
        <v>102.9986726756157</v>
      </c>
    </row>
    <row r="135" spans="1:10" ht="12.75" customHeight="1">
      <c r="A135" s="186"/>
      <c r="B135" s="183"/>
      <c r="C135" s="180"/>
      <c r="D135" s="223" t="s">
        <v>137</v>
      </c>
      <c r="E135" s="230">
        <f t="shared" si="8"/>
        <v>1298337.35</v>
      </c>
      <c r="F135" s="190">
        <f t="shared" si="8"/>
        <v>1648568</v>
      </c>
      <c r="G135" s="190">
        <f t="shared" si="8"/>
        <v>1499667</v>
      </c>
      <c r="H135" s="230">
        <f t="shared" si="8"/>
        <v>1254232.66</v>
      </c>
      <c r="I135" s="228">
        <f t="shared" si="6"/>
        <v>83.63407743185654</v>
      </c>
      <c r="J135" s="229">
        <f t="shared" si="7"/>
        <v>96.60298688934735</v>
      </c>
    </row>
    <row r="136" spans="1:10" ht="12.75" customHeight="1">
      <c r="A136" s="186"/>
      <c r="B136" s="183"/>
      <c r="C136" s="180"/>
      <c r="D136" s="223" t="s">
        <v>135</v>
      </c>
      <c r="E136" s="230">
        <f>E144+E150+E156+E165+E172+E179</f>
        <v>269774.67</v>
      </c>
      <c r="F136" s="190">
        <f>F144+F150+F156+F165+F172+F179</f>
        <v>299400</v>
      </c>
      <c r="G136" s="190">
        <f>G144+G150+G156+G165+G172+G179</f>
        <v>298820</v>
      </c>
      <c r="H136" s="230">
        <f>H144+H150+H156+H165+H172+H179</f>
        <v>268004.37</v>
      </c>
      <c r="I136" s="228">
        <f t="shared" si="6"/>
        <v>89.68756107355598</v>
      </c>
      <c r="J136" s="229">
        <f t="shared" si="7"/>
        <v>99.34378568603198</v>
      </c>
    </row>
    <row r="137" spans="1:10" ht="12.75" customHeight="1">
      <c r="A137" s="186"/>
      <c r="B137" s="183"/>
      <c r="C137" s="180"/>
      <c r="D137" s="223" t="s">
        <v>138</v>
      </c>
      <c r="E137" s="230">
        <f>E171</f>
        <v>11132</v>
      </c>
      <c r="F137" s="190">
        <f>F171</f>
        <v>0</v>
      </c>
      <c r="G137" s="190">
        <f>G171</f>
        <v>0</v>
      </c>
      <c r="H137" s="230">
        <f>H171</f>
        <v>0</v>
      </c>
      <c r="I137" s="228">
        <v>0</v>
      </c>
      <c r="J137" s="229">
        <f t="shared" si="7"/>
        <v>0</v>
      </c>
    </row>
    <row r="138" spans="1:10" ht="12.75" customHeight="1">
      <c r="A138" s="187"/>
      <c r="B138" s="184"/>
      <c r="C138" s="180"/>
      <c r="D138" s="489" t="s">
        <v>189</v>
      </c>
      <c r="E138" s="230">
        <f>E173</f>
        <v>25103.05</v>
      </c>
      <c r="F138" s="190">
        <v>0</v>
      </c>
      <c r="G138" s="190">
        <f>G173</f>
        <v>28426</v>
      </c>
      <c r="H138" s="230">
        <f>H173</f>
        <v>28425.99</v>
      </c>
      <c r="I138" s="228">
        <f>H138/G138*100</f>
        <v>99.99996482093859</v>
      </c>
      <c r="J138" s="229">
        <f>H138/E138*100</f>
        <v>113.23719627694643</v>
      </c>
    </row>
    <row r="139" spans="1:10" ht="12.75" customHeight="1">
      <c r="A139" s="18"/>
      <c r="B139" s="67">
        <v>75011</v>
      </c>
      <c r="C139" s="57"/>
      <c r="D139" s="58" t="s">
        <v>22</v>
      </c>
      <c r="E139" s="134">
        <f>E140+E141</f>
        <v>107000</v>
      </c>
      <c r="F139" s="59">
        <v>107000</v>
      </c>
      <c r="G139" s="59">
        <f>G140+G141</f>
        <v>104900</v>
      </c>
      <c r="H139" s="134">
        <f>H140+H141</f>
        <v>104900</v>
      </c>
      <c r="I139" s="127">
        <f t="shared" si="6"/>
        <v>100</v>
      </c>
      <c r="J139" s="72">
        <f t="shared" si="7"/>
        <v>98.03738317757009</v>
      </c>
    </row>
    <row r="140" spans="1:10" ht="12.75" customHeight="1">
      <c r="A140" s="18"/>
      <c r="B140" s="67"/>
      <c r="C140" s="57"/>
      <c r="D140" s="102" t="s">
        <v>136</v>
      </c>
      <c r="E140" s="112">
        <v>0</v>
      </c>
      <c r="F140" s="251">
        <v>0</v>
      </c>
      <c r="G140" s="251">
        <v>0</v>
      </c>
      <c r="H140" s="112">
        <v>0</v>
      </c>
      <c r="I140" s="127">
        <v>0</v>
      </c>
      <c r="J140" s="72">
        <v>0</v>
      </c>
    </row>
    <row r="141" spans="1:10" ht="12.75" customHeight="1">
      <c r="A141" s="18"/>
      <c r="B141" s="67"/>
      <c r="C141" s="57"/>
      <c r="D141" s="102" t="s">
        <v>132</v>
      </c>
      <c r="E141" s="112">
        <f>SUM(E142:E144)</f>
        <v>107000</v>
      </c>
      <c r="F141" s="251">
        <v>107000</v>
      </c>
      <c r="G141" s="251">
        <f>SUM(G142:G144)</f>
        <v>104900</v>
      </c>
      <c r="H141" s="112">
        <f>SUM(H142:H144)</f>
        <v>104900</v>
      </c>
      <c r="I141" s="127">
        <f>H141/G141*100</f>
        <v>100</v>
      </c>
      <c r="J141" s="72">
        <f>H141/E141*100</f>
        <v>98.03738317757009</v>
      </c>
    </row>
    <row r="142" spans="1:10" ht="12.75" customHeight="1">
      <c r="A142" s="18"/>
      <c r="B142" s="67"/>
      <c r="C142" s="57"/>
      <c r="D142" s="195" t="s">
        <v>134</v>
      </c>
      <c r="E142" s="135">
        <v>107000</v>
      </c>
      <c r="F142" s="105">
        <v>107000</v>
      </c>
      <c r="G142" s="105">
        <v>104900</v>
      </c>
      <c r="H142" s="135">
        <v>104900</v>
      </c>
      <c r="I142" s="132">
        <f>H142/G142*100</f>
        <v>100</v>
      </c>
      <c r="J142" s="304">
        <f>H142/E142*100</f>
        <v>98.03738317757009</v>
      </c>
    </row>
    <row r="143" spans="1:10" ht="12.75" customHeight="1">
      <c r="A143" s="18"/>
      <c r="B143" s="67"/>
      <c r="C143" s="57"/>
      <c r="D143" s="195" t="s">
        <v>137</v>
      </c>
      <c r="E143" s="135">
        <v>0</v>
      </c>
      <c r="F143" s="105">
        <v>0</v>
      </c>
      <c r="G143" s="105">
        <v>0</v>
      </c>
      <c r="H143" s="135">
        <v>0</v>
      </c>
      <c r="I143" s="132">
        <v>0</v>
      </c>
      <c r="J143" s="304">
        <v>0</v>
      </c>
    </row>
    <row r="144" spans="1:10" ht="12.75" customHeight="1">
      <c r="A144" s="18"/>
      <c r="B144" s="67"/>
      <c r="C144" s="57"/>
      <c r="D144" s="195" t="s">
        <v>135</v>
      </c>
      <c r="E144" s="135">
        <v>0</v>
      </c>
      <c r="F144" s="105">
        <v>0</v>
      </c>
      <c r="G144" s="105">
        <v>0</v>
      </c>
      <c r="H144" s="135">
        <v>0</v>
      </c>
      <c r="I144" s="132">
        <v>0</v>
      </c>
      <c r="J144" s="304">
        <v>0</v>
      </c>
    </row>
    <row r="145" spans="1:10" ht="12.75" customHeight="1">
      <c r="A145" s="18"/>
      <c r="B145" s="68">
        <v>75019</v>
      </c>
      <c r="C145" s="57"/>
      <c r="D145" s="58" t="s">
        <v>23</v>
      </c>
      <c r="E145" s="134">
        <f>E147</f>
        <v>282274.02999999997</v>
      </c>
      <c r="F145" s="59">
        <v>314500</v>
      </c>
      <c r="G145" s="59">
        <f>G146+G147</f>
        <v>314500</v>
      </c>
      <c r="H145" s="134">
        <f>H146+H147</f>
        <v>279658.7</v>
      </c>
      <c r="I145" s="127">
        <f>H145/G145*100</f>
        <v>88.9216852146264</v>
      </c>
      <c r="J145" s="72">
        <f>H145/E145*100</f>
        <v>99.07347835009833</v>
      </c>
    </row>
    <row r="146" spans="1:10" ht="12.75" customHeight="1">
      <c r="A146" s="18"/>
      <c r="B146" s="60"/>
      <c r="C146" s="57"/>
      <c r="D146" s="102" t="s">
        <v>136</v>
      </c>
      <c r="E146" s="112">
        <v>0</v>
      </c>
      <c r="F146" s="251">
        <v>0</v>
      </c>
      <c r="G146" s="251">
        <v>0</v>
      </c>
      <c r="H146" s="112">
        <v>0</v>
      </c>
      <c r="I146" s="127">
        <v>0</v>
      </c>
      <c r="J146" s="72">
        <v>0</v>
      </c>
    </row>
    <row r="147" spans="1:10" ht="12.75" customHeight="1">
      <c r="A147" s="18"/>
      <c r="B147" s="60"/>
      <c r="C147" s="57"/>
      <c r="D147" s="102" t="s">
        <v>132</v>
      </c>
      <c r="E147" s="112">
        <f>E149+E150</f>
        <v>282274.02999999997</v>
      </c>
      <c r="F147" s="251">
        <f>F148+F149+F150</f>
        <v>314500</v>
      </c>
      <c r="G147" s="251">
        <f>SUM(G148:G150)</f>
        <v>314500</v>
      </c>
      <c r="H147" s="112">
        <f>SUM(H148:H150)</f>
        <v>279658.7</v>
      </c>
      <c r="I147" s="127">
        <f>H147/G147*100</f>
        <v>88.9216852146264</v>
      </c>
      <c r="J147" s="72">
        <f>H147/E147*100</f>
        <v>99.07347835009833</v>
      </c>
    </row>
    <row r="148" spans="1:10" ht="12.75" customHeight="1">
      <c r="A148" s="18"/>
      <c r="B148" s="60"/>
      <c r="C148" s="57"/>
      <c r="D148" s="195" t="s">
        <v>134</v>
      </c>
      <c r="E148" s="135">
        <v>0</v>
      </c>
      <c r="F148" s="105">
        <v>0</v>
      </c>
      <c r="G148" s="105">
        <v>0</v>
      </c>
      <c r="H148" s="135">
        <v>0</v>
      </c>
      <c r="I148" s="132">
        <v>0</v>
      </c>
      <c r="J148" s="304">
        <v>0</v>
      </c>
    </row>
    <row r="149" spans="1:10" ht="12.75" customHeight="1">
      <c r="A149" s="18"/>
      <c r="B149" s="60"/>
      <c r="C149" s="57"/>
      <c r="D149" s="195" t="s">
        <v>137</v>
      </c>
      <c r="E149" s="135">
        <v>24912.13</v>
      </c>
      <c r="F149" s="105">
        <v>28500</v>
      </c>
      <c r="G149" s="105">
        <v>28500</v>
      </c>
      <c r="H149" s="135">
        <v>21624.33</v>
      </c>
      <c r="I149" s="132">
        <f>H149/G149*100</f>
        <v>75.87484210526316</v>
      </c>
      <c r="J149" s="304">
        <f>H149/E149*100</f>
        <v>86.80241312163994</v>
      </c>
    </row>
    <row r="150" spans="1:10" ht="12.75" customHeight="1">
      <c r="A150" s="18"/>
      <c r="B150" s="60"/>
      <c r="C150" s="57"/>
      <c r="D150" s="195" t="s">
        <v>135</v>
      </c>
      <c r="E150" s="135">
        <v>257361.9</v>
      </c>
      <c r="F150" s="105">
        <v>286000</v>
      </c>
      <c r="G150" s="105">
        <v>286000</v>
      </c>
      <c r="H150" s="135">
        <v>258034.37</v>
      </c>
      <c r="I150" s="132">
        <f>H150/G150*100</f>
        <v>90.22180769230769</v>
      </c>
      <c r="J150" s="304">
        <f>H150/E150*100</f>
        <v>100.26129353257029</v>
      </c>
    </row>
    <row r="151" spans="1:10" ht="12.75" customHeight="1">
      <c r="A151" s="18"/>
      <c r="B151" s="69">
        <v>75020</v>
      </c>
      <c r="C151" s="57"/>
      <c r="D151" s="58" t="s">
        <v>24</v>
      </c>
      <c r="E151" s="112">
        <f>E152+E153</f>
        <v>4937170.31</v>
      </c>
      <c r="F151" s="59">
        <f>F152+F153</f>
        <v>5515208</v>
      </c>
      <c r="G151" s="59">
        <f>G152+G153</f>
        <v>5438693</v>
      </c>
      <c r="H151" s="112">
        <f>H152+H153</f>
        <v>5080324.87</v>
      </c>
      <c r="I151" s="127">
        <f aca="true" t="shared" si="9" ref="I151:I156">H151/G151*100</f>
        <v>93.4107674398978</v>
      </c>
      <c r="J151" s="72">
        <f>H151/E151*100</f>
        <v>102.8995264698495</v>
      </c>
    </row>
    <row r="152" spans="1:10" ht="12.75" customHeight="1">
      <c r="A152" s="18"/>
      <c r="B152" s="67"/>
      <c r="C152" s="57"/>
      <c r="D152" s="102" t="s">
        <v>136</v>
      </c>
      <c r="E152" s="112"/>
      <c r="F152" s="251">
        <v>0</v>
      </c>
      <c r="G152" s="251">
        <v>0</v>
      </c>
      <c r="H152" s="112">
        <v>0</v>
      </c>
      <c r="I152" s="127">
        <v>0</v>
      </c>
      <c r="J152" s="72">
        <v>0</v>
      </c>
    </row>
    <row r="153" spans="1:10" ht="12.75" customHeight="1">
      <c r="A153" s="18"/>
      <c r="B153" s="67"/>
      <c r="C153" s="57"/>
      <c r="D153" s="102" t="s">
        <v>132</v>
      </c>
      <c r="E153" s="112">
        <f>SUM(E154:E156)</f>
        <v>4937170.31</v>
      </c>
      <c r="F153" s="251">
        <f>SUM(F154:F156)</f>
        <v>5515208</v>
      </c>
      <c r="G153" s="251">
        <f>SUM(G154:G156)</f>
        <v>5438693</v>
      </c>
      <c r="H153" s="112">
        <f>SUM(H154:H156)</f>
        <v>5080324.87</v>
      </c>
      <c r="I153" s="127">
        <f t="shared" si="9"/>
        <v>93.4107674398978</v>
      </c>
      <c r="J153" s="72">
        <f>H153/E153*100</f>
        <v>102.8995264698495</v>
      </c>
    </row>
    <row r="154" spans="1:10" ht="12.75" customHeight="1">
      <c r="A154" s="18"/>
      <c r="B154" s="67"/>
      <c r="C154" s="57"/>
      <c r="D154" s="195" t="s">
        <v>134</v>
      </c>
      <c r="E154" s="167">
        <v>3861122.04</v>
      </c>
      <c r="F154" s="105">
        <v>4202240</v>
      </c>
      <c r="G154" s="105">
        <v>4194495</v>
      </c>
      <c r="H154" s="135">
        <v>3981849.36</v>
      </c>
      <c r="I154" s="132">
        <f>H154/G154*100</f>
        <v>94.93036372674183</v>
      </c>
      <c r="J154" s="304">
        <f>H154/E154*100</f>
        <v>103.1267418835588</v>
      </c>
    </row>
    <row r="155" spans="1:10" ht="12.75" customHeight="1">
      <c r="A155" s="18"/>
      <c r="B155" s="67"/>
      <c r="C155" s="57"/>
      <c r="D155" s="195" t="s">
        <v>137</v>
      </c>
      <c r="E155" s="167">
        <v>1069935.5</v>
      </c>
      <c r="F155" s="105">
        <v>1306868</v>
      </c>
      <c r="G155" s="105">
        <v>1238098</v>
      </c>
      <c r="H155" s="135">
        <v>1095225.51</v>
      </c>
      <c r="I155" s="132">
        <f t="shared" si="9"/>
        <v>88.46032462696814</v>
      </c>
      <c r="J155" s="304">
        <f>H155/E155*100</f>
        <v>102.36369482085604</v>
      </c>
    </row>
    <row r="156" spans="1:10" ht="12.75" customHeight="1">
      <c r="A156" s="18"/>
      <c r="B156" s="67"/>
      <c r="C156" s="57"/>
      <c r="D156" s="195" t="s">
        <v>135</v>
      </c>
      <c r="E156" s="167">
        <v>6112.77</v>
      </c>
      <c r="F156" s="105">
        <v>6100</v>
      </c>
      <c r="G156" s="105">
        <v>6100</v>
      </c>
      <c r="H156" s="135">
        <v>3250</v>
      </c>
      <c r="I156" s="132">
        <f t="shared" si="9"/>
        <v>53.278688524590166</v>
      </c>
      <c r="J156" s="304">
        <f>H156/E156*100</f>
        <v>53.16738565331265</v>
      </c>
    </row>
    <row r="157" spans="1:10" ht="12.75" customHeight="1">
      <c r="A157" s="21"/>
      <c r="B157" s="69">
        <v>75023</v>
      </c>
      <c r="C157" s="57"/>
      <c r="D157" s="58" t="s">
        <v>130</v>
      </c>
      <c r="E157" s="134">
        <v>0</v>
      </c>
      <c r="F157" s="59">
        <v>0</v>
      </c>
      <c r="G157" s="59">
        <v>0</v>
      </c>
      <c r="H157" s="134">
        <v>0</v>
      </c>
      <c r="I157" s="127">
        <v>0</v>
      </c>
      <c r="J157" s="50">
        <v>0</v>
      </c>
    </row>
    <row r="158" spans="1:10" ht="12.75" customHeight="1">
      <c r="A158" s="21"/>
      <c r="B158" s="67"/>
      <c r="C158" s="57"/>
      <c r="D158" s="102" t="s">
        <v>136</v>
      </c>
      <c r="E158" s="112">
        <v>0</v>
      </c>
      <c r="F158" s="251">
        <v>0</v>
      </c>
      <c r="G158" s="251">
        <v>40000</v>
      </c>
      <c r="H158" s="112">
        <v>40000</v>
      </c>
      <c r="I158" s="127">
        <v>0</v>
      </c>
      <c r="J158" s="50">
        <v>0</v>
      </c>
    </row>
    <row r="159" spans="1:10" ht="12.75" customHeight="1">
      <c r="A159" s="21"/>
      <c r="B159" s="172"/>
      <c r="C159" s="57"/>
      <c r="D159" s="38"/>
      <c r="E159" s="121"/>
      <c r="F159" s="39"/>
      <c r="G159" s="39"/>
      <c r="H159" s="121"/>
      <c r="I159" s="129"/>
      <c r="J159" s="51"/>
    </row>
    <row r="160" spans="1:10" ht="12.75" customHeight="1">
      <c r="A160" s="18"/>
      <c r="B160" s="60">
        <v>75045</v>
      </c>
      <c r="C160" s="57"/>
      <c r="D160" s="58" t="s">
        <v>113</v>
      </c>
      <c r="E160" s="134">
        <v>23000</v>
      </c>
      <c r="F160" s="59">
        <v>23500</v>
      </c>
      <c r="G160" s="59">
        <f>G162</f>
        <v>23000</v>
      </c>
      <c r="H160" s="134">
        <f>H162</f>
        <v>23000</v>
      </c>
      <c r="I160" s="127">
        <f>H160/G160*100</f>
        <v>100</v>
      </c>
      <c r="J160" s="50">
        <f>H160/E160*100</f>
        <v>100</v>
      </c>
    </row>
    <row r="161" spans="1:10" ht="12.75" customHeight="1">
      <c r="A161" s="18"/>
      <c r="B161" s="60"/>
      <c r="C161" s="57"/>
      <c r="D161" s="102" t="s">
        <v>136</v>
      </c>
      <c r="E161" s="112">
        <v>0</v>
      </c>
      <c r="F161" s="251">
        <v>0</v>
      </c>
      <c r="G161" s="251">
        <v>0</v>
      </c>
      <c r="H161" s="112">
        <v>0</v>
      </c>
      <c r="I161" s="127">
        <v>0</v>
      </c>
      <c r="J161" s="50">
        <v>0</v>
      </c>
    </row>
    <row r="162" spans="1:10" ht="12.75" customHeight="1">
      <c r="A162" s="18"/>
      <c r="B162" s="60"/>
      <c r="C162" s="57"/>
      <c r="D162" s="102" t="s">
        <v>132</v>
      </c>
      <c r="E162" s="112">
        <f>SUM(E163:E165)</f>
        <v>23000</v>
      </c>
      <c r="F162" s="251">
        <f>F163+F164+F165</f>
        <v>23500</v>
      </c>
      <c r="G162" s="251">
        <f>SUM(G163:G165)</f>
        <v>23000</v>
      </c>
      <c r="H162" s="112">
        <f>SUM(H163:H165)</f>
        <v>23000</v>
      </c>
      <c r="I162" s="127">
        <f>H162/G162*100</f>
        <v>100</v>
      </c>
      <c r="J162" s="50">
        <f>H162/E162*100</f>
        <v>100</v>
      </c>
    </row>
    <row r="163" spans="1:10" ht="12.75" customHeight="1">
      <c r="A163" s="18"/>
      <c r="B163" s="60"/>
      <c r="C163" s="57"/>
      <c r="D163" s="195" t="s">
        <v>134</v>
      </c>
      <c r="E163" s="135">
        <v>11764.16</v>
      </c>
      <c r="F163" s="105">
        <v>11000</v>
      </c>
      <c r="G163" s="105">
        <v>10386</v>
      </c>
      <c r="H163" s="135">
        <v>10385.6</v>
      </c>
      <c r="I163" s="132">
        <f>H163/G163*100</f>
        <v>99.99614866165993</v>
      </c>
      <c r="J163" s="142">
        <f>H163/E163*100</f>
        <v>88.28169627070696</v>
      </c>
    </row>
    <row r="164" spans="1:10" ht="12.75" customHeight="1">
      <c r="A164" s="18"/>
      <c r="B164" s="60"/>
      <c r="C164" s="57"/>
      <c r="D164" s="195" t="s">
        <v>137</v>
      </c>
      <c r="E164" s="135">
        <v>4935.84</v>
      </c>
      <c r="F164" s="105">
        <v>5200</v>
      </c>
      <c r="G164" s="105">
        <v>5894</v>
      </c>
      <c r="H164" s="135">
        <v>5894.4</v>
      </c>
      <c r="I164" s="132">
        <f>H164/G164*100</f>
        <v>100.00678656260604</v>
      </c>
      <c r="J164" s="142">
        <f>H164/E164*100</f>
        <v>119.42040260624331</v>
      </c>
    </row>
    <row r="165" spans="1:10" ht="12.75" customHeight="1">
      <c r="A165" s="18"/>
      <c r="B165" s="60"/>
      <c r="C165" s="57"/>
      <c r="D165" s="195" t="s">
        <v>135</v>
      </c>
      <c r="E165" s="135">
        <v>6300</v>
      </c>
      <c r="F165" s="105">
        <v>7300</v>
      </c>
      <c r="G165" s="105">
        <v>6720</v>
      </c>
      <c r="H165" s="135">
        <v>6720</v>
      </c>
      <c r="I165" s="132">
        <f>H165/G165*100</f>
        <v>100</v>
      </c>
      <c r="J165" s="142">
        <f>H165/E165*100</f>
        <v>106.66666666666667</v>
      </c>
    </row>
    <row r="166" spans="1:10" ht="12.75" customHeight="1">
      <c r="A166" s="21"/>
      <c r="B166" s="68">
        <v>75075</v>
      </c>
      <c r="C166" s="57"/>
      <c r="D166" s="58" t="s">
        <v>75</v>
      </c>
      <c r="E166" s="134">
        <f>E167+E168</f>
        <v>183679.09</v>
      </c>
      <c r="F166" s="59">
        <v>308000</v>
      </c>
      <c r="G166" s="59">
        <f>G168</f>
        <v>227063</v>
      </c>
      <c r="H166" s="134">
        <f>H168</f>
        <v>131379.41</v>
      </c>
      <c r="I166" s="127">
        <f>H166/G166*100</f>
        <v>57.86033391613782</v>
      </c>
      <c r="J166" s="50">
        <f>H166/E166*100</f>
        <v>71.52660109542137</v>
      </c>
    </row>
    <row r="167" spans="1:10" ht="12.75" customHeight="1">
      <c r="A167" s="21"/>
      <c r="B167" s="60"/>
      <c r="C167" s="57"/>
      <c r="D167" s="102" t="s">
        <v>136</v>
      </c>
      <c r="E167" s="112"/>
      <c r="F167" s="251">
        <v>0</v>
      </c>
      <c r="G167" s="251">
        <v>0</v>
      </c>
      <c r="H167" s="112">
        <v>0</v>
      </c>
      <c r="I167" s="127">
        <v>0</v>
      </c>
      <c r="J167" s="50">
        <v>0</v>
      </c>
    </row>
    <row r="168" spans="1:10" ht="12.75" customHeight="1">
      <c r="A168" s="21"/>
      <c r="B168" s="60"/>
      <c r="C168" s="57"/>
      <c r="D168" s="102" t="s">
        <v>132</v>
      </c>
      <c r="E168" s="112">
        <f>E169+E170+E171+E172+E173</f>
        <v>183679.09</v>
      </c>
      <c r="F168" s="251">
        <f>F170+F171</f>
        <v>308000</v>
      </c>
      <c r="G168" s="251">
        <f>SUM(G169:G169:G173)</f>
        <v>227063</v>
      </c>
      <c r="H168" s="112">
        <f>SUM(H169:H173)</f>
        <v>131379.41</v>
      </c>
      <c r="I168" s="127">
        <f>H168/G168*100</f>
        <v>57.86033391613782</v>
      </c>
      <c r="J168" s="50">
        <f>H168/E168*100</f>
        <v>71.52660109542137</v>
      </c>
    </row>
    <row r="169" spans="1:10" ht="12.75" customHeight="1">
      <c r="A169" s="21"/>
      <c r="B169" s="60"/>
      <c r="C169" s="57"/>
      <c r="D169" s="195" t="s">
        <v>134</v>
      </c>
      <c r="E169" s="135">
        <v>0</v>
      </c>
      <c r="F169" s="105">
        <v>0</v>
      </c>
      <c r="G169" s="105">
        <v>2095</v>
      </c>
      <c r="H169" s="135">
        <v>2095</v>
      </c>
      <c r="I169" s="132">
        <f>H169/G169*100</f>
        <v>100</v>
      </c>
      <c r="J169" s="142">
        <v>0</v>
      </c>
    </row>
    <row r="170" spans="1:10" ht="12.75" customHeight="1">
      <c r="A170" s="21"/>
      <c r="B170" s="60"/>
      <c r="C170" s="57"/>
      <c r="D170" s="195" t="s">
        <v>137</v>
      </c>
      <c r="E170" s="135">
        <v>147444.04</v>
      </c>
      <c r="F170" s="105">
        <v>308000</v>
      </c>
      <c r="G170" s="105">
        <v>196542</v>
      </c>
      <c r="H170" s="135">
        <v>100858.42</v>
      </c>
      <c r="I170" s="300">
        <f>H170/G170*100</f>
        <v>51.316471797376636</v>
      </c>
      <c r="J170" s="136">
        <f>H170/E170*100</f>
        <v>68.40454181803483</v>
      </c>
    </row>
    <row r="171" spans="1:10" ht="12.75" customHeight="1">
      <c r="A171" s="21"/>
      <c r="B171" s="60"/>
      <c r="C171" s="57"/>
      <c r="D171" s="195" t="s">
        <v>138</v>
      </c>
      <c r="E171" s="135">
        <v>11132</v>
      </c>
      <c r="F171" s="105">
        <v>0</v>
      </c>
      <c r="G171" s="105">
        <v>0</v>
      </c>
      <c r="H171" s="135">
        <v>0</v>
      </c>
      <c r="I171" s="300">
        <v>0</v>
      </c>
      <c r="J171" s="136">
        <f>H171/E171*100</f>
        <v>0</v>
      </c>
    </row>
    <row r="172" spans="1:10" ht="12.75" customHeight="1">
      <c r="A172" s="21"/>
      <c r="B172" s="60"/>
      <c r="C172" s="57"/>
      <c r="D172" s="195" t="s">
        <v>135</v>
      </c>
      <c r="E172" s="135">
        <v>0</v>
      </c>
      <c r="F172" s="105">
        <v>0</v>
      </c>
      <c r="G172" s="105">
        <v>0</v>
      </c>
      <c r="H172" s="135">
        <v>0</v>
      </c>
      <c r="I172" s="132">
        <v>0</v>
      </c>
      <c r="J172" s="142">
        <v>0</v>
      </c>
    </row>
    <row r="173" spans="1:10" ht="12.75" customHeight="1">
      <c r="A173" s="21"/>
      <c r="B173" s="60"/>
      <c r="C173" s="57"/>
      <c r="D173" s="195" t="s">
        <v>189</v>
      </c>
      <c r="E173" s="135">
        <v>25103.05</v>
      </c>
      <c r="F173" s="105">
        <v>0</v>
      </c>
      <c r="G173" s="105">
        <v>28426</v>
      </c>
      <c r="H173" s="135">
        <v>28425.99</v>
      </c>
      <c r="I173" s="132">
        <f>H173/G173*100</f>
        <v>99.99996482093859</v>
      </c>
      <c r="J173" s="142">
        <f>H173/E173*100</f>
        <v>113.23719627694643</v>
      </c>
    </row>
    <row r="174" spans="1:10" ht="12.75" customHeight="1">
      <c r="A174" s="18"/>
      <c r="B174" s="68">
        <v>75095</v>
      </c>
      <c r="C174" s="57"/>
      <c r="D174" s="58" t="s">
        <v>20</v>
      </c>
      <c r="E174" s="112">
        <f>E175+E176</f>
        <v>5811798.51</v>
      </c>
      <c r="F174" s="59">
        <f>F175+F176</f>
        <v>561779</v>
      </c>
      <c r="G174" s="59">
        <f>G175+G176</f>
        <v>1229326</v>
      </c>
      <c r="H174" s="134">
        <f>H175+H176</f>
        <v>1226617.02</v>
      </c>
      <c r="I174" s="127">
        <f>H174/G174*100</f>
        <v>99.77963697180407</v>
      </c>
      <c r="J174" s="50">
        <f>H174/E174*100</f>
        <v>21.105635680408337</v>
      </c>
    </row>
    <row r="175" spans="1:10" ht="12.75" customHeight="1">
      <c r="A175" s="18"/>
      <c r="B175" s="60"/>
      <c r="C175" s="57"/>
      <c r="D175" s="102" t="s">
        <v>136</v>
      </c>
      <c r="E175" s="112">
        <v>5760688.67</v>
      </c>
      <c r="F175" s="251">
        <v>561779</v>
      </c>
      <c r="G175" s="251">
        <v>1198693</v>
      </c>
      <c r="H175" s="112">
        <v>1195987.02</v>
      </c>
      <c r="I175" s="127">
        <f>H175/G175*100</f>
        <v>99.77425579360187</v>
      </c>
      <c r="J175" s="50">
        <f>H175/E175*100</f>
        <v>20.761181318968937</v>
      </c>
    </row>
    <row r="176" spans="1:10" ht="12.75" customHeight="1">
      <c r="A176" s="18"/>
      <c r="B176" s="60"/>
      <c r="C176" s="57"/>
      <c r="D176" s="102" t="s">
        <v>132</v>
      </c>
      <c r="E176" s="112">
        <f>SUM(E177:E179)</f>
        <v>51109.84</v>
      </c>
      <c r="F176" s="251">
        <v>0</v>
      </c>
      <c r="G176" s="251">
        <f>SUM(G177:G179)</f>
        <v>30633</v>
      </c>
      <c r="H176" s="112">
        <f>SUM(H177:H179)</f>
        <v>30630</v>
      </c>
      <c r="I176" s="127">
        <f>H176/G176*100</f>
        <v>99.99020663989815</v>
      </c>
      <c r="J176" s="50">
        <f>H176/E176*100</f>
        <v>59.92975129642355</v>
      </c>
    </row>
    <row r="177" spans="1:10" ht="12.75" customHeight="1">
      <c r="A177" s="18"/>
      <c r="B177" s="60"/>
      <c r="C177" s="57"/>
      <c r="D177" s="195" t="s">
        <v>134</v>
      </c>
      <c r="E177" s="135">
        <v>0</v>
      </c>
      <c r="F177" s="105">
        <v>0</v>
      </c>
      <c r="G177" s="105">
        <v>0</v>
      </c>
      <c r="H177" s="135">
        <v>0</v>
      </c>
      <c r="I177" s="132">
        <v>0</v>
      </c>
      <c r="J177" s="142">
        <v>0</v>
      </c>
    </row>
    <row r="178" spans="1:10" ht="12.75" customHeight="1">
      <c r="A178" s="18"/>
      <c r="B178" s="60"/>
      <c r="C178" s="57"/>
      <c r="D178" s="195" t="s">
        <v>137</v>
      </c>
      <c r="E178" s="135">
        <v>51109.84</v>
      </c>
      <c r="F178" s="105">
        <v>0</v>
      </c>
      <c r="G178" s="105">
        <v>30633</v>
      </c>
      <c r="H178" s="135">
        <v>30630</v>
      </c>
      <c r="I178" s="132">
        <v>0</v>
      </c>
      <c r="J178" s="142">
        <f>H178/E178*100</f>
        <v>59.92975129642355</v>
      </c>
    </row>
    <row r="179" spans="1:10" ht="12.75" customHeight="1">
      <c r="A179" s="149"/>
      <c r="B179" s="114"/>
      <c r="C179" s="57"/>
      <c r="D179" s="195" t="s">
        <v>135</v>
      </c>
      <c r="E179" s="135">
        <v>0</v>
      </c>
      <c r="F179" s="105">
        <v>0</v>
      </c>
      <c r="G179" s="105">
        <v>0</v>
      </c>
      <c r="H179" s="135">
        <v>0</v>
      </c>
      <c r="I179" s="132">
        <v>0</v>
      </c>
      <c r="J179" s="142">
        <v>0</v>
      </c>
    </row>
    <row r="180" spans="1:10" ht="12.75" customHeight="1">
      <c r="A180" s="119"/>
      <c r="B180" s="115"/>
      <c r="C180" s="115"/>
      <c r="D180" s="232"/>
      <c r="E180" s="164"/>
      <c r="F180" s="165"/>
      <c r="G180" s="165"/>
      <c r="H180" s="164"/>
      <c r="I180" s="231"/>
      <c r="J180" s="166"/>
    </row>
    <row r="181" spans="1:10" ht="12.75" customHeight="1">
      <c r="A181" s="119"/>
      <c r="B181" s="115"/>
      <c r="C181" s="115"/>
      <c r="D181" s="232"/>
      <c r="E181" s="164"/>
      <c r="F181" s="165"/>
      <c r="G181" s="165"/>
      <c r="H181" s="164"/>
      <c r="I181" s="231"/>
      <c r="J181" s="166"/>
    </row>
    <row r="182" spans="1:10" ht="12.75" customHeight="1">
      <c r="A182" s="119"/>
      <c r="B182" s="115"/>
      <c r="C182" s="115"/>
      <c r="D182" s="232"/>
      <c r="E182" s="164"/>
      <c r="F182" s="165"/>
      <c r="G182" s="165"/>
      <c r="H182" s="164"/>
      <c r="I182" s="231"/>
      <c r="J182" s="166"/>
    </row>
    <row r="183" spans="1:10" ht="12.75" customHeight="1">
      <c r="A183" s="119"/>
      <c r="B183" s="115"/>
      <c r="C183" s="115"/>
      <c r="D183" s="232"/>
      <c r="E183" s="164"/>
      <c r="F183" s="165"/>
      <c r="G183" s="165"/>
      <c r="H183" s="164"/>
      <c r="I183" s="231"/>
      <c r="J183" s="166"/>
    </row>
    <row r="184" spans="1:10" ht="12.75" customHeight="1">
      <c r="A184" s="119"/>
      <c r="B184" s="115"/>
      <c r="C184" s="115"/>
      <c r="D184" s="232"/>
      <c r="E184" s="164"/>
      <c r="F184" s="165"/>
      <c r="G184" s="165"/>
      <c r="H184" s="164"/>
      <c r="I184" s="231"/>
      <c r="J184" s="166"/>
    </row>
    <row r="185" spans="1:10" ht="12.75" customHeight="1">
      <c r="A185" s="119"/>
      <c r="B185" s="115"/>
      <c r="C185" s="115"/>
      <c r="D185" s="232"/>
      <c r="E185" s="164"/>
      <c r="F185" s="165"/>
      <c r="G185" s="165"/>
      <c r="H185" s="164"/>
      <c r="I185" s="231"/>
      <c r="J185" s="166"/>
    </row>
    <row r="186" spans="1:10" ht="12.75" customHeight="1">
      <c r="A186" s="119"/>
      <c r="B186" s="115"/>
      <c r="C186" s="115"/>
      <c r="D186" s="232"/>
      <c r="E186" s="164"/>
      <c r="F186" s="165"/>
      <c r="G186" s="165"/>
      <c r="H186" s="164"/>
      <c r="I186" s="231"/>
      <c r="J186" s="166"/>
    </row>
    <row r="187" spans="1:10" ht="12.75" customHeight="1">
      <c r="A187" s="119"/>
      <c r="B187" s="115"/>
      <c r="C187" s="115"/>
      <c r="D187" s="232"/>
      <c r="E187" s="164"/>
      <c r="F187" s="165"/>
      <c r="G187" s="165"/>
      <c r="H187" s="164"/>
      <c r="I187" s="231"/>
      <c r="J187" s="166"/>
    </row>
    <row r="188" spans="1:10" ht="12.75" customHeight="1">
      <c r="A188" s="119"/>
      <c r="B188" s="115"/>
      <c r="C188" s="115"/>
      <c r="D188" s="232"/>
      <c r="E188" s="164"/>
      <c r="F188" s="165"/>
      <c r="G188" s="165"/>
      <c r="H188" s="164"/>
      <c r="I188" s="231"/>
      <c r="J188" s="166"/>
    </row>
    <row r="189" spans="1:10" ht="12.75" customHeight="1">
      <c r="A189" s="119"/>
      <c r="B189" s="115"/>
      <c r="C189" s="115"/>
      <c r="D189" s="232"/>
      <c r="E189" s="164"/>
      <c r="F189" s="82" t="s">
        <v>174</v>
      </c>
      <c r="G189" s="165"/>
      <c r="H189" s="164"/>
      <c r="I189" s="231"/>
      <c r="J189" s="166"/>
    </row>
    <row r="190" spans="1:10" ht="12.75" customHeight="1">
      <c r="A190" s="84"/>
      <c r="B190" s="85"/>
      <c r="C190" s="84"/>
      <c r="D190" s="86"/>
      <c r="E190" s="89" t="s">
        <v>1</v>
      </c>
      <c r="F190" s="87" t="s">
        <v>62</v>
      </c>
      <c r="G190" s="88" t="s">
        <v>63</v>
      </c>
      <c r="H190" s="89" t="s">
        <v>1</v>
      </c>
      <c r="I190" s="43" t="s">
        <v>64</v>
      </c>
      <c r="J190" s="44"/>
    </row>
    <row r="191" spans="1:10" ht="12.75" customHeight="1">
      <c r="A191" s="90" t="s">
        <v>59</v>
      </c>
      <c r="B191" s="91" t="s">
        <v>60</v>
      </c>
      <c r="C191" s="90" t="s">
        <v>2</v>
      </c>
      <c r="D191" s="92" t="s">
        <v>61</v>
      </c>
      <c r="E191" s="95" t="s">
        <v>150</v>
      </c>
      <c r="F191" s="93" t="s">
        <v>65</v>
      </c>
      <c r="G191" s="94" t="s">
        <v>66</v>
      </c>
      <c r="H191" s="95" t="s">
        <v>155</v>
      </c>
      <c r="I191" s="45"/>
      <c r="J191" s="46"/>
    </row>
    <row r="192" spans="1:10" ht="12.75" customHeight="1">
      <c r="A192" s="96"/>
      <c r="B192" s="97"/>
      <c r="C192" s="96"/>
      <c r="D192" s="98"/>
      <c r="E192" s="101"/>
      <c r="F192" s="99" t="s">
        <v>154</v>
      </c>
      <c r="G192" s="100" t="s">
        <v>67</v>
      </c>
      <c r="H192" s="101"/>
      <c r="I192" s="49" t="s">
        <v>68</v>
      </c>
      <c r="J192" s="47" t="s">
        <v>69</v>
      </c>
    </row>
    <row r="193" spans="1:10" ht="12.75" customHeight="1">
      <c r="A193" s="374">
        <v>1</v>
      </c>
      <c r="B193" s="374">
        <v>2</v>
      </c>
      <c r="C193" s="374">
        <v>3</v>
      </c>
      <c r="D193" s="374">
        <v>4</v>
      </c>
      <c r="E193" s="375">
        <v>5</v>
      </c>
      <c r="F193" s="375">
        <v>6</v>
      </c>
      <c r="G193" s="375">
        <v>7</v>
      </c>
      <c r="H193" s="376">
        <v>8</v>
      </c>
      <c r="I193" s="377">
        <v>9</v>
      </c>
      <c r="J193" s="378">
        <v>10</v>
      </c>
    </row>
    <row r="194" spans="1:10" ht="12.75" customHeight="1">
      <c r="A194" s="183">
        <v>754</v>
      </c>
      <c r="B194" s="197"/>
      <c r="C194" s="197"/>
      <c r="D194" s="182" t="s">
        <v>25</v>
      </c>
      <c r="E194" s="428"/>
      <c r="F194" s="429"/>
      <c r="G194" s="429"/>
      <c r="H194" s="430"/>
      <c r="I194" s="431"/>
      <c r="J194" s="432"/>
    </row>
    <row r="195" spans="1:10" ht="12.75" customHeight="1">
      <c r="A195" s="183"/>
      <c r="B195" s="197"/>
      <c r="C195" s="203"/>
      <c r="D195" s="209" t="s">
        <v>26</v>
      </c>
      <c r="E195" s="210">
        <f>E196+E197</f>
        <v>3229253.7</v>
      </c>
      <c r="F195" s="211">
        <f>F202+F208+F212</f>
        <v>2927340</v>
      </c>
      <c r="G195" s="211">
        <f>G196+G197</f>
        <v>3344787</v>
      </c>
      <c r="H195" s="212">
        <f>H196+H197</f>
        <v>3335361.47</v>
      </c>
      <c r="I195" s="213">
        <f aca="true" t="shared" si="10" ref="I195:I200">H195/G195*100</f>
        <v>99.71820238478564</v>
      </c>
      <c r="J195" s="214">
        <f aca="true" t="shared" si="11" ref="J195:J200">H195/E195*100</f>
        <v>103.28582947818563</v>
      </c>
    </row>
    <row r="196" spans="1:10" ht="12.75" customHeight="1">
      <c r="A196" s="183"/>
      <c r="B196" s="197"/>
      <c r="C196" s="203"/>
      <c r="D196" s="180" t="s">
        <v>114</v>
      </c>
      <c r="E196" s="389">
        <f>E203+E209+E219</f>
        <v>21126.96</v>
      </c>
      <c r="F196" s="390">
        <v>0</v>
      </c>
      <c r="G196" s="390">
        <f>G203</f>
        <v>0</v>
      </c>
      <c r="H196" s="391">
        <f>H203</f>
        <v>0</v>
      </c>
      <c r="I196" s="387">
        <v>0</v>
      </c>
      <c r="J196" s="388">
        <f t="shared" si="11"/>
        <v>0</v>
      </c>
    </row>
    <row r="197" spans="1:10" ht="12.75" customHeight="1">
      <c r="A197" s="183"/>
      <c r="B197" s="197"/>
      <c r="C197" s="203"/>
      <c r="D197" s="180" t="s">
        <v>133</v>
      </c>
      <c r="E197" s="210">
        <f>SUM(E198:E201)</f>
        <v>3208126.74</v>
      </c>
      <c r="F197" s="211">
        <f>SUM(F198:F201)</f>
        <v>2927340</v>
      </c>
      <c r="G197" s="211">
        <f>SUM(G198:G201)</f>
        <v>3344787</v>
      </c>
      <c r="H197" s="212">
        <f>SUM(H198:H201)</f>
        <v>3335361.47</v>
      </c>
      <c r="I197" s="213">
        <f t="shared" si="10"/>
        <v>99.71820238478564</v>
      </c>
      <c r="J197" s="214">
        <f t="shared" si="11"/>
        <v>103.96601320058821</v>
      </c>
    </row>
    <row r="198" spans="1:10" ht="12.75" customHeight="1">
      <c r="A198" s="183"/>
      <c r="B198" s="197"/>
      <c r="C198" s="203"/>
      <c r="D198" s="223" t="s">
        <v>134</v>
      </c>
      <c r="E198" s="234">
        <f>E205+E215+E222</f>
        <v>2707538.7</v>
      </c>
      <c r="F198" s="235">
        <f>F205+F215+F222</f>
        <v>2505280</v>
      </c>
      <c r="G198" s="235">
        <f>G205</f>
        <v>2816932</v>
      </c>
      <c r="H198" s="236">
        <f>H205</f>
        <v>2816931.25</v>
      </c>
      <c r="I198" s="237">
        <f t="shared" si="10"/>
        <v>99.99997337528914</v>
      </c>
      <c r="J198" s="238">
        <f t="shared" si="11"/>
        <v>104.0402949734384</v>
      </c>
    </row>
    <row r="199" spans="1:10" ht="12.75" customHeight="1">
      <c r="A199" s="183"/>
      <c r="B199" s="197"/>
      <c r="C199" s="203"/>
      <c r="D199" s="223" t="s">
        <v>137</v>
      </c>
      <c r="E199" s="234">
        <f>E206+E216+E223+E211</f>
        <v>337978.56</v>
      </c>
      <c r="F199" s="235">
        <f>F206+F216</f>
        <v>262060</v>
      </c>
      <c r="G199" s="235">
        <f>G206+G216+G211+G223</f>
        <v>368510</v>
      </c>
      <c r="H199" s="236">
        <f>H206+H216+H211+H223</f>
        <v>359084.82999999996</v>
      </c>
      <c r="I199" s="237">
        <f t="shared" si="10"/>
        <v>97.44235705950992</v>
      </c>
      <c r="J199" s="238">
        <f t="shared" si="11"/>
        <v>106.24485470320957</v>
      </c>
    </row>
    <row r="200" spans="1:10" ht="12.75" customHeight="1">
      <c r="A200" s="183"/>
      <c r="B200" s="197"/>
      <c r="C200" s="203"/>
      <c r="D200" s="223" t="s">
        <v>135</v>
      </c>
      <c r="E200" s="234">
        <f>E207+E217+E224</f>
        <v>162609.48</v>
      </c>
      <c r="F200" s="235">
        <f>F207</f>
        <v>160000</v>
      </c>
      <c r="G200" s="235">
        <f>G207</f>
        <v>159345</v>
      </c>
      <c r="H200" s="236">
        <f>H207</f>
        <v>159345.39</v>
      </c>
      <c r="I200" s="237">
        <f t="shared" si="10"/>
        <v>100.00024475195333</v>
      </c>
      <c r="J200" s="238">
        <f t="shared" si="11"/>
        <v>97.992681607493</v>
      </c>
    </row>
    <row r="201" spans="1:10" ht="12.75" customHeight="1">
      <c r="A201" s="183"/>
      <c r="B201" s="197"/>
      <c r="C201" s="203"/>
      <c r="D201" s="223" t="s">
        <v>138</v>
      </c>
      <c r="E201" s="234">
        <v>0</v>
      </c>
      <c r="F201" s="235">
        <v>0</v>
      </c>
      <c r="G201" s="235">
        <v>0</v>
      </c>
      <c r="H201" s="236">
        <v>0</v>
      </c>
      <c r="I201" s="237">
        <v>0</v>
      </c>
      <c r="J201" s="238">
        <v>0</v>
      </c>
    </row>
    <row r="202" spans="1:10" ht="12.75" customHeight="1">
      <c r="A202" s="26"/>
      <c r="B202" s="69">
        <v>75411</v>
      </c>
      <c r="C202" s="57"/>
      <c r="D202" s="58" t="s">
        <v>27</v>
      </c>
      <c r="E202" s="112">
        <f>E203+E204</f>
        <v>3213429</v>
      </c>
      <c r="F202" s="59">
        <f>F203+F204</f>
        <v>2915000</v>
      </c>
      <c r="G202" s="59">
        <f>G203+G204</f>
        <v>3332447</v>
      </c>
      <c r="H202" s="134">
        <f>H203+H204</f>
        <v>3332447</v>
      </c>
      <c r="I202" s="130">
        <f>H202/G202*100</f>
        <v>100</v>
      </c>
      <c r="J202" s="50">
        <f>H202/E202*100</f>
        <v>103.70376940022636</v>
      </c>
    </row>
    <row r="203" spans="1:10" ht="12.75" customHeight="1">
      <c r="A203" s="18"/>
      <c r="B203" s="67"/>
      <c r="C203" s="57"/>
      <c r="D203" s="102" t="s">
        <v>136</v>
      </c>
      <c r="E203" s="112">
        <v>21126.96</v>
      </c>
      <c r="F203" s="251">
        <v>0</v>
      </c>
      <c r="G203" s="251">
        <v>0</v>
      </c>
      <c r="H203" s="112">
        <v>0</v>
      </c>
      <c r="I203" s="130">
        <v>0</v>
      </c>
      <c r="J203" s="50">
        <v>0</v>
      </c>
    </row>
    <row r="204" spans="1:10" ht="12.75" customHeight="1">
      <c r="A204" s="18"/>
      <c r="B204" s="67"/>
      <c r="C204" s="57"/>
      <c r="D204" s="102" t="s">
        <v>132</v>
      </c>
      <c r="E204" s="112">
        <f>SUM(E205:E207)</f>
        <v>3192302.04</v>
      </c>
      <c r="F204" s="251">
        <f>F205+F206+F207</f>
        <v>2915000</v>
      </c>
      <c r="G204" s="251">
        <f>SUM(G205:G207)</f>
        <v>3332447</v>
      </c>
      <c r="H204" s="112">
        <f>SUM(H205:H207)</f>
        <v>3332447</v>
      </c>
      <c r="I204" s="130">
        <f>H204/G204*100</f>
        <v>100</v>
      </c>
      <c r="J204" s="50">
        <f>H204/E204*100</f>
        <v>104.3900908574428</v>
      </c>
    </row>
    <row r="205" spans="1:10" ht="12.75" customHeight="1">
      <c r="A205" s="18"/>
      <c r="B205" s="67"/>
      <c r="C205" s="57"/>
      <c r="D205" s="195" t="s">
        <v>134</v>
      </c>
      <c r="E205" s="167">
        <v>2707538.7</v>
      </c>
      <c r="F205" s="105">
        <v>2505280</v>
      </c>
      <c r="G205" s="105">
        <v>2816932</v>
      </c>
      <c r="H205" s="135">
        <v>2816931.25</v>
      </c>
      <c r="I205" s="303">
        <f>H205/G205*100</f>
        <v>99.99997337528914</v>
      </c>
      <c r="J205" s="142">
        <f>H205/E205*100</f>
        <v>104.0402949734384</v>
      </c>
    </row>
    <row r="206" spans="1:10" ht="12.75" customHeight="1">
      <c r="A206" s="18"/>
      <c r="B206" s="67"/>
      <c r="C206" s="57"/>
      <c r="D206" s="195" t="s">
        <v>137</v>
      </c>
      <c r="E206" s="135">
        <v>322153.86</v>
      </c>
      <c r="F206" s="105">
        <v>249720</v>
      </c>
      <c r="G206" s="105">
        <v>356170</v>
      </c>
      <c r="H206" s="135">
        <v>356170.36</v>
      </c>
      <c r="I206" s="303">
        <f>H206/G206*100</f>
        <v>100.0001010753292</v>
      </c>
      <c r="J206" s="142">
        <f>H206/E206*100</f>
        <v>110.5590850285016</v>
      </c>
    </row>
    <row r="207" spans="1:10" ht="12.75" customHeight="1">
      <c r="A207" s="18"/>
      <c r="B207" s="172"/>
      <c r="C207" s="57"/>
      <c r="D207" s="195" t="s">
        <v>135</v>
      </c>
      <c r="E207" s="135">
        <v>162609.48</v>
      </c>
      <c r="F207" s="105">
        <v>160000</v>
      </c>
      <c r="G207" s="105">
        <v>159345</v>
      </c>
      <c r="H207" s="135">
        <v>159345.39</v>
      </c>
      <c r="I207" s="303">
        <f>H207/G207*100</f>
        <v>100.00024475195333</v>
      </c>
      <c r="J207" s="142">
        <f>H207/E207*100</f>
        <v>97.992681607493</v>
      </c>
    </row>
    <row r="208" spans="1:10" ht="12.75" customHeight="1">
      <c r="A208" s="21"/>
      <c r="B208" s="60">
        <v>75405</v>
      </c>
      <c r="C208" s="57"/>
      <c r="D208" s="58" t="s">
        <v>100</v>
      </c>
      <c r="E208" s="134">
        <v>4750</v>
      </c>
      <c r="F208" s="59">
        <v>0</v>
      </c>
      <c r="G208" s="59">
        <v>0</v>
      </c>
      <c r="H208" s="134">
        <v>0</v>
      </c>
      <c r="I208" s="127">
        <v>0</v>
      </c>
      <c r="J208" s="50">
        <v>0</v>
      </c>
    </row>
    <row r="209" spans="1:10" ht="12.75" customHeight="1">
      <c r="A209" s="21"/>
      <c r="B209" s="60"/>
      <c r="C209" s="57"/>
      <c r="D209" s="102" t="s">
        <v>136</v>
      </c>
      <c r="E209" s="169">
        <v>0</v>
      </c>
      <c r="F209" s="407">
        <v>0</v>
      </c>
      <c r="G209" s="407">
        <v>0</v>
      </c>
      <c r="H209" s="169">
        <v>0</v>
      </c>
      <c r="I209" s="131">
        <v>0</v>
      </c>
      <c r="J209" s="65">
        <v>0</v>
      </c>
    </row>
    <row r="210" spans="1:10" ht="12.75" customHeight="1">
      <c r="A210" s="21"/>
      <c r="B210" s="27"/>
      <c r="C210" s="22"/>
      <c r="D210" s="38" t="s">
        <v>101</v>
      </c>
      <c r="E210" s="121">
        <v>4750</v>
      </c>
      <c r="F210" s="39">
        <v>0</v>
      </c>
      <c r="G210" s="39">
        <v>0</v>
      </c>
      <c r="H210" s="121">
        <v>0</v>
      </c>
      <c r="I210" s="129">
        <v>0</v>
      </c>
      <c r="J210" s="51">
        <f>H210/E210*100</f>
        <v>0</v>
      </c>
    </row>
    <row r="211" spans="1:10" ht="12.75" customHeight="1">
      <c r="A211" s="21"/>
      <c r="B211" s="27"/>
      <c r="C211" s="22"/>
      <c r="D211" s="195" t="s">
        <v>137</v>
      </c>
      <c r="E211" s="106">
        <v>4750</v>
      </c>
      <c r="F211" s="13">
        <v>0</v>
      </c>
      <c r="G211" s="13">
        <v>0</v>
      </c>
      <c r="H211" s="106">
        <v>0</v>
      </c>
      <c r="I211" s="126">
        <v>0</v>
      </c>
      <c r="J211" s="25">
        <v>0</v>
      </c>
    </row>
    <row r="212" spans="1:10" ht="12.75" customHeight="1">
      <c r="A212" s="21"/>
      <c r="B212" s="68">
        <v>75421</v>
      </c>
      <c r="C212" s="57"/>
      <c r="D212" s="58" t="s">
        <v>102</v>
      </c>
      <c r="E212" s="134">
        <v>10991.7</v>
      </c>
      <c r="F212" s="59">
        <v>12340</v>
      </c>
      <c r="G212" s="59">
        <f>G214</f>
        <v>12340</v>
      </c>
      <c r="H212" s="134">
        <f>H214</f>
        <v>2914.47</v>
      </c>
      <c r="I212" s="127">
        <f>H212/G212*100</f>
        <v>23.618071312803888</v>
      </c>
      <c r="J212" s="50">
        <f>H212/E212*100</f>
        <v>26.515188733316954</v>
      </c>
    </row>
    <row r="213" spans="1:10" ht="12.75" customHeight="1">
      <c r="A213" s="21"/>
      <c r="B213" s="60"/>
      <c r="C213" s="57"/>
      <c r="D213" s="102" t="s">
        <v>136</v>
      </c>
      <c r="E213" s="112">
        <v>0</v>
      </c>
      <c r="F213" s="251">
        <v>0</v>
      </c>
      <c r="G213" s="251">
        <v>0</v>
      </c>
      <c r="H213" s="112">
        <v>0</v>
      </c>
      <c r="I213" s="127">
        <v>0</v>
      </c>
      <c r="J213" s="50">
        <v>0</v>
      </c>
    </row>
    <row r="214" spans="1:10" ht="12.75" customHeight="1">
      <c r="A214" s="21"/>
      <c r="B214" s="60"/>
      <c r="C214" s="57"/>
      <c r="D214" s="102" t="s">
        <v>132</v>
      </c>
      <c r="E214" s="112">
        <v>10991.7</v>
      </c>
      <c r="F214" s="251">
        <v>12340</v>
      </c>
      <c r="G214" s="251">
        <f>G216</f>
        <v>12340</v>
      </c>
      <c r="H214" s="112">
        <f>H216</f>
        <v>2914.47</v>
      </c>
      <c r="I214" s="127">
        <f>H214/G214*100</f>
        <v>23.618071312803888</v>
      </c>
      <c r="J214" s="50">
        <f>H214/E214*100</f>
        <v>26.515188733316954</v>
      </c>
    </row>
    <row r="215" spans="1:10" ht="12.75" customHeight="1">
      <c r="A215" s="21"/>
      <c r="B215" s="60"/>
      <c r="C215" s="57"/>
      <c r="D215" s="195" t="s">
        <v>134</v>
      </c>
      <c r="E215" s="135">
        <v>0</v>
      </c>
      <c r="F215" s="105">
        <v>0</v>
      </c>
      <c r="G215" s="105">
        <v>0</v>
      </c>
      <c r="H215" s="135">
        <v>0</v>
      </c>
      <c r="I215" s="132">
        <v>0</v>
      </c>
      <c r="J215" s="142">
        <v>0</v>
      </c>
    </row>
    <row r="216" spans="1:10" ht="12.75" customHeight="1">
      <c r="A216" s="21"/>
      <c r="B216" s="60"/>
      <c r="C216" s="57"/>
      <c r="D216" s="195" t="s">
        <v>137</v>
      </c>
      <c r="E216" s="135">
        <v>10991.7</v>
      </c>
      <c r="F216" s="105">
        <v>12340</v>
      </c>
      <c r="G216" s="105">
        <v>12340</v>
      </c>
      <c r="H216" s="135">
        <v>2914.47</v>
      </c>
      <c r="I216" s="132">
        <f>H216/G216*100</f>
        <v>23.618071312803888</v>
      </c>
      <c r="J216" s="142">
        <f>H216/E216*100</f>
        <v>26.515188733316954</v>
      </c>
    </row>
    <row r="217" spans="1:10" ht="12.75" customHeight="1">
      <c r="A217" s="21"/>
      <c r="B217" s="60"/>
      <c r="C217" s="57"/>
      <c r="D217" s="195" t="s">
        <v>135</v>
      </c>
      <c r="E217" s="135">
        <v>0</v>
      </c>
      <c r="F217" s="105">
        <v>0</v>
      </c>
      <c r="G217" s="105">
        <v>0</v>
      </c>
      <c r="H217" s="135">
        <v>0</v>
      </c>
      <c r="I217" s="132">
        <v>0</v>
      </c>
      <c r="J217" s="142">
        <v>0</v>
      </c>
    </row>
    <row r="218" spans="1:10" ht="12.75" customHeight="1">
      <c r="A218" s="21"/>
      <c r="B218" s="68">
        <v>75478</v>
      </c>
      <c r="C218" s="57"/>
      <c r="D218" s="58" t="s">
        <v>122</v>
      </c>
      <c r="E218" s="134">
        <v>83</v>
      </c>
      <c r="F218" s="59">
        <v>0</v>
      </c>
      <c r="G218" s="59">
        <v>0</v>
      </c>
      <c r="H218" s="134">
        <v>0</v>
      </c>
      <c r="I218" s="127">
        <v>0</v>
      </c>
      <c r="J218" s="50">
        <v>0</v>
      </c>
    </row>
    <row r="219" spans="1:10" ht="12.75" customHeight="1">
      <c r="A219" s="21"/>
      <c r="B219" s="60"/>
      <c r="C219" s="57"/>
      <c r="D219" s="102" t="s">
        <v>136</v>
      </c>
      <c r="E219" s="112">
        <v>0</v>
      </c>
      <c r="F219" s="251">
        <v>0</v>
      </c>
      <c r="G219" s="251">
        <v>0</v>
      </c>
      <c r="H219" s="112">
        <v>0</v>
      </c>
      <c r="I219" s="127">
        <v>0</v>
      </c>
      <c r="J219" s="412">
        <v>0</v>
      </c>
    </row>
    <row r="220" spans="1:10" ht="12.75" customHeight="1">
      <c r="A220" s="21"/>
      <c r="B220" s="60"/>
      <c r="C220" s="57"/>
      <c r="D220" s="102" t="s">
        <v>132</v>
      </c>
      <c r="E220" s="112">
        <v>83</v>
      </c>
      <c r="F220" s="251">
        <v>0</v>
      </c>
      <c r="G220" s="251">
        <v>0</v>
      </c>
      <c r="H220" s="112">
        <v>0</v>
      </c>
      <c r="I220" s="127">
        <v>0</v>
      </c>
      <c r="J220" s="50">
        <v>0</v>
      </c>
    </row>
    <row r="221" spans="1:10" ht="12.75" customHeight="1">
      <c r="A221" s="21"/>
      <c r="B221" s="60"/>
      <c r="C221" s="57"/>
      <c r="D221" s="38" t="s">
        <v>123</v>
      </c>
      <c r="E221" s="134"/>
      <c r="F221" s="59">
        <v>0</v>
      </c>
      <c r="G221" s="59"/>
      <c r="H221" s="134"/>
      <c r="I221" s="127"/>
      <c r="J221" s="50"/>
    </row>
    <row r="222" spans="1:10" ht="12.75" customHeight="1">
      <c r="A222" s="21"/>
      <c r="B222" s="60"/>
      <c r="C222" s="57"/>
      <c r="D222" s="195" t="s">
        <v>134</v>
      </c>
      <c r="E222" s="135">
        <v>0</v>
      </c>
      <c r="F222" s="105">
        <v>0</v>
      </c>
      <c r="G222" s="105">
        <v>0</v>
      </c>
      <c r="H222" s="135">
        <v>0</v>
      </c>
      <c r="I222" s="132">
        <v>0</v>
      </c>
      <c r="J222" s="142">
        <v>0</v>
      </c>
    </row>
    <row r="223" spans="1:10" ht="12.75" customHeight="1">
      <c r="A223" s="21"/>
      <c r="B223" s="60"/>
      <c r="C223" s="57"/>
      <c r="D223" s="195" t="s">
        <v>137</v>
      </c>
      <c r="E223" s="135">
        <v>83</v>
      </c>
      <c r="F223" s="105">
        <v>0</v>
      </c>
      <c r="G223" s="105">
        <v>0</v>
      </c>
      <c r="H223" s="135">
        <v>0</v>
      </c>
      <c r="I223" s="132">
        <v>0</v>
      </c>
      <c r="J223" s="142">
        <v>0</v>
      </c>
    </row>
    <row r="224" spans="1:10" ht="12.75" customHeight="1">
      <c r="A224" s="21"/>
      <c r="B224" s="60"/>
      <c r="C224" s="57"/>
      <c r="D224" s="195" t="s">
        <v>135</v>
      </c>
      <c r="E224" s="135">
        <v>0</v>
      </c>
      <c r="F224" s="105">
        <v>0</v>
      </c>
      <c r="G224" s="105">
        <v>0</v>
      </c>
      <c r="H224" s="135">
        <v>0</v>
      </c>
      <c r="I224" s="132">
        <v>0</v>
      </c>
      <c r="J224" s="142">
        <v>0</v>
      </c>
    </row>
    <row r="225" spans="1:10" ht="12.75" customHeight="1">
      <c r="A225" s="185">
        <v>757</v>
      </c>
      <c r="B225" s="173"/>
      <c r="C225" s="180"/>
      <c r="D225" s="174" t="s">
        <v>28</v>
      </c>
      <c r="E225" s="175">
        <f>E227</f>
        <v>744284.52</v>
      </c>
      <c r="F225" s="176">
        <v>700000</v>
      </c>
      <c r="G225" s="176">
        <f>G227</f>
        <v>750785</v>
      </c>
      <c r="H225" s="175">
        <f>H227</f>
        <v>571180.05</v>
      </c>
      <c r="I225" s="201">
        <f>H225/G225*100</f>
        <v>76.07771199477881</v>
      </c>
      <c r="J225" s="200">
        <f>H225/E225*100</f>
        <v>76.74216440777245</v>
      </c>
    </row>
    <row r="226" spans="1:10" ht="12.75" customHeight="1">
      <c r="A226" s="186"/>
      <c r="B226" s="183"/>
      <c r="C226" s="180"/>
      <c r="D226" s="180" t="s">
        <v>114</v>
      </c>
      <c r="E226" s="175">
        <v>0</v>
      </c>
      <c r="F226" s="176">
        <v>0</v>
      </c>
      <c r="G226" s="176">
        <v>0</v>
      </c>
      <c r="H226" s="175">
        <v>0</v>
      </c>
      <c r="I226" s="201">
        <v>0</v>
      </c>
      <c r="J226" s="200">
        <v>0</v>
      </c>
    </row>
    <row r="227" spans="1:10" ht="12.75" customHeight="1">
      <c r="A227" s="186"/>
      <c r="B227" s="183"/>
      <c r="C227" s="180"/>
      <c r="D227" s="180" t="s">
        <v>133</v>
      </c>
      <c r="E227" s="175">
        <v>744284.52</v>
      </c>
      <c r="F227" s="176">
        <v>700000</v>
      </c>
      <c r="G227" s="176">
        <f>G228+G229</f>
        <v>750785</v>
      </c>
      <c r="H227" s="175">
        <f>H228+H229</f>
        <v>571180.05</v>
      </c>
      <c r="I227" s="201">
        <f>H227/G227*100</f>
        <v>76.07771199477881</v>
      </c>
      <c r="J227" s="200">
        <f>H227/E227*100</f>
        <v>76.74216440777245</v>
      </c>
    </row>
    <row r="228" spans="1:10" ht="12.75" customHeight="1">
      <c r="A228" s="186"/>
      <c r="B228" s="183"/>
      <c r="C228" s="180"/>
      <c r="D228" s="233" t="s">
        <v>139</v>
      </c>
      <c r="E228" s="175">
        <v>744284.52</v>
      </c>
      <c r="F228" s="176">
        <v>700000</v>
      </c>
      <c r="G228" s="176">
        <f>G231</f>
        <v>600000</v>
      </c>
      <c r="H228" s="175">
        <f>H231</f>
        <v>571180.05</v>
      </c>
      <c r="I228" s="201">
        <f>H228/G228*100</f>
        <v>95.19667500000001</v>
      </c>
      <c r="J228" s="200">
        <f>H228/E228*100</f>
        <v>76.74216440777245</v>
      </c>
    </row>
    <row r="229" spans="1:10" ht="12.75" customHeight="1">
      <c r="A229" s="186"/>
      <c r="B229" s="184"/>
      <c r="C229" s="180"/>
      <c r="D229" s="233" t="s">
        <v>165</v>
      </c>
      <c r="E229" s="175">
        <v>0</v>
      </c>
      <c r="F229" s="176">
        <v>0</v>
      </c>
      <c r="G229" s="176">
        <f>G235</f>
        <v>150785</v>
      </c>
      <c r="H229" s="175">
        <f>H235</f>
        <v>0</v>
      </c>
      <c r="I229" s="201">
        <v>0</v>
      </c>
      <c r="J229" s="200">
        <v>0</v>
      </c>
    </row>
    <row r="230" spans="1:10" ht="12.75" customHeight="1">
      <c r="A230" s="26"/>
      <c r="B230" s="60">
        <v>75702</v>
      </c>
      <c r="C230" s="57"/>
      <c r="D230" s="58" t="s">
        <v>29</v>
      </c>
      <c r="E230" s="134">
        <v>744284.52</v>
      </c>
      <c r="F230" s="59">
        <v>700000</v>
      </c>
      <c r="G230" s="59">
        <f>G231</f>
        <v>600000</v>
      </c>
      <c r="H230" s="134">
        <f>H231</f>
        <v>571180.05</v>
      </c>
      <c r="I230" s="127">
        <f>H230/G230*100</f>
        <v>95.19667500000001</v>
      </c>
      <c r="J230" s="50">
        <f>H230/E230*100</f>
        <v>76.74216440777245</v>
      </c>
    </row>
    <row r="231" spans="1:10" ht="12.75" customHeight="1">
      <c r="A231" s="21"/>
      <c r="B231" s="10"/>
      <c r="C231" s="22"/>
      <c r="D231" s="11" t="s">
        <v>139</v>
      </c>
      <c r="E231" s="106">
        <v>744284.52</v>
      </c>
      <c r="F231" s="13">
        <v>700000</v>
      </c>
      <c r="G231" s="13">
        <v>600000</v>
      </c>
      <c r="H231" s="106">
        <v>571180.05</v>
      </c>
      <c r="I231" s="126">
        <f>H231/G231*100</f>
        <v>95.19667500000001</v>
      </c>
      <c r="J231" s="25">
        <f>H231/E231*100</f>
        <v>76.74216440777245</v>
      </c>
    </row>
    <row r="232" spans="1:10" ht="12.75" customHeight="1">
      <c r="A232" s="21"/>
      <c r="B232" s="60">
        <v>75704</v>
      </c>
      <c r="C232" s="57"/>
      <c r="D232" s="58" t="s">
        <v>161</v>
      </c>
      <c r="E232" s="134"/>
      <c r="F232" s="59"/>
      <c r="G232" s="59"/>
      <c r="H232" s="134"/>
      <c r="I232" s="127"/>
      <c r="J232" s="50"/>
    </row>
    <row r="233" spans="1:10" ht="12.75" customHeight="1">
      <c r="A233" s="21"/>
      <c r="B233" s="60"/>
      <c r="C233" s="57"/>
      <c r="D233" s="58" t="s">
        <v>162</v>
      </c>
      <c r="E233" s="134"/>
      <c r="F233" s="59"/>
      <c r="G233" s="59"/>
      <c r="H233" s="134"/>
      <c r="I233" s="127"/>
      <c r="J233" s="50"/>
    </row>
    <row r="234" spans="1:10" ht="12.75" customHeight="1">
      <c r="A234" s="21"/>
      <c r="B234" s="60"/>
      <c r="C234" s="57"/>
      <c r="D234" s="58" t="s">
        <v>163</v>
      </c>
      <c r="E234" s="134">
        <v>0</v>
      </c>
      <c r="F234" s="59">
        <v>0</v>
      </c>
      <c r="G234" s="59">
        <f>G235</f>
        <v>150785</v>
      </c>
      <c r="H234" s="134">
        <v>0</v>
      </c>
      <c r="I234" s="127">
        <v>0</v>
      </c>
      <c r="J234" s="50">
        <v>0</v>
      </c>
    </row>
    <row r="235" spans="1:10" ht="12.75" customHeight="1">
      <c r="A235" s="9"/>
      <c r="B235" s="27"/>
      <c r="C235" s="22"/>
      <c r="D235" s="11" t="s">
        <v>164</v>
      </c>
      <c r="E235" s="106">
        <v>0</v>
      </c>
      <c r="F235" s="13">
        <v>0</v>
      </c>
      <c r="G235" s="13">
        <v>150785</v>
      </c>
      <c r="H235" s="106">
        <v>0</v>
      </c>
      <c r="I235" s="126">
        <v>0</v>
      </c>
      <c r="J235" s="25">
        <v>0</v>
      </c>
    </row>
    <row r="236" spans="1:10" ht="12.75" customHeight="1">
      <c r="A236" s="183">
        <v>758</v>
      </c>
      <c r="B236" s="173"/>
      <c r="C236" s="174"/>
      <c r="D236" s="174" t="s">
        <v>30</v>
      </c>
      <c r="E236" s="175">
        <v>0</v>
      </c>
      <c r="F236" s="176">
        <v>206000</v>
      </c>
      <c r="G236" s="176">
        <f>G238</f>
        <v>113731</v>
      </c>
      <c r="H236" s="175">
        <v>0</v>
      </c>
      <c r="I236" s="201">
        <f>H236/G236*100</f>
        <v>0</v>
      </c>
      <c r="J236" s="200">
        <v>0</v>
      </c>
    </row>
    <row r="237" spans="1:10" ht="12.75" customHeight="1">
      <c r="A237" s="186"/>
      <c r="B237" s="183"/>
      <c r="C237" s="180"/>
      <c r="D237" s="180" t="s">
        <v>114</v>
      </c>
      <c r="E237" s="175">
        <v>0</v>
      </c>
      <c r="F237" s="176">
        <v>0</v>
      </c>
      <c r="G237" s="176">
        <v>0</v>
      </c>
      <c r="H237" s="175">
        <v>0</v>
      </c>
      <c r="I237" s="201">
        <v>0</v>
      </c>
      <c r="J237" s="200">
        <v>0</v>
      </c>
    </row>
    <row r="238" spans="1:10" ht="12.75" customHeight="1">
      <c r="A238" s="186"/>
      <c r="B238" s="183"/>
      <c r="C238" s="180"/>
      <c r="D238" s="180" t="s">
        <v>133</v>
      </c>
      <c r="E238" s="175">
        <v>0</v>
      </c>
      <c r="F238" s="176">
        <v>206000</v>
      </c>
      <c r="G238" s="176">
        <f>G240</f>
        <v>113731</v>
      </c>
      <c r="H238" s="175">
        <v>0</v>
      </c>
      <c r="I238" s="201">
        <v>0</v>
      </c>
      <c r="J238" s="200">
        <v>0</v>
      </c>
    </row>
    <row r="239" spans="1:10" ht="12.75" customHeight="1">
      <c r="A239" s="186"/>
      <c r="B239" s="183"/>
      <c r="C239" s="180"/>
      <c r="D239" s="223" t="s">
        <v>134</v>
      </c>
      <c r="E239" s="189">
        <v>0</v>
      </c>
      <c r="F239" s="190">
        <v>0</v>
      </c>
      <c r="G239" s="190">
        <v>0</v>
      </c>
      <c r="H239" s="189">
        <v>0</v>
      </c>
      <c r="I239" s="228">
        <v>0</v>
      </c>
      <c r="J239" s="239">
        <v>0</v>
      </c>
    </row>
    <row r="240" spans="1:10" ht="12.75" customHeight="1">
      <c r="A240" s="186"/>
      <c r="B240" s="183"/>
      <c r="C240" s="180"/>
      <c r="D240" s="223" t="s">
        <v>137</v>
      </c>
      <c r="E240" s="189">
        <v>0</v>
      </c>
      <c r="F240" s="190">
        <v>206000</v>
      </c>
      <c r="G240" s="190">
        <v>113731</v>
      </c>
      <c r="H240" s="189">
        <v>0</v>
      </c>
      <c r="I240" s="228">
        <v>0</v>
      </c>
      <c r="J240" s="239">
        <v>0</v>
      </c>
    </row>
    <row r="241" spans="1:10" ht="12.75" customHeight="1">
      <c r="A241" s="186"/>
      <c r="B241" s="184"/>
      <c r="C241" s="180"/>
      <c r="D241" s="223" t="s">
        <v>135</v>
      </c>
      <c r="E241" s="189">
        <v>0</v>
      </c>
      <c r="F241" s="190">
        <v>0</v>
      </c>
      <c r="G241" s="190">
        <v>0</v>
      </c>
      <c r="H241" s="189">
        <v>0</v>
      </c>
      <c r="I241" s="228">
        <v>0</v>
      </c>
      <c r="J241" s="239">
        <v>0</v>
      </c>
    </row>
    <row r="242" spans="1:10" ht="12.75" customHeight="1">
      <c r="A242" s="4"/>
      <c r="B242" s="69">
        <v>75818</v>
      </c>
      <c r="C242" s="57"/>
      <c r="D242" s="58" t="s">
        <v>108</v>
      </c>
      <c r="E242" s="134">
        <v>0</v>
      </c>
      <c r="F242" s="59">
        <v>206000</v>
      </c>
      <c r="G242" s="59">
        <f>G244</f>
        <v>113731</v>
      </c>
      <c r="H242" s="134">
        <v>0</v>
      </c>
      <c r="I242" s="127">
        <v>0</v>
      </c>
      <c r="J242" s="50">
        <v>0</v>
      </c>
    </row>
    <row r="243" spans="1:10" ht="12.75" customHeight="1">
      <c r="A243" s="20"/>
      <c r="B243" s="67"/>
      <c r="C243" s="57"/>
      <c r="D243" s="102" t="s">
        <v>136</v>
      </c>
      <c r="E243" s="112">
        <v>0</v>
      </c>
      <c r="F243" s="251">
        <v>0</v>
      </c>
      <c r="G243" s="251">
        <v>0</v>
      </c>
      <c r="H243" s="112">
        <v>0</v>
      </c>
      <c r="I243" s="127">
        <v>0</v>
      </c>
      <c r="J243" s="50">
        <v>0</v>
      </c>
    </row>
    <row r="244" spans="1:10" ht="12.75" customHeight="1">
      <c r="A244" s="20"/>
      <c r="B244" s="67"/>
      <c r="C244" s="57"/>
      <c r="D244" s="102" t="s">
        <v>132</v>
      </c>
      <c r="E244" s="112">
        <v>0</v>
      </c>
      <c r="F244" s="251">
        <v>206000</v>
      </c>
      <c r="G244" s="251">
        <f>G246</f>
        <v>113731</v>
      </c>
      <c r="H244" s="112">
        <v>0</v>
      </c>
      <c r="I244" s="127">
        <v>0</v>
      </c>
      <c r="J244" s="50">
        <v>0</v>
      </c>
    </row>
    <row r="245" spans="1:10" ht="12.75" customHeight="1">
      <c r="A245" s="20"/>
      <c r="B245" s="67"/>
      <c r="C245" s="57"/>
      <c r="D245" s="195" t="s">
        <v>134</v>
      </c>
      <c r="E245" s="135">
        <v>0</v>
      </c>
      <c r="F245" s="105">
        <v>0</v>
      </c>
      <c r="G245" s="105">
        <v>0</v>
      </c>
      <c r="H245" s="135">
        <v>0</v>
      </c>
      <c r="I245" s="132">
        <v>0</v>
      </c>
      <c r="J245" s="142">
        <v>0</v>
      </c>
    </row>
    <row r="246" spans="1:10" ht="12.75" customHeight="1">
      <c r="A246" s="20"/>
      <c r="B246" s="67"/>
      <c r="C246" s="57"/>
      <c r="D246" s="195" t="s">
        <v>137</v>
      </c>
      <c r="E246" s="135">
        <v>0</v>
      </c>
      <c r="F246" s="105">
        <v>206000</v>
      </c>
      <c r="G246" s="105">
        <v>113731</v>
      </c>
      <c r="H246" s="135">
        <v>0</v>
      </c>
      <c r="I246" s="132">
        <v>0</v>
      </c>
      <c r="J246" s="142">
        <v>0</v>
      </c>
    </row>
    <row r="247" spans="1:10" ht="12.75" customHeight="1">
      <c r="A247" s="8"/>
      <c r="B247" s="172"/>
      <c r="C247" s="57"/>
      <c r="D247" s="195" t="s">
        <v>135</v>
      </c>
      <c r="E247" s="135">
        <v>0</v>
      </c>
      <c r="F247" s="105">
        <v>0</v>
      </c>
      <c r="G247" s="105">
        <v>0</v>
      </c>
      <c r="H247" s="135">
        <v>0</v>
      </c>
      <c r="I247" s="132">
        <v>0</v>
      </c>
      <c r="J247" s="142">
        <v>0</v>
      </c>
    </row>
    <row r="248" spans="1:10" ht="12.75" customHeight="1">
      <c r="A248" s="80"/>
      <c r="B248" s="115"/>
      <c r="C248" s="115"/>
      <c r="D248" s="232"/>
      <c r="E248" s="164"/>
      <c r="F248" s="165"/>
      <c r="G248" s="165"/>
      <c r="H248" s="164"/>
      <c r="I248" s="231"/>
      <c r="J248" s="166"/>
    </row>
    <row r="249" spans="1:10" ht="12.75" customHeight="1">
      <c r="A249" s="80"/>
      <c r="B249" s="115"/>
      <c r="C249" s="115"/>
      <c r="D249" s="232"/>
      <c r="E249" s="164"/>
      <c r="F249" s="165"/>
      <c r="G249" s="165"/>
      <c r="H249" s="164"/>
      <c r="I249" s="231"/>
      <c r="J249" s="166"/>
    </row>
    <row r="250" spans="1:10" ht="12.75" customHeight="1">
      <c r="A250" s="80"/>
      <c r="B250" s="115"/>
      <c r="C250" s="115"/>
      <c r="D250" s="232"/>
      <c r="E250" s="164"/>
      <c r="F250" s="165"/>
      <c r="G250" s="165"/>
      <c r="H250" s="164"/>
      <c r="I250" s="231"/>
      <c r="J250" s="166"/>
    </row>
    <row r="251" spans="1:10" ht="12.75" customHeight="1">
      <c r="A251" s="80"/>
      <c r="B251" s="115"/>
      <c r="C251" s="115"/>
      <c r="D251" s="232"/>
      <c r="E251" s="164"/>
      <c r="F251" s="165"/>
      <c r="G251" s="165"/>
      <c r="H251" s="164"/>
      <c r="I251" s="231"/>
      <c r="J251" s="166"/>
    </row>
    <row r="252" spans="1:10" ht="12.75" customHeight="1">
      <c r="A252" s="80"/>
      <c r="B252" s="115"/>
      <c r="C252" s="115"/>
      <c r="D252" s="232"/>
      <c r="E252" s="164"/>
      <c r="F252" s="82" t="s">
        <v>175</v>
      </c>
      <c r="G252" s="165"/>
      <c r="H252" s="164"/>
      <c r="I252" s="231"/>
      <c r="J252" s="166"/>
    </row>
    <row r="253" spans="1:10" ht="12.75" customHeight="1">
      <c r="A253" s="84"/>
      <c r="B253" s="85"/>
      <c r="C253" s="84"/>
      <c r="D253" s="86"/>
      <c r="E253" s="89" t="s">
        <v>1</v>
      </c>
      <c r="F253" s="87" t="s">
        <v>62</v>
      </c>
      <c r="G253" s="88" t="s">
        <v>63</v>
      </c>
      <c r="H253" s="89" t="s">
        <v>1</v>
      </c>
      <c r="I253" s="43" t="s">
        <v>64</v>
      </c>
      <c r="J253" s="44"/>
    </row>
    <row r="254" spans="1:10" ht="12.75" customHeight="1">
      <c r="A254" s="90" t="s">
        <v>59</v>
      </c>
      <c r="B254" s="91" t="s">
        <v>60</v>
      </c>
      <c r="C254" s="90" t="s">
        <v>2</v>
      </c>
      <c r="D254" s="92" t="s">
        <v>61</v>
      </c>
      <c r="E254" s="95" t="s">
        <v>150</v>
      </c>
      <c r="F254" s="93" t="s">
        <v>65</v>
      </c>
      <c r="G254" s="94" t="s">
        <v>66</v>
      </c>
      <c r="H254" s="95" t="s">
        <v>155</v>
      </c>
      <c r="I254" s="45"/>
      <c r="J254" s="46"/>
    </row>
    <row r="255" spans="1:10" ht="12.75" customHeight="1">
      <c r="A255" s="96"/>
      <c r="B255" s="97"/>
      <c r="C255" s="96"/>
      <c r="D255" s="98"/>
      <c r="E255" s="101"/>
      <c r="F255" s="99" t="s">
        <v>154</v>
      </c>
      <c r="G255" s="100" t="s">
        <v>67</v>
      </c>
      <c r="H255" s="101"/>
      <c r="I255" s="49" t="s">
        <v>68</v>
      </c>
      <c r="J255" s="47" t="s">
        <v>69</v>
      </c>
    </row>
    <row r="256" spans="1:10" ht="12.75" customHeight="1">
      <c r="A256" s="374">
        <v>1</v>
      </c>
      <c r="B256" s="374">
        <v>2</v>
      </c>
      <c r="C256" s="374">
        <v>3</v>
      </c>
      <c r="D256" s="374">
        <v>4</v>
      </c>
      <c r="E256" s="375">
        <v>5</v>
      </c>
      <c r="F256" s="375">
        <v>6</v>
      </c>
      <c r="G256" s="375">
        <v>7</v>
      </c>
      <c r="H256" s="376">
        <v>8</v>
      </c>
      <c r="I256" s="377">
        <v>9</v>
      </c>
      <c r="J256" s="378">
        <v>10</v>
      </c>
    </row>
    <row r="257" spans="1:10" ht="12.75" customHeight="1">
      <c r="A257" s="183">
        <v>801</v>
      </c>
      <c r="B257" s="183"/>
      <c r="C257" s="174"/>
      <c r="D257" s="174" t="s">
        <v>31</v>
      </c>
      <c r="E257" s="215">
        <f>E258+E259</f>
        <v>16668338.77</v>
      </c>
      <c r="F257" s="176">
        <f>F258+F259</f>
        <v>15798196</v>
      </c>
      <c r="G257" s="198">
        <f>G258+G259</f>
        <v>16795911</v>
      </c>
      <c r="H257" s="198">
        <f>H258+H259</f>
        <v>16562167.67</v>
      </c>
      <c r="I257" s="201">
        <f>H257/G257*100</f>
        <v>98.60833193269481</v>
      </c>
      <c r="J257" s="200">
        <f>H257/E257*100</f>
        <v>99.36303730404683</v>
      </c>
    </row>
    <row r="258" spans="1:10" ht="12.75" customHeight="1">
      <c r="A258" s="183"/>
      <c r="B258" s="197"/>
      <c r="C258" s="188"/>
      <c r="D258" s="180" t="s">
        <v>114</v>
      </c>
      <c r="E258" s="215">
        <f>E266+E272+E287+E321+E362+E392</f>
        <v>36077.11</v>
      </c>
      <c r="F258" s="176">
        <f>F266+F272+F287+F321+F362+F392</f>
        <v>0</v>
      </c>
      <c r="G258" s="198">
        <f>G266+G272+G287+G321+G362+G392</f>
        <v>63476</v>
      </c>
      <c r="H258" s="198">
        <f>H266+H272+H287+H321+H362+H392</f>
        <v>63475.88</v>
      </c>
      <c r="I258" s="201">
        <v>0</v>
      </c>
      <c r="J258" s="200">
        <f aca="true" t="shared" si="12" ref="J258:J263">H258/E258*100</f>
        <v>175.945024421302</v>
      </c>
    </row>
    <row r="259" spans="1:10" ht="12.75" customHeight="1">
      <c r="A259" s="183"/>
      <c r="B259" s="197"/>
      <c r="C259" s="188"/>
      <c r="D259" s="180" t="s">
        <v>133</v>
      </c>
      <c r="E259" s="215">
        <f>SUM(E260:E263)</f>
        <v>16632261.66</v>
      </c>
      <c r="F259" s="176">
        <f>SUM(F260:F263)</f>
        <v>15798196</v>
      </c>
      <c r="G259" s="198">
        <f>SUM(G260:G263)</f>
        <v>16732435</v>
      </c>
      <c r="H259" s="198">
        <f>SUM(H260:H263)</f>
        <v>16498691.79</v>
      </c>
      <c r="I259" s="201">
        <f>H259/G259*100</f>
        <v>98.60305323164262</v>
      </c>
      <c r="J259" s="200">
        <f t="shared" si="12"/>
        <v>99.19692298780248</v>
      </c>
    </row>
    <row r="260" spans="1:10" ht="12.75" customHeight="1">
      <c r="A260" s="183"/>
      <c r="B260" s="197"/>
      <c r="C260" s="188"/>
      <c r="D260" s="223" t="s">
        <v>134</v>
      </c>
      <c r="E260" s="250">
        <f>E268+E274+E289+E323+E358+E364+E394</f>
        <v>13226264.48</v>
      </c>
      <c r="F260" s="190">
        <f>F268+F274+F289+F323+F358+F364+F394</f>
        <v>12370523</v>
      </c>
      <c r="G260" s="230">
        <f>G268+G274+G289+G323+G358+G364+G394+G352</f>
        <v>13200232</v>
      </c>
      <c r="H260" s="230">
        <f>H268+H274+H289+H323+H358+H364+H394+H352</f>
        <v>13194903.749999998</v>
      </c>
      <c r="I260" s="228">
        <f>H260/G260*100</f>
        <v>99.95963517913926</v>
      </c>
      <c r="J260" s="239">
        <f t="shared" si="12"/>
        <v>99.76289049680335</v>
      </c>
    </row>
    <row r="261" spans="1:10" ht="12.75" customHeight="1">
      <c r="A261" s="183"/>
      <c r="B261" s="197"/>
      <c r="C261" s="188"/>
      <c r="D261" s="223" t="s">
        <v>137</v>
      </c>
      <c r="E261" s="250">
        <f>E269+E275+E290+E324+E359+E365+E395</f>
        <v>2268590.22</v>
      </c>
      <c r="F261" s="190">
        <f>F269+F275+F290+F324+F359+F365+F395</f>
        <v>2115042</v>
      </c>
      <c r="G261" s="230">
        <f>G269+G275+G290+G324+G359+G365+G395+G353</f>
        <v>2194258</v>
      </c>
      <c r="H261" s="230">
        <f>H269+H275+H324+H359+H365+H395+H290+H353</f>
        <v>2160361.04</v>
      </c>
      <c r="I261" s="228">
        <f>H261/G261*100</f>
        <v>98.45519715548491</v>
      </c>
      <c r="J261" s="239">
        <f t="shared" si="12"/>
        <v>95.2292318354436</v>
      </c>
    </row>
    <row r="262" spans="1:10" ht="12.75" customHeight="1">
      <c r="A262" s="183"/>
      <c r="B262" s="197"/>
      <c r="C262" s="188"/>
      <c r="D262" s="223" t="s">
        <v>135</v>
      </c>
      <c r="E262" s="250">
        <f>E270+E291+E325+E360+E396+E276</f>
        <v>101222.36</v>
      </c>
      <c r="F262" s="190">
        <f>F270+F276+F291+F325+F360+F396</f>
        <v>88858</v>
      </c>
      <c r="G262" s="230">
        <f>G270+G276+G291+G325+G360+G396+G354</f>
        <v>92944</v>
      </c>
      <c r="H262" s="230">
        <f>H270+H276+H291+H325+H360+H396+H354</f>
        <v>92943.99999999999</v>
      </c>
      <c r="I262" s="228">
        <f>H262/G262*100</f>
        <v>99.99999999999999</v>
      </c>
      <c r="J262" s="239">
        <f t="shared" si="12"/>
        <v>91.82160937563596</v>
      </c>
    </row>
    <row r="263" spans="1:10" ht="12.75" customHeight="1">
      <c r="A263" s="183"/>
      <c r="B263" s="197"/>
      <c r="C263" s="188"/>
      <c r="D263" s="223" t="s">
        <v>138</v>
      </c>
      <c r="E263" s="250">
        <f>E277+E292+E326</f>
        <v>1036184.6</v>
      </c>
      <c r="F263" s="190">
        <f>F277+F292+F326</f>
        <v>1223773</v>
      </c>
      <c r="G263" s="230">
        <f>G277+G292+G326</f>
        <v>1245001</v>
      </c>
      <c r="H263" s="230">
        <f>H277+H292+H326</f>
        <v>1050483</v>
      </c>
      <c r="I263" s="228">
        <f>H263/G263*100</f>
        <v>84.37607680636401</v>
      </c>
      <c r="J263" s="239">
        <f t="shared" si="12"/>
        <v>101.3799085606947</v>
      </c>
    </row>
    <row r="264" spans="1:10" ht="12.75" customHeight="1">
      <c r="A264" s="5"/>
      <c r="B264" s="68">
        <v>80102</v>
      </c>
      <c r="C264" s="57"/>
      <c r="D264" s="58" t="s">
        <v>32</v>
      </c>
      <c r="E264" s="112">
        <f>E265</f>
        <v>1130158</v>
      </c>
      <c r="F264" s="59">
        <f>F265</f>
        <v>1156047</v>
      </c>
      <c r="G264" s="59">
        <f>G265</f>
        <v>1106693</v>
      </c>
      <c r="H264" s="134">
        <f>H265</f>
        <v>1106693</v>
      </c>
      <c r="I264" s="127">
        <f aca="true" t="shared" si="13" ref="I264:I270">H264/G264*100</f>
        <v>100</v>
      </c>
      <c r="J264" s="50">
        <f aca="true" t="shared" si="14" ref="J264:J270">H264/E264*100</f>
        <v>97.92374163612521</v>
      </c>
    </row>
    <row r="265" spans="1:10" ht="12.75" customHeight="1">
      <c r="A265" s="21"/>
      <c r="B265" s="31"/>
      <c r="C265" s="19"/>
      <c r="D265" s="38" t="s">
        <v>169</v>
      </c>
      <c r="E265" s="113">
        <f>E266+E267</f>
        <v>1130158</v>
      </c>
      <c r="F265" s="39">
        <f>F266+F267</f>
        <v>1156047</v>
      </c>
      <c r="G265" s="39">
        <f>G266+G267</f>
        <v>1106693</v>
      </c>
      <c r="H265" s="121">
        <f>H266+H267</f>
        <v>1106693</v>
      </c>
      <c r="I265" s="129">
        <f t="shared" si="13"/>
        <v>100</v>
      </c>
      <c r="J265" s="51">
        <f t="shared" si="14"/>
        <v>97.92374163612521</v>
      </c>
    </row>
    <row r="266" spans="1:10" ht="12.75" customHeight="1">
      <c r="A266" s="21"/>
      <c r="B266" s="31"/>
      <c r="C266" s="19"/>
      <c r="D266" s="102" t="s">
        <v>136</v>
      </c>
      <c r="E266" s="112">
        <v>0</v>
      </c>
      <c r="F266" s="251">
        <v>0</v>
      </c>
      <c r="G266" s="251">
        <v>0</v>
      </c>
      <c r="H266" s="112">
        <v>0</v>
      </c>
      <c r="I266" s="127">
        <v>0</v>
      </c>
      <c r="J266" s="50">
        <v>0</v>
      </c>
    </row>
    <row r="267" spans="1:10" ht="12.75" customHeight="1">
      <c r="A267" s="21"/>
      <c r="B267" s="31"/>
      <c r="C267" s="19"/>
      <c r="D267" s="102" t="s">
        <v>132</v>
      </c>
      <c r="E267" s="112">
        <f>SUM(E268:E270)</f>
        <v>1130158</v>
      </c>
      <c r="F267" s="251">
        <f>SUM(F268:F270)</f>
        <v>1156047</v>
      </c>
      <c r="G267" s="251">
        <f>SUM(G268:G270)</f>
        <v>1106693</v>
      </c>
      <c r="H267" s="112">
        <f>SUM(H268:H270)</f>
        <v>1106693</v>
      </c>
      <c r="I267" s="127">
        <f t="shared" si="13"/>
        <v>100</v>
      </c>
      <c r="J267" s="50">
        <f t="shared" si="14"/>
        <v>97.92374163612521</v>
      </c>
    </row>
    <row r="268" spans="1:10" ht="12.75" customHeight="1">
      <c r="A268" s="21"/>
      <c r="B268" s="31"/>
      <c r="C268" s="19"/>
      <c r="D268" s="195" t="s">
        <v>134</v>
      </c>
      <c r="E268" s="135">
        <v>970174.5</v>
      </c>
      <c r="F268" s="105">
        <v>1053715</v>
      </c>
      <c r="G268" s="105">
        <v>971278</v>
      </c>
      <c r="H268" s="135">
        <v>971277.38</v>
      </c>
      <c r="I268" s="132">
        <f t="shared" si="13"/>
        <v>99.9999361665764</v>
      </c>
      <c r="J268" s="142">
        <f t="shared" si="14"/>
        <v>100.11367851865825</v>
      </c>
    </row>
    <row r="269" spans="1:10" ht="12.75" customHeight="1">
      <c r="A269" s="21"/>
      <c r="B269" s="31"/>
      <c r="C269" s="19"/>
      <c r="D269" s="195" t="s">
        <v>137</v>
      </c>
      <c r="E269" s="135">
        <v>138663.5</v>
      </c>
      <c r="F269" s="105">
        <v>80100</v>
      </c>
      <c r="G269" s="105">
        <v>110464</v>
      </c>
      <c r="H269" s="135">
        <v>110464.7</v>
      </c>
      <c r="I269" s="132">
        <f t="shared" si="13"/>
        <v>100.00063369061414</v>
      </c>
      <c r="J269" s="142">
        <f t="shared" si="14"/>
        <v>79.66386251609111</v>
      </c>
    </row>
    <row r="270" spans="1:10" ht="12.75" customHeight="1">
      <c r="A270" s="21"/>
      <c r="B270" s="31"/>
      <c r="C270" s="19"/>
      <c r="D270" s="195" t="s">
        <v>135</v>
      </c>
      <c r="E270" s="135">
        <v>21320</v>
      </c>
      <c r="F270" s="105">
        <v>22232</v>
      </c>
      <c r="G270" s="105">
        <v>24951</v>
      </c>
      <c r="H270" s="135">
        <v>24950.92</v>
      </c>
      <c r="I270" s="132">
        <f t="shared" si="13"/>
        <v>99.99967937156826</v>
      </c>
      <c r="J270" s="142">
        <f t="shared" si="14"/>
        <v>117.03058161350843</v>
      </c>
    </row>
    <row r="271" spans="1:10" ht="12.75" customHeight="1">
      <c r="A271" s="21"/>
      <c r="B271" s="68">
        <v>80111</v>
      </c>
      <c r="C271" s="57"/>
      <c r="D271" s="58" t="s">
        <v>33</v>
      </c>
      <c r="E271" s="112">
        <f>E272+E273</f>
        <v>1693054</v>
      </c>
      <c r="F271" s="59">
        <f>F273</f>
        <v>1770118</v>
      </c>
      <c r="G271" s="59">
        <f>G272+G273</f>
        <v>1827473</v>
      </c>
      <c r="H271" s="134">
        <f>H272+H273</f>
        <v>1715977.5699999998</v>
      </c>
      <c r="I271" s="127">
        <f>H271/G271*100</f>
        <v>93.89892873930285</v>
      </c>
      <c r="J271" s="50">
        <f>H271/E271*100</f>
        <v>101.3539774868374</v>
      </c>
    </row>
    <row r="272" spans="1:10" ht="12.75" customHeight="1">
      <c r="A272" s="21"/>
      <c r="B272" s="60"/>
      <c r="C272" s="57"/>
      <c r="D272" s="102" t="s">
        <v>136</v>
      </c>
      <c r="E272" s="112">
        <v>0</v>
      </c>
      <c r="F272" s="251">
        <v>0</v>
      </c>
      <c r="G272" s="251">
        <v>0</v>
      </c>
      <c r="H272" s="112">
        <v>0</v>
      </c>
      <c r="I272" s="127">
        <v>0</v>
      </c>
      <c r="J272" s="50">
        <v>0</v>
      </c>
    </row>
    <row r="273" spans="1:10" ht="12.75" customHeight="1">
      <c r="A273" s="21"/>
      <c r="B273" s="60"/>
      <c r="C273" s="57"/>
      <c r="D273" s="102" t="s">
        <v>132</v>
      </c>
      <c r="E273" s="112">
        <f>SUM(E274:E277)</f>
        <v>1693054</v>
      </c>
      <c r="F273" s="251">
        <f>SUM(F274:F277)</f>
        <v>1770118</v>
      </c>
      <c r="G273" s="251">
        <f>SUM(G274:G277)</f>
        <v>1827473</v>
      </c>
      <c r="H273" s="112">
        <f>SUM(H274:H277)</f>
        <v>1715977.5699999998</v>
      </c>
      <c r="I273" s="127">
        <f aca="true" t="shared" si="15" ref="I273:I278">H273/G273*100</f>
        <v>93.89892873930285</v>
      </c>
      <c r="J273" s="50">
        <f aca="true" t="shared" si="16" ref="J273:J278">H273/E273*100</f>
        <v>101.3539774868374</v>
      </c>
    </row>
    <row r="274" spans="1:10" ht="12.75" customHeight="1">
      <c r="A274" s="21"/>
      <c r="B274" s="60"/>
      <c r="C274" s="57"/>
      <c r="D274" s="195" t="s">
        <v>134</v>
      </c>
      <c r="E274" s="135">
        <f aca="true" t="shared" si="17" ref="E274:F276">E281</f>
        <v>991576</v>
      </c>
      <c r="F274" s="105">
        <f t="shared" si="17"/>
        <v>892080</v>
      </c>
      <c r="G274" s="105">
        <v>852952</v>
      </c>
      <c r="H274" s="135">
        <f>H281</f>
        <v>852806.25</v>
      </c>
      <c r="I274" s="126">
        <f t="shared" si="15"/>
        <v>99.98291228580271</v>
      </c>
      <c r="J274" s="25">
        <f t="shared" si="16"/>
        <v>86.0051322339387</v>
      </c>
    </row>
    <row r="275" spans="1:10" ht="12.75" customHeight="1">
      <c r="A275" s="21"/>
      <c r="B275" s="60"/>
      <c r="C275" s="57"/>
      <c r="D275" s="195" t="s">
        <v>137</v>
      </c>
      <c r="E275" s="135">
        <f t="shared" si="17"/>
        <v>47778</v>
      </c>
      <c r="F275" s="105">
        <f t="shared" si="17"/>
        <v>44617</v>
      </c>
      <c r="G275" s="105">
        <v>105162</v>
      </c>
      <c r="H275" s="135">
        <f>H282</f>
        <v>105161.22</v>
      </c>
      <c r="I275" s="126">
        <f t="shared" si="15"/>
        <v>99.999258287214</v>
      </c>
      <c r="J275" s="25">
        <f t="shared" si="16"/>
        <v>220.10385533090542</v>
      </c>
    </row>
    <row r="276" spans="1:10" ht="12.75" customHeight="1">
      <c r="A276" s="21"/>
      <c r="B276" s="60"/>
      <c r="C276" s="57"/>
      <c r="D276" s="195" t="s">
        <v>135</v>
      </c>
      <c r="E276" s="135">
        <f t="shared" si="17"/>
        <v>26109</v>
      </c>
      <c r="F276" s="105">
        <f t="shared" si="17"/>
        <v>27959</v>
      </c>
      <c r="G276" s="105">
        <v>25453</v>
      </c>
      <c r="H276" s="135">
        <f>H283</f>
        <v>25453.1</v>
      </c>
      <c r="I276" s="126">
        <f t="shared" si="15"/>
        <v>100.00039288099633</v>
      </c>
      <c r="J276" s="25">
        <f t="shared" si="16"/>
        <v>97.48783944233789</v>
      </c>
    </row>
    <row r="277" spans="1:10" ht="12.75" customHeight="1">
      <c r="A277" s="21"/>
      <c r="B277" s="60"/>
      <c r="C277" s="57"/>
      <c r="D277" s="195" t="s">
        <v>138</v>
      </c>
      <c r="E277" s="135">
        <f>E285</f>
        <v>627591</v>
      </c>
      <c r="F277" s="105">
        <f>F285</f>
        <v>805462</v>
      </c>
      <c r="G277" s="105">
        <f>G285</f>
        <v>843906</v>
      </c>
      <c r="H277" s="135">
        <f>H285</f>
        <v>732557</v>
      </c>
      <c r="I277" s="126">
        <f t="shared" si="15"/>
        <v>86.80552099404436</v>
      </c>
      <c r="J277" s="25">
        <f t="shared" si="16"/>
        <v>116.72522391175144</v>
      </c>
    </row>
    <row r="278" spans="1:10" ht="12.75" customHeight="1">
      <c r="A278" s="21"/>
      <c r="B278" s="31"/>
      <c r="C278" s="19"/>
      <c r="D278" s="38" t="s">
        <v>169</v>
      </c>
      <c r="E278" s="262">
        <f>E279+E280</f>
        <v>1065463</v>
      </c>
      <c r="F278" s="263">
        <f>F279+F280</f>
        <v>964656</v>
      </c>
      <c r="G278" s="263">
        <f>G279+G280</f>
        <v>983567</v>
      </c>
      <c r="H278" s="262">
        <f>H279+H280</f>
        <v>983420.57</v>
      </c>
      <c r="I278" s="284">
        <f t="shared" si="15"/>
        <v>99.98511235126838</v>
      </c>
      <c r="J278" s="285">
        <f t="shared" si="16"/>
        <v>92.29983303033517</v>
      </c>
    </row>
    <row r="279" spans="1:10" ht="12.75" customHeight="1">
      <c r="A279" s="21"/>
      <c r="B279" s="31"/>
      <c r="C279" s="19"/>
      <c r="D279" s="102" t="s">
        <v>136</v>
      </c>
      <c r="E279" s="112">
        <v>0</v>
      </c>
      <c r="F279" s="251">
        <v>0</v>
      </c>
      <c r="G279" s="251">
        <v>0</v>
      </c>
      <c r="H279" s="112">
        <v>0</v>
      </c>
      <c r="I279" s="127">
        <v>0</v>
      </c>
      <c r="J279" s="50">
        <v>0</v>
      </c>
    </row>
    <row r="280" spans="1:10" ht="12.75" customHeight="1">
      <c r="A280" s="21"/>
      <c r="B280" s="31"/>
      <c r="C280" s="19"/>
      <c r="D280" s="102" t="s">
        <v>132</v>
      </c>
      <c r="E280" s="112">
        <f>SUM(E281:E283)</f>
        <v>1065463</v>
      </c>
      <c r="F280" s="251">
        <f>SUM(F281:F283)</f>
        <v>964656</v>
      </c>
      <c r="G280" s="251">
        <f>SUM(G281:G283)</f>
        <v>983567</v>
      </c>
      <c r="H280" s="112">
        <f>SUM(H281:H283)</f>
        <v>983420.57</v>
      </c>
      <c r="I280" s="127">
        <f aca="true" t="shared" si="18" ref="I280:I286">H280/G280*100</f>
        <v>99.98511235126838</v>
      </c>
      <c r="J280" s="50">
        <f aca="true" t="shared" si="19" ref="J280:J285">H280/E280*100</f>
        <v>92.29983303033517</v>
      </c>
    </row>
    <row r="281" spans="1:10" ht="12.75" customHeight="1">
      <c r="A281" s="21"/>
      <c r="B281" s="31"/>
      <c r="C281" s="19"/>
      <c r="D281" s="288" t="s">
        <v>134</v>
      </c>
      <c r="E281" s="289">
        <v>991576</v>
      </c>
      <c r="F281" s="290">
        <v>892080</v>
      </c>
      <c r="G281" s="290">
        <v>852952</v>
      </c>
      <c r="H281" s="289">
        <v>852806.25</v>
      </c>
      <c r="I281" s="291">
        <f t="shared" si="18"/>
        <v>99.98291228580271</v>
      </c>
      <c r="J281" s="292">
        <f t="shared" si="19"/>
        <v>86.0051322339387</v>
      </c>
    </row>
    <row r="282" spans="1:10" ht="12.75" customHeight="1">
      <c r="A282" s="21"/>
      <c r="B282" s="31"/>
      <c r="C282" s="19"/>
      <c r="D282" s="288" t="s">
        <v>137</v>
      </c>
      <c r="E282" s="289">
        <v>47778</v>
      </c>
      <c r="F282" s="290">
        <v>44617</v>
      </c>
      <c r="G282" s="290">
        <v>105162</v>
      </c>
      <c r="H282" s="289">
        <v>105161.22</v>
      </c>
      <c r="I282" s="291">
        <f t="shared" si="18"/>
        <v>99.999258287214</v>
      </c>
      <c r="J282" s="292">
        <f t="shared" si="19"/>
        <v>220.10385533090542</v>
      </c>
    </row>
    <row r="283" spans="1:10" ht="12.75" customHeight="1">
      <c r="A283" s="21"/>
      <c r="B283" s="31"/>
      <c r="C283" s="19"/>
      <c r="D283" s="288" t="s">
        <v>135</v>
      </c>
      <c r="E283" s="289">
        <v>26109</v>
      </c>
      <c r="F283" s="290">
        <v>27959</v>
      </c>
      <c r="G283" s="290">
        <v>25453</v>
      </c>
      <c r="H283" s="289">
        <v>25453.1</v>
      </c>
      <c r="I283" s="291">
        <f t="shared" si="18"/>
        <v>100.00039288099633</v>
      </c>
      <c r="J283" s="292">
        <f t="shared" si="19"/>
        <v>97.48783944233789</v>
      </c>
    </row>
    <row r="284" spans="1:10" ht="12.75" customHeight="1">
      <c r="A284" s="21"/>
      <c r="B284" s="27"/>
      <c r="C284" s="22"/>
      <c r="D284" s="261" t="s">
        <v>144</v>
      </c>
      <c r="E284" s="262">
        <v>627591</v>
      </c>
      <c r="F284" s="262">
        <v>806462</v>
      </c>
      <c r="G284" s="262">
        <f>G285</f>
        <v>843906</v>
      </c>
      <c r="H284" s="262">
        <f>H285</f>
        <v>732557</v>
      </c>
      <c r="I284" s="284">
        <f t="shared" si="18"/>
        <v>86.80552099404436</v>
      </c>
      <c r="J284" s="285">
        <f t="shared" si="19"/>
        <v>116.72522391175144</v>
      </c>
    </row>
    <row r="285" spans="1:10" ht="12.75" customHeight="1">
      <c r="A285" s="21"/>
      <c r="B285" s="27"/>
      <c r="C285" s="22"/>
      <c r="D285" s="157" t="s">
        <v>138</v>
      </c>
      <c r="E285" s="242">
        <v>627591</v>
      </c>
      <c r="F285" s="242">
        <v>805462</v>
      </c>
      <c r="G285" s="242">
        <v>843906</v>
      </c>
      <c r="H285" s="242">
        <v>732557</v>
      </c>
      <c r="I285" s="310">
        <f t="shared" si="18"/>
        <v>86.80552099404436</v>
      </c>
      <c r="J285" s="299">
        <f t="shared" si="19"/>
        <v>116.72522391175144</v>
      </c>
    </row>
    <row r="286" spans="1:10" ht="12.75" customHeight="1">
      <c r="A286" s="17"/>
      <c r="B286" s="69">
        <v>80120</v>
      </c>
      <c r="C286" s="57"/>
      <c r="D286" s="58" t="s">
        <v>34</v>
      </c>
      <c r="E286" s="112">
        <f>E287+E288</f>
        <v>4179305.7499999995</v>
      </c>
      <c r="F286" s="59">
        <f>F288</f>
        <v>3615112</v>
      </c>
      <c r="G286" s="32">
        <f>G287+G288</f>
        <v>4003527</v>
      </c>
      <c r="H286" s="134">
        <f>H287+H288</f>
        <v>3984214.9499999997</v>
      </c>
      <c r="I286" s="127">
        <f t="shared" si="18"/>
        <v>99.51762408496307</v>
      </c>
      <c r="J286" s="50">
        <f aca="true" t="shared" si="20" ref="J286:J292">H286/E286*100</f>
        <v>95.33198067645566</v>
      </c>
    </row>
    <row r="287" spans="1:10" ht="12.75" customHeight="1">
      <c r="A287" s="17"/>
      <c r="B287" s="67"/>
      <c r="C287" s="57"/>
      <c r="D287" s="102" t="s">
        <v>136</v>
      </c>
      <c r="E287" s="112">
        <v>0</v>
      </c>
      <c r="F287" s="251">
        <v>0</v>
      </c>
      <c r="G287" s="413">
        <v>63476</v>
      </c>
      <c r="H287" s="112">
        <v>63475.88</v>
      </c>
      <c r="I287" s="127">
        <v>0</v>
      </c>
      <c r="J287" s="50">
        <v>0</v>
      </c>
    </row>
    <row r="288" spans="1:10" ht="12.75" customHeight="1">
      <c r="A288" s="17"/>
      <c r="B288" s="67"/>
      <c r="C288" s="57"/>
      <c r="D288" s="102" t="s">
        <v>132</v>
      </c>
      <c r="E288" s="112">
        <f>SUM(E289:E292)</f>
        <v>4179305.7499999995</v>
      </c>
      <c r="F288" s="251">
        <f>F289+F290+F291+F292</f>
        <v>3615112</v>
      </c>
      <c r="G288" s="413">
        <f>SUM(G289:G292)</f>
        <v>3940051</v>
      </c>
      <c r="H288" s="112">
        <f>SUM(H289:H292)</f>
        <v>3920739.07</v>
      </c>
      <c r="I288" s="127">
        <f>H288/G288*100</f>
        <v>99.50985583689145</v>
      </c>
      <c r="J288" s="50">
        <f t="shared" si="20"/>
        <v>93.81316669640646</v>
      </c>
    </row>
    <row r="289" spans="1:10" ht="12.75" customHeight="1">
      <c r="A289" s="17"/>
      <c r="B289" s="67"/>
      <c r="C289" s="57"/>
      <c r="D289" s="195" t="s">
        <v>134</v>
      </c>
      <c r="E289" s="106">
        <f aca="true" t="shared" si="21" ref="E289:F291">E296+E302</f>
        <v>3256169.38</v>
      </c>
      <c r="F289" s="13">
        <f t="shared" si="21"/>
        <v>2952305</v>
      </c>
      <c r="G289" s="12">
        <f>G302+G296</f>
        <v>3135627</v>
      </c>
      <c r="H289" s="106">
        <f>H296+H302</f>
        <v>3135571.4</v>
      </c>
      <c r="I289" s="126">
        <f>H289/G289*100</f>
        <v>99.99822682991312</v>
      </c>
      <c r="J289" s="25">
        <f t="shared" si="20"/>
        <v>96.29632350390814</v>
      </c>
    </row>
    <row r="290" spans="1:10" ht="12.75" customHeight="1">
      <c r="A290" s="17"/>
      <c r="B290" s="67"/>
      <c r="C290" s="57"/>
      <c r="D290" s="195" t="s">
        <v>137</v>
      </c>
      <c r="E290" s="106">
        <f t="shared" si="21"/>
        <v>640405.3</v>
      </c>
      <c r="F290" s="13">
        <f t="shared" si="21"/>
        <v>417862</v>
      </c>
      <c r="G290" s="12">
        <f>G303+G297</f>
        <v>569218</v>
      </c>
      <c r="H290" s="106">
        <f>H297+H303</f>
        <v>569216.8200000001</v>
      </c>
      <c r="I290" s="126">
        <f>H290/G290*100</f>
        <v>99.99979269805243</v>
      </c>
      <c r="J290" s="25">
        <f t="shared" si="20"/>
        <v>88.88383965591791</v>
      </c>
    </row>
    <row r="291" spans="1:10" ht="12.75" customHeight="1">
      <c r="A291" s="17"/>
      <c r="B291" s="67"/>
      <c r="C291" s="57"/>
      <c r="D291" s="195" t="s">
        <v>135</v>
      </c>
      <c r="E291" s="106">
        <f t="shared" si="21"/>
        <v>12222.07</v>
      </c>
      <c r="F291" s="13">
        <f t="shared" si="21"/>
        <v>9078</v>
      </c>
      <c r="G291" s="12">
        <f>G304+G298</f>
        <v>17867</v>
      </c>
      <c r="H291" s="106">
        <f>H298+H304</f>
        <v>17866.85</v>
      </c>
      <c r="I291" s="126">
        <f>H291/G291*100</f>
        <v>99.99916046342419</v>
      </c>
      <c r="J291" s="25">
        <f t="shared" si="20"/>
        <v>146.1851388512748</v>
      </c>
    </row>
    <row r="292" spans="1:10" ht="12.75" customHeight="1">
      <c r="A292" s="17"/>
      <c r="B292" s="67"/>
      <c r="C292" s="57"/>
      <c r="D292" s="195" t="s">
        <v>138</v>
      </c>
      <c r="E292" s="106">
        <f>E306+E308</f>
        <v>270509</v>
      </c>
      <c r="F292" s="13">
        <f>F308</f>
        <v>235867</v>
      </c>
      <c r="G292" s="12">
        <f>G308+G306</f>
        <v>217339</v>
      </c>
      <c r="H292" s="106">
        <f>H306+H308</f>
        <v>198084</v>
      </c>
      <c r="I292" s="126">
        <f>H292/G292*100</f>
        <v>91.14056842076204</v>
      </c>
      <c r="J292" s="25">
        <f t="shared" si="20"/>
        <v>73.22639912165585</v>
      </c>
    </row>
    <row r="293" spans="1:10" ht="12.75" customHeight="1">
      <c r="A293" s="20"/>
      <c r="B293" s="21"/>
      <c r="C293" s="35"/>
      <c r="D293" s="261" t="s">
        <v>124</v>
      </c>
      <c r="E293" s="262">
        <f>E294+E295</f>
        <v>1330688.72</v>
      </c>
      <c r="F293" s="263">
        <f>F294+F295</f>
        <v>936811</v>
      </c>
      <c r="G293" s="263">
        <f>G294+G295</f>
        <v>1268917</v>
      </c>
      <c r="H293" s="262">
        <f>H294+H295</f>
        <v>1268917</v>
      </c>
      <c r="I293" s="284">
        <f aca="true" t="shared" si="22" ref="I293:I298">H293/G293*100</f>
        <v>100</v>
      </c>
      <c r="J293" s="285">
        <f>H293/E293*100</f>
        <v>95.35791360732358</v>
      </c>
    </row>
    <row r="294" spans="1:10" ht="12.75" customHeight="1">
      <c r="A294" s="20"/>
      <c r="B294" s="21"/>
      <c r="C294" s="35"/>
      <c r="D294" s="58" t="s">
        <v>136</v>
      </c>
      <c r="E294" s="134">
        <v>0</v>
      </c>
      <c r="F294" s="59">
        <v>0</v>
      </c>
      <c r="G294" s="59">
        <v>63476</v>
      </c>
      <c r="H294" s="134">
        <v>63475.88</v>
      </c>
      <c r="I294" s="396">
        <v>0</v>
      </c>
      <c r="J294" s="395">
        <v>0</v>
      </c>
    </row>
    <row r="295" spans="1:10" ht="12.75" customHeight="1">
      <c r="A295" s="20"/>
      <c r="B295" s="21"/>
      <c r="C295" s="35"/>
      <c r="D295" s="156" t="s">
        <v>132</v>
      </c>
      <c r="E295" s="168">
        <f>SUM(E296:E298)</f>
        <v>1330688.72</v>
      </c>
      <c r="F295" s="266">
        <f>F296+F297+F298</f>
        <v>936811</v>
      </c>
      <c r="G295" s="266">
        <f>SUM(G296:G298)</f>
        <v>1205441</v>
      </c>
      <c r="H295" s="168">
        <f>SUM(H296:H298)</f>
        <v>1205441.12</v>
      </c>
      <c r="I295" s="286">
        <f t="shared" si="22"/>
        <v>100.000009954863</v>
      </c>
      <c r="J295" s="287">
        <f>H295/E295*100</f>
        <v>90.58776120083141</v>
      </c>
    </row>
    <row r="296" spans="1:10" ht="12.75" customHeight="1">
      <c r="A296" s="20"/>
      <c r="B296" s="21"/>
      <c r="C296" s="35"/>
      <c r="D296" s="288" t="s">
        <v>134</v>
      </c>
      <c r="E296" s="289">
        <v>1140279.27</v>
      </c>
      <c r="F296" s="290">
        <v>816272</v>
      </c>
      <c r="G296" s="290">
        <v>1028546</v>
      </c>
      <c r="H296" s="289">
        <v>1028546.9</v>
      </c>
      <c r="I296" s="291">
        <f t="shared" si="22"/>
        <v>100.00008750216325</v>
      </c>
      <c r="J296" s="292">
        <f>H296/E296*100</f>
        <v>90.2013153321642</v>
      </c>
    </row>
    <row r="297" spans="1:10" ht="12.75" customHeight="1">
      <c r="A297" s="20"/>
      <c r="B297" s="21"/>
      <c r="C297" s="35"/>
      <c r="D297" s="288" t="s">
        <v>137</v>
      </c>
      <c r="E297" s="289">
        <v>187409.45</v>
      </c>
      <c r="F297" s="290">
        <v>117539</v>
      </c>
      <c r="G297" s="290">
        <v>163981</v>
      </c>
      <c r="H297" s="289">
        <v>163980.37</v>
      </c>
      <c r="I297" s="291">
        <f t="shared" si="22"/>
        <v>99.99961580914862</v>
      </c>
      <c r="J297" s="292">
        <f>H297/E297*100</f>
        <v>87.49845325302432</v>
      </c>
    </row>
    <row r="298" spans="1:10" ht="12.75" customHeight="1">
      <c r="A298" s="20"/>
      <c r="B298" s="21"/>
      <c r="C298" s="35"/>
      <c r="D298" s="288" t="s">
        <v>135</v>
      </c>
      <c r="E298" s="289">
        <v>3000</v>
      </c>
      <c r="F298" s="290">
        <v>3000</v>
      </c>
      <c r="G298" s="290">
        <v>12914</v>
      </c>
      <c r="H298" s="289">
        <v>12913.85</v>
      </c>
      <c r="I298" s="291">
        <f t="shared" si="22"/>
        <v>99.99883846987765</v>
      </c>
      <c r="J298" s="292">
        <f>H298/E298*100</f>
        <v>430.4616666666667</v>
      </c>
    </row>
    <row r="299" spans="1:10" ht="12.75" customHeight="1">
      <c r="A299" s="34"/>
      <c r="B299" s="36"/>
      <c r="C299" s="240"/>
      <c r="D299" s="261" t="s">
        <v>80</v>
      </c>
      <c r="E299" s="262">
        <f>E300+E301</f>
        <v>2578108.03</v>
      </c>
      <c r="F299" s="263">
        <f>F301</f>
        <v>2442434</v>
      </c>
      <c r="G299" s="263">
        <f>G301</f>
        <v>2517271</v>
      </c>
      <c r="H299" s="262">
        <f>H301</f>
        <v>2517213.95</v>
      </c>
      <c r="I299" s="284">
        <f>H299/G299*100</f>
        <v>99.99773365680534</v>
      </c>
      <c r="J299" s="285">
        <f aca="true" t="shared" si="23" ref="J299:J305">H299/E299*100</f>
        <v>97.6380322588732</v>
      </c>
    </row>
    <row r="300" spans="1:10" ht="12.75" customHeight="1">
      <c r="A300" s="34"/>
      <c r="B300" s="36"/>
      <c r="C300" s="35"/>
      <c r="D300" s="58" t="s">
        <v>136</v>
      </c>
      <c r="E300" s="134">
        <v>0</v>
      </c>
      <c r="F300" s="59">
        <v>0</v>
      </c>
      <c r="G300" s="59">
        <v>0</v>
      </c>
      <c r="H300" s="134">
        <v>0</v>
      </c>
      <c r="I300" s="396">
        <v>0</v>
      </c>
      <c r="J300" s="395">
        <v>0</v>
      </c>
    </row>
    <row r="301" spans="1:10" ht="12.75" customHeight="1">
      <c r="A301" s="34"/>
      <c r="B301" s="36"/>
      <c r="C301" s="35"/>
      <c r="D301" s="156" t="s">
        <v>132</v>
      </c>
      <c r="E301" s="168">
        <f>SUM(E302:E304)</f>
        <v>2578108.03</v>
      </c>
      <c r="F301" s="266">
        <f>F302+F303+F304</f>
        <v>2442434</v>
      </c>
      <c r="G301" s="266">
        <f>SUM(G302:G304)</f>
        <v>2517271</v>
      </c>
      <c r="H301" s="168">
        <f>SUM(H302:H304)</f>
        <v>2517213.95</v>
      </c>
      <c r="I301" s="286">
        <f>H301/G301*100</f>
        <v>99.99773365680534</v>
      </c>
      <c r="J301" s="287">
        <f t="shared" si="23"/>
        <v>97.6380322588732</v>
      </c>
    </row>
    <row r="302" spans="1:10" ht="12.75" customHeight="1">
      <c r="A302" s="34"/>
      <c r="B302" s="36"/>
      <c r="C302" s="35"/>
      <c r="D302" s="288" t="s">
        <v>134</v>
      </c>
      <c r="E302" s="289">
        <v>2115890.11</v>
      </c>
      <c r="F302" s="290">
        <v>2136033</v>
      </c>
      <c r="G302" s="290">
        <v>2107081</v>
      </c>
      <c r="H302" s="289">
        <v>2107024.5</v>
      </c>
      <c r="I302" s="291">
        <f>H302/G302*100</f>
        <v>99.99731856535178</v>
      </c>
      <c r="J302" s="292">
        <f t="shared" si="23"/>
        <v>99.5809985614045</v>
      </c>
    </row>
    <row r="303" spans="1:10" ht="12.75" customHeight="1">
      <c r="A303" s="34"/>
      <c r="B303" s="36"/>
      <c r="C303" s="35"/>
      <c r="D303" s="288" t="s">
        <v>137</v>
      </c>
      <c r="E303" s="289">
        <v>452995.85</v>
      </c>
      <c r="F303" s="290">
        <v>300323</v>
      </c>
      <c r="G303" s="290">
        <v>405237</v>
      </c>
      <c r="H303" s="289">
        <v>405236.45</v>
      </c>
      <c r="I303" s="291">
        <f>H303/G303*100</f>
        <v>99.99986427695399</v>
      </c>
      <c r="J303" s="292">
        <f t="shared" si="23"/>
        <v>89.45698950663676</v>
      </c>
    </row>
    <row r="304" spans="1:10" ht="12.75" customHeight="1">
      <c r="A304" s="34"/>
      <c r="B304" s="36"/>
      <c r="C304" s="35"/>
      <c r="D304" s="288" t="s">
        <v>135</v>
      </c>
      <c r="E304" s="289">
        <v>9222.07</v>
      </c>
      <c r="F304" s="290">
        <v>6078</v>
      </c>
      <c r="G304" s="290">
        <v>4953</v>
      </c>
      <c r="H304" s="289">
        <v>4953</v>
      </c>
      <c r="I304" s="291">
        <f>H304/G304*100</f>
        <v>100</v>
      </c>
      <c r="J304" s="292">
        <f t="shared" si="23"/>
        <v>53.708115423109994</v>
      </c>
    </row>
    <row r="305" spans="1:10" ht="12.75" customHeight="1">
      <c r="A305" s="34"/>
      <c r="B305" s="36"/>
      <c r="C305" s="35"/>
      <c r="D305" s="261" t="s">
        <v>35</v>
      </c>
      <c r="E305" s="262">
        <v>45309</v>
      </c>
      <c r="F305" s="263">
        <v>0</v>
      </c>
      <c r="G305" s="263">
        <v>0</v>
      </c>
      <c r="H305" s="262">
        <v>0</v>
      </c>
      <c r="I305" s="284">
        <v>0</v>
      </c>
      <c r="J305" s="420">
        <f t="shared" si="23"/>
        <v>0</v>
      </c>
    </row>
    <row r="306" spans="1:10" ht="12.75" customHeight="1">
      <c r="A306" s="20"/>
      <c r="B306" s="21"/>
      <c r="C306" s="22"/>
      <c r="D306" s="157" t="s">
        <v>138</v>
      </c>
      <c r="E306" s="242">
        <v>45309</v>
      </c>
      <c r="F306" s="268">
        <v>0</v>
      </c>
      <c r="G306" s="268">
        <v>0</v>
      </c>
      <c r="H306" s="242">
        <v>0</v>
      </c>
      <c r="I306" s="310">
        <v>0</v>
      </c>
      <c r="J306" s="299">
        <f>H306/E306*100</f>
        <v>0</v>
      </c>
    </row>
    <row r="307" spans="1:10" ht="12.75" customHeight="1">
      <c r="A307" s="34"/>
      <c r="B307" s="36"/>
      <c r="C307" s="35"/>
      <c r="D307" s="261" t="s">
        <v>125</v>
      </c>
      <c r="E307" s="262">
        <v>225200</v>
      </c>
      <c r="F307" s="263">
        <v>235867</v>
      </c>
      <c r="G307" s="263">
        <f>G308</f>
        <v>217339</v>
      </c>
      <c r="H307" s="262">
        <f>H308</f>
        <v>198084</v>
      </c>
      <c r="I307" s="284">
        <f aca="true" t="shared" si="24" ref="I307:I331">H307/G307*100</f>
        <v>91.14056842076204</v>
      </c>
      <c r="J307" s="285">
        <f>H307/E307*100</f>
        <v>87.95914742451154</v>
      </c>
    </row>
    <row r="308" spans="1:10" ht="12.75" customHeight="1">
      <c r="A308" s="8"/>
      <c r="B308" s="9"/>
      <c r="C308" s="22"/>
      <c r="D308" s="157" t="s">
        <v>138</v>
      </c>
      <c r="E308" s="242">
        <v>225200</v>
      </c>
      <c r="F308" s="268">
        <v>235867</v>
      </c>
      <c r="G308" s="268">
        <v>217339</v>
      </c>
      <c r="H308" s="242">
        <v>198084</v>
      </c>
      <c r="I308" s="310">
        <f t="shared" si="24"/>
        <v>91.14056842076204</v>
      </c>
      <c r="J308" s="299">
        <f>H308/E308*100</f>
        <v>87.95914742451154</v>
      </c>
    </row>
    <row r="309" spans="1:10" ht="12.75" customHeight="1">
      <c r="A309" s="80"/>
      <c r="B309" s="80"/>
      <c r="C309" s="80"/>
      <c r="D309" s="433"/>
      <c r="E309" s="336"/>
      <c r="F309" s="328"/>
      <c r="G309" s="328"/>
      <c r="H309" s="336"/>
      <c r="I309" s="434"/>
      <c r="J309" s="338"/>
    </row>
    <row r="310" spans="1:10" ht="12.75" customHeight="1">
      <c r="A310" s="80"/>
      <c r="B310" s="80"/>
      <c r="C310" s="80"/>
      <c r="D310" s="433"/>
      <c r="E310" s="336"/>
      <c r="F310" s="328"/>
      <c r="G310" s="328"/>
      <c r="H310" s="336"/>
      <c r="I310" s="434"/>
      <c r="J310" s="338"/>
    </row>
    <row r="311" spans="1:10" ht="12.75" customHeight="1">
      <c r="A311" s="80"/>
      <c r="B311" s="80"/>
      <c r="C311" s="80"/>
      <c r="D311" s="433"/>
      <c r="E311" s="336"/>
      <c r="F311" s="328"/>
      <c r="G311" s="328"/>
      <c r="H311" s="336"/>
      <c r="I311" s="434"/>
      <c r="J311" s="338"/>
    </row>
    <row r="312" spans="1:10" ht="12.75" customHeight="1">
      <c r="A312" s="80"/>
      <c r="B312" s="80"/>
      <c r="C312" s="80"/>
      <c r="D312" s="433"/>
      <c r="E312" s="336"/>
      <c r="F312" s="328"/>
      <c r="G312" s="328"/>
      <c r="H312" s="336"/>
      <c r="I312" s="434"/>
      <c r="J312" s="338"/>
    </row>
    <row r="313" spans="1:10" ht="12.75" customHeight="1">
      <c r="A313" s="80"/>
      <c r="B313" s="80"/>
      <c r="C313" s="80"/>
      <c r="D313" s="433"/>
      <c r="E313" s="336"/>
      <c r="F313" s="328"/>
      <c r="G313" s="328"/>
      <c r="H313" s="336"/>
      <c r="I313" s="434"/>
      <c r="J313" s="338"/>
    </row>
    <row r="314" spans="1:10" ht="12.75" customHeight="1">
      <c r="A314" s="80"/>
      <c r="B314" s="80"/>
      <c r="C314" s="80"/>
      <c r="D314" s="433"/>
      <c r="E314" s="336"/>
      <c r="F314" s="328"/>
      <c r="G314" s="328"/>
      <c r="H314" s="336"/>
      <c r="I314" s="434"/>
      <c r="J314" s="338"/>
    </row>
    <row r="315" spans="1:10" ht="12.75" customHeight="1">
      <c r="A315" s="80"/>
      <c r="B315" s="80"/>
      <c r="C315" s="80"/>
      <c r="D315" s="433"/>
      <c r="E315" s="336"/>
      <c r="F315" s="82" t="s">
        <v>176</v>
      </c>
      <c r="G315" s="328"/>
      <c r="H315" s="336"/>
      <c r="I315" s="434"/>
      <c r="J315" s="338"/>
    </row>
    <row r="316" spans="1:10" ht="12.75" customHeight="1">
      <c r="A316" s="84"/>
      <c r="B316" s="85"/>
      <c r="C316" s="84"/>
      <c r="D316" s="86"/>
      <c r="E316" s="89" t="s">
        <v>1</v>
      </c>
      <c r="F316" s="87" t="s">
        <v>62</v>
      </c>
      <c r="G316" s="88" t="s">
        <v>63</v>
      </c>
      <c r="H316" s="89" t="s">
        <v>1</v>
      </c>
      <c r="I316" s="43" t="s">
        <v>64</v>
      </c>
      <c r="J316" s="44"/>
    </row>
    <row r="317" spans="1:10" ht="12.75" customHeight="1">
      <c r="A317" s="90" t="s">
        <v>59</v>
      </c>
      <c r="B317" s="91" t="s">
        <v>60</v>
      </c>
      <c r="C317" s="90" t="s">
        <v>2</v>
      </c>
      <c r="D317" s="92" t="s">
        <v>61</v>
      </c>
      <c r="E317" s="95" t="s">
        <v>150</v>
      </c>
      <c r="F317" s="93" t="s">
        <v>65</v>
      </c>
      <c r="G317" s="94" t="s">
        <v>66</v>
      </c>
      <c r="H317" s="95" t="s">
        <v>155</v>
      </c>
      <c r="I317" s="45"/>
      <c r="J317" s="46"/>
    </row>
    <row r="318" spans="1:10" ht="12.75" customHeight="1">
      <c r="A318" s="96"/>
      <c r="B318" s="97"/>
      <c r="C318" s="96"/>
      <c r="D318" s="98"/>
      <c r="E318" s="101"/>
      <c r="F318" s="99" t="s">
        <v>154</v>
      </c>
      <c r="G318" s="100" t="s">
        <v>67</v>
      </c>
      <c r="H318" s="101"/>
      <c r="I318" s="49" t="s">
        <v>68</v>
      </c>
      <c r="J318" s="47" t="s">
        <v>69</v>
      </c>
    </row>
    <row r="319" spans="1:10" ht="12.75" customHeight="1">
      <c r="A319" s="373">
        <v>1</v>
      </c>
      <c r="B319" s="374">
        <v>2</v>
      </c>
      <c r="C319" s="374">
        <v>3</v>
      </c>
      <c r="D319" s="374">
        <v>4</v>
      </c>
      <c r="E319" s="375">
        <v>5</v>
      </c>
      <c r="F319" s="375">
        <v>6</v>
      </c>
      <c r="G319" s="375">
        <v>7</v>
      </c>
      <c r="H319" s="376">
        <v>8</v>
      </c>
      <c r="I319" s="377">
        <v>9</v>
      </c>
      <c r="J319" s="378">
        <v>10</v>
      </c>
    </row>
    <row r="320" spans="1:10" ht="12.75" customHeight="1">
      <c r="A320" s="26"/>
      <c r="B320" s="69">
        <v>80130</v>
      </c>
      <c r="C320" s="57"/>
      <c r="D320" s="58" t="s">
        <v>36</v>
      </c>
      <c r="E320" s="112">
        <f>E321+E322</f>
        <v>8953039.95</v>
      </c>
      <c r="F320" s="59">
        <f>F322</f>
        <v>8113664</v>
      </c>
      <c r="G320" s="59">
        <f>G321+G322</f>
        <v>9086664</v>
      </c>
      <c r="H320" s="134">
        <f>H321+H322</f>
        <v>9008219</v>
      </c>
      <c r="I320" s="127">
        <f t="shared" si="24"/>
        <v>99.13670187430724</v>
      </c>
      <c r="J320" s="50">
        <f>H320/E320*100</f>
        <v>100.61631636079096</v>
      </c>
    </row>
    <row r="321" spans="1:10" ht="12.75" customHeight="1">
      <c r="A321" s="18"/>
      <c r="B321" s="67"/>
      <c r="C321" s="57"/>
      <c r="D321" s="102" t="s">
        <v>136</v>
      </c>
      <c r="E321" s="112">
        <f>E338</f>
        <v>36077.11</v>
      </c>
      <c r="F321" s="251">
        <v>0</v>
      </c>
      <c r="G321" s="251">
        <f>G338</f>
        <v>0</v>
      </c>
      <c r="H321" s="112">
        <f>H338</f>
        <v>0</v>
      </c>
      <c r="I321" s="127">
        <v>0</v>
      </c>
      <c r="J321" s="50">
        <f aca="true" t="shared" si="25" ref="J321:J326">H321/E321*100</f>
        <v>0</v>
      </c>
    </row>
    <row r="322" spans="1:10" ht="12.75" customHeight="1">
      <c r="A322" s="18"/>
      <c r="B322" s="67"/>
      <c r="C322" s="57"/>
      <c r="D322" s="102" t="s">
        <v>132</v>
      </c>
      <c r="E322" s="112">
        <f>SUM(E323:E326)</f>
        <v>8916962.84</v>
      </c>
      <c r="F322" s="251">
        <f>SUM(F323:F326)</f>
        <v>8113664</v>
      </c>
      <c r="G322" s="251">
        <f>SUM(G323:G326)</f>
        <v>9086664</v>
      </c>
      <c r="H322" s="112">
        <f>SUM(H323:H326)</f>
        <v>9008219</v>
      </c>
      <c r="I322" s="127">
        <f t="shared" si="24"/>
        <v>99.13670187430724</v>
      </c>
      <c r="J322" s="50">
        <f t="shared" si="25"/>
        <v>101.02339957715918</v>
      </c>
    </row>
    <row r="323" spans="1:10" ht="12.75" customHeight="1">
      <c r="A323" s="18"/>
      <c r="B323" s="67"/>
      <c r="C323" s="57"/>
      <c r="D323" s="195" t="s">
        <v>134</v>
      </c>
      <c r="E323" s="167">
        <f aca="true" t="shared" si="26" ref="E323:F325">E329+E334+E340</f>
        <v>7533765.4399999995</v>
      </c>
      <c r="F323" s="105">
        <f t="shared" si="26"/>
        <v>6959572</v>
      </c>
      <c r="G323" s="105">
        <f aca="true" t="shared" si="27" ref="G323:H325">G329+G334+G340</f>
        <v>7718086</v>
      </c>
      <c r="H323" s="135">
        <f t="shared" si="27"/>
        <v>7712960.05</v>
      </c>
      <c r="I323" s="132">
        <f t="shared" si="24"/>
        <v>99.93358521788952</v>
      </c>
      <c r="J323" s="142">
        <f t="shared" si="25"/>
        <v>102.37855308115354</v>
      </c>
    </row>
    <row r="324" spans="1:10" ht="12.75" customHeight="1">
      <c r="A324" s="18"/>
      <c r="B324" s="67"/>
      <c r="C324" s="57"/>
      <c r="D324" s="195" t="s">
        <v>137</v>
      </c>
      <c r="E324" s="167">
        <f t="shared" si="26"/>
        <v>1216786.49</v>
      </c>
      <c r="F324" s="105">
        <f t="shared" si="26"/>
        <v>957205</v>
      </c>
      <c r="G324" s="105">
        <f t="shared" si="27"/>
        <v>1174211</v>
      </c>
      <c r="H324" s="135">
        <f t="shared" si="27"/>
        <v>1164806.31</v>
      </c>
      <c r="I324" s="132">
        <f t="shared" si="24"/>
        <v>99.19906303040936</v>
      </c>
      <c r="J324" s="142">
        <f t="shared" si="25"/>
        <v>95.72807715838462</v>
      </c>
    </row>
    <row r="325" spans="1:10" ht="12.75" customHeight="1">
      <c r="A325" s="18"/>
      <c r="B325" s="67"/>
      <c r="C325" s="57"/>
      <c r="D325" s="195" t="s">
        <v>135</v>
      </c>
      <c r="E325" s="135">
        <f t="shared" si="26"/>
        <v>28326.309999999998</v>
      </c>
      <c r="F325" s="105">
        <f t="shared" si="26"/>
        <v>14443</v>
      </c>
      <c r="G325" s="105">
        <f t="shared" si="27"/>
        <v>10611</v>
      </c>
      <c r="H325" s="135">
        <f t="shared" si="27"/>
        <v>10610.64</v>
      </c>
      <c r="I325" s="132">
        <f t="shared" si="24"/>
        <v>99.99660729431722</v>
      </c>
      <c r="J325" s="142">
        <f t="shared" si="25"/>
        <v>37.458602973701836</v>
      </c>
    </row>
    <row r="326" spans="1:10" ht="12.75" customHeight="1">
      <c r="A326" s="18"/>
      <c r="B326" s="67"/>
      <c r="C326" s="57"/>
      <c r="D326" s="195" t="s">
        <v>138</v>
      </c>
      <c r="E326" s="135">
        <f>E344+E346+E348</f>
        <v>138084.6</v>
      </c>
      <c r="F326" s="105">
        <f>F344+F346+F348</f>
        <v>182444</v>
      </c>
      <c r="G326" s="105">
        <f>G344+G346+G348</f>
        <v>183756</v>
      </c>
      <c r="H326" s="135">
        <f>H344+H346+H348</f>
        <v>119842</v>
      </c>
      <c r="I326" s="132">
        <v>0</v>
      </c>
      <c r="J326" s="142">
        <f t="shared" si="25"/>
        <v>86.7888236631746</v>
      </c>
    </row>
    <row r="327" spans="1:10" ht="12.75" customHeight="1">
      <c r="A327" s="18"/>
      <c r="B327" s="67"/>
      <c r="C327" s="35"/>
      <c r="D327" s="261" t="s">
        <v>126</v>
      </c>
      <c r="E327" s="262">
        <f>E328</f>
        <v>1766510.35</v>
      </c>
      <c r="F327" s="263">
        <f>F328</f>
        <v>1569676</v>
      </c>
      <c r="G327" s="263">
        <f>G328</f>
        <v>1872323</v>
      </c>
      <c r="H327" s="262">
        <f>H328</f>
        <v>1872323</v>
      </c>
      <c r="I327" s="284">
        <f t="shared" si="24"/>
        <v>100</v>
      </c>
      <c r="J327" s="285">
        <f aca="true" t="shared" si="28" ref="J327:J342">H327/E327*100</f>
        <v>105.98992527838855</v>
      </c>
    </row>
    <row r="328" spans="1:10" ht="12.75" customHeight="1">
      <c r="A328" s="18"/>
      <c r="B328" s="67"/>
      <c r="C328" s="35"/>
      <c r="D328" s="156" t="s">
        <v>132</v>
      </c>
      <c r="E328" s="168">
        <f>SUM(E329:E331)</f>
        <v>1766510.35</v>
      </c>
      <c r="F328" s="266">
        <f>F329+F330+F331</f>
        <v>1569676</v>
      </c>
      <c r="G328" s="266">
        <f>SUM(G329:G331)</f>
        <v>1872323</v>
      </c>
      <c r="H328" s="168">
        <f>SUM(H329:H331)</f>
        <v>1872323</v>
      </c>
      <c r="I328" s="286">
        <f t="shared" si="24"/>
        <v>100</v>
      </c>
      <c r="J328" s="287">
        <f t="shared" si="28"/>
        <v>105.98992527838855</v>
      </c>
    </row>
    <row r="329" spans="1:10" ht="12.75" customHeight="1">
      <c r="A329" s="18"/>
      <c r="B329" s="67"/>
      <c r="C329" s="35"/>
      <c r="D329" s="288" t="s">
        <v>134</v>
      </c>
      <c r="E329" s="289">
        <v>1489011</v>
      </c>
      <c r="F329" s="290">
        <v>1377405</v>
      </c>
      <c r="G329" s="290">
        <v>1627567</v>
      </c>
      <c r="H329" s="289">
        <v>1627567.51</v>
      </c>
      <c r="I329" s="291">
        <f t="shared" si="24"/>
        <v>100.00003133511555</v>
      </c>
      <c r="J329" s="292">
        <f t="shared" si="28"/>
        <v>109.30527108261792</v>
      </c>
    </row>
    <row r="330" spans="1:10" ht="12.75" customHeight="1">
      <c r="A330" s="18"/>
      <c r="B330" s="67"/>
      <c r="C330" s="35"/>
      <c r="D330" s="288" t="s">
        <v>137</v>
      </c>
      <c r="E330" s="289">
        <v>259734.37</v>
      </c>
      <c r="F330" s="290">
        <v>188471</v>
      </c>
      <c r="G330" s="290">
        <v>240956</v>
      </c>
      <c r="H330" s="289">
        <v>240955.49</v>
      </c>
      <c r="I330" s="291">
        <f t="shared" si="24"/>
        <v>99.99978834309998</v>
      </c>
      <c r="J330" s="292">
        <f t="shared" si="28"/>
        <v>92.76996725539249</v>
      </c>
    </row>
    <row r="331" spans="1:10" ht="12.75" customHeight="1">
      <c r="A331" s="18"/>
      <c r="B331" s="67"/>
      <c r="C331" s="35"/>
      <c r="D331" s="288" t="s">
        <v>135</v>
      </c>
      <c r="E331" s="289">
        <v>17764.98</v>
      </c>
      <c r="F331" s="290">
        <v>3800</v>
      </c>
      <c r="G331" s="290">
        <v>3800</v>
      </c>
      <c r="H331" s="289">
        <v>3800</v>
      </c>
      <c r="I331" s="291">
        <f t="shared" si="24"/>
        <v>100</v>
      </c>
      <c r="J331" s="322">
        <f t="shared" si="28"/>
        <v>21.3903984130576</v>
      </c>
    </row>
    <row r="332" spans="1:10" ht="12.75" customHeight="1">
      <c r="A332" s="36"/>
      <c r="B332" s="36"/>
      <c r="C332" s="35"/>
      <c r="D332" s="261" t="s">
        <v>80</v>
      </c>
      <c r="E332" s="262">
        <f>E333</f>
        <v>502005</v>
      </c>
      <c r="F332" s="263">
        <f>F333</f>
        <v>365177</v>
      </c>
      <c r="G332" s="263">
        <f>G333</f>
        <v>440431</v>
      </c>
      <c r="H332" s="262">
        <f>H333</f>
        <v>440431</v>
      </c>
      <c r="I332" s="284">
        <f>H332/G332*100</f>
        <v>100</v>
      </c>
      <c r="J332" s="285">
        <f t="shared" si="28"/>
        <v>87.7343851156861</v>
      </c>
    </row>
    <row r="333" spans="1:10" ht="12.75" customHeight="1">
      <c r="A333" s="36"/>
      <c r="B333" s="36"/>
      <c r="C333" s="35"/>
      <c r="D333" s="156" t="s">
        <v>132</v>
      </c>
      <c r="E333" s="168">
        <f>E334+E335+E336</f>
        <v>502005</v>
      </c>
      <c r="F333" s="266">
        <f>F334+F335+F336</f>
        <v>365177</v>
      </c>
      <c r="G333" s="266">
        <f>SUM(G334:G336)</f>
        <v>440431</v>
      </c>
      <c r="H333" s="168">
        <f>SUM(H334:H336)</f>
        <v>440431</v>
      </c>
      <c r="I333" s="286">
        <f aca="true" t="shared" si="29" ref="I333:I342">H333/G333*100</f>
        <v>100</v>
      </c>
      <c r="J333" s="287">
        <f t="shared" si="28"/>
        <v>87.7343851156861</v>
      </c>
    </row>
    <row r="334" spans="1:10" ht="12.75" customHeight="1">
      <c r="A334" s="36"/>
      <c r="B334" s="36"/>
      <c r="C334" s="35"/>
      <c r="D334" s="288" t="s">
        <v>134</v>
      </c>
      <c r="E334" s="289">
        <v>403369.26</v>
      </c>
      <c r="F334" s="290">
        <v>289528</v>
      </c>
      <c r="G334" s="290">
        <v>367106</v>
      </c>
      <c r="H334" s="289">
        <v>367106</v>
      </c>
      <c r="I334" s="291">
        <f t="shared" si="29"/>
        <v>100</v>
      </c>
      <c r="J334" s="292">
        <f t="shared" si="28"/>
        <v>91.00990987761438</v>
      </c>
    </row>
    <row r="335" spans="1:10" ht="12.75" customHeight="1">
      <c r="A335" s="36"/>
      <c r="B335" s="36"/>
      <c r="C335" s="35"/>
      <c r="D335" s="288" t="s">
        <v>137</v>
      </c>
      <c r="E335" s="289">
        <v>97257.44</v>
      </c>
      <c r="F335" s="290">
        <v>74681</v>
      </c>
      <c r="G335" s="290">
        <v>72357</v>
      </c>
      <c r="H335" s="289">
        <v>72357</v>
      </c>
      <c r="I335" s="291">
        <f t="shared" si="29"/>
        <v>100</v>
      </c>
      <c r="J335" s="292">
        <f t="shared" si="28"/>
        <v>74.39739314544985</v>
      </c>
    </row>
    <row r="336" spans="1:10" ht="12.75" customHeight="1">
      <c r="A336" s="36"/>
      <c r="B336" s="36"/>
      <c r="C336" s="35"/>
      <c r="D336" s="288" t="s">
        <v>135</v>
      </c>
      <c r="E336" s="289">
        <v>1378.3</v>
      </c>
      <c r="F336" s="290">
        <v>968</v>
      </c>
      <c r="G336" s="290">
        <v>968</v>
      </c>
      <c r="H336" s="289">
        <v>968</v>
      </c>
      <c r="I336" s="291">
        <f t="shared" si="29"/>
        <v>100</v>
      </c>
      <c r="J336" s="292">
        <f t="shared" si="28"/>
        <v>70.23144453312051</v>
      </c>
    </row>
    <row r="337" spans="1:10" ht="12.75" customHeight="1">
      <c r="A337" s="36"/>
      <c r="B337" s="36"/>
      <c r="C337" s="35"/>
      <c r="D337" s="261" t="s">
        <v>145</v>
      </c>
      <c r="E337" s="262">
        <f>E338+E339</f>
        <v>6546440</v>
      </c>
      <c r="F337" s="263">
        <f>F339</f>
        <v>5996367</v>
      </c>
      <c r="G337" s="263">
        <f>G338+G339</f>
        <v>6590154</v>
      </c>
      <c r="H337" s="262">
        <f>H338+H339</f>
        <v>6575623</v>
      </c>
      <c r="I337" s="284">
        <f t="shared" si="29"/>
        <v>99.77950439397925</v>
      </c>
      <c r="J337" s="285">
        <f t="shared" si="28"/>
        <v>100.44578427358992</v>
      </c>
    </row>
    <row r="338" spans="1:10" ht="12.75" customHeight="1">
      <c r="A338" s="36"/>
      <c r="B338" s="36"/>
      <c r="C338" s="35"/>
      <c r="D338" s="156" t="s">
        <v>136</v>
      </c>
      <c r="E338" s="168">
        <v>36077.11</v>
      </c>
      <c r="F338" s="266">
        <v>0</v>
      </c>
      <c r="G338" s="266">
        <v>0</v>
      </c>
      <c r="H338" s="168">
        <v>0</v>
      </c>
      <c r="I338" s="286">
        <v>0</v>
      </c>
      <c r="J338" s="287">
        <f t="shared" si="28"/>
        <v>0</v>
      </c>
    </row>
    <row r="339" spans="1:10" ht="12.75" customHeight="1">
      <c r="A339" s="36"/>
      <c r="B339" s="36"/>
      <c r="C339" s="35"/>
      <c r="D339" s="156" t="s">
        <v>132</v>
      </c>
      <c r="E339" s="168">
        <f>SUM(E340:E342)</f>
        <v>6510362.89</v>
      </c>
      <c r="F339" s="266">
        <f>F340+F341+F342</f>
        <v>5996367</v>
      </c>
      <c r="G339" s="266">
        <f>SUM(G340:G342)</f>
        <v>6590154</v>
      </c>
      <c r="H339" s="168">
        <f>SUM(H340:H342)</f>
        <v>6575623</v>
      </c>
      <c r="I339" s="286">
        <f t="shared" si="29"/>
        <v>99.77950439397925</v>
      </c>
      <c r="J339" s="287">
        <f t="shared" si="28"/>
        <v>101.00240356954973</v>
      </c>
    </row>
    <row r="340" spans="1:10" ht="12.75" customHeight="1">
      <c r="A340" s="36"/>
      <c r="B340" s="36"/>
      <c r="C340" s="35"/>
      <c r="D340" s="288" t="s">
        <v>134</v>
      </c>
      <c r="E340" s="289">
        <v>5641385.18</v>
      </c>
      <c r="F340" s="290">
        <v>5292639</v>
      </c>
      <c r="G340" s="290">
        <v>5723413</v>
      </c>
      <c r="H340" s="289">
        <v>5718286.54</v>
      </c>
      <c r="I340" s="291">
        <f t="shared" si="29"/>
        <v>99.91043001789318</v>
      </c>
      <c r="J340" s="292">
        <f t="shared" si="28"/>
        <v>101.3631644985461</v>
      </c>
    </row>
    <row r="341" spans="1:10" ht="12.75" customHeight="1">
      <c r="A341" s="36"/>
      <c r="B341" s="36"/>
      <c r="C341" s="35"/>
      <c r="D341" s="288" t="s">
        <v>137</v>
      </c>
      <c r="E341" s="289">
        <v>859794.68</v>
      </c>
      <c r="F341" s="290">
        <v>694053</v>
      </c>
      <c r="G341" s="290">
        <v>860898</v>
      </c>
      <c r="H341" s="289">
        <v>851493.82</v>
      </c>
      <c r="I341" s="291">
        <f>H341/G341*100</f>
        <v>98.9076313337933</v>
      </c>
      <c r="J341" s="292">
        <f>H341/E341*100</f>
        <v>99.03455322612602</v>
      </c>
    </row>
    <row r="342" spans="1:10" ht="12.75" customHeight="1">
      <c r="A342" s="36"/>
      <c r="B342" s="36"/>
      <c r="C342" s="35"/>
      <c r="D342" s="288" t="s">
        <v>135</v>
      </c>
      <c r="E342" s="289">
        <v>9183.03</v>
      </c>
      <c r="F342" s="290">
        <v>9675</v>
      </c>
      <c r="G342" s="290">
        <v>5843</v>
      </c>
      <c r="H342" s="289">
        <v>5842.64</v>
      </c>
      <c r="I342" s="291">
        <f t="shared" si="29"/>
        <v>99.99383878144789</v>
      </c>
      <c r="J342" s="292">
        <f t="shared" si="28"/>
        <v>63.62431572149932</v>
      </c>
    </row>
    <row r="343" spans="1:10" ht="12.75" customHeight="1">
      <c r="A343" s="21"/>
      <c r="B343" s="21"/>
      <c r="C343" s="35"/>
      <c r="D343" s="261" t="s">
        <v>104</v>
      </c>
      <c r="E343" s="262">
        <v>9265</v>
      </c>
      <c r="F343" s="263">
        <v>0</v>
      </c>
      <c r="G343" s="263">
        <v>0</v>
      </c>
      <c r="H343" s="262">
        <v>0</v>
      </c>
      <c r="I343" s="284">
        <v>0</v>
      </c>
      <c r="J343" s="285">
        <f aca="true" t="shared" si="30" ref="J343:J348">H343/E343*100</f>
        <v>0</v>
      </c>
    </row>
    <row r="344" spans="1:10" ht="12.75" customHeight="1">
      <c r="A344" s="21"/>
      <c r="B344" s="21"/>
      <c r="C344" s="22"/>
      <c r="D344" s="157" t="s">
        <v>138</v>
      </c>
      <c r="E344" s="242">
        <v>9265</v>
      </c>
      <c r="F344" s="268">
        <v>0</v>
      </c>
      <c r="G344" s="268">
        <v>0</v>
      </c>
      <c r="H344" s="242">
        <v>0</v>
      </c>
      <c r="I344" s="310">
        <v>0</v>
      </c>
      <c r="J344" s="299">
        <f t="shared" si="30"/>
        <v>0</v>
      </c>
    </row>
    <row r="345" spans="1:10" ht="12.75" customHeight="1">
      <c r="A345" s="36"/>
      <c r="B345" s="36"/>
      <c r="C345" s="35"/>
      <c r="D345" s="261" t="s">
        <v>146</v>
      </c>
      <c r="E345" s="262">
        <v>36842</v>
      </c>
      <c r="F345" s="263">
        <v>48916</v>
      </c>
      <c r="G345" s="263">
        <f>G346</f>
        <v>49268</v>
      </c>
      <c r="H345" s="262">
        <f>H346</f>
        <v>41280</v>
      </c>
      <c r="I345" s="284">
        <f>H345/G345*100</f>
        <v>83.78663635625558</v>
      </c>
      <c r="J345" s="285">
        <f t="shared" si="30"/>
        <v>112.04603441724119</v>
      </c>
    </row>
    <row r="346" spans="1:10" ht="12.75" customHeight="1">
      <c r="A346" s="36"/>
      <c r="B346" s="36"/>
      <c r="C346" s="22"/>
      <c r="D346" s="157" t="s">
        <v>138</v>
      </c>
      <c r="E346" s="242">
        <v>36842</v>
      </c>
      <c r="F346" s="268">
        <v>48916</v>
      </c>
      <c r="G346" s="268">
        <v>49268</v>
      </c>
      <c r="H346" s="242">
        <v>41280</v>
      </c>
      <c r="I346" s="310">
        <f>H346/G346*100</f>
        <v>83.78663635625558</v>
      </c>
      <c r="J346" s="299">
        <f t="shared" si="30"/>
        <v>112.04603441724119</v>
      </c>
    </row>
    <row r="347" spans="1:10" ht="12.75" customHeight="1">
      <c r="A347" s="36"/>
      <c r="B347" s="36"/>
      <c r="C347" s="35"/>
      <c r="D347" s="261" t="s">
        <v>131</v>
      </c>
      <c r="E347" s="262">
        <v>91977.6</v>
      </c>
      <c r="F347" s="263">
        <v>133528</v>
      </c>
      <c r="G347" s="263">
        <f>G348</f>
        <v>134488</v>
      </c>
      <c r="H347" s="262">
        <f>H348</f>
        <v>78562</v>
      </c>
      <c r="I347" s="284">
        <f>H347/G347*100</f>
        <v>58.41562072452561</v>
      </c>
      <c r="J347" s="285">
        <f t="shared" si="30"/>
        <v>85.41427477994642</v>
      </c>
    </row>
    <row r="348" spans="1:10" ht="12.75" customHeight="1">
      <c r="A348" s="36"/>
      <c r="B348" s="243"/>
      <c r="C348" s="22"/>
      <c r="D348" s="157" t="s">
        <v>138</v>
      </c>
      <c r="E348" s="242">
        <v>91977.6</v>
      </c>
      <c r="F348" s="268">
        <v>133528</v>
      </c>
      <c r="G348" s="268">
        <v>134488</v>
      </c>
      <c r="H348" s="242">
        <v>78562</v>
      </c>
      <c r="I348" s="310">
        <f>H348/G348*100</f>
        <v>58.41562072452561</v>
      </c>
      <c r="J348" s="299">
        <f t="shared" si="30"/>
        <v>85.41427477994642</v>
      </c>
    </row>
    <row r="349" spans="1:10" ht="12.75" customHeight="1">
      <c r="A349" s="36"/>
      <c r="B349" s="60">
        <v>80134</v>
      </c>
      <c r="C349" s="57"/>
      <c r="D349" s="58" t="s">
        <v>166</v>
      </c>
      <c r="E349" s="134">
        <v>0</v>
      </c>
      <c r="F349" s="59">
        <v>0</v>
      </c>
      <c r="G349" s="59">
        <f>G351</f>
        <v>14685</v>
      </c>
      <c r="H349" s="134">
        <f>H351</f>
        <v>14685</v>
      </c>
      <c r="I349" s="286">
        <f aca="true" t="shared" si="31" ref="I349:I354">H349/G349*100</f>
        <v>100</v>
      </c>
      <c r="J349" s="395">
        <v>0</v>
      </c>
    </row>
    <row r="350" spans="1:10" ht="12.75" customHeight="1">
      <c r="A350" s="36"/>
      <c r="B350" s="37"/>
      <c r="C350" s="22"/>
      <c r="D350" s="38" t="s">
        <v>169</v>
      </c>
      <c r="E350" s="262">
        <v>0</v>
      </c>
      <c r="F350" s="263">
        <v>0</v>
      </c>
      <c r="G350" s="263">
        <f>G351</f>
        <v>14685</v>
      </c>
      <c r="H350" s="262">
        <f>H351</f>
        <v>14685</v>
      </c>
      <c r="I350" s="284">
        <f t="shared" si="31"/>
        <v>100</v>
      </c>
      <c r="J350" s="420">
        <v>0</v>
      </c>
    </row>
    <row r="351" spans="1:10" ht="12.75" customHeight="1">
      <c r="A351" s="36"/>
      <c r="B351" s="37"/>
      <c r="C351" s="22"/>
      <c r="D351" s="102" t="s">
        <v>132</v>
      </c>
      <c r="E351" s="242">
        <v>0</v>
      </c>
      <c r="F351" s="268">
        <v>0</v>
      </c>
      <c r="G351" s="268">
        <f>G352+G353+G354</f>
        <v>14685</v>
      </c>
      <c r="H351" s="242">
        <f>H352+H353+H354</f>
        <v>14685</v>
      </c>
      <c r="I351" s="310">
        <f t="shared" si="31"/>
        <v>100</v>
      </c>
      <c r="J351" s="292">
        <v>0</v>
      </c>
    </row>
    <row r="352" spans="1:10" ht="12.75" customHeight="1">
      <c r="A352" s="36"/>
      <c r="B352" s="37"/>
      <c r="C352" s="22"/>
      <c r="D352" s="195" t="s">
        <v>134</v>
      </c>
      <c r="E352" s="242">
        <v>0</v>
      </c>
      <c r="F352" s="268">
        <v>0</v>
      </c>
      <c r="G352" s="268">
        <v>13205</v>
      </c>
      <c r="H352" s="242">
        <v>13204.77</v>
      </c>
      <c r="I352" s="310">
        <f t="shared" si="31"/>
        <v>99.99825823551686</v>
      </c>
      <c r="J352" s="292">
        <v>0</v>
      </c>
    </row>
    <row r="353" spans="1:10" ht="12.75" customHeight="1">
      <c r="A353" s="36"/>
      <c r="B353" s="37"/>
      <c r="C353" s="22"/>
      <c r="D353" s="195" t="s">
        <v>137</v>
      </c>
      <c r="E353" s="242">
        <v>0</v>
      </c>
      <c r="F353" s="268">
        <v>0</v>
      </c>
      <c r="G353" s="268">
        <v>1076</v>
      </c>
      <c r="H353" s="242">
        <v>1076</v>
      </c>
      <c r="I353" s="310">
        <f t="shared" si="31"/>
        <v>100</v>
      </c>
      <c r="J353" s="292">
        <v>0</v>
      </c>
    </row>
    <row r="354" spans="1:10" ht="12.75" customHeight="1">
      <c r="A354" s="36"/>
      <c r="B354" s="37"/>
      <c r="C354" s="22"/>
      <c r="D354" s="195" t="s">
        <v>135</v>
      </c>
      <c r="E354" s="242">
        <v>0</v>
      </c>
      <c r="F354" s="268">
        <v>0</v>
      </c>
      <c r="G354" s="268">
        <v>404</v>
      </c>
      <c r="H354" s="242">
        <v>404.23</v>
      </c>
      <c r="I354" s="310">
        <f t="shared" si="31"/>
        <v>100.05693069306932</v>
      </c>
      <c r="J354" s="292">
        <v>0</v>
      </c>
    </row>
    <row r="355" spans="1:10" ht="12.75" customHeight="1">
      <c r="A355" s="21"/>
      <c r="B355" s="68">
        <v>80144</v>
      </c>
      <c r="C355" s="57"/>
      <c r="D355" s="58" t="s">
        <v>103</v>
      </c>
      <c r="E355" s="134">
        <f>E357</f>
        <v>542540</v>
      </c>
      <c r="F355" s="59">
        <v>562261</v>
      </c>
      <c r="G355" s="59">
        <f>G357</f>
        <v>580841</v>
      </c>
      <c r="H355" s="134">
        <f>H357</f>
        <v>580840.9</v>
      </c>
      <c r="I355" s="127">
        <f aca="true" t="shared" si="32" ref="I355:I360">H355/G355*100</f>
        <v>99.9999827835845</v>
      </c>
      <c r="J355" s="50">
        <f aca="true" t="shared" si="33" ref="J355:J361">H355/E355*100</f>
        <v>107.05955321266636</v>
      </c>
    </row>
    <row r="356" spans="1:10" ht="12.75" customHeight="1">
      <c r="A356" s="21"/>
      <c r="B356" s="27"/>
      <c r="C356" s="22"/>
      <c r="D356" s="38" t="s">
        <v>169</v>
      </c>
      <c r="E356" s="121">
        <f>E357</f>
        <v>542540</v>
      </c>
      <c r="F356" s="39">
        <v>562261</v>
      </c>
      <c r="G356" s="39">
        <f>G357</f>
        <v>580841</v>
      </c>
      <c r="H356" s="121">
        <f>H357</f>
        <v>580840.9</v>
      </c>
      <c r="I356" s="129">
        <f t="shared" si="32"/>
        <v>99.9999827835845</v>
      </c>
      <c r="J356" s="51">
        <f t="shared" si="33"/>
        <v>107.05955321266636</v>
      </c>
    </row>
    <row r="357" spans="1:10" ht="12.75" customHeight="1">
      <c r="A357" s="21"/>
      <c r="B357" s="27"/>
      <c r="C357" s="22"/>
      <c r="D357" s="102" t="s">
        <v>132</v>
      </c>
      <c r="E357" s="112">
        <f>SUM(E358:E360)</f>
        <v>542540</v>
      </c>
      <c r="F357" s="251">
        <f>F358+F359+F360</f>
        <v>562261</v>
      </c>
      <c r="G357" s="251">
        <f>SUM(G358:G360)</f>
        <v>580841</v>
      </c>
      <c r="H357" s="112">
        <f>SUM(H358:H360)</f>
        <v>580840.9</v>
      </c>
      <c r="I357" s="127">
        <f t="shared" si="32"/>
        <v>99.9999827835845</v>
      </c>
      <c r="J357" s="50">
        <f t="shared" si="33"/>
        <v>107.05955321266636</v>
      </c>
    </row>
    <row r="358" spans="1:10" ht="12.75" customHeight="1">
      <c r="A358" s="21"/>
      <c r="B358" s="27"/>
      <c r="C358" s="22"/>
      <c r="D358" s="195" t="s">
        <v>134</v>
      </c>
      <c r="E358" s="135">
        <v>472179.16</v>
      </c>
      <c r="F358" s="105">
        <v>512851</v>
      </c>
      <c r="G358" s="105">
        <v>505084</v>
      </c>
      <c r="H358" s="135">
        <v>505083.9</v>
      </c>
      <c r="I358" s="132">
        <f t="shared" si="32"/>
        <v>99.99998020131305</v>
      </c>
      <c r="J358" s="142">
        <f t="shared" si="33"/>
        <v>106.96869806791136</v>
      </c>
    </row>
    <row r="359" spans="1:10" ht="12.75" customHeight="1">
      <c r="A359" s="21"/>
      <c r="B359" s="27"/>
      <c r="C359" s="22"/>
      <c r="D359" s="195" t="s">
        <v>137</v>
      </c>
      <c r="E359" s="135">
        <v>57115.86</v>
      </c>
      <c r="F359" s="105">
        <v>34264</v>
      </c>
      <c r="G359" s="105">
        <v>62099</v>
      </c>
      <c r="H359" s="135">
        <v>62098.74</v>
      </c>
      <c r="I359" s="132">
        <f t="shared" si="32"/>
        <v>99.99958131370875</v>
      </c>
      <c r="J359" s="142">
        <f t="shared" si="33"/>
        <v>108.72416173020942</v>
      </c>
    </row>
    <row r="360" spans="1:10" ht="12.75" customHeight="1">
      <c r="A360" s="21"/>
      <c r="B360" s="27"/>
      <c r="C360" s="22"/>
      <c r="D360" s="195" t="s">
        <v>135</v>
      </c>
      <c r="E360" s="135">
        <v>13244.98</v>
      </c>
      <c r="F360" s="105">
        <v>15146</v>
      </c>
      <c r="G360" s="105">
        <v>13658</v>
      </c>
      <c r="H360" s="135">
        <v>13658.26</v>
      </c>
      <c r="I360" s="132">
        <f t="shared" si="32"/>
        <v>100.00190364621469</v>
      </c>
      <c r="J360" s="142">
        <f t="shared" si="33"/>
        <v>103.12027651230882</v>
      </c>
    </row>
    <row r="361" spans="1:10" ht="12.75" customHeight="1">
      <c r="A361" s="18"/>
      <c r="B361" s="68">
        <v>80146</v>
      </c>
      <c r="C361" s="57"/>
      <c r="D361" s="58" t="s">
        <v>91</v>
      </c>
      <c r="E361" s="134">
        <f>E366+E374+E383+E387+E370</f>
        <v>78477.47</v>
      </c>
      <c r="F361" s="59">
        <v>88677</v>
      </c>
      <c r="G361" s="59">
        <f>G362+G363</f>
        <v>67409</v>
      </c>
      <c r="H361" s="134">
        <f>H362+H363</f>
        <v>53657.05</v>
      </c>
      <c r="I361" s="127">
        <f>H361/G361*100</f>
        <v>79.5992374905428</v>
      </c>
      <c r="J361" s="50">
        <f t="shared" si="33"/>
        <v>68.37255329459525</v>
      </c>
    </row>
    <row r="362" spans="1:10" ht="12.75" customHeight="1">
      <c r="A362" s="18"/>
      <c r="B362" s="60"/>
      <c r="C362" s="57"/>
      <c r="D362" s="102" t="s">
        <v>136</v>
      </c>
      <c r="E362" s="112">
        <v>0</v>
      </c>
      <c r="F362" s="251">
        <v>0</v>
      </c>
      <c r="G362" s="251">
        <v>0</v>
      </c>
      <c r="H362" s="112">
        <v>0</v>
      </c>
      <c r="I362" s="127">
        <v>0</v>
      </c>
      <c r="J362" s="50">
        <v>0</v>
      </c>
    </row>
    <row r="363" spans="1:10" ht="12.75" customHeight="1">
      <c r="A363" s="18"/>
      <c r="B363" s="60"/>
      <c r="C363" s="57"/>
      <c r="D363" s="102" t="s">
        <v>132</v>
      </c>
      <c r="E363" s="112">
        <f>SUM(E364:E365)</f>
        <v>78477.47</v>
      </c>
      <c r="F363" s="251">
        <v>88677</v>
      </c>
      <c r="G363" s="251">
        <f>G364+G365</f>
        <v>67409</v>
      </c>
      <c r="H363" s="112">
        <f>H364+H365</f>
        <v>53657.05</v>
      </c>
      <c r="I363" s="127">
        <f>H363/G363*100</f>
        <v>79.5992374905428</v>
      </c>
      <c r="J363" s="50">
        <f>H363/E363*100</f>
        <v>68.37255329459525</v>
      </c>
    </row>
    <row r="364" spans="1:10" ht="12.75" customHeight="1">
      <c r="A364" s="18"/>
      <c r="B364" s="60"/>
      <c r="C364" s="57"/>
      <c r="D364" s="195" t="s">
        <v>134</v>
      </c>
      <c r="E364" s="135">
        <v>0</v>
      </c>
      <c r="F364" s="105">
        <v>0</v>
      </c>
      <c r="G364" s="105">
        <f>G368+G372+G376+G385+G389</f>
        <v>0</v>
      </c>
      <c r="H364" s="135">
        <f>H368+H372+H376+H385</f>
        <v>0</v>
      </c>
      <c r="I364" s="132">
        <v>0</v>
      </c>
      <c r="J364" s="142">
        <v>0</v>
      </c>
    </row>
    <row r="365" spans="1:10" ht="12.75" customHeight="1">
      <c r="A365" s="18"/>
      <c r="B365" s="60"/>
      <c r="C365" s="57"/>
      <c r="D365" s="195" t="s">
        <v>137</v>
      </c>
      <c r="E365" s="135">
        <f>E369+E377+E386+E390+E373</f>
        <v>78477.47</v>
      </c>
      <c r="F365" s="105">
        <f>F369+F373+F377+F386+F390</f>
        <v>88677</v>
      </c>
      <c r="G365" s="105">
        <f>G369+G373+G377+G386+G390</f>
        <v>67409</v>
      </c>
      <c r="H365" s="135">
        <f>H369+H373+H377+H386+H390</f>
        <v>53657.05</v>
      </c>
      <c r="I365" s="132">
        <f>H365/G365*100</f>
        <v>79.5992374905428</v>
      </c>
      <c r="J365" s="142">
        <f>H365/E365*100</f>
        <v>68.37255329459525</v>
      </c>
    </row>
    <row r="366" spans="1:10" ht="12.75" customHeight="1">
      <c r="A366" s="36"/>
      <c r="B366" s="37"/>
      <c r="C366" s="35"/>
      <c r="D366" s="38" t="s">
        <v>169</v>
      </c>
      <c r="E366" s="262">
        <v>17718</v>
      </c>
      <c r="F366" s="263">
        <v>17654</v>
      </c>
      <c r="G366" s="263">
        <f>G367</f>
        <v>17000</v>
      </c>
      <c r="H366" s="262">
        <f>H367</f>
        <v>17000</v>
      </c>
      <c r="I366" s="284">
        <f>H366/G366*100</f>
        <v>100</v>
      </c>
      <c r="J366" s="285">
        <f>H366/E366*100</f>
        <v>95.94762388531437</v>
      </c>
    </row>
    <row r="367" spans="1:10" ht="12.75" customHeight="1">
      <c r="A367" s="36"/>
      <c r="B367" s="37"/>
      <c r="C367" s="35"/>
      <c r="D367" s="156" t="s">
        <v>132</v>
      </c>
      <c r="E367" s="168">
        <v>17718</v>
      </c>
      <c r="F367" s="266">
        <v>17654</v>
      </c>
      <c r="G367" s="266">
        <f>G369</f>
        <v>17000</v>
      </c>
      <c r="H367" s="168">
        <f>H369</f>
        <v>17000</v>
      </c>
      <c r="I367" s="286">
        <f>H367/G367*100</f>
        <v>100</v>
      </c>
      <c r="J367" s="287">
        <f>H367/E367*100</f>
        <v>95.94762388531437</v>
      </c>
    </row>
    <row r="368" spans="1:10" ht="12.75" customHeight="1">
      <c r="A368" s="36"/>
      <c r="B368" s="37"/>
      <c r="C368" s="35"/>
      <c r="D368" s="288" t="s">
        <v>134</v>
      </c>
      <c r="E368" s="289">
        <v>0</v>
      </c>
      <c r="F368" s="290">
        <v>0</v>
      </c>
      <c r="G368" s="290">
        <v>0</v>
      </c>
      <c r="H368" s="289">
        <v>0</v>
      </c>
      <c r="I368" s="301">
        <v>0</v>
      </c>
      <c r="J368" s="302">
        <v>0</v>
      </c>
    </row>
    <row r="369" spans="1:10" ht="12.75" customHeight="1">
      <c r="A369" s="36"/>
      <c r="B369" s="37"/>
      <c r="C369" s="35"/>
      <c r="D369" s="288" t="s">
        <v>137</v>
      </c>
      <c r="E369" s="289">
        <v>17718</v>
      </c>
      <c r="F369" s="290">
        <v>17654</v>
      </c>
      <c r="G369" s="290">
        <v>17000</v>
      </c>
      <c r="H369" s="289">
        <v>17000</v>
      </c>
      <c r="I369" s="291">
        <f>H369/G369*100</f>
        <v>100</v>
      </c>
      <c r="J369" s="292">
        <f>H369/E369*100</f>
        <v>95.94762388531437</v>
      </c>
    </row>
    <row r="370" spans="1:10" ht="12.75" customHeight="1">
      <c r="A370" s="403"/>
      <c r="B370" s="404"/>
      <c r="C370" s="379"/>
      <c r="D370" s="261" t="s">
        <v>126</v>
      </c>
      <c r="E370" s="262">
        <v>7342.5</v>
      </c>
      <c r="F370" s="263">
        <v>13141</v>
      </c>
      <c r="G370" s="263">
        <f>G371</f>
        <v>4891</v>
      </c>
      <c r="H370" s="262">
        <f>H371</f>
        <v>4891</v>
      </c>
      <c r="I370" s="284">
        <f>H370/G370*100</f>
        <v>100</v>
      </c>
      <c r="J370" s="285">
        <f>H370/E370*100</f>
        <v>66.61218930881853</v>
      </c>
    </row>
    <row r="371" spans="1:10" ht="12.75" customHeight="1">
      <c r="A371" s="403"/>
      <c r="B371" s="404"/>
      <c r="C371" s="379"/>
      <c r="D371" s="156" t="s">
        <v>132</v>
      </c>
      <c r="E371" s="168">
        <f>SUM(E372:E373)</f>
        <v>7342.5</v>
      </c>
      <c r="F371" s="266">
        <v>13141</v>
      </c>
      <c r="G371" s="266">
        <f>G373</f>
        <v>4891</v>
      </c>
      <c r="H371" s="168">
        <f>H373</f>
        <v>4891</v>
      </c>
      <c r="I371" s="286">
        <f>H371/G371*100</f>
        <v>100</v>
      </c>
      <c r="J371" s="287">
        <f>H371/E371*100</f>
        <v>66.61218930881853</v>
      </c>
    </row>
    <row r="372" spans="1:10" ht="12.75" customHeight="1">
      <c r="A372" s="403"/>
      <c r="B372" s="404"/>
      <c r="C372" s="379"/>
      <c r="D372" s="288" t="s">
        <v>134</v>
      </c>
      <c r="E372" s="289">
        <v>0</v>
      </c>
      <c r="F372" s="290">
        <v>0</v>
      </c>
      <c r="G372" s="290">
        <v>0</v>
      </c>
      <c r="H372" s="289">
        <v>0</v>
      </c>
      <c r="I372" s="291">
        <v>0</v>
      </c>
      <c r="J372" s="292">
        <v>0</v>
      </c>
    </row>
    <row r="373" spans="1:10" ht="12.75" customHeight="1">
      <c r="A373" s="403"/>
      <c r="B373" s="404"/>
      <c r="C373" s="379"/>
      <c r="D373" s="288" t="s">
        <v>137</v>
      </c>
      <c r="E373" s="289">
        <v>7342.5</v>
      </c>
      <c r="F373" s="290">
        <v>13141</v>
      </c>
      <c r="G373" s="290">
        <v>4891</v>
      </c>
      <c r="H373" s="289">
        <v>4891</v>
      </c>
      <c r="I373" s="291">
        <f>H373/G373*100</f>
        <v>100</v>
      </c>
      <c r="J373" s="292">
        <f>H373/E373*100</f>
        <v>66.61218930881853</v>
      </c>
    </row>
    <row r="374" spans="1:10" ht="12.75" customHeight="1">
      <c r="A374" s="36"/>
      <c r="B374" s="37"/>
      <c r="C374" s="35"/>
      <c r="D374" s="261" t="s">
        <v>80</v>
      </c>
      <c r="E374" s="262">
        <v>14386.97</v>
      </c>
      <c r="F374" s="263">
        <v>13803</v>
      </c>
      <c r="G374" s="263">
        <f>G375</f>
        <v>13063</v>
      </c>
      <c r="H374" s="262">
        <f>H375</f>
        <v>13063.05</v>
      </c>
      <c r="I374" s="284">
        <f>H374/G374*100</f>
        <v>100.0003827604685</v>
      </c>
      <c r="J374" s="285">
        <f>H374/E374*100</f>
        <v>90.7977843840642</v>
      </c>
    </row>
    <row r="375" spans="1:10" ht="12.75" customHeight="1">
      <c r="A375" s="36"/>
      <c r="B375" s="37"/>
      <c r="C375" s="35"/>
      <c r="D375" s="156" t="s">
        <v>132</v>
      </c>
      <c r="E375" s="168">
        <f>SUM(E376:E377)</f>
        <v>14386.97</v>
      </c>
      <c r="F375" s="266">
        <v>13813</v>
      </c>
      <c r="G375" s="266">
        <f>SUM(G376:G377)</f>
        <v>13063</v>
      </c>
      <c r="H375" s="168">
        <f>SUM(H376:H377)</f>
        <v>13063.05</v>
      </c>
      <c r="I375" s="286">
        <f>H375/G375*100</f>
        <v>100.0003827604685</v>
      </c>
      <c r="J375" s="287">
        <f>H375/E375*100</f>
        <v>90.7977843840642</v>
      </c>
    </row>
    <row r="376" spans="1:10" ht="12.75" customHeight="1">
      <c r="A376" s="36"/>
      <c r="B376" s="37"/>
      <c r="C376" s="35"/>
      <c r="D376" s="288" t="s">
        <v>134</v>
      </c>
      <c r="E376" s="289">
        <v>0</v>
      </c>
      <c r="F376" s="290">
        <v>0</v>
      </c>
      <c r="G376" s="290">
        <v>0</v>
      </c>
      <c r="H376" s="289">
        <v>0</v>
      </c>
      <c r="I376" s="291">
        <v>0</v>
      </c>
      <c r="J376" s="292">
        <v>0</v>
      </c>
    </row>
    <row r="377" spans="1:10" ht="12.75" customHeight="1">
      <c r="A377" s="243"/>
      <c r="B377" s="240"/>
      <c r="C377" s="35"/>
      <c r="D377" s="288" t="s">
        <v>137</v>
      </c>
      <c r="E377" s="289">
        <v>14386.97</v>
      </c>
      <c r="F377" s="290">
        <v>13803</v>
      </c>
      <c r="G377" s="290">
        <v>13063</v>
      </c>
      <c r="H377" s="289">
        <v>13063.05</v>
      </c>
      <c r="I377" s="291">
        <f>H377/G377*100</f>
        <v>100.0003827604685</v>
      </c>
      <c r="J377" s="292">
        <f>H377/E377*100</f>
        <v>90.7977843840642</v>
      </c>
    </row>
    <row r="378" spans="1:10" ht="12.75" customHeight="1">
      <c r="A378" s="241"/>
      <c r="B378" s="241"/>
      <c r="C378" s="241"/>
      <c r="D378" s="327"/>
      <c r="E378" s="339"/>
      <c r="F378" s="82" t="s">
        <v>177</v>
      </c>
      <c r="G378" s="340"/>
      <c r="H378" s="339"/>
      <c r="I378" s="435"/>
      <c r="J378" s="342"/>
    </row>
    <row r="379" spans="1:10" ht="12.75" customHeight="1">
      <c r="A379" s="84"/>
      <c r="B379" s="85"/>
      <c r="C379" s="84"/>
      <c r="D379" s="86"/>
      <c r="E379" s="89" t="s">
        <v>1</v>
      </c>
      <c r="F379" s="87" t="s">
        <v>62</v>
      </c>
      <c r="G379" s="88" t="s">
        <v>63</v>
      </c>
      <c r="H379" s="89" t="s">
        <v>1</v>
      </c>
      <c r="I379" s="43" t="s">
        <v>64</v>
      </c>
      <c r="J379" s="44"/>
    </row>
    <row r="380" spans="1:10" ht="12.75" customHeight="1">
      <c r="A380" s="90" t="s">
        <v>59</v>
      </c>
      <c r="B380" s="91" t="s">
        <v>60</v>
      </c>
      <c r="C380" s="90" t="s">
        <v>2</v>
      </c>
      <c r="D380" s="92" t="s">
        <v>61</v>
      </c>
      <c r="E380" s="95" t="s">
        <v>150</v>
      </c>
      <c r="F380" s="93" t="s">
        <v>65</v>
      </c>
      <c r="G380" s="94" t="s">
        <v>66</v>
      </c>
      <c r="H380" s="95" t="s">
        <v>155</v>
      </c>
      <c r="I380" s="45"/>
      <c r="J380" s="46"/>
    </row>
    <row r="381" spans="1:10" ht="12.75" customHeight="1">
      <c r="A381" s="96"/>
      <c r="B381" s="97"/>
      <c r="C381" s="96"/>
      <c r="D381" s="98"/>
      <c r="E381" s="101"/>
      <c r="F381" s="99" t="s">
        <v>154</v>
      </c>
      <c r="G381" s="100" t="s">
        <v>67</v>
      </c>
      <c r="H381" s="101"/>
      <c r="I381" s="49" t="s">
        <v>68</v>
      </c>
      <c r="J381" s="47" t="s">
        <v>69</v>
      </c>
    </row>
    <row r="382" spans="1:10" ht="12.75" customHeight="1">
      <c r="A382" s="374">
        <v>1</v>
      </c>
      <c r="B382" s="374">
        <v>2</v>
      </c>
      <c r="C382" s="374">
        <v>3</v>
      </c>
      <c r="D382" s="374">
        <v>4</v>
      </c>
      <c r="E382" s="375">
        <v>5</v>
      </c>
      <c r="F382" s="375">
        <v>6</v>
      </c>
      <c r="G382" s="375">
        <v>7</v>
      </c>
      <c r="H382" s="376">
        <v>8</v>
      </c>
      <c r="I382" s="377">
        <v>9</v>
      </c>
      <c r="J382" s="378">
        <v>10</v>
      </c>
    </row>
    <row r="383" spans="1:10" ht="12.75" customHeight="1">
      <c r="A383" s="36"/>
      <c r="B383" s="449"/>
      <c r="C383" s="35"/>
      <c r="D383" s="261" t="s">
        <v>145</v>
      </c>
      <c r="E383" s="262">
        <v>39030</v>
      </c>
      <c r="F383" s="263">
        <v>30777</v>
      </c>
      <c r="G383" s="263">
        <f>G384</f>
        <v>18703</v>
      </c>
      <c r="H383" s="262">
        <f>H384</f>
        <v>18703</v>
      </c>
      <c r="I383" s="284">
        <f>H383/G383*100</f>
        <v>100</v>
      </c>
      <c r="J383" s="285">
        <f>H383/E383*100</f>
        <v>47.91954906482193</v>
      </c>
    </row>
    <row r="384" spans="1:10" ht="12.75" customHeight="1">
      <c r="A384" s="36"/>
      <c r="B384" s="36"/>
      <c r="C384" s="35"/>
      <c r="D384" s="156" t="s">
        <v>132</v>
      </c>
      <c r="E384" s="168">
        <f>SUM(E385:E386)</f>
        <v>39030</v>
      </c>
      <c r="F384" s="266">
        <v>30777</v>
      </c>
      <c r="G384" s="266">
        <f>G386</f>
        <v>18703</v>
      </c>
      <c r="H384" s="168">
        <f>H386</f>
        <v>18703</v>
      </c>
      <c r="I384" s="286">
        <f>H384/G384*100</f>
        <v>100</v>
      </c>
      <c r="J384" s="287">
        <f>H384/E384*100</f>
        <v>47.91954906482193</v>
      </c>
    </row>
    <row r="385" spans="1:10" ht="12.75" customHeight="1">
      <c r="A385" s="36"/>
      <c r="B385" s="36"/>
      <c r="C385" s="35"/>
      <c r="D385" s="288" t="s">
        <v>134</v>
      </c>
      <c r="E385" s="289">
        <v>0</v>
      </c>
      <c r="F385" s="290">
        <v>0</v>
      </c>
      <c r="G385" s="290">
        <v>0</v>
      </c>
      <c r="H385" s="289">
        <v>0</v>
      </c>
      <c r="I385" s="291">
        <v>0</v>
      </c>
      <c r="J385" s="292">
        <v>0</v>
      </c>
    </row>
    <row r="386" spans="1:10" ht="12.75" customHeight="1">
      <c r="A386" s="36"/>
      <c r="B386" s="36"/>
      <c r="C386" s="35"/>
      <c r="D386" s="288" t="s">
        <v>137</v>
      </c>
      <c r="E386" s="289">
        <v>39030</v>
      </c>
      <c r="F386" s="290">
        <v>30777</v>
      </c>
      <c r="G386" s="290">
        <v>18703</v>
      </c>
      <c r="H386" s="289">
        <v>18703</v>
      </c>
      <c r="I386" s="291">
        <f>H386/G386*100</f>
        <v>100</v>
      </c>
      <c r="J386" s="292">
        <f>H386/E386*100</f>
        <v>47.91954906482193</v>
      </c>
    </row>
    <row r="387" spans="1:10" ht="12.75" customHeight="1">
      <c r="A387" s="21"/>
      <c r="B387" s="21"/>
      <c r="C387" s="22"/>
      <c r="D387" s="261" t="s">
        <v>79</v>
      </c>
      <c r="E387" s="262">
        <v>0</v>
      </c>
      <c r="F387" s="263">
        <v>13302</v>
      </c>
      <c r="G387" s="263">
        <f>G388</f>
        <v>13752</v>
      </c>
      <c r="H387" s="262">
        <v>0</v>
      </c>
      <c r="I387" s="284">
        <v>0</v>
      </c>
      <c r="J387" s="285">
        <v>0</v>
      </c>
    </row>
    <row r="388" spans="1:10" ht="12.75" customHeight="1">
      <c r="A388" s="21"/>
      <c r="B388" s="21"/>
      <c r="C388" s="22"/>
      <c r="D388" s="156" t="s">
        <v>132</v>
      </c>
      <c r="E388" s="168">
        <v>0</v>
      </c>
      <c r="F388" s="266">
        <v>13302</v>
      </c>
      <c r="G388" s="266">
        <v>13752</v>
      </c>
      <c r="H388" s="168">
        <v>0</v>
      </c>
      <c r="I388" s="286">
        <v>0</v>
      </c>
      <c r="J388" s="287">
        <v>0</v>
      </c>
    </row>
    <row r="389" spans="1:10" ht="12.75" customHeight="1">
      <c r="A389" s="21"/>
      <c r="B389" s="21"/>
      <c r="C389" s="22"/>
      <c r="D389" s="288" t="s">
        <v>134</v>
      </c>
      <c r="E389" s="289">
        <v>0</v>
      </c>
      <c r="F389" s="290">
        <v>0</v>
      </c>
      <c r="G389" s="290">
        <v>0</v>
      </c>
      <c r="H389" s="289">
        <v>0</v>
      </c>
      <c r="I389" s="291">
        <v>0</v>
      </c>
      <c r="J389" s="292">
        <v>0</v>
      </c>
    </row>
    <row r="390" spans="1:10" ht="12.75" customHeight="1">
      <c r="A390" s="21"/>
      <c r="B390" s="9"/>
      <c r="C390" s="22"/>
      <c r="D390" s="288" t="s">
        <v>137</v>
      </c>
      <c r="E390" s="289">
        <v>0</v>
      </c>
      <c r="F390" s="290">
        <v>13302</v>
      </c>
      <c r="G390" s="290">
        <v>13752</v>
      </c>
      <c r="H390" s="289">
        <v>0</v>
      </c>
      <c r="I390" s="291">
        <v>0</v>
      </c>
      <c r="J390" s="292">
        <v>0</v>
      </c>
    </row>
    <row r="391" spans="1:10" ht="12.75" customHeight="1">
      <c r="A391" s="18"/>
      <c r="B391" s="60">
        <v>80195</v>
      </c>
      <c r="C391" s="57"/>
      <c r="D391" s="58" t="s">
        <v>20</v>
      </c>
      <c r="E391" s="134">
        <f>E392+E393</f>
        <v>91763.6</v>
      </c>
      <c r="F391" s="59">
        <f>F393</f>
        <v>492317</v>
      </c>
      <c r="G391" s="32">
        <f>G392+G393</f>
        <v>108619</v>
      </c>
      <c r="H391" s="134">
        <f>H392+H393</f>
        <v>97880.2</v>
      </c>
      <c r="I391" s="127">
        <f>H391/G391*100</f>
        <v>90.11333192167116</v>
      </c>
      <c r="J391" s="50">
        <f>H391/E391*100</f>
        <v>106.66560597012322</v>
      </c>
    </row>
    <row r="392" spans="1:10" ht="12.75" customHeight="1">
      <c r="A392" s="18"/>
      <c r="B392" s="60"/>
      <c r="C392" s="57"/>
      <c r="D392" s="102" t="s">
        <v>136</v>
      </c>
      <c r="E392" s="112">
        <v>0</v>
      </c>
      <c r="F392" s="251">
        <v>0</v>
      </c>
      <c r="G392" s="413">
        <v>0</v>
      </c>
      <c r="H392" s="112">
        <v>0</v>
      </c>
      <c r="I392" s="127">
        <v>0</v>
      </c>
      <c r="J392" s="50">
        <v>0</v>
      </c>
    </row>
    <row r="393" spans="1:10" ht="12.75" customHeight="1">
      <c r="A393" s="18"/>
      <c r="B393" s="60"/>
      <c r="C393" s="57"/>
      <c r="D393" s="102" t="s">
        <v>132</v>
      </c>
      <c r="E393" s="112">
        <f>SUM(E394:E396)</f>
        <v>91763.6</v>
      </c>
      <c r="F393" s="251">
        <f>F395</f>
        <v>492317</v>
      </c>
      <c r="G393" s="413">
        <f>SUM(G394:G396)</f>
        <v>108619</v>
      </c>
      <c r="H393" s="112">
        <f>SUM(H394:H396)</f>
        <v>97880.2</v>
      </c>
      <c r="I393" s="127">
        <f>H393/G393*100</f>
        <v>90.11333192167116</v>
      </c>
      <c r="J393" s="50">
        <f>H393/E393*100</f>
        <v>106.66560597012322</v>
      </c>
    </row>
    <row r="394" spans="1:10" ht="12.75" customHeight="1">
      <c r="A394" s="18"/>
      <c r="B394" s="60"/>
      <c r="C394" s="57"/>
      <c r="D394" s="195" t="s">
        <v>134</v>
      </c>
      <c r="E394" s="135">
        <f>E420</f>
        <v>2400</v>
      </c>
      <c r="F394" s="105">
        <v>0</v>
      </c>
      <c r="G394" s="158">
        <v>4000</v>
      </c>
      <c r="H394" s="135">
        <f>H420</f>
        <v>4000</v>
      </c>
      <c r="I394" s="132">
        <v>100</v>
      </c>
      <c r="J394" s="142">
        <v>0</v>
      </c>
    </row>
    <row r="395" spans="1:10" ht="12.75" customHeight="1">
      <c r="A395" s="18"/>
      <c r="B395" s="60"/>
      <c r="C395" s="57"/>
      <c r="D395" s="195" t="s">
        <v>137</v>
      </c>
      <c r="E395" s="135">
        <f>E400+E405+E410+E416+E421</f>
        <v>89363.6</v>
      </c>
      <c r="F395" s="105">
        <f>F400+F405+F410+F416+F421</f>
        <v>492317</v>
      </c>
      <c r="G395" s="158">
        <f>G400+G405+G410+G416+G421</f>
        <v>104619</v>
      </c>
      <c r="H395" s="135">
        <f>H400+H405+H410+H416+H421</f>
        <v>93880.2</v>
      </c>
      <c r="I395" s="132">
        <f>H395/G395*100</f>
        <v>89.73532532331603</v>
      </c>
      <c r="J395" s="142">
        <f>H395/E395*100</f>
        <v>105.0541831349677</v>
      </c>
    </row>
    <row r="396" spans="1:10" ht="12.75" customHeight="1">
      <c r="A396" s="18"/>
      <c r="B396" s="60"/>
      <c r="C396" s="57"/>
      <c r="D396" s="195" t="s">
        <v>135</v>
      </c>
      <c r="E396" s="135">
        <v>0</v>
      </c>
      <c r="F396" s="105">
        <v>0</v>
      </c>
      <c r="G396" s="158">
        <v>0</v>
      </c>
      <c r="H396" s="135">
        <v>0</v>
      </c>
      <c r="I396" s="132">
        <v>0</v>
      </c>
      <c r="J396" s="142">
        <v>0</v>
      </c>
    </row>
    <row r="397" spans="1:10" ht="12.75" customHeight="1">
      <c r="A397" s="36"/>
      <c r="B397" s="37"/>
      <c r="C397" s="35"/>
      <c r="D397" s="38" t="s">
        <v>169</v>
      </c>
      <c r="E397" s="262">
        <v>4848</v>
      </c>
      <c r="F397" s="263">
        <v>4848</v>
      </c>
      <c r="G397" s="263">
        <f>G398</f>
        <v>4848</v>
      </c>
      <c r="H397" s="262">
        <f>H398</f>
        <v>4848</v>
      </c>
      <c r="I397" s="284">
        <f>H397/G397*100</f>
        <v>100</v>
      </c>
      <c r="J397" s="285">
        <f>H397/E397*100</f>
        <v>100</v>
      </c>
    </row>
    <row r="398" spans="1:10" ht="12.75" customHeight="1">
      <c r="A398" s="36"/>
      <c r="B398" s="37"/>
      <c r="C398" s="35"/>
      <c r="D398" s="156" t="s">
        <v>132</v>
      </c>
      <c r="E398" s="168">
        <v>4848</v>
      </c>
      <c r="F398" s="266">
        <v>4848</v>
      </c>
      <c r="G398" s="266">
        <f>G400</f>
        <v>4848</v>
      </c>
      <c r="H398" s="168">
        <f>H400</f>
        <v>4848</v>
      </c>
      <c r="I398" s="286">
        <f>H398/G398*100</f>
        <v>100</v>
      </c>
      <c r="J398" s="287">
        <f>H398/E398*100</f>
        <v>100</v>
      </c>
    </row>
    <row r="399" spans="1:10" ht="12.75" customHeight="1">
      <c r="A399" s="36"/>
      <c r="B399" s="37"/>
      <c r="C399" s="35"/>
      <c r="D399" s="288" t="s">
        <v>134</v>
      </c>
      <c r="E399" s="289">
        <v>0</v>
      </c>
      <c r="F399" s="290">
        <v>0</v>
      </c>
      <c r="G399" s="290">
        <v>0</v>
      </c>
      <c r="H399" s="289">
        <v>0</v>
      </c>
      <c r="I399" s="291">
        <v>0</v>
      </c>
      <c r="J399" s="292">
        <v>0</v>
      </c>
    </row>
    <row r="400" spans="1:10" ht="12.75" customHeight="1">
      <c r="A400" s="36"/>
      <c r="B400" s="37"/>
      <c r="C400" s="35"/>
      <c r="D400" s="288" t="s">
        <v>137</v>
      </c>
      <c r="E400" s="289">
        <v>4848</v>
      </c>
      <c r="F400" s="290">
        <v>4848</v>
      </c>
      <c r="G400" s="290">
        <v>4848</v>
      </c>
      <c r="H400" s="289">
        <v>4848</v>
      </c>
      <c r="I400" s="291">
        <f aca="true" t="shared" si="34" ref="I400:I414">H400/G400*100</f>
        <v>100</v>
      </c>
      <c r="J400" s="292">
        <f aca="true" t="shared" si="35" ref="J400:J416">H400/E400*100</f>
        <v>100</v>
      </c>
    </row>
    <row r="401" spans="1:10" ht="12.75" customHeight="1">
      <c r="A401" s="36"/>
      <c r="B401" s="37"/>
      <c r="C401" s="35"/>
      <c r="D401" s="288" t="s">
        <v>135</v>
      </c>
      <c r="E401" s="289">
        <v>0</v>
      </c>
      <c r="F401" s="290">
        <v>0</v>
      </c>
      <c r="G401" s="290">
        <v>0</v>
      </c>
      <c r="H401" s="289">
        <v>0</v>
      </c>
      <c r="I401" s="291">
        <v>0</v>
      </c>
      <c r="J401" s="292">
        <v>0</v>
      </c>
    </row>
    <row r="402" spans="1:10" ht="12.75" customHeight="1">
      <c r="A402" s="21"/>
      <c r="B402" s="27"/>
      <c r="C402" s="6"/>
      <c r="D402" s="261" t="s">
        <v>126</v>
      </c>
      <c r="E402" s="293">
        <v>20926</v>
      </c>
      <c r="F402" s="294">
        <v>22272</v>
      </c>
      <c r="G402" s="294">
        <f>G403</f>
        <v>22272</v>
      </c>
      <c r="H402" s="293">
        <f>H403</f>
        <v>22272</v>
      </c>
      <c r="I402" s="284">
        <f t="shared" si="34"/>
        <v>100</v>
      </c>
      <c r="J402" s="285">
        <f t="shared" si="35"/>
        <v>106.43218962056771</v>
      </c>
    </row>
    <row r="403" spans="1:10" ht="12.75" customHeight="1">
      <c r="A403" s="21"/>
      <c r="B403" s="27"/>
      <c r="C403" s="6"/>
      <c r="D403" s="156" t="s">
        <v>132</v>
      </c>
      <c r="E403" s="295">
        <v>20926</v>
      </c>
      <c r="F403" s="296">
        <v>22272</v>
      </c>
      <c r="G403" s="296">
        <f>G405</f>
        <v>22272</v>
      </c>
      <c r="H403" s="295">
        <f>H405</f>
        <v>22272</v>
      </c>
      <c r="I403" s="286">
        <f t="shared" si="34"/>
        <v>100</v>
      </c>
      <c r="J403" s="287">
        <f t="shared" si="35"/>
        <v>106.43218962056771</v>
      </c>
    </row>
    <row r="404" spans="1:10" ht="12.75" customHeight="1">
      <c r="A404" s="21"/>
      <c r="B404" s="27"/>
      <c r="C404" s="6"/>
      <c r="D404" s="288" t="s">
        <v>134</v>
      </c>
      <c r="E404" s="297">
        <v>0</v>
      </c>
      <c r="F404" s="298">
        <v>0</v>
      </c>
      <c r="G404" s="298">
        <v>0</v>
      </c>
      <c r="H404" s="297">
        <v>0</v>
      </c>
      <c r="I404" s="291">
        <v>0</v>
      </c>
      <c r="J404" s="292">
        <v>0</v>
      </c>
    </row>
    <row r="405" spans="1:10" ht="12.75" customHeight="1">
      <c r="A405" s="21"/>
      <c r="B405" s="27"/>
      <c r="C405" s="6"/>
      <c r="D405" s="288" t="s">
        <v>137</v>
      </c>
      <c r="E405" s="297">
        <v>20926</v>
      </c>
      <c r="F405" s="298">
        <v>22272</v>
      </c>
      <c r="G405" s="298">
        <v>22272</v>
      </c>
      <c r="H405" s="297">
        <v>22272</v>
      </c>
      <c r="I405" s="291">
        <f t="shared" si="34"/>
        <v>100</v>
      </c>
      <c r="J405" s="292">
        <f t="shared" si="35"/>
        <v>106.43218962056771</v>
      </c>
    </row>
    <row r="406" spans="1:10" ht="12.75" customHeight="1">
      <c r="A406" s="21"/>
      <c r="B406" s="27"/>
      <c r="C406" s="6"/>
      <c r="D406" s="288" t="s">
        <v>135</v>
      </c>
      <c r="E406" s="297">
        <v>0</v>
      </c>
      <c r="F406" s="298">
        <v>0</v>
      </c>
      <c r="G406" s="298">
        <v>0</v>
      </c>
      <c r="H406" s="297">
        <v>0</v>
      </c>
      <c r="I406" s="291">
        <v>0</v>
      </c>
      <c r="J406" s="292">
        <v>0</v>
      </c>
    </row>
    <row r="407" spans="1:10" ht="12.75" customHeight="1">
      <c r="A407" s="36"/>
      <c r="B407" s="37"/>
      <c r="C407" s="35"/>
      <c r="D407" s="261" t="s">
        <v>86</v>
      </c>
      <c r="E407" s="262">
        <v>26014</v>
      </c>
      <c r="F407" s="263">
        <v>23536</v>
      </c>
      <c r="G407" s="263">
        <f>G408</f>
        <v>26228</v>
      </c>
      <c r="H407" s="262">
        <f>H408</f>
        <v>26228</v>
      </c>
      <c r="I407" s="284">
        <f t="shared" si="34"/>
        <v>100</v>
      </c>
      <c r="J407" s="285">
        <f t="shared" si="35"/>
        <v>100.82263396632582</v>
      </c>
    </row>
    <row r="408" spans="1:10" ht="12.75" customHeight="1">
      <c r="A408" s="36"/>
      <c r="B408" s="37"/>
      <c r="C408" s="35"/>
      <c r="D408" s="156" t="s">
        <v>132</v>
      </c>
      <c r="E408" s="168">
        <v>26014</v>
      </c>
      <c r="F408" s="266">
        <v>23536</v>
      </c>
      <c r="G408" s="266">
        <f>G410</f>
        <v>26228</v>
      </c>
      <c r="H408" s="168">
        <f>H410</f>
        <v>26228</v>
      </c>
      <c r="I408" s="286">
        <f t="shared" si="34"/>
        <v>100</v>
      </c>
      <c r="J408" s="287">
        <f t="shared" si="35"/>
        <v>100.82263396632582</v>
      </c>
    </row>
    <row r="409" spans="1:10" ht="12.75" customHeight="1">
      <c r="A409" s="36"/>
      <c r="B409" s="37"/>
      <c r="C409" s="35"/>
      <c r="D409" s="288" t="s">
        <v>134</v>
      </c>
      <c r="E409" s="289">
        <v>0</v>
      </c>
      <c r="F409" s="290">
        <v>0</v>
      </c>
      <c r="G409" s="290">
        <v>0</v>
      </c>
      <c r="H409" s="289">
        <v>0</v>
      </c>
      <c r="I409" s="291">
        <v>0</v>
      </c>
      <c r="J409" s="292">
        <v>0</v>
      </c>
    </row>
    <row r="410" spans="1:10" ht="12.75" customHeight="1">
      <c r="A410" s="36"/>
      <c r="B410" s="37"/>
      <c r="C410" s="35"/>
      <c r="D410" s="288" t="s">
        <v>137</v>
      </c>
      <c r="E410" s="289">
        <v>26014</v>
      </c>
      <c r="F410" s="290">
        <v>23536</v>
      </c>
      <c r="G410" s="290">
        <v>26228</v>
      </c>
      <c r="H410" s="289">
        <v>26228</v>
      </c>
      <c r="I410" s="291">
        <f t="shared" si="34"/>
        <v>100</v>
      </c>
      <c r="J410" s="292">
        <f t="shared" si="35"/>
        <v>100.82263396632582</v>
      </c>
    </row>
    <row r="411" spans="1:10" ht="12.75" customHeight="1">
      <c r="A411" s="36"/>
      <c r="B411" s="37"/>
      <c r="C411" s="35"/>
      <c r="D411" s="288" t="s">
        <v>135</v>
      </c>
      <c r="E411" s="289">
        <v>0</v>
      </c>
      <c r="F411" s="290">
        <v>0</v>
      </c>
      <c r="G411" s="290">
        <v>0</v>
      </c>
      <c r="H411" s="289">
        <v>0</v>
      </c>
      <c r="I411" s="291">
        <v>0</v>
      </c>
      <c r="J411" s="292">
        <v>0</v>
      </c>
    </row>
    <row r="412" spans="1:10" ht="12.75" customHeight="1">
      <c r="A412" s="36"/>
      <c r="B412" s="37"/>
      <c r="C412" s="35"/>
      <c r="D412" s="261" t="s">
        <v>145</v>
      </c>
      <c r="E412" s="262">
        <v>36060</v>
      </c>
      <c r="F412" s="263">
        <v>36661</v>
      </c>
      <c r="G412" s="263">
        <f>G414</f>
        <v>39603</v>
      </c>
      <c r="H412" s="262">
        <f>H414</f>
        <v>39603</v>
      </c>
      <c r="I412" s="284">
        <f t="shared" si="34"/>
        <v>100</v>
      </c>
      <c r="J412" s="285">
        <f t="shared" si="35"/>
        <v>109.82529118136439</v>
      </c>
    </row>
    <row r="413" spans="1:10" ht="12.75" customHeight="1">
      <c r="A413" s="36"/>
      <c r="B413" s="37"/>
      <c r="C413" s="35"/>
      <c r="D413" s="156" t="s">
        <v>136</v>
      </c>
      <c r="E413" s="168">
        <v>0</v>
      </c>
      <c r="F413" s="266">
        <v>0</v>
      </c>
      <c r="G413" s="266">
        <v>0</v>
      </c>
      <c r="H413" s="168">
        <v>0</v>
      </c>
      <c r="I413" s="286">
        <v>0</v>
      </c>
      <c r="J413" s="287">
        <v>0</v>
      </c>
    </row>
    <row r="414" spans="1:10" ht="12.75" customHeight="1">
      <c r="A414" s="36"/>
      <c r="B414" s="37"/>
      <c r="C414" s="35"/>
      <c r="D414" s="156" t="s">
        <v>132</v>
      </c>
      <c r="E414" s="168">
        <v>36060</v>
      </c>
      <c r="F414" s="266">
        <v>36661</v>
      </c>
      <c r="G414" s="266">
        <f>G416</f>
        <v>39603</v>
      </c>
      <c r="H414" s="168">
        <f>H416</f>
        <v>39603</v>
      </c>
      <c r="I414" s="286">
        <f t="shared" si="34"/>
        <v>100</v>
      </c>
      <c r="J414" s="287">
        <f t="shared" si="35"/>
        <v>109.82529118136439</v>
      </c>
    </row>
    <row r="415" spans="1:10" ht="12.75" customHeight="1">
      <c r="A415" s="36"/>
      <c r="B415" s="37"/>
      <c r="C415" s="35"/>
      <c r="D415" s="288" t="s">
        <v>134</v>
      </c>
      <c r="E415" s="289">
        <v>0</v>
      </c>
      <c r="F415" s="290">
        <v>0</v>
      </c>
      <c r="G415" s="290">
        <v>0</v>
      </c>
      <c r="H415" s="289">
        <v>0</v>
      </c>
      <c r="I415" s="291">
        <v>0</v>
      </c>
      <c r="J415" s="292">
        <v>0</v>
      </c>
    </row>
    <row r="416" spans="1:10" ht="12.75" customHeight="1">
      <c r="A416" s="36"/>
      <c r="B416" s="37"/>
      <c r="C416" s="35"/>
      <c r="D416" s="288" t="s">
        <v>137</v>
      </c>
      <c r="E416" s="289">
        <v>36060</v>
      </c>
      <c r="F416" s="290">
        <v>36661</v>
      </c>
      <c r="G416" s="290">
        <v>39603</v>
      </c>
      <c r="H416" s="289">
        <v>39603</v>
      </c>
      <c r="I416" s="291">
        <f>H416/G416*100</f>
        <v>100</v>
      </c>
      <c r="J416" s="292">
        <f t="shared" si="35"/>
        <v>109.82529118136439</v>
      </c>
    </row>
    <row r="417" spans="1:10" ht="12.75" customHeight="1">
      <c r="A417" s="36"/>
      <c r="B417" s="37"/>
      <c r="C417" s="35"/>
      <c r="D417" s="288" t="s">
        <v>135</v>
      </c>
      <c r="E417" s="289">
        <v>0</v>
      </c>
      <c r="F417" s="290">
        <v>0</v>
      </c>
      <c r="G417" s="290">
        <v>0</v>
      </c>
      <c r="H417" s="289">
        <v>0</v>
      </c>
      <c r="I417" s="291">
        <v>0</v>
      </c>
      <c r="J417" s="292">
        <v>0</v>
      </c>
    </row>
    <row r="418" spans="1:10" ht="12.75" customHeight="1">
      <c r="A418" s="21"/>
      <c r="B418" s="27"/>
      <c r="C418" s="35"/>
      <c r="D418" s="261" t="s">
        <v>79</v>
      </c>
      <c r="E418" s="262">
        <f>E419</f>
        <v>3915.6</v>
      </c>
      <c r="F418" s="263">
        <v>405000</v>
      </c>
      <c r="G418" s="263">
        <f>G419</f>
        <v>15668</v>
      </c>
      <c r="H418" s="262">
        <f>H419</f>
        <v>4929.2</v>
      </c>
      <c r="I418" s="284">
        <f>H418/G418*100</f>
        <v>31.46030125095736</v>
      </c>
      <c r="J418" s="285">
        <f>H418/E418*100</f>
        <v>125.88619879456533</v>
      </c>
    </row>
    <row r="419" spans="1:10" ht="12.75" customHeight="1">
      <c r="A419" s="21"/>
      <c r="B419" s="27"/>
      <c r="C419" s="35"/>
      <c r="D419" s="156" t="s">
        <v>132</v>
      </c>
      <c r="E419" s="168">
        <f>E420+E421</f>
        <v>3915.6</v>
      </c>
      <c r="F419" s="266">
        <v>405000</v>
      </c>
      <c r="G419" s="266">
        <f>SUM(G420:G422)</f>
        <v>15668</v>
      </c>
      <c r="H419" s="168">
        <f>SUM(H420:H422)</f>
        <v>4929.2</v>
      </c>
      <c r="I419" s="286">
        <f>H419/G419*100</f>
        <v>31.46030125095736</v>
      </c>
      <c r="J419" s="287">
        <f>H419/E419*100</f>
        <v>125.88619879456533</v>
      </c>
    </row>
    <row r="420" spans="1:10" ht="12.75" customHeight="1">
      <c r="A420" s="21"/>
      <c r="B420" s="27"/>
      <c r="C420" s="35"/>
      <c r="D420" s="288" t="s">
        <v>134</v>
      </c>
      <c r="E420" s="289">
        <v>2400</v>
      </c>
      <c r="F420" s="290">
        <v>0</v>
      </c>
      <c r="G420" s="290">
        <v>4000</v>
      </c>
      <c r="H420" s="289">
        <v>4000</v>
      </c>
      <c r="I420" s="291">
        <v>0</v>
      </c>
      <c r="J420" s="292">
        <f>H420/E420*100</f>
        <v>166.66666666666669</v>
      </c>
    </row>
    <row r="421" spans="1:10" ht="12.75" customHeight="1">
      <c r="A421" s="21"/>
      <c r="B421" s="27"/>
      <c r="C421" s="35"/>
      <c r="D421" s="288" t="s">
        <v>137</v>
      </c>
      <c r="E421" s="289">
        <v>1515.6</v>
      </c>
      <c r="F421" s="290">
        <v>405000</v>
      </c>
      <c r="G421" s="290">
        <v>11668</v>
      </c>
      <c r="H421" s="289">
        <v>929.2</v>
      </c>
      <c r="I421" s="291">
        <f>H421/G421*100</f>
        <v>7.963661295851902</v>
      </c>
      <c r="J421" s="292">
        <f>H421/E421*100</f>
        <v>61.30905252045395</v>
      </c>
    </row>
    <row r="422" spans="1:10" ht="12.75" customHeight="1">
      <c r="A422" s="9"/>
      <c r="B422" s="10"/>
      <c r="C422" s="35"/>
      <c r="D422" s="288" t="s">
        <v>135</v>
      </c>
      <c r="E422" s="289">
        <v>0</v>
      </c>
      <c r="F422" s="290">
        <v>0</v>
      </c>
      <c r="G422" s="290">
        <v>0</v>
      </c>
      <c r="H422" s="289">
        <v>0</v>
      </c>
      <c r="I422" s="291">
        <v>0</v>
      </c>
      <c r="J422" s="292">
        <v>0</v>
      </c>
    </row>
    <row r="423" spans="1:10" ht="12.75" customHeight="1">
      <c r="A423" s="185">
        <v>851</v>
      </c>
      <c r="B423" s="173"/>
      <c r="C423" s="180"/>
      <c r="D423" s="174" t="s">
        <v>37</v>
      </c>
      <c r="E423" s="198">
        <f>E431+E446+E476+E511</f>
        <v>2914935.2299999995</v>
      </c>
      <c r="F423" s="176">
        <f>F424+F425</f>
        <v>2800396</v>
      </c>
      <c r="G423" s="176">
        <f>G424+G425</f>
        <v>3015496</v>
      </c>
      <c r="H423" s="175">
        <f>H424+H425</f>
        <v>2997148.42</v>
      </c>
      <c r="I423" s="201">
        <f>H423/G423*100</f>
        <v>99.39155681188103</v>
      </c>
      <c r="J423" s="200">
        <f>H423/E423*100</f>
        <v>102.8204122394857</v>
      </c>
    </row>
    <row r="424" spans="1:10" ht="12.75" customHeight="1">
      <c r="A424" s="186"/>
      <c r="B424" s="183"/>
      <c r="C424" s="180"/>
      <c r="D424" s="180" t="s">
        <v>114</v>
      </c>
      <c r="E424" s="198">
        <f>E432</f>
        <v>0</v>
      </c>
      <c r="F424" s="176">
        <v>0</v>
      </c>
      <c r="G424" s="176">
        <v>0</v>
      </c>
      <c r="H424" s="175">
        <v>0</v>
      </c>
      <c r="I424" s="201">
        <v>0</v>
      </c>
      <c r="J424" s="200">
        <v>0</v>
      </c>
    </row>
    <row r="425" spans="1:10" ht="12.75" customHeight="1">
      <c r="A425" s="186"/>
      <c r="B425" s="183"/>
      <c r="C425" s="180"/>
      <c r="D425" s="180" t="s">
        <v>133</v>
      </c>
      <c r="E425" s="198">
        <f>SUM(E426:E430)</f>
        <v>2914935.2299999995</v>
      </c>
      <c r="F425" s="176">
        <f>SUM(F426:F430)</f>
        <v>2800396</v>
      </c>
      <c r="G425" s="176">
        <f>SUM(G426:G430)</f>
        <v>3015496</v>
      </c>
      <c r="H425" s="175">
        <f>SUM(H426:H430)</f>
        <v>2997148.42</v>
      </c>
      <c r="I425" s="201">
        <f>H425/G425*100</f>
        <v>99.39155681188103</v>
      </c>
      <c r="J425" s="200">
        <f>H425/E425*100</f>
        <v>102.8204122394857</v>
      </c>
    </row>
    <row r="426" spans="1:10" ht="12.75" customHeight="1">
      <c r="A426" s="186"/>
      <c r="B426" s="183"/>
      <c r="C426" s="180"/>
      <c r="D426" s="223" t="s">
        <v>134</v>
      </c>
      <c r="E426" s="230">
        <f>E434+E449+E479+E514</f>
        <v>0</v>
      </c>
      <c r="F426" s="190">
        <f>0</f>
        <v>0</v>
      </c>
      <c r="G426" s="190">
        <f>G434+G449+G479+G514</f>
        <v>0</v>
      </c>
      <c r="H426" s="189">
        <f>H434+H449</f>
        <v>0</v>
      </c>
      <c r="I426" s="228">
        <v>0</v>
      </c>
      <c r="J426" s="239">
        <v>0</v>
      </c>
    </row>
    <row r="427" spans="1:10" ht="12.75" customHeight="1">
      <c r="A427" s="186"/>
      <c r="B427" s="183"/>
      <c r="C427" s="180"/>
      <c r="D427" s="223" t="s">
        <v>137</v>
      </c>
      <c r="E427" s="230">
        <f>E435+E450+E480+E515</f>
        <v>2367716.53</v>
      </c>
      <c r="F427" s="190">
        <f>F435+F450+F480+F515</f>
        <v>2289000</v>
      </c>
      <c r="G427" s="190">
        <f>G435+G450+G480+G515</f>
        <v>2504100</v>
      </c>
      <c r="H427" s="189">
        <f>H435+H450+H480+H515</f>
        <v>2500798.42</v>
      </c>
      <c r="I427" s="228">
        <f>H427/G427*100</f>
        <v>99.86815302903238</v>
      </c>
      <c r="J427" s="239">
        <f>H427/E427*100</f>
        <v>105.62068509104847</v>
      </c>
    </row>
    <row r="428" spans="1:10" ht="12.75" customHeight="1">
      <c r="A428" s="186"/>
      <c r="B428" s="183"/>
      <c r="C428" s="180"/>
      <c r="D428" s="223" t="s">
        <v>135</v>
      </c>
      <c r="E428" s="230">
        <v>0</v>
      </c>
      <c r="F428" s="190">
        <f>F436+F451+F481+F516</f>
        <v>0</v>
      </c>
      <c r="G428" s="190">
        <v>0</v>
      </c>
      <c r="H428" s="189">
        <v>0</v>
      </c>
      <c r="I428" s="228">
        <v>0</v>
      </c>
      <c r="J428" s="239">
        <v>0</v>
      </c>
    </row>
    <row r="429" spans="1:10" ht="12.75" customHeight="1">
      <c r="A429" s="186"/>
      <c r="B429" s="183"/>
      <c r="C429" s="180"/>
      <c r="D429" s="223" t="s">
        <v>138</v>
      </c>
      <c r="E429" s="230">
        <v>0</v>
      </c>
      <c r="F429" s="190">
        <v>0</v>
      </c>
      <c r="G429" s="190">
        <v>0</v>
      </c>
      <c r="H429" s="189">
        <v>0</v>
      </c>
      <c r="I429" s="228">
        <v>0</v>
      </c>
      <c r="J429" s="239">
        <v>0</v>
      </c>
    </row>
    <row r="430" spans="1:10" ht="12.75" customHeight="1">
      <c r="A430" s="187"/>
      <c r="B430" s="184"/>
      <c r="C430" s="180"/>
      <c r="D430" s="223" t="s">
        <v>142</v>
      </c>
      <c r="E430" s="230">
        <v>547218.7</v>
      </c>
      <c r="F430" s="190">
        <f>F437</f>
        <v>511396</v>
      </c>
      <c r="G430" s="190">
        <f>G437</f>
        <v>511396</v>
      </c>
      <c r="H430" s="189">
        <f>H437</f>
        <v>496350</v>
      </c>
      <c r="I430" s="228">
        <f>H430/G430*100</f>
        <v>97.05785731605253</v>
      </c>
      <c r="J430" s="239">
        <v>0</v>
      </c>
    </row>
    <row r="431" spans="1:10" ht="12.75" customHeight="1">
      <c r="A431" s="61"/>
      <c r="B431" s="74">
        <v>85111</v>
      </c>
      <c r="C431" s="62"/>
      <c r="D431" s="63" t="s">
        <v>77</v>
      </c>
      <c r="E431" s="138">
        <f>E433</f>
        <v>547218.7</v>
      </c>
      <c r="F431" s="64">
        <v>511396</v>
      </c>
      <c r="G431" s="64">
        <v>511396</v>
      </c>
      <c r="H431" s="138">
        <f>H433</f>
        <v>496350</v>
      </c>
      <c r="I431" s="131">
        <f>H431/G431*100</f>
        <v>97.05785731605253</v>
      </c>
      <c r="J431" s="65">
        <f>H431/E431*100</f>
        <v>90.70413712104502</v>
      </c>
    </row>
    <row r="432" spans="1:10" ht="12.75" customHeight="1">
      <c r="A432" s="75"/>
      <c r="B432" s="76"/>
      <c r="C432" s="62"/>
      <c r="D432" s="102" t="s">
        <v>136</v>
      </c>
      <c r="E432" s="169">
        <v>0</v>
      </c>
      <c r="F432" s="407">
        <v>0</v>
      </c>
      <c r="G432" s="407">
        <v>0</v>
      </c>
      <c r="H432" s="169">
        <v>0</v>
      </c>
      <c r="I432" s="131">
        <v>0</v>
      </c>
      <c r="J432" s="65">
        <v>0</v>
      </c>
    </row>
    <row r="433" spans="1:10" ht="12.75" customHeight="1">
      <c r="A433" s="75"/>
      <c r="B433" s="76"/>
      <c r="C433" s="62"/>
      <c r="D433" s="102" t="s">
        <v>132</v>
      </c>
      <c r="E433" s="169">
        <f>E437</f>
        <v>547218.7</v>
      </c>
      <c r="F433" s="407">
        <v>511396</v>
      </c>
      <c r="G433" s="407">
        <v>511396</v>
      </c>
      <c r="H433" s="169">
        <f>H437</f>
        <v>496350</v>
      </c>
      <c r="I433" s="131">
        <f>H433/G433*100</f>
        <v>97.05785731605253</v>
      </c>
      <c r="J433" s="65">
        <f>H433/E433*100</f>
        <v>90.70413712104502</v>
      </c>
    </row>
    <row r="434" spans="1:10" ht="12.75" customHeight="1">
      <c r="A434" s="75"/>
      <c r="B434" s="76"/>
      <c r="C434" s="62"/>
      <c r="D434" s="195" t="s">
        <v>134</v>
      </c>
      <c r="E434" s="216">
        <v>0</v>
      </c>
      <c r="F434" s="217">
        <v>0</v>
      </c>
      <c r="G434" s="217">
        <v>0</v>
      </c>
      <c r="H434" s="216">
        <v>0</v>
      </c>
      <c r="I434" s="355">
        <v>0</v>
      </c>
      <c r="J434" s="356">
        <v>0</v>
      </c>
    </row>
    <row r="435" spans="1:10" ht="12.75" customHeight="1">
      <c r="A435" s="75"/>
      <c r="B435" s="76"/>
      <c r="C435" s="62"/>
      <c r="D435" s="195" t="s">
        <v>137</v>
      </c>
      <c r="E435" s="216">
        <v>0</v>
      </c>
      <c r="F435" s="217">
        <v>0</v>
      </c>
      <c r="G435" s="217">
        <v>0</v>
      </c>
      <c r="H435" s="216">
        <v>0</v>
      </c>
      <c r="I435" s="355">
        <v>0</v>
      </c>
      <c r="J435" s="356">
        <v>0</v>
      </c>
    </row>
    <row r="436" spans="1:10" ht="12.75" customHeight="1">
      <c r="A436" s="75"/>
      <c r="B436" s="76"/>
      <c r="C436" s="62"/>
      <c r="D436" s="195" t="s">
        <v>135</v>
      </c>
      <c r="E436" s="216">
        <v>0</v>
      </c>
      <c r="F436" s="217">
        <v>0</v>
      </c>
      <c r="G436" s="217">
        <v>0</v>
      </c>
      <c r="H436" s="216">
        <v>0</v>
      </c>
      <c r="I436" s="355">
        <v>0</v>
      </c>
      <c r="J436" s="161">
        <v>0</v>
      </c>
    </row>
    <row r="437" spans="1:10" ht="12.75" customHeight="1">
      <c r="A437" s="196"/>
      <c r="B437" s="109"/>
      <c r="C437" s="62"/>
      <c r="D437" s="195" t="s">
        <v>142</v>
      </c>
      <c r="E437" s="216">
        <v>547218.7</v>
      </c>
      <c r="F437" s="217">
        <v>511396</v>
      </c>
      <c r="G437" s="217">
        <v>511396</v>
      </c>
      <c r="H437" s="216">
        <v>496350</v>
      </c>
      <c r="I437" s="355">
        <f>H437/G437*100</f>
        <v>97.05785731605253</v>
      </c>
      <c r="J437" s="161">
        <f>H437/E437*100</f>
        <v>90.70413712104502</v>
      </c>
    </row>
    <row r="438" spans="1:10" ht="12.75" customHeight="1">
      <c r="A438" s="107"/>
      <c r="B438" s="107"/>
      <c r="C438" s="107"/>
      <c r="D438" s="232"/>
      <c r="E438" s="368"/>
      <c r="F438" s="369"/>
      <c r="G438" s="369"/>
      <c r="H438" s="368"/>
      <c r="I438" s="370"/>
      <c r="J438" s="371"/>
    </row>
    <row r="439" spans="1:10" ht="12.75" customHeight="1">
      <c r="A439" s="107"/>
      <c r="B439" s="107"/>
      <c r="C439" s="107"/>
      <c r="D439" s="232"/>
      <c r="E439" s="368"/>
      <c r="F439" s="369"/>
      <c r="G439" s="369"/>
      <c r="H439" s="368"/>
      <c r="I439" s="370"/>
      <c r="J439" s="371"/>
    </row>
    <row r="440" spans="1:10" ht="12.75" customHeight="1">
      <c r="A440" s="107"/>
      <c r="B440" s="107"/>
      <c r="C440" s="107"/>
      <c r="D440" s="232"/>
      <c r="E440" s="368"/>
      <c r="F440" s="369"/>
      <c r="G440" s="369"/>
      <c r="H440" s="368"/>
      <c r="I440" s="370"/>
      <c r="J440" s="371"/>
    </row>
    <row r="441" spans="1:10" ht="12.75" customHeight="1">
      <c r="A441" s="107"/>
      <c r="B441" s="107"/>
      <c r="C441" s="107"/>
      <c r="D441" s="232"/>
      <c r="E441" s="368"/>
      <c r="F441" s="56" t="s">
        <v>178</v>
      </c>
      <c r="G441" s="369"/>
      <c r="H441" s="368"/>
      <c r="I441" s="370"/>
      <c r="J441" s="371"/>
    </row>
    <row r="442" spans="1:10" ht="12.75" customHeight="1">
      <c r="A442" s="84"/>
      <c r="B442" s="85"/>
      <c r="C442" s="84"/>
      <c r="D442" s="86"/>
      <c r="E442" s="89" t="s">
        <v>1</v>
      </c>
      <c r="F442" s="87" t="s">
        <v>62</v>
      </c>
      <c r="G442" s="88" t="s">
        <v>63</v>
      </c>
      <c r="H442" s="89" t="s">
        <v>1</v>
      </c>
      <c r="I442" s="43" t="s">
        <v>64</v>
      </c>
      <c r="J442" s="44"/>
    </row>
    <row r="443" spans="1:10" ht="12.75" customHeight="1">
      <c r="A443" s="90" t="s">
        <v>59</v>
      </c>
      <c r="B443" s="91" t="s">
        <v>60</v>
      </c>
      <c r="C443" s="90" t="s">
        <v>2</v>
      </c>
      <c r="D443" s="92" t="s">
        <v>61</v>
      </c>
      <c r="E443" s="95" t="s">
        <v>150</v>
      </c>
      <c r="F443" s="93" t="s">
        <v>65</v>
      </c>
      <c r="G443" s="94" t="s">
        <v>66</v>
      </c>
      <c r="H443" s="95" t="s">
        <v>155</v>
      </c>
      <c r="I443" s="45"/>
      <c r="J443" s="46"/>
    </row>
    <row r="444" spans="1:10" ht="12.75" customHeight="1">
      <c r="A444" s="96"/>
      <c r="B444" s="97"/>
      <c r="C444" s="96"/>
      <c r="D444" s="98"/>
      <c r="E444" s="101"/>
      <c r="F444" s="99" t="s">
        <v>154</v>
      </c>
      <c r="G444" s="100" t="s">
        <v>67</v>
      </c>
      <c r="H444" s="101"/>
      <c r="I444" s="49" t="s">
        <v>68</v>
      </c>
      <c r="J444" s="47" t="s">
        <v>69</v>
      </c>
    </row>
    <row r="445" spans="1:10" ht="12.75" customHeight="1">
      <c r="A445" s="373">
        <v>1</v>
      </c>
      <c r="B445" s="374">
        <v>2</v>
      </c>
      <c r="C445" s="374">
        <v>3</v>
      </c>
      <c r="D445" s="374">
        <v>4</v>
      </c>
      <c r="E445" s="375">
        <v>5</v>
      </c>
      <c r="F445" s="375">
        <v>6</v>
      </c>
      <c r="G445" s="375">
        <v>7</v>
      </c>
      <c r="H445" s="376">
        <v>8</v>
      </c>
      <c r="I445" s="377">
        <v>9</v>
      </c>
      <c r="J445" s="378">
        <v>10</v>
      </c>
    </row>
    <row r="446" spans="1:10" ht="12.75" customHeight="1">
      <c r="A446" s="61"/>
      <c r="B446" s="74">
        <v>85153</v>
      </c>
      <c r="C446" s="62"/>
      <c r="D446" s="63" t="s">
        <v>92</v>
      </c>
      <c r="E446" s="138">
        <f>E452+E458+E464+E470</f>
        <v>4000</v>
      </c>
      <c r="F446" s="64">
        <v>0</v>
      </c>
      <c r="G446" s="64">
        <f>G448</f>
        <v>3000</v>
      </c>
      <c r="H446" s="138">
        <f>H447+H448</f>
        <v>3000</v>
      </c>
      <c r="I446" s="131">
        <f>H446/G446*100</f>
        <v>100</v>
      </c>
      <c r="J446" s="65">
        <f>H446/E446*100</f>
        <v>75</v>
      </c>
    </row>
    <row r="447" spans="1:10" ht="12.75" customHeight="1">
      <c r="A447" s="75"/>
      <c r="B447" s="76"/>
      <c r="C447" s="62"/>
      <c r="D447" s="102" t="s">
        <v>136</v>
      </c>
      <c r="E447" s="169">
        <v>0</v>
      </c>
      <c r="F447" s="407">
        <v>0</v>
      </c>
      <c r="G447" s="407">
        <v>0</v>
      </c>
      <c r="H447" s="169">
        <v>0</v>
      </c>
      <c r="I447" s="131">
        <v>0</v>
      </c>
      <c r="J447" s="65">
        <v>0</v>
      </c>
    </row>
    <row r="448" spans="1:10" ht="12.75" customHeight="1">
      <c r="A448" s="75"/>
      <c r="B448" s="76"/>
      <c r="C448" s="62"/>
      <c r="D448" s="102" t="s">
        <v>132</v>
      </c>
      <c r="E448" s="169">
        <f>SUM(E449:E451)</f>
        <v>4000</v>
      </c>
      <c r="F448" s="407">
        <f>SUM(F449:F451)</f>
        <v>0</v>
      </c>
      <c r="G448" s="407">
        <f>SUM(G449:G451)</f>
        <v>3000</v>
      </c>
      <c r="H448" s="169">
        <f>SUM(H449:H451)</f>
        <v>3000</v>
      </c>
      <c r="I448" s="131">
        <f>H448/G448*100</f>
        <v>100</v>
      </c>
      <c r="J448" s="65">
        <f>H448/E448*100</f>
        <v>75</v>
      </c>
    </row>
    <row r="449" spans="1:10" ht="12.75" customHeight="1">
      <c r="A449" s="75"/>
      <c r="B449" s="76"/>
      <c r="C449" s="62"/>
      <c r="D449" s="195" t="s">
        <v>134</v>
      </c>
      <c r="E449" s="216">
        <f>E461</f>
        <v>0</v>
      </c>
      <c r="F449" s="217">
        <v>0</v>
      </c>
      <c r="G449" s="217">
        <f>G461</f>
        <v>0</v>
      </c>
      <c r="H449" s="216">
        <v>0</v>
      </c>
      <c r="I449" s="355">
        <v>0</v>
      </c>
      <c r="J449" s="161">
        <v>0</v>
      </c>
    </row>
    <row r="450" spans="1:10" ht="12.75" customHeight="1">
      <c r="A450" s="75"/>
      <c r="B450" s="76"/>
      <c r="C450" s="62"/>
      <c r="D450" s="195" t="s">
        <v>137</v>
      </c>
      <c r="E450" s="216">
        <f>E456+E462+E468+E474</f>
        <v>4000</v>
      </c>
      <c r="F450" s="217">
        <v>0</v>
      </c>
      <c r="G450" s="217">
        <f>G456+G462+G468+G474</f>
        <v>3000</v>
      </c>
      <c r="H450" s="216">
        <f>H456+H462+H468+H474</f>
        <v>3000</v>
      </c>
      <c r="I450" s="355">
        <f>H450/G450*100</f>
        <v>100</v>
      </c>
      <c r="J450" s="161">
        <f>H450/E450*100</f>
        <v>75</v>
      </c>
    </row>
    <row r="451" spans="1:10" ht="12.75" customHeight="1">
      <c r="A451" s="75"/>
      <c r="B451" s="76"/>
      <c r="C451" s="62"/>
      <c r="D451" s="195" t="s">
        <v>135</v>
      </c>
      <c r="E451" s="216">
        <v>0</v>
      </c>
      <c r="F451" s="217">
        <v>0</v>
      </c>
      <c r="G451" s="217">
        <v>0</v>
      </c>
      <c r="H451" s="216">
        <v>0</v>
      </c>
      <c r="I451" s="355">
        <v>0</v>
      </c>
      <c r="J451" s="161">
        <v>0</v>
      </c>
    </row>
    <row r="452" spans="1:10" ht="12.75" customHeight="1">
      <c r="A452" s="75"/>
      <c r="B452" s="73"/>
      <c r="C452" s="66"/>
      <c r="D452" s="38" t="s">
        <v>169</v>
      </c>
      <c r="E452" s="271">
        <v>700</v>
      </c>
      <c r="F452" s="272">
        <v>0</v>
      </c>
      <c r="G452" s="272">
        <v>0</v>
      </c>
      <c r="H452" s="271">
        <v>0</v>
      </c>
      <c r="I452" s="273">
        <v>0</v>
      </c>
      <c r="J452" s="265">
        <v>0</v>
      </c>
    </row>
    <row r="453" spans="1:10" ht="12.75" customHeight="1">
      <c r="A453" s="75"/>
      <c r="B453" s="73"/>
      <c r="C453" s="66"/>
      <c r="D453" s="156" t="s">
        <v>136</v>
      </c>
      <c r="E453" s="252">
        <v>0</v>
      </c>
      <c r="F453" s="253">
        <v>0</v>
      </c>
      <c r="G453" s="253">
        <v>0</v>
      </c>
      <c r="H453" s="252">
        <v>0</v>
      </c>
      <c r="I453" s="254">
        <v>0</v>
      </c>
      <c r="J453" s="255">
        <v>0</v>
      </c>
    </row>
    <row r="454" spans="1:10" ht="12.75" customHeight="1">
      <c r="A454" s="75"/>
      <c r="B454" s="73"/>
      <c r="C454" s="66"/>
      <c r="D454" s="156" t="s">
        <v>132</v>
      </c>
      <c r="E454" s="252">
        <v>700</v>
      </c>
      <c r="F454" s="253">
        <v>0</v>
      </c>
      <c r="G454" s="253">
        <v>0</v>
      </c>
      <c r="H454" s="252">
        <v>0</v>
      </c>
      <c r="I454" s="254">
        <v>0</v>
      </c>
      <c r="J454" s="255">
        <v>0</v>
      </c>
    </row>
    <row r="455" spans="1:10" ht="12.75" customHeight="1">
      <c r="A455" s="75"/>
      <c r="B455" s="73"/>
      <c r="C455" s="66"/>
      <c r="D455" s="256" t="s">
        <v>134</v>
      </c>
      <c r="E455" s="257">
        <v>0</v>
      </c>
      <c r="F455" s="258">
        <v>0</v>
      </c>
      <c r="G455" s="258">
        <v>0</v>
      </c>
      <c r="H455" s="257">
        <v>0</v>
      </c>
      <c r="I455" s="259">
        <v>0</v>
      </c>
      <c r="J455" s="260">
        <v>0</v>
      </c>
    </row>
    <row r="456" spans="1:10" ht="12.75" customHeight="1">
      <c r="A456" s="75"/>
      <c r="B456" s="73"/>
      <c r="C456" s="66"/>
      <c r="D456" s="256" t="s">
        <v>137</v>
      </c>
      <c r="E456" s="257">
        <v>700</v>
      </c>
      <c r="F456" s="258">
        <v>0</v>
      </c>
      <c r="G456" s="258">
        <v>0</v>
      </c>
      <c r="H456" s="257">
        <v>0</v>
      </c>
      <c r="I456" s="259">
        <v>0</v>
      </c>
      <c r="J456" s="260">
        <f>H456/E456*100</f>
        <v>0</v>
      </c>
    </row>
    <row r="457" spans="1:10" ht="12.75" customHeight="1">
      <c r="A457" s="75"/>
      <c r="B457" s="73"/>
      <c r="C457" s="66"/>
      <c r="D457" s="256" t="s">
        <v>135</v>
      </c>
      <c r="E457" s="257">
        <v>0</v>
      </c>
      <c r="F457" s="258">
        <v>0</v>
      </c>
      <c r="G457" s="258">
        <v>0</v>
      </c>
      <c r="H457" s="257">
        <v>0</v>
      </c>
      <c r="I457" s="259">
        <v>0</v>
      </c>
      <c r="J457" s="260">
        <v>0</v>
      </c>
    </row>
    <row r="458" spans="1:10" ht="12.75" customHeight="1">
      <c r="A458" s="75"/>
      <c r="B458" s="73"/>
      <c r="C458" s="66"/>
      <c r="D458" s="270" t="s">
        <v>93</v>
      </c>
      <c r="E458" s="271">
        <v>1500</v>
      </c>
      <c r="F458" s="272">
        <v>0</v>
      </c>
      <c r="G458" s="272">
        <f>G460</f>
        <v>1450</v>
      </c>
      <c r="H458" s="271">
        <f>H460</f>
        <v>1450</v>
      </c>
      <c r="I458" s="273">
        <f>H458/G458*100</f>
        <v>100</v>
      </c>
      <c r="J458" s="265">
        <f>H458/E458*100</f>
        <v>96.66666666666667</v>
      </c>
    </row>
    <row r="459" spans="1:10" ht="12.75" customHeight="1">
      <c r="A459" s="75"/>
      <c r="B459" s="73"/>
      <c r="C459" s="66"/>
      <c r="D459" s="156" t="s">
        <v>136</v>
      </c>
      <c r="E459" s="252">
        <v>0</v>
      </c>
      <c r="F459" s="253">
        <v>0</v>
      </c>
      <c r="G459" s="253">
        <v>0</v>
      </c>
      <c r="H459" s="252">
        <v>0</v>
      </c>
      <c r="I459" s="254">
        <v>0</v>
      </c>
      <c r="J459" s="255">
        <v>0</v>
      </c>
    </row>
    <row r="460" spans="1:10" ht="12.75" customHeight="1">
      <c r="A460" s="75"/>
      <c r="B460" s="73"/>
      <c r="C460" s="66"/>
      <c r="D460" s="156" t="s">
        <v>132</v>
      </c>
      <c r="E460" s="252">
        <f>E461+E462</f>
        <v>1500</v>
      </c>
      <c r="F460" s="253">
        <v>0</v>
      </c>
      <c r="G460" s="253">
        <f>G462</f>
        <v>1450</v>
      </c>
      <c r="H460" s="252">
        <f>H462</f>
        <v>1450</v>
      </c>
      <c r="I460" s="254">
        <v>100</v>
      </c>
      <c r="J460" s="255">
        <f>H460/E460*100</f>
        <v>96.66666666666667</v>
      </c>
    </row>
    <row r="461" spans="1:10" ht="12.75" customHeight="1">
      <c r="A461" s="75"/>
      <c r="B461" s="73"/>
      <c r="C461" s="66"/>
      <c r="D461" s="256" t="s">
        <v>134</v>
      </c>
      <c r="E461" s="257">
        <v>0</v>
      </c>
      <c r="F461" s="258">
        <v>0</v>
      </c>
      <c r="G461" s="258">
        <v>0</v>
      </c>
      <c r="H461" s="257">
        <v>0</v>
      </c>
      <c r="I461" s="259">
        <v>100</v>
      </c>
      <c r="J461" s="260">
        <v>0</v>
      </c>
    </row>
    <row r="462" spans="1:10" ht="12.75" customHeight="1">
      <c r="A462" s="75"/>
      <c r="B462" s="73"/>
      <c r="C462" s="66"/>
      <c r="D462" s="256" t="s">
        <v>137</v>
      </c>
      <c r="E462" s="257">
        <v>1500</v>
      </c>
      <c r="F462" s="258">
        <v>0</v>
      </c>
      <c r="G462" s="258">
        <v>1450</v>
      </c>
      <c r="H462" s="257">
        <v>1450</v>
      </c>
      <c r="I462" s="259">
        <v>100</v>
      </c>
      <c r="J462" s="260">
        <f>H462/E462*100</f>
        <v>96.66666666666667</v>
      </c>
    </row>
    <row r="463" spans="1:10" ht="12.75" customHeight="1">
      <c r="A463" s="75"/>
      <c r="B463" s="73"/>
      <c r="C463" s="66"/>
      <c r="D463" s="256" t="s">
        <v>135</v>
      </c>
      <c r="E463" s="257">
        <v>0</v>
      </c>
      <c r="F463" s="258">
        <v>0</v>
      </c>
      <c r="G463" s="258">
        <v>0</v>
      </c>
      <c r="H463" s="257">
        <v>0</v>
      </c>
      <c r="I463" s="259">
        <v>0</v>
      </c>
      <c r="J463" s="260">
        <v>0</v>
      </c>
    </row>
    <row r="464" spans="1:10" ht="12.75" customHeight="1">
      <c r="A464" s="75"/>
      <c r="B464" s="73"/>
      <c r="C464" s="66"/>
      <c r="D464" s="270" t="s">
        <v>94</v>
      </c>
      <c r="E464" s="271">
        <v>1500</v>
      </c>
      <c r="F464" s="272">
        <v>0</v>
      </c>
      <c r="G464" s="272">
        <f>G466</f>
        <v>1100</v>
      </c>
      <c r="H464" s="271">
        <f>H466</f>
        <v>1100</v>
      </c>
      <c r="I464" s="273">
        <f>H464/G464*100</f>
        <v>100</v>
      </c>
      <c r="J464" s="265">
        <f>H464/E464*100</f>
        <v>73.33333333333333</v>
      </c>
    </row>
    <row r="465" spans="1:10" ht="12.75" customHeight="1">
      <c r="A465" s="75"/>
      <c r="B465" s="73"/>
      <c r="C465" s="66"/>
      <c r="D465" s="156" t="s">
        <v>136</v>
      </c>
      <c r="E465" s="252">
        <v>0</v>
      </c>
      <c r="F465" s="253">
        <v>0</v>
      </c>
      <c r="G465" s="253">
        <v>0</v>
      </c>
      <c r="H465" s="252">
        <v>0</v>
      </c>
      <c r="I465" s="254">
        <v>0</v>
      </c>
      <c r="J465" s="255">
        <v>0</v>
      </c>
    </row>
    <row r="466" spans="1:10" ht="12.75" customHeight="1">
      <c r="A466" s="75"/>
      <c r="B466" s="73"/>
      <c r="C466" s="66"/>
      <c r="D466" s="156" t="s">
        <v>132</v>
      </c>
      <c r="E466" s="252">
        <v>1500</v>
      </c>
      <c r="F466" s="253">
        <v>0</v>
      </c>
      <c r="G466" s="253">
        <f>G468</f>
        <v>1100</v>
      </c>
      <c r="H466" s="252">
        <f>H468</f>
        <v>1100</v>
      </c>
      <c r="I466" s="254">
        <v>100</v>
      </c>
      <c r="J466" s="255">
        <v>100</v>
      </c>
    </row>
    <row r="467" spans="1:10" ht="12.75" customHeight="1">
      <c r="A467" s="75"/>
      <c r="B467" s="73"/>
      <c r="C467" s="66"/>
      <c r="D467" s="256" t="s">
        <v>134</v>
      </c>
      <c r="E467" s="257">
        <v>0</v>
      </c>
      <c r="F467" s="258">
        <v>0</v>
      </c>
      <c r="G467" s="258">
        <v>0</v>
      </c>
      <c r="H467" s="257">
        <v>0</v>
      </c>
      <c r="I467" s="259">
        <v>0</v>
      </c>
      <c r="J467" s="260">
        <v>0</v>
      </c>
    </row>
    <row r="468" spans="1:10" ht="12.75" customHeight="1">
      <c r="A468" s="75"/>
      <c r="B468" s="73"/>
      <c r="C468" s="66"/>
      <c r="D468" s="256" t="s">
        <v>137</v>
      </c>
      <c r="E468" s="257">
        <v>1500</v>
      </c>
      <c r="F468" s="258">
        <v>0</v>
      </c>
      <c r="G468" s="258">
        <v>1100</v>
      </c>
      <c r="H468" s="257">
        <v>1100</v>
      </c>
      <c r="I468" s="259">
        <v>100</v>
      </c>
      <c r="J468" s="260">
        <f>H468/E468*100</f>
        <v>73.33333333333333</v>
      </c>
    </row>
    <row r="469" spans="1:10" ht="12.75" customHeight="1">
      <c r="A469" s="75"/>
      <c r="B469" s="73"/>
      <c r="C469" s="66"/>
      <c r="D469" s="256" t="s">
        <v>135</v>
      </c>
      <c r="E469" s="257">
        <v>0</v>
      </c>
      <c r="F469" s="258">
        <v>0</v>
      </c>
      <c r="G469" s="258">
        <v>0</v>
      </c>
      <c r="H469" s="257">
        <v>0</v>
      </c>
      <c r="I469" s="259">
        <v>0</v>
      </c>
      <c r="J469" s="260">
        <v>0</v>
      </c>
    </row>
    <row r="470" spans="1:10" ht="12.75" customHeight="1">
      <c r="A470" s="90"/>
      <c r="B470" s="92"/>
      <c r="C470" s="144"/>
      <c r="D470" s="274" t="s">
        <v>96</v>
      </c>
      <c r="E470" s="276">
        <v>300</v>
      </c>
      <c r="F470" s="275">
        <v>0</v>
      </c>
      <c r="G470" s="275">
        <v>450</v>
      </c>
      <c r="H470" s="276">
        <v>450</v>
      </c>
      <c r="I470" s="277">
        <f>H470/G470*100</f>
        <v>100</v>
      </c>
      <c r="J470" s="392">
        <f>H470/E470*100</f>
        <v>150</v>
      </c>
    </row>
    <row r="471" spans="1:10" ht="12.75" customHeight="1">
      <c r="A471" s="90"/>
      <c r="B471" s="92"/>
      <c r="C471" s="144"/>
      <c r="D471" s="156" t="s">
        <v>136</v>
      </c>
      <c r="E471" s="279">
        <v>0</v>
      </c>
      <c r="F471" s="278">
        <v>0</v>
      </c>
      <c r="G471" s="278">
        <v>0</v>
      </c>
      <c r="H471" s="279">
        <v>0</v>
      </c>
      <c r="I471" s="280">
        <v>0</v>
      </c>
      <c r="J471" s="393">
        <v>0</v>
      </c>
    </row>
    <row r="472" spans="1:10" ht="12.75" customHeight="1">
      <c r="A472" s="90"/>
      <c r="B472" s="92"/>
      <c r="C472" s="144"/>
      <c r="D472" s="156" t="s">
        <v>132</v>
      </c>
      <c r="E472" s="279">
        <v>300</v>
      </c>
      <c r="F472" s="278">
        <v>0</v>
      </c>
      <c r="G472" s="278">
        <f>G474</f>
        <v>450</v>
      </c>
      <c r="H472" s="279">
        <f>H474</f>
        <v>450</v>
      </c>
      <c r="I472" s="280">
        <v>100</v>
      </c>
      <c r="J472" s="393">
        <f>H472/E472*100</f>
        <v>150</v>
      </c>
    </row>
    <row r="473" spans="1:10" ht="12.75" customHeight="1">
      <c r="A473" s="90"/>
      <c r="B473" s="92"/>
      <c r="C473" s="144"/>
      <c r="D473" s="256" t="s">
        <v>134</v>
      </c>
      <c r="E473" s="282">
        <v>0</v>
      </c>
      <c r="F473" s="281">
        <v>0</v>
      </c>
      <c r="G473" s="281">
        <v>0</v>
      </c>
      <c r="H473" s="282">
        <v>0</v>
      </c>
      <c r="I473" s="283">
        <v>0</v>
      </c>
      <c r="J473" s="394">
        <v>0</v>
      </c>
    </row>
    <row r="474" spans="1:10" ht="12.75" customHeight="1">
      <c r="A474" s="90"/>
      <c r="B474" s="92"/>
      <c r="C474" s="144"/>
      <c r="D474" s="256" t="s">
        <v>137</v>
      </c>
      <c r="E474" s="282">
        <v>300</v>
      </c>
      <c r="F474" s="281">
        <v>0</v>
      </c>
      <c r="G474" s="281">
        <v>450</v>
      </c>
      <c r="H474" s="282">
        <v>450</v>
      </c>
      <c r="I474" s="283">
        <v>100</v>
      </c>
      <c r="J474" s="394">
        <f>H474/E474*100</f>
        <v>150</v>
      </c>
    </row>
    <row r="475" spans="1:10" ht="12.75" customHeight="1">
      <c r="A475" s="90"/>
      <c r="B475" s="92"/>
      <c r="C475" s="144"/>
      <c r="D475" s="256" t="s">
        <v>135</v>
      </c>
      <c r="E475" s="282">
        <v>0</v>
      </c>
      <c r="F475" s="281">
        <v>0</v>
      </c>
      <c r="G475" s="281">
        <v>0</v>
      </c>
      <c r="H475" s="282">
        <v>0</v>
      </c>
      <c r="I475" s="283">
        <v>0</v>
      </c>
      <c r="J475" s="394">
        <v>0</v>
      </c>
    </row>
    <row r="476" spans="1:10" ht="12.75" customHeight="1">
      <c r="A476" s="456"/>
      <c r="B476" s="61">
        <v>85154</v>
      </c>
      <c r="C476" s="62"/>
      <c r="D476" s="63" t="s">
        <v>95</v>
      </c>
      <c r="E476" s="138">
        <f>E482+E487+E492</f>
        <v>2600</v>
      </c>
      <c r="F476" s="64">
        <v>0</v>
      </c>
      <c r="G476" s="64">
        <f>G478</f>
        <v>2600</v>
      </c>
      <c r="H476" s="138">
        <f>H478</f>
        <v>2600</v>
      </c>
      <c r="I476" s="131">
        <v>100</v>
      </c>
      <c r="J476" s="65">
        <f>H476/E476*100</f>
        <v>100</v>
      </c>
    </row>
    <row r="477" spans="1:10" ht="12.75" customHeight="1">
      <c r="A477" s="456"/>
      <c r="B477" s="75"/>
      <c r="C477" s="62"/>
      <c r="D477" s="102" t="s">
        <v>136</v>
      </c>
      <c r="E477" s="169">
        <v>0</v>
      </c>
      <c r="F477" s="407">
        <v>0</v>
      </c>
      <c r="G477" s="407">
        <v>0</v>
      </c>
      <c r="H477" s="169">
        <v>0</v>
      </c>
      <c r="I477" s="131">
        <v>0</v>
      </c>
      <c r="J477" s="65">
        <v>0</v>
      </c>
    </row>
    <row r="478" spans="1:10" ht="12.75" customHeight="1">
      <c r="A478" s="456"/>
      <c r="B478" s="75"/>
      <c r="C478" s="62"/>
      <c r="D478" s="102" t="s">
        <v>132</v>
      </c>
      <c r="E478" s="169">
        <f>E480</f>
        <v>2600</v>
      </c>
      <c r="F478" s="407">
        <v>0</v>
      </c>
      <c r="G478" s="407">
        <f>G480</f>
        <v>2600</v>
      </c>
      <c r="H478" s="169">
        <f>H480</f>
        <v>2600</v>
      </c>
      <c r="I478" s="131">
        <f>H478/G478*100</f>
        <v>100</v>
      </c>
      <c r="J478" s="65">
        <f>H478/E478*100</f>
        <v>100</v>
      </c>
    </row>
    <row r="479" spans="1:10" ht="12.75" customHeight="1">
      <c r="A479" s="456"/>
      <c r="B479" s="75"/>
      <c r="C479" s="62"/>
      <c r="D479" s="195" t="s">
        <v>134</v>
      </c>
      <c r="E479" s="216">
        <v>0</v>
      </c>
      <c r="F479" s="217">
        <v>0</v>
      </c>
      <c r="G479" s="217">
        <v>0</v>
      </c>
      <c r="H479" s="216">
        <v>0</v>
      </c>
      <c r="I479" s="355">
        <v>0</v>
      </c>
      <c r="J479" s="161">
        <v>0</v>
      </c>
    </row>
    <row r="480" spans="1:10" ht="12.75" customHeight="1">
      <c r="A480" s="456"/>
      <c r="B480" s="75"/>
      <c r="C480" s="62"/>
      <c r="D480" s="195" t="s">
        <v>137</v>
      </c>
      <c r="E480" s="216">
        <f>E486+E491+E496</f>
        <v>2600</v>
      </c>
      <c r="F480" s="217">
        <v>0</v>
      </c>
      <c r="G480" s="217">
        <f>G486+G491+G496+G501</f>
        <v>2600</v>
      </c>
      <c r="H480" s="216">
        <f>H486+H491+H496+H501</f>
        <v>2600</v>
      </c>
      <c r="I480" s="355">
        <f>H480/G480*100</f>
        <v>100</v>
      </c>
      <c r="J480" s="161">
        <f>H480/E480*100</f>
        <v>100</v>
      </c>
    </row>
    <row r="481" spans="1:10" ht="12.75" customHeight="1">
      <c r="A481" s="456"/>
      <c r="B481" s="75"/>
      <c r="C481" s="62"/>
      <c r="D481" s="195" t="s">
        <v>135</v>
      </c>
      <c r="E481" s="216">
        <v>0</v>
      </c>
      <c r="F481" s="217">
        <v>0</v>
      </c>
      <c r="G481" s="217">
        <v>0</v>
      </c>
      <c r="H481" s="216">
        <v>0</v>
      </c>
      <c r="I481" s="355">
        <v>0</v>
      </c>
      <c r="J481" s="161">
        <v>0</v>
      </c>
    </row>
    <row r="482" spans="1:10" ht="12.75" customHeight="1">
      <c r="A482" s="456"/>
      <c r="B482" s="29"/>
      <c r="C482" s="66"/>
      <c r="D482" s="270" t="s">
        <v>93</v>
      </c>
      <c r="E482" s="271">
        <v>1200</v>
      </c>
      <c r="F482" s="272">
        <v>0</v>
      </c>
      <c r="G482" s="272">
        <f>G484</f>
        <v>1000</v>
      </c>
      <c r="H482" s="271">
        <f>H484</f>
        <v>1000</v>
      </c>
      <c r="I482" s="273">
        <f>H482/G482*100</f>
        <v>100</v>
      </c>
      <c r="J482" s="265">
        <f>H482/E482*100</f>
        <v>83.33333333333334</v>
      </c>
    </row>
    <row r="483" spans="1:10" ht="12.75" customHeight="1">
      <c r="A483" s="456"/>
      <c r="B483" s="29"/>
      <c r="C483" s="66"/>
      <c r="D483" s="156" t="s">
        <v>136</v>
      </c>
      <c r="E483" s="252">
        <v>0</v>
      </c>
      <c r="F483" s="253">
        <v>0</v>
      </c>
      <c r="G483" s="253">
        <v>0</v>
      </c>
      <c r="H483" s="252">
        <v>0</v>
      </c>
      <c r="I483" s="254">
        <v>0</v>
      </c>
      <c r="J483" s="255">
        <v>0</v>
      </c>
    </row>
    <row r="484" spans="1:10" ht="12.75" customHeight="1">
      <c r="A484" s="456"/>
      <c r="B484" s="29"/>
      <c r="C484" s="66"/>
      <c r="D484" s="156" t="s">
        <v>132</v>
      </c>
      <c r="E484" s="252">
        <v>1200</v>
      </c>
      <c r="F484" s="253">
        <v>0</v>
      </c>
      <c r="G484" s="253">
        <f>G486</f>
        <v>1000</v>
      </c>
      <c r="H484" s="252">
        <f>H486</f>
        <v>1000</v>
      </c>
      <c r="I484" s="254">
        <v>100</v>
      </c>
      <c r="J484" s="255">
        <f>H484/E484*100</f>
        <v>83.33333333333334</v>
      </c>
    </row>
    <row r="485" spans="1:10" ht="12.75" customHeight="1">
      <c r="A485" s="456"/>
      <c r="B485" s="29"/>
      <c r="C485" s="66"/>
      <c r="D485" s="256" t="s">
        <v>134</v>
      </c>
      <c r="E485" s="257">
        <v>0</v>
      </c>
      <c r="F485" s="258">
        <v>0</v>
      </c>
      <c r="G485" s="258">
        <v>0</v>
      </c>
      <c r="H485" s="257">
        <v>0</v>
      </c>
      <c r="I485" s="259">
        <v>0</v>
      </c>
      <c r="J485" s="260">
        <v>0</v>
      </c>
    </row>
    <row r="486" spans="1:10" ht="12.75" customHeight="1">
      <c r="A486" s="456"/>
      <c r="B486" s="29"/>
      <c r="C486" s="66"/>
      <c r="D486" s="256" t="s">
        <v>137</v>
      </c>
      <c r="E486" s="257">
        <v>1200</v>
      </c>
      <c r="F486" s="258">
        <v>0</v>
      </c>
      <c r="G486" s="258">
        <v>1000</v>
      </c>
      <c r="H486" s="257">
        <v>1000</v>
      </c>
      <c r="I486" s="259">
        <v>100</v>
      </c>
      <c r="J486" s="260">
        <f>H486/E486*100</f>
        <v>83.33333333333334</v>
      </c>
    </row>
    <row r="487" spans="1:10" ht="12.75" customHeight="1">
      <c r="A487" s="456"/>
      <c r="B487" s="29"/>
      <c r="C487" s="66"/>
      <c r="D487" s="270" t="s">
        <v>94</v>
      </c>
      <c r="E487" s="271">
        <v>1000</v>
      </c>
      <c r="F487" s="272"/>
      <c r="G487" s="272">
        <f>G489</f>
        <v>1000</v>
      </c>
      <c r="H487" s="271">
        <f>H489</f>
        <v>1000</v>
      </c>
      <c r="I487" s="273">
        <f>H487/G487*100</f>
        <v>100</v>
      </c>
      <c r="J487" s="265">
        <f>H487/E487*100</f>
        <v>100</v>
      </c>
    </row>
    <row r="488" spans="1:10" ht="12.75" customHeight="1">
      <c r="A488" s="456"/>
      <c r="B488" s="29"/>
      <c r="C488" s="66"/>
      <c r="D488" s="156" t="s">
        <v>136</v>
      </c>
      <c r="E488" s="252">
        <v>0</v>
      </c>
      <c r="F488" s="253">
        <v>0</v>
      </c>
      <c r="G488" s="253">
        <v>0</v>
      </c>
      <c r="H488" s="252">
        <v>0</v>
      </c>
      <c r="I488" s="254">
        <v>0</v>
      </c>
      <c r="J488" s="255">
        <v>0</v>
      </c>
    </row>
    <row r="489" spans="1:10" ht="12.75" customHeight="1">
      <c r="A489" s="456"/>
      <c r="B489" s="29"/>
      <c r="C489" s="66"/>
      <c r="D489" s="156" t="s">
        <v>132</v>
      </c>
      <c r="E489" s="252">
        <v>1000</v>
      </c>
      <c r="F489" s="253">
        <v>0</v>
      </c>
      <c r="G489" s="253">
        <f>G491</f>
        <v>1000</v>
      </c>
      <c r="H489" s="252">
        <f>H491</f>
        <v>1000</v>
      </c>
      <c r="I489" s="254">
        <v>100</v>
      </c>
      <c r="J489" s="255">
        <f>H489/E489*100</f>
        <v>100</v>
      </c>
    </row>
    <row r="490" spans="1:10" ht="12.75" customHeight="1">
      <c r="A490" s="456"/>
      <c r="B490" s="29"/>
      <c r="C490" s="66"/>
      <c r="D490" s="256" t="s">
        <v>134</v>
      </c>
      <c r="E490" s="257">
        <v>0</v>
      </c>
      <c r="F490" s="258">
        <v>0</v>
      </c>
      <c r="G490" s="258">
        <v>0</v>
      </c>
      <c r="H490" s="257">
        <v>0</v>
      </c>
      <c r="I490" s="259">
        <v>0</v>
      </c>
      <c r="J490" s="260">
        <v>0</v>
      </c>
    </row>
    <row r="491" spans="1:10" ht="12.75" customHeight="1">
      <c r="A491" s="456"/>
      <c r="B491" s="29"/>
      <c r="C491" s="66"/>
      <c r="D491" s="256" t="s">
        <v>137</v>
      </c>
      <c r="E491" s="257">
        <v>1000</v>
      </c>
      <c r="F491" s="258">
        <v>0</v>
      </c>
      <c r="G491" s="258">
        <v>1000</v>
      </c>
      <c r="H491" s="257">
        <v>1000</v>
      </c>
      <c r="I491" s="259">
        <v>100</v>
      </c>
      <c r="J491" s="260">
        <f>H491/E491*100</f>
        <v>100</v>
      </c>
    </row>
    <row r="492" spans="1:10" ht="12.75" customHeight="1">
      <c r="A492" s="456"/>
      <c r="B492" s="29"/>
      <c r="C492" s="78"/>
      <c r="D492" s="270" t="s">
        <v>96</v>
      </c>
      <c r="E492" s="271">
        <v>400</v>
      </c>
      <c r="F492" s="272">
        <v>0</v>
      </c>
      <c r="G492" s="272">
        <v>0</v>
      </c>
      <c r="H492" s="271">
        <v>0</v>
      </c>
      <c r="I492" s="273">
        <v>0</v>
      </c>
      <c r="J492" s="265">
        <v>0</v>
      </c>
    </row>
    <row r="493" spans="1:10" ht="12.75" customHeight="1">
      <c r="A493" s="456"/>
      <c r="B493" s="29"/>
      <c r="C493" s="78"/>
      <c r="D493" s="156" t="s">
        <v>136</v>
      </c>
      <c r="E493" s="252">
        <v>0</v>
      </c>
      <c r="F493" s="253">
        <v>0</v>
      </c>
      <c r="G493" s="253">
        <v>0</v>
      </c>
      <c r="H493" s="252">
        <v>0</v>
      </c>
      <c r="I493" s="254">
        <v>0</v>
      </c>
      <c r="J493" s="255">
        <v>0</v>
      </c>
    </row>
    <row r="494" spans="1:10" ht="12.75" customHeight="1">
      <c r="A494" s="456"/>
      <c r="B494" s="29"/>
      <c r="C494" s="78"/>
      <c r="D494" s="156" t="s">
        <v>132</v>
      </c>
      <c r="E494" s="252">
        <v>400</v>
      </c>
      <c r="F494" s="253">
        <v>0</v>
      </c>
      <c r="G494" s="253">
        <v>0</v>
      </c>
      <c r="H494" s="252">
        <v>0</v>
      </c>
      <c r="I494" s="254">
        <v>0</v>
      </c>
      <c r="J494" s="255">
        <v>0</v>
      </c>
    </row>
    <row r="495" spans="1:10" ht="12.75" customHeight="1">
      <c r="A495" s="456"/>
      <c r="B495" s="29"/>
      <c r="C495" s="78"/>
      <c r="D495" s="256" t="s">
        <v>134</v>
      </c>
      <c r="E495" s="257">
        <v>0</v>
      </c>
      <c r="F495" s="258">
        <v>0</v>
      </c>
      <c r="G495" s="258">
        <v>0</v>
      </c>
      <c r="H495" s="257">
        <v>0</v>
      </c>
      <c r="I495" s="259">
        <v>0</v>
      </c>
      <c r="J495" s="260">
        <v>0</v>
      </c>
    </row>
    <row r="496" spans="1:10" ht="12.75" customHeight="1">
      <c r="A496" s="456"/>
      <c r="B496" s="29"/>
      <c r="C496" s="78"/>
      <c r="D496" s="256" t="s">
        <v>137</v>
      </c>
      <c r="E496" s="257">
        <v>400</v>
      </c>
      <c r="F496" s="258">
        <v>0</v>
      </c>
      <c r="G496" s="258">
        <v>0</v>
      </c>
      <c r="H496" s="257">
        <v>0</v>
      </c>
      <c r="I496" s="259">
        <v>0</v>
      </c>
      <c r="J496" s="260">
        <v>0</v>
      </c>
    </row>
    <row r="497" spans="1:10" ht="12.75" customHeight="1">
      <c r="A497" s="456"/>
      <c r="B497" s="29"/>
      <c r="C497" s="451"/>
      <c r="D497" s="38" t="s">
        <v>169</v>
      </c>
      <c r="E497" s="271">
        <v>0</v>
      </c>
      <c r="F497" s="272">
        <v>0</v>
      </c>
      <c r="G497" s="272">
        <v>600</v>
      </c>
      <c r="H497" s="271">
        <v>600</v>
      </c>
      <c r="I497" s="454">
        <v>100</v>
      </c>
      <c r="J497" s="265">
        <v>0</v>
      </c>
    </row>
    <row r="498" spans="1:10" ht="12.75" customHeight="1">
      <c r="A498" s="456"/>
      <c r="B498" s="29"/>
      <c r="C498" s="451"/>
      <c r="D498" s="156" t="s">
        <v>136</v>
      </c>
      <c r="E498" s="257">
        <v>0</v>
      </c>
      <c r="F498" s="258">
        <v>0</v>
      </c>
      <c r="G498" s="253">
        <v>0</v>
      </c>
      <c r="H498" s="252">
        <v>0</v>
      </c>
      <c r="I498" s="455">
        <v>0</v>
      </c>
      <c r="J498" s="255">
        <v>0</v>
      </c>
    </row>
    <row r="499" spans="1:10" ht="12.75" customHeight="1">
      <c r="A499" s="456"/>
      <c r="B499" s="29"/>
      <c r="C499" s="451"/>
      <c r="D499" s="156" t="s">
        <v>132</v>
      </c>
      <c r="E499" s="257">
        <v>0</v>
      </c>
      <c r="F499" s="258">
        <v>0</v>
      </c>
      <c r="G499" s="253">
        <v>600</v>
      </c>
      <c r="H499" s="252">
        <v>600</v>
      </c>
      <c r="I499" s="455">
        <v>100</v>
      </c>
      <c r="J499" s="255">
        <v>0</v>
      </c>
    </row>
    <row r="500" spans="1:10" ht="12.75" customHeight="1">
      <c r="A500" s="456"/>
      <c r="B500" s="29"/>
      <c r="C500" s="451"/>
      <c r="D500" s="453" t="s">
        <v>134</v>
      </c>
      <c r="E500" s="257">
        <v>0</v>
      </c>
      <c r="F500" s="258">
        <v>0</v>
      </c>
      <c r="G500" s="258">
        <v>0</v>
      </c>
      <c r="H500" s="257">
        <v>0</v>
      </c>
      <c r="I500" s="452">
        <v>0</v>
      </c>
      <c r="J500" s="260">
        <v>0</v>
      </c>
    </row>
    <row r="501" spans="1:10" ht="12.75" customHeight="1">
      <c r="A501" s="457"/>
      <c r="B501" s="419"/>
      <c r="C501" s="451"/>
      <c r="D501" s="453" t="s">
        <v>137</v>
      </c>
      <c r="E501" s="257">
        <v>0</v>
      </c>
      <c r="F501" s="258">
        <v>0</v>
      </c>
      <c r="G501" s="258">
        <v>600</v>
      </c>
      <c r="H501" s="257">
        <v>600</v>
      </c>
      <c r="I501" s="452">
        <v>100</v>
      </c>
      <c r="J501" s="260">
        <v>0</v>
      </c>
    </row>
    <row r="502" spans="1:10" ht="12.75" customHeight="1">
      <c r="A502" s="107"/>
      <c r="B502" s="30"/>
      <c r="C502" s="436"/>
      <c r="D502" s="335"/>
      <c r="E502" s="437"/>
      <c r="F502" s="438"/>
      <c r="G502" s="438"/>
      <c r="H502" s="437"/>
      <c r="I502" s="439"/>
      <c r="J502" s="440"/>
    </row>
    <row r="503" spans="1:10" ht="12.75" customHeight="1">
      <c r="A503" s="107"/>
      <c r="B503" s="30"/>
      <c r="C503" s="436"/>
      <c r="D503" s="335"/>
      <c r="E503" s="437"/>
      <c r="F503" s="438"/>
      <c r="G503" s="438"/>
      <c r="H503" s="437"/>
      <c r="I503" s="439"/>
      <c r="J503" s="440"/>
    </row>
    <row r="504" spans="1:10" ht="12.75" customHeight="1">
      <c r="A504" s="107"/>
      <c r="B504" s="30"/>
      <c r="C504" s="436"/>
      <c r="D504" s="335"/>
      <c r="E504" s="437"/>
      <c r="F504" s="56" t="s">
        <v>179</v>
      </c>
      <c r="G504" s="438"/>
      <c r="H504" s="437"/>
      <c r="I504" s="439"/>
      <c r="J504" s="440"/>
    </row>
    <row r="505" spans="1:10" ht="12.75" customHeight="1">
      <c r="A505" s="84"/>
      <c r="B505" s="85"/>
      <c r="C505" s="84"/>
      <c r="D505" s="86"/>
      <c r="E505" s="89" t="s">
        <v>1</v>
      </c>
      <c r="F505" s="87" t="s">
        <v>62</v>
      </c>
      <c r="G505" s="88" t="s">
        <v>63</v>
      </c>
      <c r="H505" s="89" t="s">
        <v>1</v>
      </c>
      <c r="I505" s="43" t="s">
        <v>64</v>
      </c>
      <c r="J505" s="44"/>
    </row>
    <row r="506" spans="1:10" ht="12.75" customHeight="1">
      <c r="A506" s="90" t="s">
        <v>59</v>
      </c>
      <c r="B506" s="91" t="s">
        <v>60</v>
      </c>
      <c r="C506" s="90" t="s">
        <v>2</v>
      </c>
      <c r="D506" s="92" t="s">
        <v>61</v>
      </c>
      <c r="E506" s="95" t="s">
        <v>150</v>
      </c>
      <c r="F506" s="93" t="s">
        <v>65</v>
      </c>
      <c r="G506" s="94" t="s">
        <v>66</v>
      </c>
      <c r="H506" s="95" t="s">
        <v>155</v>
      </c>
      <c r="I506" s="45"/>
      <c r="J506" s="46"/>
    </row>
    <row r="507" spans="1:10" ht="12.75" customHeight="1">
      <c r="A507" s="96"/>
      <c r="B507" s="97"/>
      <c r="C507" s="96"/>
      <c r="D507" s="98"/>
      <c r="E507" s="101"/>
      <c r="F507" s="99" t="s">
        <v>154</v>
      </c>
      <c r="G507" s="100" t="s">
        <v>67</v>
      </c>
      <c r="H507" s="101"/>
      <c r="I507" s="49" t="s">
        <v>68</v>
      </c>
      <c r="J507" s="47" t="s">
        <v>69</v>
      </c>
    </row>
    <row r="508" spans="1:10" ht="12.75" customHeight="1">
      <c r="A508" s="374">
        <v>1</v>
      </c>
      <c r="B508" s="374">
        <v>2</v>
      </c>
      <c r="C508" s="374">
        <v>3</v>
      </c>
      <c r="D508" s="374">
        <v>4</v>
      </c>
      <c r="E508" s="375">
        <v>5</v>
      </c>
      <c r="F508" s="375">
        <v>6</v>
      </c>
      <c r="G508" s="375">
        <v>7</v>
      </c>
      <c r="H508" s="376">
        <v>8</v>
      </c>
      <c r="I508" s="377">
        <v>9</v>
      </c>
      <c r="J508" s="378">
        <v>10</v>
      </c>
    </row>
    <row r="509" spans="1:10" ht="12.75" customHeight="1">
      <c r="A509" s="18"/>
      <c r="B509" s="60">
        <v>85156</v>
      </c>
      <c r="C509" s="57"/>
      <c r="D509" s="58" t="s">
        <v>38</v>
      </c>
      <c r="E509" s="134"/>
      <c r="F509" s="59"/>
      <c r="G509" s="59"/>
      <c r="H509" s="134"/>
      <c r="I509" s="133"/>
      <c r="J509" s="77"/>
    </row>
    <row r="510" spans="1:10" ht="12.75" customHeight="1">
      <c r="A510" s="18"/>
      <c r="B510" s="60"/>
      <c r="C510" s="57"/>
      <c r="D510" s="58" t="s">
        <v>39</v>
      </c>
      <c r="E510" s="134"/>
      <c r="F510" s="59"/>
      <c r="G510" s="59"/>
      <c r="H510" s="134"/>
      <c r="I510" s="133"/>
      <c r="J510" s="77"/>
    </row>
    <row r="511" spans="1:10" ht="12.75" customHeight="1">
      <c r="A511" s="18"/>
      <c r="B511" s="60"/>
      <c r="C511" s="57"/>
      <c r="D511" s="58" t="s">
        <v>40</v>
      </c>
      <c r="E511" s="112">
        <f>E517+E523</f>
        <v>2361116.53</v>
      </c>
      <c r="F511" s="59">
        <f>F517+F523</f>
        <v>2289000</v>
      </c>
      <c r="G511" s="59">
        <f>G513</f>
        <v>2498500</v>
      </c>
      <c r="H511" s="134">
        <f>H512+H513</f>
        <v>2495198.42</v>
      </c>
      <c r="I511" s="122">
        <f>H511/G511*100</f>
        <v>99.8678575145087</v>
      </c>
      <c r="J511" s="65">
        <f>H511/E511*100</f>
        <v>105.67874936693617</v>
      </c>
    </row>
    <row r="512" spans="1:10" ht="12.75" customHeight="1">
      <c r="A512" s="18"/>
      <c r="B512" s="60"/>
      <c r="C512" s="57"/>
      <c r="D512" s="102" t="s">
        <v>136</v>
      </c>
      <c r="E512" s="112">
        <v>0</v>
      </c>
      <c r="F512" s="251">
        <v>0</v>
      </c>
      <c r="G512" s="251">
        <v>0</v>
      </c>
      <c r="H512" s="112">
        <v>0</v>
      </c>
      <c r="I512" s="122">
        <v>0</v>
      </c>
      <c r="J512" s="65">
        <v>0</v>
      </c>
    </row>
    <row r="513" spans="1:10" ht="12.75" customHeight="1">
      <c r="A513" s="18"/>
      <c r="B513" s="60"/>
      <c r="C513" s="57"/>
      <c r="D513" s="102" t="s">
        <v>132</v>
      </c>
      <c r="E513" s="112">
        <f>E515</f>
        <v>2361116.53</v>
      </c>
      <c r="F513" s="251">
        <f>F515</f>
        <v>2289000</v>
      </c>
      <c r="G513" s="251">
        <f>G515</f>
        <v>2498500</v>
      </c>
      <c r="H513" s="112">
        <f>SUM(H514:H516)</f>
        <v>2495198.42</v>
      </c>
      <c r="I513" s="122">
        <f>H513/G513*100</f>
        <v>99.8678575145087</v>
      </c>
      <c r="J513" s="65">
        <f>H513/E513*100</f>
        <v>105.67874936693617</v>
      </c>
    </row>
    <row r="514" spans="1:10" ht="12.75" customHeight="1">
      <c r="A514" s="18"/>
      <c r="B514" s="60"/>
      <c r="C514" s="57"/>
      <c r="D514" s="195" t="s">
        <v>134</v>
      </c>
      <c r="E514" s="167">
        <v>0</v>
      </c>
      <c r="F514" s="105">
        <v>0</v>
      </c>
      <c r="G514" s="105">
        <v>0</v>
      </c>
      <c r="H514" s="135"/>
      <c r="I514" s="133">
        <v>0</v>
      </c>
      <c r="J514" s="161">
        <v>0</v>
      </c>
    </row>
    <row r="515" spans="1:10" ht="12.75" customHeight="1">
      <c r="A515" s="18"/>
      <c r="B515" s="60"/>
      <c r="C515" s="57"/>
      <c r="D515" s="195" t="s">
        <v>137</v>
      </c>
      <c r="E515" s="167">
        <f>E521+E527</f>
        <v>2361116.53</v>
      </c>
      <c r="F515" s="105">
        <f>F521+F527</f>
        <v>2289000</v>
      </c>
      <c r="G515" s="105">
        <f>G521+G527</f>
        <v>2498500</v>
      </c>
      <c r="H515" s="135">
        <f>H521+H527</f>
        <v>2495198.42</v>
      </c>
      <c r="I515" s="133">
        <f>H515/G515*100</f>
        <v>99.8678575145087</v>
      </c>
      <c r="J515" s="161">
        <f>H515/E515*100</f>
        <v>105.67874936693617</v>
      </c>
    </row>
    <row r="516" spans="1:10" ht="12.75" customHeight="1">
      <c r="A516" s="18"/>
      <c r="B516" s="60"/>
      <c r="C516" s="57"/>
      <c r="D516" s="195" t="s">
        <v>135</v>
      </c>
      <c r="E516" s="135">
        <v>0</v>
      </c>
      <c r="F516" s="105"/>
      <c r="G516" s="105">
        <v>0</v>
      </c>
      <c r="H516" s="135"/>
      <c r="I516" s="133">
        <v>0</v>
      </c>
      <c r="J516" s="161">
        <v>0</v>
      </c>
    </row>
    <row r="517" spans="1:10" ht="12.75" customHeight="1">
      <c r="A517" s="36"/>
      <c r="B517" s="37"/>
      <c r="C517" s="35"/>
      <c r="D517" s="261" t="s">
        <v>156</v>
      </c>
      <c r="E517" s="262">
        <v>15757.53</v>
      </c>
      <c r="F517" s="263">
        <v>17000</v>
      </c>
      <c r="G517" s="263">
        <v>16500</v>
      </c>
      <c r="H517" s="262"/>
      <c r="I517" s="264">
        <f>H517/G517*100</f>
        <v>0</v>
      </c>
      <c r="J517" s="265">
        <f>H517/E517*100</f>
        <v>0</v>
      </c>
    </row>
    <row r="518" spans="1:10" ht="12.75" customHeight="1">
      <c r="A518" s="36"/>
      <c r="B518" s="37"/>
      <c r="C518" s="35"/>
      <c r="D518" s="156" t="s">
        <v>136</v>
      </c>
      <c r="E518" s="168">
        <v>0</v>
      </c>
      <c r="F518" s="266">
        <v>0</v>
      </c>
      <c r="G518" s="266">
        <v>0</v>
      </c>
      <c r="H518" s="168">
        <v>0</v>
      </c>
      <c r="I518" s="267">
        <v>0</v>
      </c>
      <c r="J518" s="255">
        <v>0</v>
      </c>
    </row>
    <row r="519" spans="1:10" ht="12.75" customHeight="1">
      <c r="A519" s="36"/>
      <c r="B519" s="37"/>
      <c r="C519" s="35"/>
      <c r="D519" s="156" t="s">
        <v>132</v>
      </c>
      <c r="E519" s="168">
        <v>15757.53</v>
      </c>
      <c r="F519" s="266">
        <v>17000</v>
      </c>
      <c r="G519" s="266">
        <v>16500</v>
      </c>
      <c r="H519" s="168">
        <f>H521</f>
        <v>16339.42</v>
      </c>
      <c r="I519" s="267">
        <v>99.9</v>
      </c>
      <c r="J519" s="255"/>
    </row>
    <row r="520" spans="1:10" ht="12.75" customHeight="1">
      <c r="A520" s="36"/>
      <c r="B520" s="37"/>
      <c r="C520" s="35"/>
      <c r="D520" s="256" t="s">
        <v>134</v>
      </c>
      <c r="E520" s="242">
        <v>0</v>
      </c>
      <c r="F520" s="268"/>
      <c r="G520" s="268"/>
      <c r="H520" s="242"/>
      <c r="I520" s="269">
        <v>0</v>
      </c>
      <c r="J520" s="260">
        <v>0</v>
      </c>
    </row>
    <row r="521" spans="1:10" ht="12.75" customHeight="1">
      <c r="A521" s="36"/>
      <c r="B521" s="37"/>
      <c r="C521" s="35"/>
      <c r="D521" s="256" t="s">
        <v>137</v>
      </c>
      <c r="E521" s="242">
        <v>15757.53</v>
      </c>
      <c r="F521" s="268">
        <v>17000</v>
      </c>
      <c r="G521" s="268">
        <v>16500</v>
      </c>
      <c r="H521" s="242">
        <v>16339.42</v>
      </c>
      <c r="I521" s="269">
        <v>99.9</v>
      </c>
      <c r="J521" s="260">
        <f>H521/E521*100</f>
        <v>103.69277418478657</v>
      </c>
    </row>
    <row r="522" spans="1:10" ht="12.75" customHeight="1">
      <c r="A522" s="36"/>
      <c r="B522" s="37"/>
      <c r="C522" s="35"/>
      <c r="D522" s="256" t="s">
        <v>135</v>
      </c>
      <c r="E522" s="242">
        <v>0</v>
      </c>
      <c r="F522" s="268"/>
      <c r="G522" s="268"/>
      <c r="H522" s="242"/>
      <c r="I522" s="269">
        <v>0</v>
      </c>
      <c r="J522" s="260">
        <v>0</v>
      </c>
    </row>
    <row r="523" spans="1:10" ht="12.75" customHeight="1">
      <c r="A523" s="36"/>
      <c r="B523" s="37"/>
      <c r="C523" s="35"/>
      <c r="D523" s="261" t="s">
        <v>41</v>
      </c>
      <c r="E523" s="262">
        <v>2345359</v>
      </c>
      <c r="F523" s="263">
        <f>F525</f>
        <v>2272000</v>
      </c>
      <c r="G523" s="263">
        <f>G525</f>
        <v>2482000</v>
      </c>
      <c r="H523" s="262">
        <f>H525</f>
        <v>2478859</v>
      </c>
      <c r="I523" s="264">
        <f>H523/G523*100</f>
        <v>99.87344883158742</v>
      </c>
      <c r="J523" s="265">
        <f>H523/E523*100</f>
        <v>105.69209234066086</v>
      </c>
    </row>
    <row r="524" spans="1:10" ht="12.75" customHeight="1">
      <c r="A524" s="36"/>
      <c r="B524" s="37"/>
      <c r="C524" s="35"/>
      <c r="D524" s="156" t="s">
        <v>136</v>
      </c>
      <c r="E524" s="168">
        <v>0</v>
      </c>
      <c r="F524" s="266">
        <v>0</v>
      </c>
      <c r="G524" s="266">
        <v>0</v>
      </c>
      <c r="H524" s="168">
        <v>0</v>
      </c>
      <c r="I524" s="267">
        <v>0</v>
      </c>
      <c r="J524" s="255">
        <v>0</v>
      </c>
    </row>
    <row r="525" spans="1:10" ht="12.75" customHeight="1">
      <c r="A525" s="36"/>
      <c r="B525" s="37"/>
      <c r="C525" s="35"/>
      <c r="D525" s="156" t="s">
        <v>132</v>
      </c>
      <c r="E525" s="168">
        <v>2345359</v>
      </c>
      <c r="F525" s="266">
        <f>F527</f>
        <v>2272000</v>
      </c>
      <c r="G525" s="266">
        <f>G527</f>
        <v>2482000</v>
      </c>
      <c r="H525" s="168">
        <f>H527</f>
        <v>2478859</v>
      </c>
      <c r="I525" s="267">
        <f>H525/G527*100</f>
        <v>99.87344883158742</v>
      </c>
      <c r="J525" s="255">
        <f>H525/E525*100</f>
        <v>105.69209234066086</v>
      </c>
    </row>
    <row r="526" spans="1:10" ht="12.75" customHeight="1">
      <c r="A526" s="36"/>
      <c r="B526" s="37"/>
      <c r="C526" s="35"/>
      <c r="D526" s="256" t="s">
        <v>134</v>
      </c>
      <c r="E526" s="242">
        <v>0</v>
      </c>
      <c r="F526" s="268">
        <v>0</v>
      </c>
      <c r="G526" s="268">
        <v>0</v>
      </c>
      <c r="H526" s="242">
        <v>0</v>
      </c>
      <c r="I526" s="269">
        <v>0</v>
      </c>
      <c r="J526" s="260">
        <v>0</v>
      </c>
    </row>
    <row r="527" spans="1:10" ht="12.75" customHeight="1">
      <c r="A527" s="36"/>
      <c r="B527" s="37"/>
      <c r="C527" s="35"/>
      <c r="D527" s="256" t="s">
        <v>137</v>
      </c>
      <c r="E527" s="242">
        <v>2345359</v>
      </c>
      <c r="F527" s="268">
        <v>2272000</v>
      </c>
      <c r="G527" s="268">
        <v>2482000</v>
      </c>
      <c r="H527" s="242">
        <v>2478859</v>
      </c>
      <c r="I527" s="269">
        <v>100</v>
      </c>
      <c r="J527" s="260">
        <f>H527/E527*100</f>
        <v>105.69209234066086</v>
      </c>
    </row>
    <row r="528" spans="1:10" ht="12.75" customHeight="1">
      <c r="A528" s="36"/>
      <c r="B528" s="37"/>
      <c r="C528" s="35"/>
      <c r="D528" s="256" t="s">
        <v>135</v>
      </c>
      <c r="E528" s="242">
        <v>0</v>
      </c>
      <c r="F528" s="268">
        <v>0</v>
      </c>
      <c r="G528" s="268">
        <v>0</v>
      </c>
      <c r="H528" s="242">
        <v>0</v>
      </c>
      <c r="I528" s="269">
        <v>0</v>
      </c>
      <c r="J528" s="260">
        <v>0</v>
      </c>
    </row>
    <row r="529" spans="1:10" ht="12.75" customHeight="1">
      <c r="A529" s="173">
        <v>852</v>
      </c>
      <c r="B529" s="179"/>
      <c r="C529" s="180"/>
      <c r="D529" s="174" t="s">
        <v>57</v>
      </c>
      <c r="E529" s="198">
        <f>E530+E531</f>
        <v>8815613.059999999</v>
      </c>
      <c r="F529" s="176">
        <f>F531</f>
        <v>8748010</v>
      </c>
      <c r="G529" s="176">
        <f>G530+G531</f>
        <v>9362325</v>
      </c>
      <c r="H529" s="175">
        <f>H530+H531</f>
        <v>9331347.06</v>
      </c>
      <c r="I529" s="199">
        <f aca="true" t="shared" si="36" ref="I529:I542">H529/G529*100</f>
        <v>99.66912129198677</v>
      </c>
      <c r="J529" s="200">
        <f>H529/E529*100</f>
        <v>105.85023408457089</v>
      </c>
    </row>
    <row r="530" spans="1:10" ht="12.75" customHeight="1">
      <c r="A530" s="183"/>
      <c r="B530" s="197"/>
      <c r="C530" s="180"/>
      <c r="D530" s="180" t="s">
        <v>114</v>
      </c>
      <c r="E530" s="198">
        <f>E537+E573+E637+E591+E612+E653</f>
        <v>92744</v>
      </c>
      <c r="F530" s="176">
        <f>F573</f>
        <v>9000</v>
      </c>
      <c r="G530" s="176">
        <f>G537+G573+G591+G612+G637+G653</f>
        <v>147800</v>
      </c>
      <c r="H530" s="175">
        <f>H537+H573+H591+H612+H637+H653</f>
        <v>147800.2</v>
      </c>
      <c r="I530" s="199">
        <f t="shared" si="36"/>
        <v>100.00013531799729</v>
      </c>
      <c r="J530" s="324">
        <f>H530/E530*100</f>
        <v>159.36362460105238</v>
      </c>
    </row>
    <row r="531" spans="1:10" ht="12.75" customHeight="1">
      <c r="A531" s="183"/>
      <c r="B531" s="197"/>
      <c r="C531" s="180"/>
      <c r="D531" s="180" t="s">
        <v>133</v>
      </c>
      <c r="E531" s="198">
        <f>SUM(E532:E535)</f>
        <v>8722869.059999999</v>
      </c>
      <c r="F531" s="176">
        <f>F532+F533+F534+F535</f>
        <v>8748010</v>
      </c>
      <c r="G531" s="176">
        <f>SUM(G532:G535)</f>
        <v>9214525</v>
      </c>
      <c r="H531" s="175">
        <f>SUM(H532:H535)</f>
        <v>9183546.860000001</v>
      </c>
      <c r="I531" s="199">
        <f t="shared" si="36"/>
        <v>99.6638118622501</v>
      </c>
      <c r="J531" s="200">
        <f aca="true" t="shared" si="37" ref="J531:J536">H531/E531*100</f>
        <v>105.28126464849173</v>
      </c>
    </row>
    <row r="532" spans="1:10" ht="12.75" customHeight="1">
      <c r="A532" s="183"/>
      <c r="B532" s="197"/>
      <c r="C532" s="180"/>
      <c r="D532" s="223" t="s">
        <v>134</v>
      </c>
      <c r="E532" s="230">
        <f>E539+E575+E593+E614+E639+E655</f>
        <v>4793606.64</v>
      </c>
      <c r="F532" s="190">
        <f>F539+F575+F593+F614+F639+F648</f>
        <v>5140554</v>
      </c>
      <c r="G532" s="190">
        <f>G539+G575+G593+G614+G639+G655</f>
        <v>5189366</v>
      </c>
      <c r="H532" s="189">
        <f>H539+H575+H593+H614+H639+H655</f>
        <v>5189366.37</v>
      </c>
      <c r="I532" s="325">
        <f t="shared" si="36"/>
        <v>100.0000071299654</v>
      </c>
      <c r="J532" s="239">
        <f t="shared" si="37"/>
        <v>108.25599094213538</v>
      </c>
    </row>
    <row r="533" spans="1:10" ht="12.75" customHeight="1">
      <c r="A533" s="183"/>
      <c r="B533" s="197"/>
      <c r="C533" s="180"/>
      <c r="D533" s="223" t="s">
        <v>137</v>
      </c>
      <c r="E533" s="230">
        <f>E540+E576+E594+E615+E640+E656</f>
        <v>2205249.32</v>
      </c>
      <c r="F533" s="190">
        <f>F540+F576+F594+F615+F640+F649+F656</f>
        <v>3357936</v>
      </c>
      <c r="G533" s="190">
        <f>G540+G576+G594+G615+G640+G656</f>
        <v>2404801</v>
      </c>
      <c r="H533" s="189">
        <f>H540+H576+H594+H615+H640+H656</f>
        <v>2397061.2700000005</v>
      </c>
      <c r="I533" s="325">
        <f t="shared" si="36"/>
        <v>99.67815507395417</v>
      </c>
      <c r="J533" s="239">
        <f t="shared" si="37"/>
        <v>108.69797116636231</v>
      </c>
    </row>
    <row r="534" spans="1:10" ht="12.75" customHeight="1">
      <c r="A534" s="183"/>
      <c r="B534" s="197"/>
      <c r="C534" s="180"/>
      <c r="D534" s="223" t="s">
        <v>135</v>
      </c>
      <c r="E534" s="230">
        <f>E541+E577+E595+E616+E641+E658</f>
        <v>1523108.7799999998</v>
      </c>
      <c r="F534" s="190">
        <f>F541+F577+F595+F616+F641+F650</f>
        <v>23300</v>
      </c>
      <c r="G534" s="190">
        <f>G541+G577+G595+G616+G641+G658</f>
        <v>1465424</v>
      </c>
      <c r="H534" s="189">
        <f>H541+H577+H595+H616+H641</f>
        <v>1425432.26</v>
      </c>
      <c r="I534" s="325">
        <f t="shared" si="36"/>
        <v>97.2709782288266</v>
      </c>
      <c r="J534" s="239">
        <f t="shared" si="37"/>
        <v>93.58702928624706</v>
      </c>
    </row>
    <row r="535" spans="1:10" ht="12.75" customHeight="1">
      <c r="A535" s="183"/>
      <c r="B535" s="197"/>
      <c r="C535" s="180"/>
      <c r="D535" s="223" t="s">
        <v>138</v>
      </c>
      <c r="E535" s="230">
        <f>E542+E596+E617</f>
        <v>200904.31999999998</v>
      </c>
      <c r="F535" s="190">
        <f>F542+F596+F658</f>
        <v>226220</v>
      </c>
      <c r="G535" s="190">
        <f>G542+G596+G617</f>
        <v>154934</v>
      </c>
      <c r="H535" s="189">
        <f>H542+H596+H617+H658</f>
        <v>171686.96000000002</v>
      </c>
      <c r="I535" s="325">
        <f t="shared" si="36"/>
        <v>110.81296552080242</v>
      </c>
      <c r="J535" s="239">
        <f t="shared" si="37"/>
        <v>85.4570772793736</v>
      </c>
    </row>
    <row r="536" spans="1:10" ht="12.75" customHeight="1">
      <c r="A536" s="4"/>
      <c r="B536" s="69">
        <v>85201</v>
      </c>
      <c r="C536" s="57"/>
      <c r="D536" s="58" t="s">
        <v>42</v>
      </c>
      <c r="E536" s="112">
        <f>E537+E538</f>
        <v>1273501.1900000002</v>
      </c>
      <c r="F536" s="59">
        <v>1351200</v>
      </c>
      <c r="G536" s="59">
        <f>G538</f>
        <v>1372317</v>
      </c>
      <c r="H536" s="134">
        <f>H538</f>
        <v>1371955.25</v>
      </c>
      <c r="I536" s="122">
        <f t="shared" si="36"/>
        <v>99.97363947251255</v>
      </c>
      <c r="J536" s="65">
        <f t="shared" si="37"/>
        <v>107.73097510807979</v>
      </c>
    </row>
    <row r="537" spans="1:10" ht="12.75" customHeight="1">
      <c r="A537" s="20"/>
      <c r="B537" s="67"/>
      <c r="C537" s="57"/>
      <c r="D537" s="102" t="s">
        <v>136</v>
      </c>
      <c r="E537" s="112">
        <v>0</v>
      </c>
      <c r="F537" s="251">
        <v>0</v>
      </c>
      <c r="G537" s="251">
        <v>0</v>
      </c>
      <c r="H537" s="112">
        <v>0</v>
      </c>
      <c r="I537" s="122">
        <v>0</v>
      </c>
      <c r="J537" s="65">
        <v>0</v>
      </c>
    </row>
    <row r="538" spans="1:10" ht="12.75" customHeight="1">
      <c r="A538" s="20"/>
      <c r="B538" s="67"/>
      <c r="C538" s="57"/>
      <c r="D538" s="102" t="s">
        <v>132</v>
      </c>
      <c r="E538" s="112">
        <f>SUM(E539:E542)</f>
        <v>1273501.1900000002</v>
      </c>
      <c r="F538" s="251">
        <f>SUM(F539:F542)</f>
        <v>1351200</v>
      </c>
      <c r="G538" s="251">
        <f>SUM(G539:G542)</f>
        <v>1372317</v>
      </c>
      <c r="H538" s="112">
        <f>SUM(H539:H542)</f>
        <v>1371955.25</v>
      </c>
      <c r="I538" s="122">
        <f t="shared" si="36"/>
        <v>99.97363947251255</v>
      </c>
      <c r="J538" s="65">
        <f aca="true" t="shared" si="38" ref="J538:J543">H538/E538*100</f>
        <v>107.73097510807979</v>
      </c>
    </row>
    <row r="539" spans="1:10" ht="12.75" customHeight="1">
      <c r="A539" s="20"/>
      <c r="B539" s="67"/>
      <c r="C539" s="57"/>
      <c r="D539" s="195" t="s">
        <v>134</v>
      </c>
      <c r="E539" s="167">
        <f aca="true" t="shared" si="39" ref="E539:H540">E546</f>
        <v>846362.89</v>
      </c>
      <c r="F539" s="105">
        <f t="shared" si="39"/>
        <v>898470</v>
      </c>
      <c r="G539" s="105">
        <f t="shared" si="39"/>
        <v>892292</v>
      </c>
      <c r="H539" s="135">
        <f t="shared" si="39"/>
        <v>892291.92</v>
      </c>
      <c r="I539" s="133">
        <f t="shared" si="36"/>
        <v>99.99999103432509</v>
      </c>
      <c r="J539" s="161">
        <f t="shared" si="38"/>
        <v>105.42663561253258</v>
      </c>
    </row>
    <row r="540" spans="1:10" ht="12.75" customHeight="1">
      <c r="A540" s="20"/>
      <c r="B540" s="67"/>
      <c r="C540" s="57"/>
      <c r="D540" s="195" t="s">
        <v>137</v>
      </c>
      <c r="E540" s="167">
        <f t="shared" si="39"/>
        <v>273828.92</v>
      </c>
      <c r="F540" s="105">
        <f aca="true" t="shared" si="40" ref="F540:H541">F547+F553</f>
        <v>399810</v>
      </c>
      <c r="G540" s="105">
        <f t="shared" si="40"/>
        <v>430395</v>
      </c>
      <c r="H540" s="135">
        <f t="shared" si="40"/>
        <v>430070.68000000005</v>
      </c>
      <c r="I540" s="133">
        <f t="shared" si="36"/>
        <v>99.92464596475332</v>
      </c>
      <c r="J540" s="161">
        <f t="shared" si="38"/>
        <v>157.05816609874518</v>
      </c>
    </row>
    <row r="541" spans="1:10" ht="12.75" customHeight="1">
      <c r="A541" s="20"/>
      <c r="B541" s="67"/>
      <c r="C541" s="57"/>
      <c r="D541" s="195" t="s">
        <v>135</v>
      </c>
      <c r="E541" s="167">
        <f>E548+E554</f>
        <v>94695.11</v>
      </c>
      <c r="F541" s="105">
        <f t="shared" si="40"/>
        <v>8150</v>
      </c>
      <c r="G541" s="105">
        <f t="shared" si="40"/>
        <v>7360</v>
      </c>
      <c r="H541" s="135">
        <f t="shared" si="40"/>
        <v>7359.99</v>
      </c>
      <c r="I541" s="133">
        <f t="shared" si="36"/>
        <v>99.99986413043477</v>
      </c>
      <c r="J541" s="161">
        <f t="shared" si="38"/>
        <v>7.772302075577081</v>
      </c>
    </row>
    <row r="542" spans="1:10" ht="12.75" customHeight="1">
      <c r="A542" s="20"/>
      <c r="B542" s="67"/>
      <c r="C542" s="57"/>
      <c r="D542" s="357" t="s">
        <v>138</v>
      </c>
      <c r="E542" s="167">
        <f>E561</f>
        <v>58614.27</v>
      </c>
      <c r="F542" s="105">
        <f>F561</f>
        <v>44770</v>
      </c>
      <c r="G542" s="105">
        <f>G561</f>
        <v>42270</v>
      </c>
      <c r="H542" s="135">
        <f>H561</f>
        <v>42232.66</v>
      </c>
      <c r="I542" s="133">
        <f t="shared" si="36"/>
        <v>99.91166311805063</v>
      </c>
      <c r="J542" s="161">
        <f t="shared" si="38"/>
        <v>72.0518399359064</v>
      </c>
    </row>
    <row r="543" spans="1:10" ht="12.75" customHeight="1">
      <c r="A543" s="34"/>
      <c r="B543" s="36"/>
      <c r="C543" s="35"/>
      <c r="D543" s="261" t="s">
        <v>156</v>
      </c>
      <c r="E543" s="262">
        <f>E545</f>
        <v>1127355</v>
      </c>
      <c r="F543" s="263">
        <f>F545</f>
        <v>1156430</v>
      </c>
      <c r="G543" s="263">
        <f>G545</f>
        <v>1187810</v>
      </c>
      <c r="H543" s="262">
        <f>H544+H545</f>
        <v>1187486</v>
      </c>
      <c r="I543" s="264">
        <f>H543/G543*100</f>
        <v>99.97272291022975</v>
      </c>
      <c r="J543" s="265">
        <f t="shared" si="38"/>
        <v>105.33381233063233</v>
      </c>
    </row>
    <row r="544" spans="1:10" ht="12.75" customHeight="1">
      <c r="A544" s="34"/>
      <c r="B544" s="36"/>
      <c r="C544" s="35"/>
      <c r="D544" s="156" t="s">
        <v>136</v>
      </c>
      <c r="E544" s="168">
        <v>0</v>
      </c>
      <c r="F544" s="266">
        <v>0</v>
      </c>
      <c r="G544" s="266">
        <v>0</v>
      </c>
      <c r="H544" s="168">
        <v>0</v>
      </c>
      <c r="I544" s="267">
        <v>0</v>
      </c>
      <c r="J544" s="255">
        <v>0</v>
      </c>
    </row>
    <row r="545" spans="1:10" ht="12.75" customHeight="1">
      <c r="A545" s="34"/>
      <c r="B545" s="36"/>
      <c r="C545" s="35"/>
      <c r="D545" s="156" t="s">
        <v>132</v>
      </c>
      <c r="E545" s="168">
        <f>SUM(E546:E548)</f>
        <v>1127355</v>
      </c>
      <c r="F545" s="266">
        <f>F546+F547+F548</f>
        <v>1156430</v>
      </c>
      <c r="G545" s="266">
        <f>SUM(G546:G548)</f>
        <v>1187810</v>
      </c>
      <c r="H545" s="168">
        <f>SUM(H546:H548)</f>
        <v>1187486</v>
      </c>
      <c r="I545" s="267">
        <f>H545/G545*100</f>
        <v>99.97272291022975</v>
      </c>
      <c r="J545" s="255">
        <f>H545/E545*100</f>
        <v>105.33381233063233</v>
      </c>
    </row>
    <row r="546" spans="1:10" ht="12.75" customHeight="1">
      <c r="A546" s="34"/>
      <c r="B546" s="36"/>
      <c r="C546" s="35"/>
      <c r="D546" s="288" t="s">
        <v>134</v>
      </c>
      <c r="E546" s="289">
        <v>846362.89</v>
      </c>
      <c r="F546" s="290">
        <v>898470</v>
      </c>
      <c r="G546" s="290">
        <v>892292</v>
      </c>
      <c r="H546" s="289">
        <v>892291.92</v>
      </c>
      <c r="I546" s="269">
        <f>H546/G546*100</f>
        <v>99.99999103432509</v>
      </c>
      <c r="J546" s="260">
        <f>H546/E546*100</f>
        <v>105.42663561253258</v>
      </c>
    </row>
    <row r="547" spans="1:10" ht="12.75" customHeight="1">
      <c r="A547" s="34"/>
      <c r="B547" s="36"/>
      <c r="C547" s="35"/>
      <c r="D547" s="288" t="s">
        <v>137</v>
      </c>
      <c r="E547" s="289">
        <v>273828.92</v>
      </c>
      <c r="F547" s="290">
        <v>249810</v>
      </c>
      <c r="G547" s="290">
        <v>288158</v>
      </c>
      <c r="H547" s="289">
        <v>287834.09</v>
      </c>
      <c r="I547" s="269">
        <f>H547/G547*100</f>
        <v>99.88759291777428</v>
      </c>
      <c r="J547" s="260">
        <f>H547/E547*100</f>
        <v>105.11456934497643</v>
      </c>
    </row>
    <row r="548" spans="1:10" ht="12.75" customHeight="1">
      <c r="A548" s="34"/>
      <c r="B548" s="36"/>
      <c r="C548" s="35"/>
      <c r="D548" s="288" t="s">
        <v>135</v>
      </c>
      <c r="E548" s="289">
        <v>7163.19</v>
      </c>
      <c r="F548" s="290">
        <v>8150</v>
      </c>
      <c r="G548" s="290">
        <v>7360</v>
      </c>
      <c r="H548" s="289">
        <v>7359.99</v>
      </c>
      <c r="I548" s="269">
        <f>H548/G548*100</f>
        <v>99.99986413043477</v>
      </c>
      <c r="J548" s="260">
        <f>H548/E548*100</f>
        <v>102.747379310056</v>
      </c>
    </row>
    <row r="549" spans="1:10" ht="12.75" customHeight="1">
      <c r="A549" s="20"/>
      <c r="B549" s="21"/>
      <c r="C549" s="35"/>
      <c r="D549" s="261" t="s">
        <v>78</v>
      </c>
      <c r="E549" s="262">
        <v>87531.92</v>
      </c>
      <c r="F549" s="263">
        <v>150000</v>
      </c>
      <c r="G549" s="263">
        <f>G551</f>
        <v>142237</v>
      </c>
      <c r="H549" s="262">
        <f>H551</f>
        <v>142236.59</v>
      </c>
      <c r="I549" s="264">
        <f>H549/G549*100</f>
        <v>99.99971174870112</v>
      </c>
      <c r="J549" s="265">
        <f>H549/E549*100</f>
        <v>162.4968240157419</v>
      </c>
    </row>
    <row r="550" spans="1:10" ht="12.75" customHeight="1">
      <c r="A550" s="20"/>
      <c r="B550" s="21"/>
      <c r="C550" s="35"/>
      <c r="D550" s="156" t="s">
        <v>136</v>
      </c>
      <c r="E550" s="168">
        <v>0</v>
      </c>
      <c r="F550" s="266">
        <v>0</v>
      </c>
      <c r="G550" s="266">
        <v>0</v>
      </c>
      <c r="H550" s="168">
        <v>0</v>
      </c>
      <c r="I550" s="269">
        <v>0</v>
      </c>
      <c r="J550" s="255">
        <v>0</v>
      </c>
    </row>
    <row r="551" spans="1:10" ht="12.75" customHeight="1">
      <c r="A551" s="20"/>
      <c r="B551" s="21"/>
      <c r="C551" s="35"/>
      <c r="D551" s="156" t="s">
        <v>132</v>
      </c>
      <c r="E551" s="168">
        <v>87531.92</v>
      </c>
      <c r="F551" s="266">
        <v>150000</v>
      </c>
      <c r="G551" s="266">
        <f>G553</f>
        <v>142237</v>
      </c>
      <c r="H551" s="168">
        <f>H553</f>
        <v>142236.59</v>
      </c>
      <c r="I551" s="269">
        <f>H551/G551*100</f>
        <v>99.99971174870112</v>
      </c>
      <c r="J551" s="255">
        <f>H551/E551*100</f>
        <v>162.4968240157419</v>
      </c>
    </row>
    <row r="552" spans="1:10" ht="12.75" customHeight="1">
      <c r="A552" s="20"/>
      <c r="B552" s="21"/>
      <c r="C552" s="35"/>
      <c r="D552" s="288" t="s">
        <v>134</v>
      </c>
      <c r="E552" s="289">
        <v>0</v>
      </c>
      <c r="F552" s="290">
        <v>0</v>
      </c>
      <c r="G552" s="290">
        <v>0</v>
      </c>
      <c r="H552" s="289">
        <v>0</v>
      </c>
      <c r="I552" s="269">
        <v>0</v>
      </c>
      <c r="J552" s="314">
        <v>0</v>
      </c>
    </row>
    <row r="553" spans="1:10" ht="12.75" customHeight="1">
      <c r="A553" s="20"/>
      <c r="B553" s="21"/>
      <c r="C553" s="35"/>
      <c r="D553" s="288" t="s">
        <v>137</v>
      </c>
      <c r="E553" s="289">
        <v>0</v>
      </c>
      <c r="F553" s="290">
        <v>150000</v>
      </c>
      <c r="G553" s="290">
        <v>142237</v>
      </c>
      <c r="H553" s="289">
        <v>142236.59</v>
      </c>
      <c r="I553" s="269">
        <f>H553/G553*100</f>
        <v>99.99971174870112</v>
      </c>
      <c r="J553" s="314">
        <v>0</v>
      </c>
    </row>
    <row r="554" spans="1:10" ht="12.75" customHeight="1">
      <c r="A554" s="20"/>
      <c r="B554" s="21"/>
      <c r="C554" s="35"/>
      <c r="D554" s="288" t="s">
        <v>135</v>
      </c>
      <c r="E554" s="289">
        <v>87531.92</v>
      </c>
      <c r="F554" s="290">
        <v>0</v>
      </c>
      <c r="G554" s="290">
        <v>0</v>
      </c>
      <c r="H554" s="289">
        <v>0</v>
      </c>
      <c r="I554" s="313">
        <v>0</v>
      </c>
      <c r="J554" s="314">
        <f>H554/E554*100</f>
        <v>0</v>
      </c>
    </row>
    <row r="555" spans="1:10" ht="12.75" customHeight="1">
      <c r="A555" s="20"/>
      <c r="B555" s="21"/>
      <c r="C555" s="22"/>
      <c r="D555" s="261" t="s">
        <v>98</v>
      </c>
      <c r="E555" s="262">
        <f>E557</f>
        <v>58614.27</v>
      </c>
      <c r="F555" s="263">
        <v>44770</v>
      </c>
      <c r="G555" s="263">
        <f>G557</f>
        <v>42270</v>
      </c>
      <c r="H555" s="262">
        <f>H557</f>
        <v>42232.66</v>
      </c>
      <c r="I555" s="264">
        <f>H555/G555*100</f>
        <v>99.91166311805063</v>
      </c>
      <c r="J555" s="265">
        <f>H555/E555*100</f>
        <v>72.0518399359064</v>
      </c>
    </row>
    <row r="556" spans="1:10" ht="12.75" customHeight="1">
      <c r="A556" s="20"/>
      <c r="B556" s="21"/>
      <c r="C556" s="22"/>
      <c r="D556" s="156" t="s">
        <v>136</v>
      </c>
      <c r="E556" s="168">
        <v>0</v>
      </c>
      <c r="F556" s="266">
        <v>0</v>
      </c>
      <c r="G556" s="266">
        <v>0</v>
      </c>
      <c r="H556" s="168">
        <v>0</v>
      </c>
      <c r="I556" s="267">
        <v>0</v>
      </c>
      <c r="J556" s="255">
        <v>0</v>
      </c>
    </row>
    <row r="557" spans="1:10" ht="12.75" customHeight="1">
      <c r="A557" s="20"/>
      <c r="B557" s="21"/>
      <c r="C557" s="22"/>
      <c r="D557" s="156" t="s">
        <v>132</v>
      </c>
      <c r="E557" s="168">
        <f>E561</f>
        <v>58614.27</v>
      </c>
      <c r="F557" s="266">
        <v>44770</v>
      </c>
      <c r="G557" s="266">
        <f>G561</f>
        <v>42270</v>
      </c>
      <c r="H557" s="168">
        <f>H561</f>
        <v>42232.66</v>
      </c>
      <c r="I557" s="267">
        <f>H557/G557*100</f>
        <v>99.91166311805063</v>
      </c>
      <c r="J557" s="255">
        <f>H557/E557*100</f>
        <v>72.0518399359064</v>
      </c>
    </row>
    <row r="558" spans="1:10" ht="12.75" customHeight="1">
      <c r="A558" s="20"/>
      <c r="B558" s="21"/>
      <c r="C558" s="22"/>
      <c r="D558" s="288" t="s">
        <v>134</v>
      </c>
      <c r="E558" s="289">
        <v>0</v>
      </c>
      <c r="F558" s="290">
        <v>0</v>
      </c>
      <c r="G558" s="290">
        <v>0</v>
      </c>
      <c r="H558" s="289">
        <v>0</v>
      </c>
      <c r="I558" s="269">
        <v>0</v>
      </c>
      <c r="J558" s="260">
        <v>0</v>
      </c>
    </row>
    <row r="559" spans="1:10" ht="12.75" customHeight="1">
      <c r="A559" s="20"/>
      <c r="B559" s="21"/>
      <c r="C559" s="22"/>
      <c r="D559" s="288" t="s">
        <v>137</v>
      </c>
      <c r="E559" s="289">
        <v>0</v>
      </c>
      <c r="F559" s="290">
        <v>0</v>
      </c>
      <c r="G559" s="290">
        <v>0</v>
      </c>
      <c r="H559" s="289">
        <v>0</v>
      </c>
      <c r="I559" s="269">
        <v>0</v>
      </c>
      <c r="J559" s="260">
        <v>0</v>
      </c>
    </row>
    <row r="560" spans="1:10" ht="12.75" customHeight="1">
      <c r="A560" s="20"/>
      <c r="B560" s="21"/>
      <c r="C560" s="22"/>
      <c r="D560" s="288" t="s">
        <v>135</v>
      </c>
      <c r="E560" s="289">
        <v>0</v>
      </c>
      <c r="F560" s="290">
        <v>0</v>
      </c>
      <c r="G560" s="290">
        <v>0</v>
      </c>
      <c r="H560" s="289">
        <v>0</v>
      </c>
      <c r="I560" s="269">
        <v>0</v>
      </c>
      <c r="J560" s="260">
        <v>0</v>
      </c>
    </row>
    <row r="561" spans="1:10" ht="12.75" customHeight="1">
      <c r="A561" s="8"/>
      <c r="B561" s="9"/>
      <c r="C561" s="22"/>
      <c r="D561" s="315" t="s">
        <v>138</v>
      </c>
      <c r="E561" s="289">
        <v>58614.27</v>
      </c>
      <c r="F561" s="290">
        <v>44770</v>
      </c>
      <c r="G561" s="290">
        <v>42270</v>
      </c>
      <c r="H561" s="289">
        <v>42232.66</v>
      </c>
      <c r="I561" s="269">
        <f>H561/G561*100</f>
        <v>99.91166311805063</v>
      </c>
      <c r="J561" s="260">
        <f>H561/E561*100</f>
        <v>72.0518399359064</v>
      </c>
    </row>
    <row r="562" spans="1:10" ht="12.75" customHeight="1">
      <c r="A562" s="80"/>
      <c r="B562" s="80"/>
      <c r="C562" s="80"/>
      <c r="D562" s="441"/>
      <c r="E562" s="339"/>
      <c r="F562" s="340"/>
      <c r="G562" s="340"/>
      <c r="H562" s="339"/>
      <c r="I562" s="337"/>
      <c r="J562" s="440"/>
    </row>
    <row r="563" spans="1:10" ht="12.75" customHeight="1">
      <c r="A563" s="80"/>
      <c r="B563" s="80"/>
      <c r="C563" s="80"/>
      <c r="D563" s="441"/>
      <c r="E563" s="339"/>
      <c r="F563" s="340"/>
      <c r="G563" s="340"/>
      <c r="H563" s="339"/>
      <c r="I563" s="337"/>
      <c r="J563" s="440"/>
    </row>
    <row r="564" spans="1:10" ht="12.75" customHeight="1">
      <c r="A564" s="80"/>
      <c r="B564" s="80"/>
      <c r="C564" s="80"/>
      <c r="D564" s="441"/>
      <c r="E564" s="339"/>
      <c r="F564" s="340"/>
      <c r="G564" s="340"/>
      <c r="H564" s="339"/>
      <c r="I564" s="337"/>
      <c r="J564" s="440"/>
    </row>
    <row r="565" spans="1:10" ht="12.75" customHeight="1">
      <c r="A565" s="80"/>
      <c r="B565" s="80"/>
      <c r="C565" s="80"/>
      <c r="D565" s="441"/>
      <c r="E565" s="339"/>
      <c r="F565" s="340"/>
      <c r="G565" s="340"/>
      <c r="H565" s="339"/>
      <c r="I565" s="337"/>
      <c r="J565" s="440"/>
    </row>
    <row r="566" spans="1:10" ht="12.75" customHeight="1">
      <c r="A566" s="80"/>
      <c r="B566" s="80"/>
      <c r="C566" s="80"/>
      <c r="D566" s="441"/>
      <c r="E566" s="339"/>
      <c r="F566" s="340"/>
      <c r="G566" s="340"/>
      <c r="H566" s="339"/>
      <c r="I566" s="337"/>
      <c r="J566" s="440"/>
    </row>
    <row r="567" spans="1:10" ht="12.75" customHeight="1">
      <c r="A567" s="80"/>
      <c r="B567" s="80"/>
      <c r="C567" s="80"/>
      <c r="D567" s="441"/>
      <c r="E567" s="339"/>
      <c r="F567" s="82" t="s">
        <v>188</v>
      </c>
      <c r="G567" s="340"/>
      <c r="H567" s="339"/>
      <c r="I567" s="337"/>
      <c r="J567" s="440"/>
    </row>
    <row r="568" spans="1:10" ht="12.75" customHeight="1">
      <c r="A568" s="84"/>
      <c r="B568" s="85"/>
      <c r="C568" s="84"/>
      <c r="D568" s="86"/>
      <c r="E568" s="89" t="s">
        <v>1</v>
      </c>
      <c r="F568" s="87" t="s">
        <v>62</v>
      </c>
      <c r="G568" s="88" t="s">
        <v>63</v>
      </c>
      <c r="H568" s="89" t="s">
        <v>1</v>
      </c>
      <c r="I568" s="43" t="s">
        <v>64</v>
      </c>
      <c r="J568" s="44"/>
    </row>
    <row r="569" spans="1:10" ht="12.75" customHeight="1">
      <c r="A569" s="90" t="s">
        <v>59</v>
      </c>
      <c r="B569" s="91" t="s">
        <v>60</v>
      </c>
      <c r="C569" s="90" t="s">
        <v>2</v>
      </c>
      <c r="D569" s="92" t="s">
        <v>61</v>
      </c>
      <c r="E569" s="95" t="s">
        <v>150</v>
      </c>
      <c r="F569" s="93" t="s">
        <v>65</v>
      </c>
      <c r="G569" s="94" t="s">
        <v>66</v>
      </c>
      <c r="H569" s="95" t="s">
        <v>155</v>
      </c>
      <c r="I569" s="45"/>
      <c r="J569" s="46"/>
    </row>
    <row r="570" spans="1:10" ht="12.75" customHeight="1">
      <c r="A570" s="96"/>
      <c r="B570" s="97"/>
      <c r="C570" s="96"/>
      <c r="D570" s="98"/>
      <c r="E570" s="101"/>
      <c r="F570" s="99" t="s">
        <v>154</v>
      </c>
      <c r="G570" s="100" t="s">
        <v>67</v>
      </c>
      <c r="H570" s="101"/>
      <c r="I570" s="49" t="s">
        <v>68</v>
      </c>
      <c r="J570" s="47" t="s">
        <v>69</v>
      </c>
    </row>
    <row r="571" spans="1:10" ht="12.75" customHeight="1">
      <c r="A571" s="373">
        <v>1</v>
      </c>
      <c r="B571" s="374">
        <v>2</v>
      </c>
      <c r="C571" s="374">
        <v>3</v>
      </c>
      <c r="D571" s="374">
        <v>4</v>
      </c>
      <c r="E571" s="375">
        <v>5</v>
      </c>
      <c r="F571" s="375">
        <v>6</v>
      </c>
      <c r="G571" s="375">
        <v>7</v>
      </c>
      <c r="H571" s="376">
        <v>8</v>
      </c>
      <c r="I571" s="377">
        <v>9</v>
      </c>
      <c r="J571" s="378">
        <v>10</v>
      </c>
    </row>
    <row r="572" spans="1:14" s="54" customFormat="1" ht="12.75" customHeight="1">
      <c r="A572" s="26"/>
      <c r="B572" s="60">
        <v>85202</v>
      </c>
      <c r="C572" s="57"/>
      <c r="D572" s="58" t="s">
        <v>43</v>
      </c>
      <c r="E572" s="112">
        <f>E573+E574</f>
        <v>5482057</v>
      </c>
      <c r="F572" s="59">
        <f>F578+F584</f>
        <v>5321400</v>
      </c>
      <c r="G572" s="59">
        <f>G573+G574</f>
        <v>5803022</v>
      </c>
      <c r="H572" s="134">
        <f>H573+H574</f>
        <v>5795607</v>
      </c>
      <c r="I572" s="122">
        <f aca="true" t="shared" si="41" ref="I572:I578">H572/G572*100</f>
        <v>99.87222174928856</v>
      </c>
      <c r="J572" s="65">
        <f>H572/E572*100</f>
        <v>105.71956840288235</v>
      </c>
      <c r="K572" s="52"/>
      <c r="L572" s="53"/>
      <c r="M572" s="53"/>
      <c r="N572" s="53"/>
    </row>
    <row r="573" spans="1:14" s="54" customFormat="1" ht="12.75" customHeight="1">
      <c r="A573" s="18"/>
      <c r="B573" s="60"/>
      <c r="C573" s="57"/>
      <c r="D573" s="102" t="s">
        <v>136</v>
      </c>
      <c r="E573" s="112">
        <f>E579+E585</f>
        <v>92744</v>
      </c>
      <c r="F573" s="251">
        <f>F579+F585</f>
        <v>9000</v>
      </c>
      <c r="G573" s="251">
        <f>G585+G579</f>
        <v>147800</v>
      </c>
      <c r="H573" s="112">
        <f>H579+H585</f>
        <v>147800.2</v>
      </c>
      <c r="I573" s="122">
        <f t="shared" si="41"/>
        <v>100.00013531799729</v>
      </c>
      <c r="J573" s="65">
        <v>0</v>
      </c>
      <c r="K573" s="52"/>
      <c r="L573" s="53"/>
      <c r="M573" s="53"/>
      <c r="N573" s="53"/>
    </row>
    <row r="574" spans="1:14" s="54" customFormat="1" ht="12.75" customHeight="1">
      <c r="A574" s="18"/>
      <c r="B574" s="60"/>
      <c r="C574" s="57"/>
      <c r="D574" s="102" t="s">
        <v>132</v>
      </c>
      <c r="E574" s="112">
        <f>SUM(E575:E577)</f>
        <v>5389313</v>
      </c>
      <c r="F574" s="251">
        <f>SUM(F575:F577)</f>
        <v>5312400</v>
      </c>
      <c r="G574" s="251">
        <f>SUM(G575:G577)</f>
        <v>5655222</v>
      </c>
      <c r="H574" s="112">
        <f>SUM(H575:H577)</f>
        <v>5647806.8</v>
      </c>
      <c r="I574" s="122">
        <f t="shared" si="41"/>
        <v>99.86887871068545</v>
      </c>
      <c r="J574" s="65">
        <f>H574/E574*100</f>
        <v>104.7964146821682</v>
      </c>
      <c r="K574" s="52"/>
      <c r="L574" s="53"/>
      <c r="M574" s="53"/>
      <c r="N574" s="53"/>
    </row>
    <row r="575" spans="1:14" s="54" customFormat="1" ht="12.75" customHeight="1">
      <c r="A575" s="18"/>
      <c r="B575" s="60"/>
      <c r="C575" s="57"/>
      <c r="D575" s="195" t="s">
        <v>134</v>
      </c>
      <c r="E575" s="167">
        <f aca="true" t="shared" si="42" ref="E575:G577">E581+E587</f>
        <v>3502727.5700000003</v>
      </c>
      <c r="F575" s="105">
        <f t="shared" si="42"/>
        <v>3729724</v>
      </c>
      <c r="G575" s="105">
        <f t="shared" si="42"/>
        <v>3778542</v>
      </c>
      <c r="H575" s="135">
        <f>H581+H587</f>
        <v>3778542.56</v>
      </c>
      <c r="I575" s="133">
        <f t="shared" si="41"/>
        <v>100.00001482053132</v>
      </c>
      <c r="J575" s="161">
        <f>H575/E575*100</f>
        <v>107.87429180511461</v>
      </c>
      <c r="K575" s="52"/>
      <c r="L575" s="53"/>
      <c r="M575" s="53"/>
      <c r="N575" s="53"/>
    </row>
    <row r="576" spans="1:14" s="54" customFormat="1" ht="12.75" customHeight="1">
      <c r="A576" s="18"/>
      <c r="B576" s="60"/>
      <c r="C576" s="57"/>
      <c r="D576" s="195" t="s">
        <v>137</v>
      </c>
      <c r="E576" s="167">
        <f t="shared" si="42"/>
        <v>1858976.17</v>
      </c>
      <c r="F576" s="105">
        <f t="shared" si="42"/>
        <v>1567676</v>
      </c>
      <c r="G576" s="105">
        <f t="shared" si="42"/>
        <v>1857954</v>
      </c>
      <c r="H576" s="135">
        <f>H582+H588</f>
        <v>1850538.2000000002</v>
      </c>
      <c r="I576" s="133">
        <f t="shared" si="41"/>
        <v>99.60086202349467</v>
      </c>
      <c r="J576" s="161">
        <f>H576/E576*100</f>
        <v>99.54609584909312</v>
      </c>
      <c r="K576" s="52"/>
      <c r="L576" s="53"/>
      <c r="M576" s="53"/>
      <c r="N576" s="53"/>
    </row>
    <row r="577" spans="1:14" s="54" customFormat="1" ht="12.75" customHeight="1">
      <c r="A577" s="18"/>
      <c r="B577" s="60"/>
      <c r="C577" s="57"/>
      <c r="D577" s="195" t="s">
        <v>135</v>
      </c>
      <c r="E577" s="167">
        <f t="shared" si="42"/>
        <v>27609.260000000002</v>
      </c>
      <c r="F577" s="105">
        <f t="shared" si="42"/>
        <v>15000</v>
      </c>
      <c r="G577" s="105">
        <f t="shared" si="42"/>
        <v>18726</v>
      </c>
      <c r="H577" s="135">
        <f>H583+H589</f>
        <v>18726.04</v>
      </c>
      <c r="I577" s="133">
        <f t="shared" si="41"/>
        <v>100.00021360674998</v>
      </c>
      <c r="J577" s="161">
        <f>H577/E577*100</f>
        <v>67.8252151633184</v>
      </c>
      <c r="K577" s="52"/>
      <c r="L577" s="53"/>
      <c r="M577" s="53"/>
      <c r="N577" s="53"/>
    </row>
    <row r="578" spans="1:10" ht="12.75" customHeight="1">
      <c r="A578" s="36"/>
      <c r="B578" s="37"/>
      <c r="C578" s="35"/>
      <c r="D578" s="261" t="s">
        <v>44</v>
      </c>
      <c r="E578" s="262">
        <f>E579+E580</f>
        <v>2289981</v>
      </c>
      <c r="F578" s="263">
        <f>F579+F580</f>
        <v>2385400</v>
      </c>
      <c r="G578" s="263">
        <f>G579+G580</f>
        <v>2410280</v>
      </c>
      <c r="H578" s="262">
        <f>H579+H580</f>
        <v>2402865</v>
      </c>
      <c r="I578" s="264">
        <f t="shared" si="41"/>
        <v>99.69235939392934</v>
      </c>
      <c r="J578" s="265">
        <f>H578/E578*100</f>
        <v>104.9294732139699</v>
      </c>
    </row>
    <row r="579" spans="1:10" ht="12.75" customHeight="1">
      <c r="A579" s="36"/>
      <c r="B579" s="37"/>
      <c r="C579" s="35"/>
      <c r="D579" s="156" t="s">
        <v>136</v>
      </c>
      <c r="E579" s="168">
        <v>20544</v>
      </c>
      <c r="F579" s="266">
        <v>9000</v>
      </c>
      <c r="G579" s="266">
        <v>7900</v>
      </c>
      <c r="H579" s="168">
        <v>7900</v>
      </c>
      <c r="I579" s="267">
        <v>100</v>
      </c>
      <c r="J579" s="255">
        <v>0</v>
      </c>
    </row>
    <row r="580" spans="1:10" ht="12.75" customHeight="1">
      <c r="A580" s="36"/>
      <c r="B580" s="37"/>
      <c r="C580" s="35"/>
      <c r="D580" s="156" t="s">
        <v>132</v>
      </c>
      <c r="E580" s="168">
        <f>SUM(E581:E583)</f>
        <v>2269437</v>
      </c>
      <c r="F580" s="266">
        <f>F581+F582+F583</f>
        <v>2376400</v>
      </c>
      <c r="G580" s="266">
        <f>SUM(G581:G583)</f>
        <v>2402380</v>
      </c>
      <c r="H580" s="168">
        <f>SUM(H581:H583)</f>
        <v>2394965</v>
      </c>
      <c r="I580" s="267">
        <f aca="true" t="shared" si="43" ref="I580:I589">H580/G580*100</f>
        <v>99.69134774681774</v>
      </c>
      <c r="J580" s="255">
        <f aca="true" t="shared" si="44" ref="J580:J589">H580/E580*100</f>
        <v>105.53123968631868</v>
      </c>
    </row>
    <row r="581" spans="1:10" ht="12.75" customHeight="1">
      <c r="A581" s="36"/>
      <c r="B581" s="37"/>
      <c r="C581" s="35"/>
      <c r="D581" s="288" t="s">
        <v>134</v>
      </c>
      <c r="E581" s="289">
        <v>1442123.57</v>
      </c>
      <c r="F581" s="290">
        <v>1533154</v>
      </c>
      <c r="G581" s="290">
        <v>1540345</v>
      </c>
      <c r="H581" s="289">
        <v>1540345.13</v>
      </c>
      <c r="I581" s="269">
        <f t="shared" si="43"/>
        <v>100.00000843966772</v>
      </c>
      <c r="J581" s="260">
        <f t="shared" si="44"/>
        <v>106.81089762647731</v>
      </c>
    </row>
    <row r="582" spans="1:10" ht="12.75" customHeight="1">
      <c r="A582" s="36"/>
      <c r="B582" s="37"/>
      <c r="C582" s="35"/>
      <c r="D582" s="288" t="s">
        <v>137</v>
      </c>
      <c r="E582" s="289">
        <v>807914.39</v>
      </c>
      <c r="F582" s="290">
        <v>837246</v>
      </c>
      <c r="G582" s="290">
        <v>856081</v>
      </c>
      <c r="H582" s="289">
        <v>848665.66</v>
      </c>
      <c r="I582" s="269">
        <f t="shared" si="43"/>
        <v>99.13380392743211</v>
      </c>
      <c r="J582" s="260">
        <f t="shared" si="44"/>
        <v>105.04400843757715</v>
      </c>
    </row>
    <row r="583" spans="1:10" ht="12.75" customHeight="1">
      <c r="A583" s="36"/>
      <c r="B583" s="37"/>
      <c r="C583" s="35"/>
      <c r="D583" s="288" t="s">
        <v>135</v>
      </c>
      <c r="E583" s="289">
        <v>19399.04</v>
      </c>
      <c r="F583" s="290">
        <v>6000</v>
      </c>
      <c r="G583" s="290">
        <v>5954</v>
      </c>
      <c r="H583" s="289">
        <v>5954.21</v>
      </c>
      <c r="I583" s="269">
        <f t="shared" si="43"/>
        <v>100.00352704064494</v>
      </c>
      <c r="J583" s="260">
        <f t="shared" si="44"/>
        <v>30.693322968559265</v>
      </c>
    </row>
    <row r="584" spans="1:10" ht="12.75" customHeight="1">
      <c r="A584" s="36"/>
      <c r="B584" s="37"/>
      <c r="C584" s="35"/>
      <c r="D584" s="261" t="s">
        <v>45</v>
      </c>
      <c r="E584" s="262">
        <f>E585+E586</f>
        <v>3192076.0000000005</v>
      </c>
      <c r="F584" s="263">
        <f>F586</f>
        <v>2936000</v>
      </c>
      <c r="G584" s="263">
        <f>G585+G586</f>
        <v>3392742</v>
      </c>
      <c r="H584" s="262">
        <f>H585+H586</f>
        <v>3392742.0000000005</v>
      </c>
      <c r="I584" s="264">
        <f t="shared" si="43"/>
        <v>100.00000000000003</v>
      </c>
      <c r="J584" s="285">
        <f t="shared" si="44"/>
        <v>106.28637914636117</v>
      </c>
    </row>
    <row r="585" spans="1:10" ht="12.75" customHeight="1">
      <c r="A585" s="36"/>
      <c r="B585" s="37"/>
      <c r="C585" s="35"/>
      <c r="D585" s="156" t="s">
        <v>136</v>
      </c>
      <c r="E585" s="168">
        <v>72200</v>
      </c>
      <c r="F585" s="266">
        <v>0</v>
      </c>
      <c r="G585" s="266">
        <v>139900</v>
      </c>
      <c r="H585" s="168">
        <v>139900.2</v>
      </c>
      <c r="I585" s="267">
        <f t="shared" si="43"/>
        <v>100.0001429592566</v>
      </c>
      <c r="J585" s="287">
        <f t="shared" si="44"/>
        <v>193.76759002770086</v>
      </c>
    </row>
    <row r="586" spans="1:10" ht="12.75" customHeight="1">
      <c r="A586" s="36"/>
      <c r="B586" s="37"/>
      <c r="C586" s="35"/>
      <c r="D586" s="156" t="s">
        <v>132</v>
      </c>
      <c r="E586" s="168">
        <f>SUM(E587:E589)</f>
        <v>3119876.0000000005</v>
      </c>
      <c r="F586" s="266">
        <f>F587+F588+F589</f>
        <v>2936000</v>
      </c>
      <c r="G586" s="266">
        <f>SUM(G587:G589)</f>
        <v>3252842</v>
      </c>
      <c r="H586" s="168">
        <f>SUM(H587:H589)</f>
        <v>3252841.8000000003</v>
      </c>
      <c r="I586" s="267">
        <f t="shared" si="43"/>
        <v>99.99999385153046</v>
      </c>
      <c r="J586" s="287">
        <f t="shared" si="44"/>
        <v>104.26189374193075</v>
      </c>
    </row>
    <row r="587" spans="1:10" ht="12.75" customHeight="1">
      <c r="A587" s="36"/>
      <c r="B587" s="37"/>
      <c r="C587" s="35"/>
      <c r="D587" s="288" t="s">
        <v>134</v>
      </c>
      <c r="E587" s="289">
        <v>2060604</v>
      </c>
      <c r="F587" s="290">
        <v>2196570</v>
      </c>
      <c r="G587" s="290">
        <v>2238197</v>
      </c>
      <c r="H587" s="289">
        <v>2238197.43</v>
      </c>
      <c r="I587" s="269">
        <f t="shared" si="43"/>
        <v>100.00001921189244</v>
      </c>
      <c r="J587" s="299">
        <f t="shared" si="44"/>
        <v>108.61851330968979</v>
      </c>
    </row>
    <row r="588" spans="1:10" ht="12.75" customHeight="1">
      <c r="A588" s="36"/>
      <c r="B588" s="37"/>
      <c r="C588" s="35"/>
      <c r="D588" s="288" t="s">
        <v>137</v>
      </c>
      <c r="E588" s="289">
        <v>1051061.78</v>
      </c>
      <c r="F588" s="290">
        <v>730430</v>
      </c>
      <c r="G588" s="290">
        <v>1001873</v>
      </c>
      <c r="H588" s="289">
        <v>1001872.54</v>
      </c>
      <c r="I588" s="269">
        <f t="shared" si="43"/>
        <v>99.99995408599693</v>
      </c>
      <c r="J588" s="299">
        <f t="shared" si="44"/>
        <v>95.3200429379137</v>
      </c>
    </row>
    <row r="589" spans="1:10" ht="12.75" customHeight="1">
      <c r="A589" s="36"/>
      <c r="B589" s="37"/>
      <c r="C589" s="35"/>
      <c r="D589" s="288" t="s">
        <v>135</v>
      </c>
      <c r="E589" s="289">
        <v>8210.22</v>
      </c>
      <c r="F589" s="290">
        <v>9000</v>
      </c>
      <c r="G589" s="290">
        <v>12772</v>
      </c>
      <c r="H589" s="289">
        <v>12771.83</v>
      </c>
      <c r="I589" s="269">
        <f t="shared" si="43"/>
        <v>99.99866896335735</v>
      </c>
      <c r="J589" s="299">
        <f t="shared" si="44"/>
        <v>155.5601433335526</v>
      </c>
    </row>
    <row r="590" spans="1:10" ht="12.75" customHeight="1">
      <c r="A590" s="18"/>
      <c r="B590" s="68">
        <v>85204</v>
      </c>
      <c r="C590" s="57"/>
      <c r="D590" s="58" t="s">
        <v>46</v>
      </c>
      <c r="E590" s="112">
        <f>E597+E603</f>
        <v>1650698.3800000001</v>
      </c>
      <c r="F590" s="59">
        <f>F597+F603</f>
        <v>1628990</v>
      </c>
      <c r="G590" s="59">
        <f>G592</f>
        <v>1733566</v>
      </c>
      <c r="H590" s="134">
        <f>H592</f>
        <v>1723564.81</v>
      </c>
      <c r="I590" s="267">
        <f aca="true" t="shared" si="45" ref="I590:I596">H590/G590*100</f>
        <v>99.42308570887985</v>
      </c>
      <c r="J590" s="287">
        <f aca="true" t="shared" si="46" ref="J590:J596">H590/E590*100</f>
        <v>104.4142788823722</v>
      </c>
    </row>
    <row r="591" spans="1:10" ht="12.75" customHeight="1">
      <c r="A591" s="18"/>
      <c r="B591" s="60"/>
      <c r="C591" s="57"/>
      <c r="D591" s="102" t="s">
        <v>136</v>
      </c>
      <c r="E591" s="112">
        <v>0</v>
      </c>
      <c r="F591" s="251">
        <v>0</v>
      </c>
      <c r="G591" s="251">
        <v>0</v>
      </c>
      <c r="H591" s="112">
        <v>0</v>
      </c>
      <c r="I591" s="122">
        <v>0</v>
      </c>
      <c r="J591" s="50">
        <v>0</v>
      </c>
    </row>
    <row r="592" spans="1:10" ht="12.75" customHeight="1">
      <c r="A592" s="18"/>
      <c r="B592" s="60"/>
      <c r="C592" s="57"/>
      <c r="D592" s="102" t="s">
        <v>132</v>
      </c>
      <c r="E592" s="112">
        <f>SUM(E593:E596)</f>
        <v>1650698.38</v>
      </c>
      <c r="F592" s="251">
        <f>F593+F594+F595+F596</f>
        <v>1628990</v>
      </c>
      <c r="G592" s="251">
        <f>SUM(G593:G596)</f>
        <v>1733566</v>
      </c>
      <c r="H592" s="112">
        <f>SUM(H593:H596)</f>
        <v>1723564.81</v>
      </c>
      <c r="I592" s="122">
        <f t="shared" si="45"/>
        <v>99.42308570887985</v>
      </c>
      <c r="J592" s="50">
        <f t="shared" si="46"/>
        <v>104.4142788823722</v>
      </c>
    </row>
    <row r="593" spans="1:10" ht="12.75" customHeight="1">
      <c r="A593" s="18"/>
      <c r="B593" s="60"/>
      <c r="C593" s="57"/>
      <c r="D593" s="195" t="s">
        <v>134</v>
      </c>
      <c r="E593" s="167">
        <f>E600</f>
        <v>99952.87</v>
      </c>
      <c r="F593" s="105">
        <f>F600+F606</f>
        <v>153940</v>
      </c>
      <c r="G593" s="105">
        <f>G600</f>
        <v>144625</v>
      </c>
      <c r="H593" s="135">
        <f>H600+H606</f>
        <v>144625.33</v>
      </c>
      <c r="I593" s="309">
        <f t="shared" si="45"/>
        <v>100.00022817631806</v>
      </c>
      <c r="J593" s="418">
        <f t="shared" si="46"/>
        <v>144.69352405788845</v>
      </c>
    </row>
    <row r="594" spans="1:10" ht="12.75" customHeight="1">
      <c r="A594" s="18"/>
      <c r="B594" s="60"/>
      <c r="C594" s="57"/>
      <c r="D594" s="195" t="s">
        <v>137</v>
      </c>
      <c r="E594" s="135">
        <f>E601+E607</f>
        <v>7801.05</v>
      </c>
      <c r="F594" s="105">
        <f>F601+F607</f>
        <v>1323600</v>
      </c>
      <c r="G594" s="105">
        <f>G601</f>
        <v>67239</v>
      </c>
      <c r="H594" s="135">
        <f>H601+H607</f>
        <v>67238.95</v>
      </c>
      <c r="I594" s="309">
        <f t="shared" si="45"/>
        <v>99.99992563839439</v>
      </c>
      <c r="J594" s="418">
        <v>0</v>
      </c>
    </row>
    <row r="595" spans="1:10" ht="12.75" customHeight="1">
      <c r="A595" s="18"/>
      <c r="B595" s="60"/>
      <c r="C595" s="57"/>
      <c r="D595" s="195" t="s">
        <v>135</v>
      </c>
      <c r="E595" s="167">
        <f>E602</f>
        <v>1400654.41</v>
      </c>
      <c r="F595" s="105">
        <f>F602+F608</f>
        <v>0</v>
      </c>
      <c r="G595" s="105">
        <f>G602</f>
        <v>1409038</v>
      </c>
      <c r="H595" s="135">
        <f>H602+H608</f>
        <v>1399046.23</v>
      </c>
      <c r="I595" s="309">
        <f t="shared" si="45"/>
        <v>99.29088001884973</v>
      </c>
      <c r="J595" s="418">
        <f t="shared" si="46"/>
        <v>99.88518366925358</v>
      </c>
    </row>
    <row r="596" spans="1:10" ht="12.75" customHeight="1">
      <c r="A596" s="18"/>
      <c r="B596" s="60"/>
      <c r="C596" s="57"/>
      <c r="D596" s="104" t="s">
        <v>138</v>
      </c>
      <c r="E596" s="135">
        <f>E609</f>
        <v>142290.05</v>
      </c>
      <c r="F596" s="105">
        <f>F609</f>
        <v>151450</v>
      </c>
      <c r="G596" s="105">
        <f>G609</f>
        <v>112664</v>
      </c>
      <c r="H596" s="135">
        <f>H609</f>
        <v>112654.3</v>
      </c>
      <c r="I596" s="309">
        <f t="shared" si="45"/>
        <v>99.99139032876518</v>
      </c>
      <c r="J596" s="418">
        <f t="shared" si="46"/>
        <v>79.17229630603124</v>
      </c>
    </row>
    <row r="597" spans="1:10" ht="12.75" customHeight="1">
      <c r="A597" s="18"/>
      <c r="B597" s="31"/>
      <c r="C597" s="19"/>
      <c r="D597" s="261" t="s">
        <v>87</v>
      </c>
      <c r="E597" s="262">
        <v>1508408.33</v>
      </c>
      <c r="F597" s="263">
        <f>F599</f>
        <v>1477540</v>
      </c>
      <c r="G597" s="263">
        <f>G599</f>
        <v>1620902</v>
      </c>
      <c r="H597" s="262">
        <f>H599</f>
        <v>1610910.51</v>
      </c>
      <c r="I597" s="264">
        <f>H597/G597*100</f>
        <v>99.38358457204693</v>
      </c>
      <c r="J597" s="285">
        <f>H597/E597*100</f>
        <v>106.79538676374187</v>
      </c>
    </row>
    <row r="598" spans="1:10" ht="12.75" customHeight="1">
      <c r="A598" s="18"/>
      <c r="B598" s="31"/>
      <c r="C598" s="19"/>
      <c r="D598" s="156" t="s">
        <v>136</v>
      </c>
      <c r="E598" s="168">
        <v>0</v>
      </c>
      <c r="F598" s="266">
        <v>0</v>
      </c>
      <c r="G598" s="266">
        <v>0</v>
      </c>
      <c r="H598" s="168">
        <v>0</v>
      </c>
      <c r="I598" s="267">
        <v>0</v>
      </c>
      <c r="J598" s="287">
        <v>0</v>
      </c>
    </row>
    <row r="599" spans="1:10" ht="12.75" customHeight="1">
      <c r="A599" s="18"/>
      <c r="B599" s="31"/>
      <c r="C599" s="19"/>
      <c r="D599" s="156" t="s">
        <v>132</v>
      </c>
      <c r="E599" s="168">
        <f>SUM(E600:E602)</f>
        <v>1508408.3299999998</v>
      </c>
      <c r="F599" s="266">
        <f>F600+F601</f>
        <v>1477540</v>
      </c>
      <c r="G599" s="266">
        <f>SUM(G600:G602)</f>
        <v>1620902</v>
      </c>
      <c r="H599" s="168">
        <f>SUM(H600:H602)</f>
        <v>1610910.51</v>
      </c>
      <c r="I599" s="267">
        <f>H599/G599*100</f>
        <v>99.38358457204693</v>
      </c>
      <c r="J599" s="287">
        <f>H599/E599*100</f>
        <v>106.7953867637419</v>
      </c>
    </row>
    <row r="600" spans="1:10" ht="12.75" customHeight="1">
      <c r="A600" s="18"/>
      <c r="B600" s="31"/>
      <c r="C600" s="19"/>
      <c r="D600" s="288" t="s">
        <v>134</v>
      </c>
      <c r="E600" s="289">
        <v>99952.87</v>
      </c>
      <c r="F600" s="290">
        <v>153940</v>
      </c>
      <c r="G600" s="290">
        <v>144625</v>
      </c>
      <c r="H600" s="289">
        <v>144625.33</v>
      </c>
      <c r="I600" s="313">
        <f>H600/G600*100</f>
        <v>100.00022817631806</v>
      </c>
      <c r="J600" s="322">
        <f>H600/E600*100</f>
        <v>144.69352405788845</v>
      </c>
    </row>
    <row r="601" spans="1:10" ht="12.75" customHeight="1">
      <c r="A601" s="18"/>
      <c r="B601" s="31"/>
      <c r="C601" s="19"/>
      <c r="D601" s="288" t="s">
        <v>137</v>
      </c>
      <c r="E601" s="289">
        <v>7801.05</v>
      </c>
      <c r="F601" s="290">
        <v>1323600</v>
      </c>
      <c r="G601" s="290">
        <v>67239</v>
      </c>
      <c r="H601" s="289">
        <v>67238.95</v>
      </c>
      <c r="I601" s="313">
        <f>H601/G601*100</f>
        <v>99.99992563839439</v>
      </c>
      <c r="J601" s="322">
        <f>H601/E601*100</f>
        <v>861.921792579204</v>
      </c>
    </row>
    <row r="602" spans="1:10" ht="12.75" customHeight="1">
      <c r="A602" s="18"/>
      <c r="B602" s="31"/>
      <c r="C602" s="19"/>
      <c r="D602" s="288" t="s">
        <v>135</v>
      </c>
      <c r="E602" s="289">
        <v>1400654.41</v>
      </c>
      <c r="F602" s="290">
        <v>0</v>
      </c>
      <c r="G602" s="290">
        <v>1409038</v>
      </c>
      <c r="H602" s="289">
        <v>1399046.23</v>
      </c>
      <c r="I602" s="313">
        <f>H602/G602*100</f>
        <v>99.29088001884973</v>
      </c>
      <c r="J602" s="322">
        <f>H602/E602*100</f>
        <v>99.88518366925358</v>
      </c>
    </row>
    <row r="603" spans="1:10" ht="12.75" customHeight="1">
      <c r="A603" s="21"/>
      <c r="B603" s="27"/>
      <c r="C603" s="10"/>
      <c r="D603" s="317" t="s">
        <v>70</v>
      </c>
      <c r="E603" s="318">
        <f>E605</f>
        <v>142290.05</v>
      </c>
      <c r="F603" s="319">
        <f>F605</f>
        <v>151450</v>
      </c>
      <c r="G603" s="319">
        <f>G605</f>
        <v>112664</v>
      </c>
      <c r="H603" s="318">
        <f>H605</f>
        <v>112654.3</v>
      </c>
      <c r="I603" s="320">
        <f>H603/G603*100</f>
        <v>99.99139032876518</v>
      </c>
      <c r="J603" s="321">
        <f>H603/E603*100</f>
        <v>79.17229630603124</v>
      </c>
    </row>
    <row r="604" spans="1:10" ht="12.75" customHeight="1">
      <c r="A604" s="21"/>
      <c r="B604" s="27"/>
      <c r="C604" s="22"/>
      <c r="D604" s="156" t="s">
        <v>136</v>
      </c>
      <c r="E604" s="168">
        <v>0</v>
      </c>
      <c r="F604" s="266">
        <v>0</v>
      </c>
      <c r="G604" s="266">
        <v>0</v>
      </c>
      <c r="H604" s="168">
        <v>0</v>
      </c>
      <c r="I604" s="267">
        <v>0</v>
      </c>
      <c r="J604" s="287">
        <v>0</v>
      </c>
    </row>
    <row r="605" spans="1:10" ht="12.75" customHeight="1">
      <c r="A605" s="21"/>
      <c r="B605" s="27"/>
      <c r="C605" s="22"/>
      <c r="D605" s="156" t="s">
        <v>132</v>
      </c>
      <c r="E605" s="168">
        <f>E609</f>
        <v>142290.05</v>
      </c>
      <c r="F605" s="266">
        <v>151450</v>
      </c>
      <c r="G605" s="266">
        <f>G609</f>
        <v>112664</v>
      </c>
      <c r="H605" s="168">
        <f>H609</f>
        <v>112654.3</v>
      </c>
      <c r="I605" s="267">
        <f>H605/G605*100</f>
        <v>99.99139032876518</v>
      </c>
      <c r="J605" s="287">
        <f>H605/E605*100</f>
        <v>79.17229630603124</v>
      </c>
    </row>
    <row r="606" spans="1:10" ht="12.75" customHeight="1">
      <c r="A606" s="21"/>
      <c r="B606" s="27"/>
      <c r="C606" s="22"/>
      <c r="D606" s="288" t="s">
        <v>134</v>
      </c>
      <c r="E606" s="289">
        <v>0</v>
      </c>
      <c r="F606" s="290">
        <v>0</v>
      </c>
      <c r="G606" s="290">
        <v>0</v>
      </c>
      <c r="H606" s="289">
        <v>0</v>
      </c>
      <c r="I606" s="313">
        <v>0</v>
      </c>
      <c r="J606" s="292">
        <v>0</v>
      </c>
    </row>
    <row r="607" spans="1:10" ht="12.75" customHeight="1">
      <c r="A607" s="21"/>
      <c r="B607" s="27"/>
      <c r="C607" s="22"/>
      <c r="D607" s="288" t="s">
        <v>137</v>
      </c>
      <c r="E607" s="289">
        <v>0</v>
      </c>
      <c r="F607" s="290">
        <v>0</v>
      </c>
      <c r="G607" s="290">
        <v>0</v>
      </c>
      <c r="H607" s="289">
        <v>0</v>
      </c>
      <c r="I607" s="313">
        <v>0</v>
      </c>
      <c r="J607" s="292">
        <v>0</v>
      </c>
    </row>
    <row r="608" spans="1:10" ht="12.75" customHeight="1">
      <c r="A608" s="21"/>
      <c r="B608" s="27"/>
      <c r="C608" s="22"/>
      <c r="D608" s="288" t="s">
        <v>135</v>
      </c>
      <c r="E608" s="289">
        <v>0</v>
      </c>
      <c r="F608" s="290">
        <v>0</v>
      </c>
      <c r="G608" s="290">
        <v>0</v>
      </c>
      <c r="H608" s="289">
        <v>0</v>
      </c>
      <c r="I608" s="313">
        <v>0</v>
      </c>
      <c r="J608" s="292">
        <v>0</v>
      </c>
    </row>
    <row r="609" spans="1:10" ht="12.75" customHeight="1">
      <c r="A609" s="21"/>
      <c r="B609" s="27"/>
      <c r="C609" s="22"/>
      <c r="D609" s="315" t="s">
        <v>138</v>
      </c>
      <c r="E609" s="289">
        <v>142290.05</v>
      </c>
      <c r="F609" s="290">
        <v>151450</v>
      </c>
      <c r="G609" s="290">
        <v>112664</v>
      </c>
      <c r="H609" s="289">
        <v>112654.3</v>
      </c>
      <c r="I609" s="313">
        <f>H609/G609*100</f>
        <v>99.99139032876518</v>
      </c>
      <c r="J609" s="292">
        <f>H609/E609*100</f>
        <v>79.17229630603124</v>
      </c>
    </row>
    <row r="610" spans="1:10" ht="12.75" customHeight="1">
      <c r="A610" s="21"/>
      <c r="B610" s="69">
        <v>85205</v>
      </c>
      <c r="C610" s="68"/>
      <c r="D610" s="69" t="s">
        <v>115</v>
      </c>
      <c r="E610" s="145"/>
      <c r="F610" s="146"/>
      <c r="G610" s="146"/>
      <c r="H610" s="145"/>
      <c r="I610" s="147"/>
      <c r="J610" s="50"/>
    </row>
    <row r="611" spans="1:10" ht="12.75" customHeight="1">
      <c r="A611" s="21"/>
      <c r="B611" s="21"/>
      <c r="C611" s="6"/>
      <c r="D611" s="69" t="s">
        <v>116</v>
      </c>
      <c r="E611" s="145">
        <f>E613</f>
        <v>22500</v>
      </c>
      <c r="F611" s="146">
        <v>18000</v>
      </c>
      <c r="G611" s="146">
        <f>G613</f>
        <v>18000</v>
      </c>
      <c r="H611" s="145">
        <f>H613</f>
        <v>18000</v>
      </c>
      <c r="I611" s="226">
        <f>H611/G611*100</f>
        <v>100</v>
      </c>
      <c r="J611" s="395">
        <f>H611/E611*100</f>
        <v>80</v>
      </c>
    </row>
    <row r="612" spans="1:10" ht="12.75" customHeight="1">
      <c r="A612" s="21"/>
      <c r="B612" s="21"/>
      <c r="C612" s="6"/>
      <c r="D612" s="102" t="s">
        <v>136</v>
      </c>
      <c r="E612" s="414">
        <v>0</v>
      </c>
      <c r="F612" s="415">
        <v>0</v>
      </c>
      <c r="G612" s="415">
        <v>0</v>
      </c>
      <c r="H612" s="414">
        <v>0</v>
      </c>
      <c r="I612" s="122">
        <v>0</v>
      </c>
      <c r="J612" s="50">
        <v>0</v>
      </c>
    </row>
    <row r="613" spans="1:10" ht="12.75" customHeight="1">
      <c r="A613" s="21"/>
      <c r="B613" s="21"/>
      <c r="C613" s="6"/>
      <c r="D613" s="102" t="s">
        <v>132</v>
      </c>
      <c r="E613" s="414">
        <f>E615</f>
        <v>22500</v>
      </c>
      <c r="F613" s="415">
        <v>18000</v>
      </c>
      <c r="G613" s="415">
        <f>G614+G615</f>
        <v>18000</v>
      </c>
      <c r="H613" s="414">
        <f>H614+H615</f>
        <v>18000</v>
      </c>
      <c r="I613" s="122">
        <f>H613/G613*100</f>
        <v>100</v>
      </c>
      <c r="J613" s="50">
        <f>H613/E613*100</f>
        <v>80</v>
      </c>
    </row>
    <row r="614" spans="1:10" ht="12.75" customHeight="1">
      <c r="A614" s="21"/>
      <c r="B614" s="21"/>
      <c r="C614" s="6"/>
      <c r="D614" s="195" t="s">
        <v>134</v>
      </c>
      <c r="E614" s="162">
        <v>0</v>
      </c>
      <c r="F614" s="163">
        <v>0</v>
      </c>
      <c r="G614" s="163">
        <v>15120</v>
      </c>
      <c r="H614" s="162">
        <v>15120</v>
      </c>
      <c r="I614" s="123">
        <f>H614/G614*100</f>
        <v>100</v>
      </c>
      <c r="J614" s="25">
        <v>0</v>
      </c>
    </row>
    <row r="615" spans="1:10" ht="12.75" customHeight="1">
      <c r="A615" s="21"/>
      <c r="B615" s="21"/>
      <c r="C615" s="6"/>
      <c r="D615" s="195" t="s">
        <v>137</v>
      </c>
      <c r="E615" s="162">
        <v>22500</v>
      </c>
      <c r="F615" s="163">
        <v>18000</v>
      </c>
      <c r="G615" s="163">
        <v>2880</v>
      </c>
      <c r="H615" s="162">
        <v>2880</v>
      </c>
      <c r="I615" s="123">
        <f>H615/G615*100</f>
        <v>100</v>
      </c>
      <c r="J615" s="25">
        <f>H615/E615*100</f>
        <v>12.8</v>
      </c>
    </row>
    <row r="616" spans="1:10" ht="12.75" customHeight="1">
      <c r="A616" s="21"/>
      <c r="B616" s="21"/>
      <c r="C616" s="6"/>
      <c r="D616" s="195" t="s">
        <v>135</v>
      </c>
      <c r="E616" s="162">
        <v>0</v>
      </c>
      <c r="F616" s="163">
        <v>0</v>
      </c>
      <c r="G616" s="163">
        <v>0</v>
      </c>
      <c r="H616" s="162">
        <v>0</v>
      </c>
      <c r="I616" s="123">
        <v>0</v>
      </c>
      <c r="J616" s="25">
        <v>0</v>
      </c>
    </row>
    <row r="617" spans="1:10" ht="12.75" customHeight="1">
      <c r="A617" s="21"/>
      <c r="B617" s="21"/>
      <c r="C617" s="22"/>
      <c r="D617" s="195" t="s">
        <v>138</v>
      </c>
      <c r="E617" s="135">
        <v>0</v>
      </c>
      <c r="F617" s="105">
        <v>0</v>
      </c>
      <c r="G617" s="105">
        <v>0</v>
      </c>
      <c r="H617" s="135">
        <v>0</v>
      </c>
      <c r="I617" s="123">
        <v>0</v>
      </c>
      <c r="J617" s="25">
        <v>0</v>
      </c>
    </row>
    <row r="618" spans="1:10" ht="12.75" customHeight="1">
      <c r="A618" s="21"/>
      <c r="B618" s="21"/>
      <c r="C618" s="6"/>
      <c r="D618" s="323" t="s">
        <v>109</v>
      </c>
      <c r="E618" s="293">
        <f>E620</f>
        <v>22500</v>
      </c>
      <c r="F618" s="294">
        <v>18000</v>
      </c>
      <c r="G618" s="294">
        <f>G620</f>
        <v>18000</v>
      </c>
      <c r="H618" s="293">
        <f>H620</f>
        <v>18000</v>
      </c>
      <c r="I618" s="264">
        <f>H618/G618*100</f>
        <v>100</v>
      </c>
      <c r="J618" s="285">
        <f>H618/E618*100</f>
        <v>80</v>
      </c>
    </row>
    <row r="619" spans="1:10" ht="12.75" customHeight="1">
      <c r="A619" s="21"/>
      <c r="B619" s="21"/>
      <c r="C619" s="6"/>
      <c r="D619" s="156" t="s">
        <v>136</v>
      </c>
      <c r="E619" s="295">
        <v>0</v>
      </c>
      <c r="F619" s="296">
        <v>0</v>
      </c>
      <c r="G619" s="296">
        <v>0</v>
      </c>
      <c r="H619" s="295"/>
      <c r="I619" s="267">
        <v>0</v>
      </c>
      <c r="J619" s="287">
        <v>0</v>
      </c>
    </row>
    <row r="620" spans="1:10" ht="12.75" customHeight="1">
      <c r="A620" s="21"/>
      <c r="B620" s="21"/>
      <c r="C620" s="6"/>
      <c r="D620" s="156" t="s">
        <v>132</v>
      </c>
      <c r="E620" s="295">
        <v>22500</v>
      </c>
      <c r="F620" s="296">
        <v>18000</v>
      </c>
      <c r="G620" s="296">
        <f>G622</f>
        <v>18000</v>
      </c>
      <c r="H620" s="295">
        <f>H622</f>
        <v>18000</v>
      </c>
      <c r="I620" s="267">
        <f>H620/G620*100</f>
        <v>100</v>
      </c>
      <c r="J620" s="287">
        <f>H620/E620*100</f>
        <v>80</v>
      </c>
    </row>
    <row r="621" spans="1:10" ht="12.75" customHeight="1">
      <c r="A621" s="21"/>
      <c r="B621" s="21"/>
      <c r="C621" s="6"/>
      <c r="D621" s="288" t="s">
        <v>134</v>
      </c>
      <c r="E621" s="297">
        <v>0</v>
      </c>
      <c r="F621" s="298">
        <v>0</v>
      </c>
      <c r="G621" s="298">
        <v>0</v>
      </c>
      <c r="H621" s="297">
        <v>0</v>
      </c>
      <c r="I621" s="313">
        <v>0</v>
      </c>
      <c r="J621" s="292">
        <v>0</v>
      </c>
    </row>
    <row r="622" spans="1:10" ht="12.75" customHeight="1">
      <c r="A622" s="21"/>
      <c r="B622" s="21"/>
      <c r="C622" s="6"/>
      <c r="D622" s="288" t="s">
        <v>137</v>
      </c>
      <c r="E622" s="297">
        <v>22500</v>
      </c>
      <c r="F622" s="298">
        <v>18000</v>
      </c>
      <c r="G622" s="298">
        <v>18000</v>
      </c>
      <c r="H622" s="297">
        <v>18000</v>
      </c>
      <c r="I622" s="313">
        <v>100</v>
      </c>
      <c r="J622" s="292">
        <f>H622/E622*100</f>
        <v>80</v>
      </c>
    </row>
    <row r="623" spans="1:10" ht="12.75" customHeight="1">
      <c r="A623" s="21"/>
      <c r="B623" s="21"/>
      <c r="C623" s="6"/>
      <c r="D623" s="288" t="s">
        <v>135</v>
      </c>
      <c r="E623" s="297">
        <v>0</v>
      </c>
      <c r="F623" s="298">
        <v>0</v>
      </c>
      <c r="G623" s="298">
        <v>0</v>
      </c>
      <c r="H623" s="297">
        <v>0</v>
      </c>
      <c r="I623" s="313">
        <v>0</v>
      </c>
      <c r="J623" s="292">
        <v>0</v>
      </c>
    </row>
    <row r="624" spans="1:10" ht="12.75" customHeight="1">
      <c r="A624" s="9"/>
      <c r="B624" s="9"/>
      <c r="C624" s="22"/>
      <c r="D624" s="315" t="s">
        <v>138</v>
      </c>
      <c r="E624" s="289">
        <v>0</v>
      </c>
      <c r="F624" s="290">
        <v>0</v>
      </c>
      <c r="G624" s="290">
        <v>0</v>
      </c>
      <c r="H624" s="289">
        <v>0</v>
      </c>
      <c r="I624" s="313">
        <v>0</v>
      </c>
      <c r="J624" s="292">
        <v>0</v>
      </c>
    </row>
    <row r="625" spans="1:10" ht="12.75" customHeight="1">
      <c r="A625" s="80"/>
      <c r="B625" s="80"/>
      <c r="C625" s="80"/>
      <c r="D625" s="441"/>
      <c r="E625" s="339"/>
      <c r="F625" s="340"/>
      <c r="G625" s="340"/>
      <c r="H625" s="339"/>
      <c r="I625" s="341"/>
      <c r="J625" s="342"/>
    </row>
    <row r="626" spans="1:10" ht="12.75" customHeight="1">
      <c r="A626" s="80"/>
      <c r="B626" s="80"/>
      <c r="C626" s="80"/>
      <c r="D626" s="441"/>
      <c r="E626" s="339"/>
      <c r="F626" s="340"/>
      <c r="G626" s="340"/>
      <c r="H626" s="339"/>
      <c r="I626" s="341"/>
      <c r="J626" s="342"/>
    </row>
    <row r="627" spans="1:10" ht="12.75" customHeight="1">
      <c r="A627" s="80"/>
      <c r="B627" s="80"/>
      <c r="C627" s="80"/>
      <c r="D627" s="441"/>
      <c r="E627" s="339"/>
      <c r="F627" s="340"/>
      <c r="G627" s="340"/>
      <c r="H627" s="339"/>
      <c r="I627" s="341"/>
      <c r="J627" s="342"/>
    </row>
    <row r="628" spans="1:10" ht="12.75" customHeight="1">
      <c r="A628" s="80"/>
      <c r="B628" s="80"/>
      <c r="C628" s="80"/>
      <c r="D628" s="441"/>
      <c r="E628" s="339"/>
      <c r="F628" s="340"/>
      <c r="G628" s="340"/>
      <c r="H628" s="339"/>
      <c r="I628" s="341"/>
      <c r="J628" s="342"/>
    </row>
    <row r="629" spans="1:10" ht="12.75" customHeight="1">
      <c r="A629" s="80"/>
      <c r="B629" s="80"/>
      <c r="C629" s="80"/>
      <c r="D629" s="441"/>
      <c r="E629" s="339"/>
      <c r="F629" s="340"/>
      <c r="G629" s="340"/>
      <c r="H629" s="339"/>
      <c r="I629" s="341"/>
      <c r="J629" s="342"/>
    </row>
    <row r="630" spans="1:10" ht="12.75" customHeight="1">
      <c r="A630" s="80"/>
      <c r="B630" s="80"/>
      <c r="C630" s="80"/>
      <c r="D630" s="441"/>
      <c r="E630" s="339"/>
      <c r="F630" s="82" t="s">
        <v>180</v>
      </c>
      <c r="G630" s="340"/>
      <c r="H630" s="339"/>
      <c r="I630" s="341"/>
      <c r="J630" s="342"/>
    </row>
    <row r="631" spans="1:10" ht="12.75" customHeight="1">
      <c r="A631" s="84"/>
      <c r="B631" s="85"/>
      <c r="C631" s="84"/>
      <c r="D631" s="86"/>
      <c r="E631" s="89" t="s">
        <v>1</v>
      </c>
      <c r="F631" s="87" t="s">
        <v>62</v>
      </c>
      <c r="G631" s="88" t="s">
        <v>63</v>
      </c>
      <c r="H631" s="89" t="s">
        <v>1</v>
      </c>
      <c r="I631" s="43" t="s">
        <v>64</v>
      </c>
      <c r="J631" s="44"/>
    </row>
    <row r="632" spans="1:10" ht="12.75" customHeight="1">
      <c r="A632" s="90" t="s">
        <v>59</v>
      </c>
      <c r="B632" s="91" t="s">
        <v>60</v>
      </c>
      <c r="C632" s="90" t="s">
        <v>2</v>
      </c>
      <c r="D632" s="92" t="s">
        <v>61</v>
      </c>
      <c r="E632" s="95" t="s">
        <v>150</v>
      </c>
      <c r="F632" s="93" t="s">
        <v>65</v>
      </c>
      <c r="G632" s="94" t="s">
        <v>66</v>
      </c>
      <c r="H632" s="95" t="s">
        <v>155</v>
      </c>
      <c r="I632" s="45"/>
      <c r="J632" s="46"/>
    </row>
    <row r="633" spans="1:10" ht="12.75" customHeight="1">
      <c r="A633" s="96"/>
      <c r="B633" s="97"/>
      <c r="C633" s="96"/>
      <c r="D633" s="98"/>
      <c r="E633" s="101"/>
      <c r="F633" s="99" t="s">
        <v>154</v>
      </c>
      <c r="G633" s="100" t="s">
        <v>67</v>
      </c>
      <c r="H633" s="101"/>
      <c r="I633" s="49" t="s">
        <v>68</v>
      </c>
      <c r="J633" s="47" t="s">
        <v>69</v>
      </c>
    </row>
    <row r="634" spans="1:10" ht="12.75" customHeight="1">
      <c r="A634" s="374">
        <v>1</v>
      </c>
      <c r="B634" s="374">
        <v>2</v>
      </c>
      <c r="C634" s="374">
        <v>3</v>
      </c>
      <c r="D634" s="374">
        <v>4</v>
      </c>
      <c r="E634" s="375">
        <v>5</v>
      </c>
      <c r="F634" s="375">
        <v>6</v>
      </c>
      <c r="G634" s="375">
        <v>7</v>
      </c>
      <c r="H634" s="376">
        <v>8</v>
      </c>
      <c r="I634" s="377">
        <v>9</v>
      </c>
      <c r="J634" s="378">
        <v>10</v>
      </c>
    </row>
    <row r="635" spans="1:10" ht="12.75" customHeight="1">
      <c r="A635" s="18"/>
      <c r="B635" s="69">
        <v>85218</v>
      </c>
      <c r="C635" s="57"/>
      <c r="D635" s="58" t="s">
        <v>47</v>
      </c>
      <c r="E635" s="134">
        <f>E636</f>
        <v>386856.49</v>
      </c>
      <c r="F635" s="59">
        <v>405420</v>
      </c>
      <c r="G635" s="59">
        <f>G636</f>
        <v>405420</v>
      </c>
      <c r="H635" s="134">
        <f>H636</f>
        <v>405420</v>
      </c>
      <c r="I635" s="122">
        <f>H635/G635*100</f>
        <v>100</v>
      </c>
      <c r="J635" s="50">
        <f aca="true" t="shared" si="47" ref="J635:J640">H635/E635*100</f>
        <v>104.79855204186958</v>
      </c>
    </row>
    <row r="636" spans="1:10" ht="12.75" customHeight="1">
      <c r="A636" s="18"/>
      <c r="B636" s="67"/>
      <c r="C636" s="57"/>
      <c r="D636" s="38" t="s">
        <v>82</v>
      </c>
      <c r="E636" s="121">
        <f>E637+E638</f>
        <v>386856.49</v>
      </c>
      <c r="F636" s="39">
        <v>405420</v>
      </c>
      <c r="G636" s="39">
        <f>G637+G638</f>
        <v>405420</v>
      </c>
      <c r="H636" s="121">
        <f>H637+H638</f>
        <v>405420</v>
      </c>
      <c r="I636" s="125">
        <f>H636/G636*100</f>
        <v>100</v>
      </c>
      <c r="J636" s="51">
        <f t="shared" si="47"/>
        <v>104.79855204186958</v>
      </c>
    </row>
    <row r="637" spans="1:10" ht="12.75" customHeight="1">
      <c r="A637" s="18"/>
      <c r="B637" s="67"/>
      <c r="C637" s="57"/>
      <c r="D637" s="102" t="s">
        <v>136</v>
      </c>
      <c r="E637" s="112">
        <v>0</v>
      </c>
      <c r="F637" s="251">
        <v>0</v>
      </c>
      <c r="G637" s="251">
        <v>0</v>
      </c>
      <c r="H637" s="112">
        <v>0</v>
      </c>
      <c r="I637" s="122">
        <v>0</v>
      </c>
      <c r="J637" s="50">
        <v>0</v>
      </c>
    </row>
    <row r="638" spans="1:10" ht="12.75" customHeight="1">
      <c r="A638" s="18"/>
      <c r="B638" s="67"/>
      <c r="C638" s="57"/>
      <c r="D638" s="102" t="s">
        <v>132</v>
      </c>
      <c r="E638" s="112">
        <f>SUM(E639:E641)</f>
        <v>386856.49</v>
      </c>
      <c r="F638" s="251">
        <f>F639+F640</f>
        <v>405270</v>
      </c>
      <c r="G638" s="251">
        <f>SUM(G639:G641)</f>
        <v>405420</v>
      </c>
      <c r="H638" s="112">
        <f>SUM(H639:H641)</f>
        <v>405420</v>
      </c>
      <c r="I638" s="122">
        <f>H638/G638*100</f>
        <v>100</v>
      </c>
      <c r="J638" s="50">
        <f t="shared" si="47"/>
        <v>104.79855204186958</v>
      </c>
    </row>
    <row r="639" spans="1:10" ht="12.75" customHeight="1">
      <c r="A639" s="18"/>
      <c r="B639" s="67"/>
      <c r="C639" s="57"/>
      <c r="D639" s="195" t="s">
        <v>134</v>
      </c>
      <c r="E639" s="135">
        <v>344563.31</v>
      </c>
      <c r="F639" s="105">
        <v>357420</v>
      </c>
      <c r="G639" s="105">
        <v>358787</v>
      </c>
      <c r="H639" s="135">
        <v>358786.56</v>
      </c>
      <c r="I639" s="133">
        <f>H639/G639*100</f>
        <v>99.9998773645645</v>
      </c>
      <c r="J639" s="142">
        <f t="shared" si="47"/>
        <v>104.12790613138701</v>
      </c>
    </row>
    <row r="640" spans="1:10" ht="12.75" customHeight="1">
      <c r="A640" s="18"/>
      <c r="B640" s="67"/>
      <c r="C640" s="57"/>
      <c r="D640" s="195" t="s">
        <v>137</v>
      </c>
      <c r="E640" s="135">
        <v>42143.18</v>
      </c>
      <c r="F640" s="105">
        <v>47850</v>
      </c>
      <c r="G640" s="105">
        <v>46333</v>
      </c>
      <c r="H640" s="135">
        <v>46333.44</v>
      </c>
      <c r="I640" s="133">
        <f>H640/G640*100</f>
        <v>100.00094964711977</v>
      </c>
      <c r="J640" s="142">
        <f t="shared" si="47"/>
        <v>109.94291365767843</v>
      </c>
    </row>
    <row r="641" spans="1:10" ht="12.75" customHeight="1">
      <c r="A641" s="18"/>
      <c r="B641" s="172"/>
      <c r="C641" s="57"/>
      <c r="D641" s="195" t="s">
        <v>135</v>
      </c>
      <c r="E641" s="135">
        <v>150</v>
      </c>
      <c r="F641" s="105">
        <v>150</v>
      </c>
      <c r="G641" s="105">
        <v>300</v>
      </c>
      <c r="H641" s="135">
        <v>300</v>
      </c>
      <c r="I641" s="133">
        <v>0</v>
      </c>
      <c r="J641" s="142">
        <v>0</v>
      </c>
    </row>
    <row r="642" spans="1:10" ht="12.75" customHeight="1">
      <c r="A642" s="18"/>
      <c r="B642" s="68">
        <v>85220</v>
      </c>
      <c r="C642" s="68"/>
      <c r="D642" s="69" t="s">
        <v>157</v>
      </c>
      <c r="E642" s="134"/>
      <c r="F642" s="59"/>
      <c r="G642" s="59"/>
      <c r="H642" s="134"/>
      <c r="I642" s="122"/>
      <c r="J642" s="50"/>
    </row>
    <row r="643" spans="1:10" ht="12.75" customHeight="1">
      <c r="A643" s="18"/>
      <c r="B643" s="60"/>
      <c r="C643" s="68"/>
      <c r="D643" s="69" t="s">
        <v>158</v>
      </c>
      <c r="E643" s="134"/>
      <c r="F643" s="59"/>
      <c r="G643" s="59"/>
      <c r="H643" s="134"/>
      <c r="I643" s="122"/>
      <c r="J643" s="50"/>
    </row>
    <row r="644" spans="1:10" ht="12.75" customHeight="1">
      <c r="A644" s="18"/>
      <c r="B644" s="60"/>
      <c r="C644" s="68"/>
      <c r="D644" s="69" t="s">
        <v>159</v>
      </c>
      <c r="E644" s="134">
        <v>0</v>
      </c>
      <c r="F644" s="59">
        <v>2000</v>
      </c>
      <c r="G644" s="59">
        <v>0</v>
      </c>
      <c r="H644" s="134">
        <v>0</v>
      </c>
      <c r="I644" s="122">
        <v>0</v>
      </c>
      <c r="J644" s="50">
        <v>0</v>
      </c>
    </row>
    <row r="645" spans="1:10" ht="12.75" customHeight="1">
      <c r="A645" s="18"/>
      <c r="B645" s="60"/>
      <c r="C645" s="68"/>
      <c r="D645" s="38" t="s">
        <v>82</v>
      </c>
      <c r="E645" s="140">
        <v>0</v>
      </c>
      <c r="F645" s="139">
        <v>2000</v>
      </c>
      <c r="G645" s="139">
        <v>0</v>
      </c>
      <c r="H645" s="140">
        <v>0</v>
      </c>
      <c r="I645" s="386">
        <v>0</v>
      </c>
      <c r="J645" s="141">
        <v>0</v>
      </c>
    </row>
    <row r="646" spans="1:10" ht="12.75" customHeight="1">
      <c r="A646" s="18"/>
      <c r="B646" s="60"/>
      <c r="C646" s="68"/>
      <c r="D646" s="102" t="s">
        <v>136</v>
      </c>
      <c r="E646" s="135">
        <v>0</v>
      </c>
      <c r="F646" s="105">
        <v>0</v>
      </c>
      <c r="G646" s="105">
        <v>0</v>
      </c>
      <c r="H646" s="135">
        <v>0</v>
      </c>
      <c r="I646" s="133">
        <v>0</v>
      </c>
      <c r="J646" s="142">
        <v>0</v>
      </c>
    </row>
    <row r="647" spans="1:10" ht="12.75" customHeight="1">
      <c r="A647" s="18"/>
      <c r="B647" s="60"/>
      <c r="C647" s="68"/>
      <c r="D647" s="102" t="s">
        <v>132</v>
      </c>
      <c r="E647" s="135">
        <v>0</v>
      </c>
      <c r="F647" s="105">
        <v>2000</v>
      </c>
      <c r="G647" s="105">
        <v>0</v>
      </c>
      <c r="H647" s="135">
        <v>0</v>
      </c>
      <c r="I647" s="133">
        <v>0</v>
      </c>
      <c r="J647" s="142">
        <v>0</v>
      </c>
    </row>
    <row r="648" spans="1:10" ht="12.75" customHeight="1">
      <c r="A648" s="18"/>
      <c r="B648" s="60"/>
      <c r="C648" s="68"/>
      <c r="D648" s="195" t="s">
        <v>134</v>
      </c>
      <c r="E648" s="135">
        <v>0</v>
      </c>
      <c r="F648" s="105">
        <v>1000</v>
      </c>
      <c r="G648" s="105">
        <v>0</v>
      </c>
      <c r="H648" s="135">
        <v>0</v>
      </c>
      <c r="I648" s="133">
        <v>0</v>
      </c>
      <c r="J648" s="142">
        <v>0</v>
      </c>
    </row>
    <row r="649" spans="1:10" ht="12.75" customHeight="1">
      <c r="A649" s="18"/>
      <c r="B649" s="60"/>
      <c r="C649" s="68"/>
      <c r="D649" s="195" t="s">
        <v>137</v>
      </c>
      <c r="E649" s="135">
        <v>0</v>
      </c>
      <c r="F649" s="105">
        <v>1000</v>
      </c>
      <c r="G649" s="105">
        <v>0</v>
      </c>
      <c r="H649" s="135">
        <v>0</v>
      </c>
      <c r="I649" s="133">
        <v>0</v>
      </c>
      <c r="J649" s="142">
        <v>0</v>
      </c>
    </row>
    <row r="650" spans="1:10" ht="12.75" customHeight="1">
      <c r="A650" s="18"/>
      <c r="B650" s="60"/>
      <c r="C650" s="68"/>
      <c r="D650" s="195" t="s">
        <v>135</v>
      </c>
      <c r="E650" s="135">
        <v>0</v>
      </c>
      <c r="F650" s="105">
        <v>0</v>
      </c>
      <c r="G650" s="105">
        <v>0</v>
      </c>
      <c r="H650" s="135">
        <v>0</v>
      </c>
      <c r="I650" s="133">
        <v>0</v>
      </c>
      <c r="J650" s="142">
        <v>0</v>
      </c>
    </row>
    <row r="651" spans="1:10" ht="12.75" customHeight="1">
      <c r="A651" s="21"/>
      <c r="B651" s="68">
        <v>85295</v>
      </c>
      <c r="C651" s="68"/>
      <c r="D651" s="69" t="s">
        <v>105</v>
      </c>
      <c r="E651" s="134">
        <v>0</v>
      </c>
      <c r="F651" s="59">
        <v>30000</v>
      </c>
      <c r="G651" s="59">
        <f>G654</f>
        <v>30000</v>
      </c>
      <c r="H651" s="134">
        <f>H654</f>
        <v>16800</v>
      </c>
      <c r="I651" s="122">
        <v>0</v>
      </c>
      <c r="J651" s="50">
        <v>0</v>
      </c>
    </row>
    <row r="652" spans="1:10" ht="12.75" customHeight="1">
      <c r="A652" s="21"/>
      <c r="B652" s="60"/>
      <c r="C652" s="68"/>
      <c r="D652" s="110" t="s">
        <v>117</v>
      </c>
      <c r="E652" s="121"/>
      <c r="F652" s="39"/>
      <c r="G652" s="39"/>
      <c r="H652" s="121"/>
      <c r="I652" s="125"/>
      <c r="J652" s="51"/>
    </row>
    <row r="653" spans="1:10" ht="12.75" customHeight="1">
      <c r="A653" s="21"/>
      <c r="B653" s="60"/>
      <c r="C653" s="68"/>
      <c r="D653" s="102" t="s">
        <v>136</v>
      </c>
      <c r="E653" s="112">
        <v>0</v>
      </c>
      <c r="F653" s="251">
        <v>0</v>
      </c>
      <c r="G653" s="251">
        <v>0</v>
      </c>
      <c r="H653" s="112">
        <v>0</v>
      </c>
      <c r="I653" s="122">
        <v>0</v>
      </c>
      <c r="J653" s="50">
        <v>0</v>
      </c>
    </row>
    <row r="654" spans="1:10" ht="12.75" customHeight="1">
      <c r="A654" s="21"/>
      <c r="B654" s="60"/>
      <c r="C654" s="68"/>
      <c r="D654" s="102" t="s">
        <v>132</v>
      </c>
      <c r="E654" s="112">
        <v>0</v>
      </c>
      <c r="F654" s="251">
        <v>30000</v>
      </c>
      <c r="G654" s="251">
        <v>30000</v>
      </c>
      <c r="H654" s="112">
        <v>16800</v>
      </c>
      <c r="I654" s="122">
        <v>0</v>
      </c>
      <c r="J654" s="50">
        <v>0</v>
      </c>
    </row>
    <row r="655" spans="1:10" ht="12.75" customHeight="1">
      <c r="A655" s="21"/>
      <c r="B655" s="60"/>
      <c r="C655" s="68"/>
      <c r="D655" s="195" t="s">
        <v>134</v>
      </c>
      <c r="E655" s="135">
        <v>0</v>
      </c>
      <c r="F655" s="105">
        <v>0</v>
      </c>
      <c r="G655" s="105">
        <v>0</v>
      </c>
      <c r="H655" s="135">
        <v>0</v>
      </c>
      <c r="I655" s="133">
        <v>0</v>
      </c>
      <c r="J655" s="142">
        <v>0</v>
      </c>
    </row>
    <row r="656" spans="1:10" ht="12.75" customHeight="1">
      <c r="A656" s="21"/>
      <c r="B656" s="60"/>
      <c r="C656" s="68"/>
      <c r="D656" s="195" t="s">
        <v>137</v>
      </c>
      <c r="E656" s="135">
        <v>0</v>
      </c>
      <c r="F656" s="105">
        <v>0</v>
      </c>
      <c r="G656" s="105">
        <v>0</v>
      </c>
      <c r="H656" s="135">
        <v>0</v>
      </c>
      <c r="I656" s="133">
        <v>0</v>
      </c>
      <c r="J656" s="142">
        <v>0</v>
      </c>
    </row>
    <row r="657" spans="1:10" ht="12.75" customHeight="1">
      <c r="A657" s="21"/>
      <c r="B657" s="60"/>
      <c r="C657" s="68"/>
      <c r="D657" s="195" t="s">
        <v>135</v>
      </c>
      <c r="E657" s="135">
        <v>0</v>
      </c>
      <c r="F657" s="105">
        <v>0</v>
      </c>
      <c r="G657" s="105">
        <v>0</v>
      </c>
      <c r="H657" s="135">
        <v>0</v>
      </c>
      <c r="I657" s="133">
        <v>0</v>
      </c>
      <c r="J657" s="142">
        <v>0</v>
      </c>
    </row>
    <row r="658" spans="1:10" ht="12.75" customHeight="1">
      <c r="A658" s="21"/>
      <c r="B658" s="60"/>
      <c r="C658" s="68"/>
      <c r="D658" s="104" t="s">
        <v>138</v>
      </c>
      <c r="E658" s="135">
        <v>0</v>
      </c>
      <c r="F658" s="105">
        <v>30000</v>
      </c>
      <c r="G658" s="105">
        <v>30000</v>
      </c>
      <c r="H658" s="135">
        <v>16800</v>
      </c>
      <c r="I658" s="133">
        <v>0</v>
      </c>
      <c r="J658" s="142">
        <v>0</v>
      </c>
    </row>
    <row r="659" spans="1:10" ht="27" customHeight="1">
      <c r="A659" s="185">
        <v>853</v>
      </c>
      <c r="B659" s="173"/>
      <c r="C659" s="179"/>
      <c r="D659" s="249" t="s">
        <v>58</v>
      </c>
      <c r="E659" s="198">
        <f>E660+E661</f>
        <v>3048680.98</v>
      </c>
      <c r="F659" s="176">
        <f>F660+F661</f>
        <v>2619579</v>
      </c>
      <c r="G659" s="176">
        <f>G660+G661</f>
        <v>3377580</v>
      </c>
      <c r="H659" s="175">
        <f>H660+H661</f>
        <v>3125408.5999999996</v>
      </c>
      <c r="I659" s="202">
        <f>H659/G659*100</f>
        <v>92.53396218594378</v>
      </c>
      <c r="J659" s="200">
        <f>H659/E659*100</f>
        <v>102.51674807903316</v>
      </c>
    </row>
    <row r="660" spans="1:10" ht="12.75" customHeight="1">
      <c r="A660" s="186"/>
      <c r="B660" s="183"/>
      <c r="C660" s="180"/>
      <c r="D660" s="180" t="s">
        <v>114</v>
      </c>
      <c r="E660" s="198">
        <f>E668+E676+E705</f>
        <v>0</v>
      </c>
      <c r="F660" s="176">
        <v>0</v>
      </c>
      <c r="G660" s="176">
        <f>G705</f>
        <v>0</v>
      </c>
      <c r="H660" s="175">
        <f>H705</f>
        <v>0</v>
      </c>
      <c r="I660" s="199">
        <v>0</v>
      </c>
      <c r="J660" s="200">
        <v>0</v>
      </c>
    </row>
    <row r="661" spans="1:10" ht="12.75" customHeight="1">
      <c r="A661" s="186"/>
      <c r="B661" s="183"/>
      <c r="C661" s="180"/>
      <c r="D661" s="180" t="s">
        <v>133</v>
      </c>
      <c r="E661" s="198">
        <f>SUM(E662:E666)</f>
        <v>3048680.98</v>
      </c>
      <c r="F661" s="176">
        <f>SUM(F662:F666)</f>
        <v>2619579</v>
      </c>
      <c r="G661" s="176">
        <f>SUM(G662:G666)</f>
        <v>3377580</v>
      </c>
      <c r="H661" s="175">
        <f>SUM(H662:H666)</f>
        <v>3125408.5999999996</v>
      </c>
      <c r="I661" s="199">
        <f aca="true" t="shared" si="48" ref="I661:I666">H661/G661*100</f>
        <v>92.53396218594378</v>
      </c>
      <c r="J661" s="200">
        <f aca="true" t="shared" si="49" ref="J661:J666">H661/E661*100</f>
        <v>102.51674807903316</v>
      </c>
    </row>
    <row r="662" spans="1:10" ht="12.75" customHeight="1">
      <c r="A662" s="186"/>
      <c r="B662" s="183"/>
      <c r="C662" s="180"/>
      <c r="D662" s="223" t="s">
        <v>134</v>
      </c>
      <c r="E662" s="230">
        <f>E670+E678+E686+E707</f>
        <v>1698548.6</v>
      </c>
      <c r="F662" s="190">
        <f>F678+F686+F707</f>
        <v>1790097</v>
      </c>
      <c r="G662" s="190">
        <f>G670+G678+G686+G707+G715</f>
        <v>1785928</v>
      </c>
      <c r="H662" s="189">
        <f aca="true" t="shared" si="50" ref="G662:H665">H670+H678+H686+H707</f>
        <v>1736827.52</v>
      </c>
      <c r="I662" s="325">
        <f t="shared" si="48"/>
        <v>97.25070215596597</v>
      </c>
      <c r="J662" s="239">
        <f t="shared" si="49"/>
        <v>102.25362524216264</v>
      </c>
    </row>
    <row r="663" spans="1:10" ht="12.75" customHeight="1">
      <c r="A663" s="186"/>
      <c r="B663" s="183"/>
      <c r="C663" s="180"/>
      <c r="D663" s="223" t="s">
        <v>137</v>
      </c>
      <c r="E663" s="230">
        <f>E671+E679+E687+E708</f>
        <v>238711.4</v>
      </c>
      <c r="F663" s="190">
        <f>F671+F679+F687+F708</f>
        <v>239163</v>
      </c>
      <c r="G663" s="190">
        <f t="shared" si="50"/>
        <v>243761</v>
      </c>
      <c r="H663" s="189">
        <f t="shared" si="50"/>
        <v>243761.44</v>
      </c>
      <c r="I663" s="325">
        <f t="shared" si="48"/>
        <v>100.00018050467465</v>
      </c>
      <c r="J663" s="239">
        <f t="shared" si="49"/>
        <v>102.1155420310886</v>
      </c>
    </row>
    <row r="664" spans="1:10" ht="12.75" customHeight="1">
      <c r="A664" s="186"/>
      <c r="B664" s="183"/>
      <c r="C664" s="180"/>
      <c r="D664" s="223" t="s">
        <v>135</v>
      </c>
      <c r="E664" s="230">
        <f>E672+E680+E688+E709</f>
        <v>800</v>
      </c>
      <c r="F664" s="190">
        <f>F672+F680+F688+F709</f>
        <v>620</v>
      </c>
      <c r="G664" s="190">
        <f>G672+G680+G688+G709+G702</f>
        <v>9836</v>
      </c>
      <c r="H664" s="189">
        <f>H672+H680+H688+H709+H702</f>
        <v>9835.88</v>
      </c>
      <c r="I664" s="325">
        <f t="shared" si="48"/>
        <v>99.9987799918666</v>
      </c>
      <c r="J664" s="239">
        <f t="shared" si="49"/>
        <v>1229.485</v>
      </c>
    </row>
    <row r="665" spans="1:10" ht="12.75" customHeight="1">
      <c r="A665" s="186"/>
      <c r="B665" s="183"/>
      <c r="C665" s="180"/>
      <c r="D665" s="223" t="s">
        <v>138</v>
      </c>
      <c r="E665" s="230">
        <f>E673+E681+E689+E710</f>
        <v>43600</v>
      </c>
      <c r="F665" s="190">
        <f>F673+F681+F689+F710</f>
        <v>43600</v>
      </c>
      <c r="G665" s="190">
        <f t="shared" si="50"/>
        <v>44156</v>
      </c>
      <c r="H665" s="189">
        <f t="shared" si="50"/>
        <v>44156</v>
      </c>
      <c r="I665" s="325">
        <f t="shared" si="48"/>
        <v>100</v>
      </c>
      <c r="J665" s="239">
        <f t="shared" si="49"/>
        <v>101.27522935779815</v>
      </c>
    </row>
    <row r="666" spans="1:10" ht="12.75" customHeight="1">
      <c r="A666" s="186"/>
      <c r="B666" s="183"/>
      <c r="C666" s="180"/>
      <c r="D666" s="223" t="s">
        <v>140</v>
      </c>
      <c r="E666" s="230">
        <f>E711</f>
        <v>1067020.98</v>
      </c>
      <c r="F666" s="190">
        <f>F711</f>
        <v>546099</v>
      </c>
      <c r="G666" s="190">
        <f>G711</f>
        <v>1293899</v>
      </c>
      <c r="H666" s="189">
        <f>H711</f>
        <v>1090827.76</v>
      </c>
      <c r="I666" s="325">
        <f t="shared" si="48"/>
        <v>84.30547979401793</v>
      </c>
      <c r="J666" s="239">
        <f t="shared" si="49"/>
        <v>102.23114450851753</v>
      </c>
    </row>
    <row r="667" spans="1:10" ht="12.75" customHeight="1">
      <c r="A667" s="61"/>
      <c r="B667" s="74">
        <v>85311</v>
      </c>
      <c r="C667" s="62"/>
      <c r="D667" s="79" t="s">
        <v>97</v>
      </c>
      <c r="E667" s="138">
        <f>E669</f>
        <v>43600</v>
      </c>
      <c r="F667" s="64">
        <f>F669</f>
        <v>43600</v>
      </c>
      <c r="G667" s="64">
        <f>G669</f>
        <v>44156</v>
      </c>
      <c r="H667" s="138">
        <f>H669</f>
        <v>44156</v>
      </c>
      <c r="I667" s="122">
        <v>100</v>
      </c>
      <c r="J667" s="50">
        <f>H667/E667*100</f>
        <v>101.27522935779815</v>
      </c>
    </row>
    <row r="668" spans="1:10" ht="12.75" customHeight="1">
      <c r="A668" s="75"/>
      <c r="B668" s="76"/>
      <c r="C668" s="109"/>
      <c r="D668" s="102" t="s">
        <v>136</v>
      </c>
      <c r="E668" s="416">
        <v>0</v>
      </c>
      <c r="F668" s="417">
        <v>0</v>
      </c>
      <c r="G668" s="417">
        <v>0</v>
      </c>
      <c r="H668" s="416">
        <v>0</v>
      </c>
      <c r="I668" s="122">
        <v>0</v>
      </c>
      <c r="J668" s="50">
        <v>0</v>
      </c>
    </row>
    <row r="669" spans="1:10" ht="12.75" customHeight="1">
      <c r="A669" s="75"/>
      <c r="B669" s="76"/>
      <c r="C669" s="109"/>
      <c r="D669" s="102" t="s">
        <v>132</v>
      </c>
      <c r="E669" s="416">
        <f>SUM(E670:E673)</f>
        <v>43600</v>
      </c>
      <c r="F669" s="417">
        <v>43600</v>
      </c>
      <c r="G669" s="417">
        <f>SUM(G670:G673)</f>
        <v>44156</v>
      </c>
      <c r="H669" s="416">
        <f>SUM(H670:H673)</f>
        <v>44156</v>
      </c>
      <c r="I669" s="122">
        <v>100</v>
      </c>
      <c r="J669" s="50">
        <f>H669/E669*100</f>
        <v>101.27522935779815</v>
      </c>
    </row>
    <row r="670" spans="1:10" ht="12.75" customHeight="1">
      <c r="A670" s="75"/>
      <c r="B670" s="76"/>
      <c r="C670" s="109"/>
      <c r="D670" s="195" t="s">
        <v>134</v>
      </c>
      <c r="E670" s="359">
        <v>0</v>
      </c>
      <c r="F670" s="360">
        <v>0</v>
      </c>
      <c r="G670" s="360">
        <v>0</v>
      </c>
      <c r="H670" s="359">
        <v>0</v>
      </c>
      <c r="I670" s="133">
        <v>0</v>
      </c>
      <c r="J670" s="142">
        <v>0</v>
      </c>
    </row>
    <row r="671" spans="1:10" ht="12.75" customHeight="1">
      <c r="A671" s="75"/>
      <c r="B671" s="76"/>
      <c r="C671" s="109"/>
      <c r="D671" s="195" t="s">
        <v>137</v>
      </c>
      <c r="E671" s="359">
        <v>0</v>
      </c>
      <c r="F671" s="360">
        <v>0</v>
      </c>
      <c r="G671" s="360">
        <v>0</v>
      </c>
      <c r="H671" s="359">
        <v>0</v>
      </c>
      <c r="I671" s="133">
        <v>0</v>
      </c>
      <c r="J671" s="142">
        <v>0</v>
      </c>
    </row>
    <row r="672" spans="1:10" ht="12.75" customHeight="1">
      <c r="A672" s="75"/>
      <c r="B672" s="76"/>
      <c r="C672" s="109"/>
      <c r="D672" s="195" t="s">
        <v>135</v>
      </c>
      <c r="E672" s="359">
        <v>0</v>
      </c>
      <c r="F672" s="360">
        <v>0</v>
      </c>
      <c r="G672" s="360">
        <v>0</v>
      </c>
      <c r="H672" s="359">
        <v>0</v>
      </c>
      <c r="I672" s="133">
        <v>0</v>
      </c>
      <c r="J672" s="142">
        <v>0</v>
      </c>
    </row>
    <row r="673" spans="1:10" ht="12.75" customHeight="1">
      <c r="A673" s="75"/>
      <c r="B673" s="109"/>
      <c r="C673" s="62"/>
      <c r="D673" s="357" t="s">
        <v>138</v>
      </c>
      <c r="E673" s="216">
        <v>43600</v>
      </c>
      <c r="F673" s="217">
        <v>43600</v>
      </c>
      <c r="G673" s="217">
        <v>44156</v>
      </c>
      <c r="H673" s="216">
        <v>44156</v>
      </c>
      <c r="I673" s="304">
        <v>100</v>
      </c>
      <c r="J673" s="142">
        <v>100</v>
      </c>
    </row>
    <row r="674" spans="1:10" ht="12.75" customHeight="1">
      <c r="A674" s="18"/>
      <c r="B674" s="68">
        <v>85321</v>
      </c>
      <c r="C674" s="57"/>
      <c r="D674" s="58" t="s">
        <v>88</v>
      </c>
      <c r="E674" s="134">
        <v>100000</v>
      </c>
      <c r="F674" s="59">
        <v>78000</v>
      </c>
      <c r="G674" s="59">
        <f>G675</f>
        <v>108409</v>
      </c>
      <c r="H674" s="134">
        <f>H675</f>
        <v>108408.96</v>
      </c>
      <c r="I674" s="122">
        <f>H674/G674*100</f>
        <v>99.99996310269444</v>
      </c>
      <c r="J674" s="50">
        <f>H674/E674*100</f>
        <v>108.40896</v>
      </c>
    </row>
    <row r="675" spans="1:10" ht="12.75" customHeight="1">
      <c r="A675" s="18"/>
      <c r="B675" s="60"/>
      <c r="C675" s="57"/>
      <c r="D675" s="38" t="s">
        <v>109</v>
      </c>
      <c r="E675" s="121">
        <v>100000</v>
      </c>
      <c r="F675" s="39">
        <v>78000</v>
      </c>
      <c r="G675" s="39">
        <f>G677</f>
        <v>108409</v>
      </c>
      <c r="H675" s="121">
        <f>H677</f>
        <v>108408.96</v>
      </c>
      <c r="I675" s="125">
        <f>H675/G675*100</f>
        <v>99.99996310269444</v>
      </c>
      <c r="J675" s="51">
        <f>H675/E675*100</f>
        <v>108.40896</v>
      </c>
    </row>
    <row r="676" spans="1:10" ht="12.75" customHeight="1">
      <c r="A676" s="18"/>
      <c r="B676" s="60"/>
      <c r="C676" s="57"/>
      <c r="D676" s="102" t="s">
        <v>136</v>
      </c>
      <c r="E676" s="112">
        <v>0</v>
      </c>
      <c r="F676" s="251">
        <v>0</v>
      </c>
      <c r="G676" s="251">
        <v>0</v>
      </c>
      <c r="H676" s="112">
        <v>0</v>
      </c>
      <c r="I676" s="122">
        <v>0</v>
      </c>
      <c r="J676" s="50">
        <v>0</v>
      </c>
    </row>
    <row r="677" spans="1:10" ht="12.75" customHeight="1">
      <c r="A677" s="18"/>
      <c r="B677" s="60"/>
      <c r="C677" s="57"/>
      <c r="D677" s="102" t="s">
        <v>132</v>
      </c>
      <c r="E677" s="112">
        <f>SUM(E678:E681)</f>
        <v>100000</v>
      </c>
      <c r="F677" s="251">
        <f>F678+F679</f>
        <v>78000</v>
      </c>
      <c r="G677" s="251">
        <f>SUM(G678:G681)</f>
        <v>108409</v>
      </c>
      <c r="H677" s="112">
        <f>SUM(H678:H681)</f>
        <v>108408.96</v>
      </c>
      <c r="I677" s="122">
        <f>H677/G677*100</f>
        <v>99.99996310269444</v>
      </c>
      <c r="J677" s="50">
        <f>H677/E677*100</f>
        <v>108.40896</v>
      </c>
    </row>
    <row r="678" spans="1:10" ht="12.75" customHeight="1">
      <c r="A678" s="18"/>
      <c r="B678" s="60"/>
      <c r="C678" s="57"/>
      <c r="D678" s="195" t="s">
        <v>134</v>
      </c>
      <c r="E678" s="135">
        <v>87338.6</v>
      </c>
      <c r="F678" s="105">
        <v>69607</v>
      </c>
      <c r="G678" s="105">
        <v>95438</v>
      </c>
      <c r="H678" s="135">
        <v>95437.52</v>
      </c>
      <c r="I678" s="133">
        <f>H678/G678*100</f>
        <v>99.99949705568014</v>
      </c>
      <c r="J678" s="142">
        <f>H678/E678*100</f>
        <v>109.2730133068311</v>
      </c>
    </row>
    <row r="679" spans="1:10" ht="12.75" customHeight="1">
      <c r="A679" s="18"/>
      <c r="B679" s="60"/>
      <c r="C679" s="57"/>
      <c r="D679" s="195" t="s">
        <v>137</v>
      </c>
      <c r="E679" s="135">
        <v>12661.4</v>
      </c>
      <c r="F679" s="105">
        <v>8393</v>
      </c>
      <c r="G679" s="105">
        <v>12971</v>
      </c>
      <c r="H679" s="135">
        <v>12971.44</v>
      </c>
      <c r="I679" s="133">
        <f>H679/G679*100</f>
        <v>100.00339218256111</v>
      </c>
      <c r="J679" s="142">
        <f>H679/E679*100</f>
        <v>102.4487023551898</v>
      </c>
    </row>
    <row r="680" spans="1:10" ht="12.75" customHeight="1">
      <c r="A680" s="18"/>
      <c r="B680" s="60"/>
      <c r="C680" s="57"/>
      <c r="D680" s="195" t="s">
        <v>135</v>
      </c>
      <c r="E680" s="135">
        <v>0</v>
      </c>
      <c r="F680" s="105">
        <v>0</v>
      </c>
      <c r="G680" s="105">
        <v>0</v>
      </c>
      <c r="H680" s="135">
        <v>0</v>
      </c>
      <c r="I680" s="133">
        <v>0</v>
      </c>
      <c r="J680" s="142">
        <v>0</v>
      </c>
    </row>
    <row r="681" spans="1:10" ht="12.75" customHeight="1">
      <c r="A681" s="18"/>
      <c r="B681" s="60"/>
      <c r="C681" s="57"/>
      <c r="D681" s="358" t="s">
        <v>138</v>
      </c>
      <c r="E681" s="135">
        <v>0</v>
      </c>
      <c r="F681" s="105">
        <v>0</v>
      </c>
      <c r="G681" s="105">
        <v>0</v>
      </c>
      <c r="H681" s="135">
        <v>0</v>
      </c>
      <c r="I681" s="133">
        <v>0</v>
      </c>
      <c r="J681" s="142">
        <v>0</v>
      </c>
    </row>
    <row r="682" spans="1:10" ht="12.75" customHeight="1">
      <c r="A682" s="83"/>
      <c r="B682" s="68">
        <v>85333</v>
      </c>
      <c r="C682" s="57"/>
      <c r="D682" s="58" t="s">
        <v>48</v>
      </c>
      <c r="E682" s="112">
        <f>E684+E685</f>
        <v>1838060</v>
      </c>
      <c r="F682" s="59">
        <f>F685</f>
        <v>1902780</v>
      </c>
      <c r="G682" s="59">
        <f>G684+G685</f>
        <v>1872780</v>
      </c>
      <c r="H682" s="134">
        <f>H684+H685</f>
        <v>1872780</v>
      </c>
      <c r="I682" s="122">
        <f>H682/G682*100</f>
        <v>100</v>
      </c>
      <c r="J682" s="50">
        <f>H682/E682*100</f>
        <v>101.88894813009368</v>
      </c>
    </row>
    <row r="683" spans="1:10" ht="12.75" customHeight="1">
      <c r="A683" s="83"/>
      <c r="B683" s="60"/>
      <c r="C683" s="57"/>
      <c r="D683" s="38" t="s">
        <v>83</v>
      </c>
      <c r="E683" s="113"/>
      <c r="F683" s="39"/>
      <c r="G683" s="39"/>
      <c r="H683" s="121"/>
      <c r="I683" s="125"/>
      <c r="J683" s="51"/>
    </row>
    <row r="684" spans="1:10" ht="12.75" customHeight="1">
      <c r="A684" s="83"/>
      <c r="B684" s="60"/>
      <c r="C684" s="57"/>
      <c r="D684" s="102" t="s">
        <v>136</v>
      </c>
      <c r="E684" s="112">
        <v>0</v>
      </c>
      <c r="F684" s="251">
        <v>0</v>
      </c>
      <c r="G684" s="251">
        <v>0</v>
      </c>
      <c r="H684" s="112">
        <v>0</v>
      </c>
      <c r="I684" s="122">
        <v>0</v>
      </c>
      <c r="J684" s="50">
        <v>0</v>
      </c>
    </row>
    <row r="685" spans="1:10" ht="12.75" customHeight="1">
      <c r="A685" s="83"/>
      <c r="B685" s="60"/>
      <c r="C685" s="57"/>
      <c r="D685" s="102" t="s">
        <v>132</v>
      </c>
      <c r="E685" s="112">
        <f>SUM(E686:E689)</f>
        <v>1838060</v>
      </c>
      <c r="F685" s="251">
        <f>F686+F687+F688</f>
        <v>1902780</v>
      </c>
      <c r="G685" s="251">
        <f>SUM(G686:G689)</f>
        <v>1872780</v>
      </c>
      <c r="H685" s="112">
        <f>SUM(H686:H689)</f>
        <v>1872780</v>
      </c>
      <c r="I685" s="122">
        <f>H685/G685*100</f>
        <v>100</v>
      </c>
      <c r="J685" s="50">
        <f>H685/E685*100</f>
        <v>101.88894813009368</v>
      </c>
    </row>
    <row r="686" spans="1:10" ht="12.75" customHeight="1">
      <c r="A686" s="83"/>
      <c r="B686" s="60"/>
      <c r="C686" s="57"/>
      <c r="D686" s="195" t="s">
        <v>134</v>
      </c>
      <c r="E686" s="289">
        <v>1611210</v>
      </c>
      <c r="F686" s="105">
        <v>1671390</v>
      </c>
      <c r="G686" s="105">
        <v>1641390</v>
      </c>
      <c r="H686" s="135">
        <v>1641390</v>
      </c>
      <c r="I686" s="133">
        <f>H686/G686*100</f>
        <v>100</v>
      </c>
      <c r="J686" s="142">
        <f>H686/E686*100</f>
        <v>101.87312640810322</v>
      </c>
    </row>
    <row r="687" spans="1:10" ht="12.75" customHeight="1">
      <c r="A687" s="83"/>
      <c r="B687" s="60"/>
      <c r="C687" s="57"/>
      <c r="D687" s="195" t="s">
        <v>137</v>
      </c>
      <c r="E687" s="135">
        <v>226050</v>
      </c>
      <c r="F687" s="105">
        <v>230770</v>
      </c>
      <c r="G687" s="105">
        <v>230790</v>
      </c>
      <c r="H687" s="135">
        <v>230790</v>
      </c>
      <c r="I687" s="133">
        <f>H687/G687*100</f>
        <v>100</v>
      </c>
      <c r="J687" s="142">
        <f>H687/E687*100</f>
        <v>102.09688122096881</v>
      </c>
    </row>
    <row r="688" spans="1:10" ht="12.75" customHeight="1">
      <c r="A688" s="83"/>
      <c r="B688" s="60"/>
      <c r="C688" s="57"/>
      <c r="D688" s="195" t="s">
        <v>135</v>
      </c>
      <c r="E688" s="135">
        <v>800</v>
      </c>
      <c r="F688" s="105">
        <v>620</v>
      </c>
      <c r="G688" s="105">
        <v>600</v>
      </c>
      <c r="H688" s="135">
        <v>600</v>
      </c>
      <c r="I688" s="133">
        <f>H688/G688*100</f>
        <v>100</v>
      </c>
      <c r="J688" s="142">
        <f>H688/E688*100</f>
        <v>75</v>
      </c>
    </row>
    <row r="689" spans="1:10" ht="12.75" customHeight="1">
      <c r="A689" s="443"/>
      <c r="B689" s="114"/>
      <c r="C689" s="57"/>
      <c r="D689" s="195" t="s">
        <v>138</v>
      </c>
      <c r="E689" s="135">
        <v>0</v>
      </c>
      <c r="F689" s="105">
        <v>0</v>
      </c>
      <c r="G689" s="105">
        <v>0</v>
      </c>
      <c r="H689" s="135">
        <v>0</v>
      </c>
      <c r="I689" s="133">
        <v>0</v>
      </c>
      <c r="J689" s="142">
        <v>0</v>
      </c>
    </row>
    <row r="690" spans="1:10" ht="12.75" customHeight="1">
      <c r="A690" s="442"/>
      <c r="B690" s="115"/>
      <c r="C690" s="115"/>
      <c r="D690" s="232"/>
      <c r="E690" s="164"/>
      <c r="F690" s="165"/>
      <c r="G690" s="165"/>
      <c r="H690" s="164"/>
      <c r="I690" s="372"/>
      <c r="J690" s="166"/>
    </row>
    <row r="691" spans="1:10" ht="12.75" customHeight="1">
      <c r="A691" s="442"/>
      <c r="B691" s="115"/>
      <c r="C691" s="115"/>
      <c r="D691" s="232"/>
      <c r="E691" s="164"/>
      <c r="F691" s="165"/>
      <c r="G691" s="165"/>
      <c r="H691" s="164"/>
      <c r="I691" s="372"/>
      <c r="J691" s="166"/>
    </row>
    <row r="692" spans="1:10" ht="12.75" customHeight="1">
      <c r="A692" s="442"/>
      <c r="B692" s="115"/>
      <c r="C692" s="115"/>
      <c r="D692" s="232"/>
      <c r="E692" s="164"/>
      <c r="F692" s="82" t="s">
        <v>181</v>
      </c>
      <c r="G692" s="165"/>
      <c r="H692" s="164"/>
      <c r="I692" s="372"/>
      <c r="J692" s="166"/>
    </row>
    <row r="693" spans="1:10" ht="12.75" customHeight="1">
      <c r="A693" s="84"/>
      <c r="B693" s="85"/>
      <c r="C693" s="84"/>
      <c r="D693" s="86"/>
      <c r="E693" s="89" t="s">
        <v>1</v>
      </c>
      <c r="F693" s="87" t="s">
        <v>62</v>
      </c>
      <c r="G693" s="88" t="s">
        <v>63</v>
      </c>
      <c r="H693" s="89" t="s">
        <v>1</v>
      </c>
      <c r="I693" s="43" t="s">
        <v>64</v>
      </c>
      <c r="J693" s="44"/>
    </row>
    <row r="694" spans="1:10" ht="12.75" customHeight="1">
      <c r="A694" s="90" t="s">
        <v>59</v>
      </c>
      <c r="B694" s="91" t="s">
        <v>60</v>
      </c>
      <c r="C694" s="90" t="s">
        <v>2</v>
      </c>
      <c r="D694" s="92" t="s">
        <v>61</v>
      </c>
      <c r="E694" s="95" t="s">
        <v>150</v>
      </c>
      <c r="F694" s="93" t="s">
        <v>65</v>
      </c>
      <c r="G694" s="94" t="s">
        <v>66</v>
      </c>
      <c r="H694" s="95" t="s">
        <v>155</v>
      </c>
      <c r="I694" s="45"/>
      <c r="J694" s="46"/>
    </row>
    <row r="695" spans="1:10" ht="12.75" customHeight="1">
      <c r="A695" s="96"/>
      <c r="B695" s="97"/>
      <c r="C695" s="96"/>
      <c r="D695" s="98"/>
      <c r="E695" s="101"/>
      <c r="F695" s="99" t="s">
        <v>154</v>
      </c>
      <c r="G695" s="100" t="s">
        <v>67</v>
      </c>
      <c r="H695" s="101"/>
      <c r="I695" s="49" t="s">
        <v>68</v>
      </c>
      <c r="J695" s="47" t="s">
        <v>69</v>
      </c>
    </row>
    <row r="696" spans="1:10" ht="12.75" customHeight="1">
      <c r="A696" s="374">
        <v>1</v>
      </c>
      <c r="B696" s="374">
        <v>2</v>
      </c>
      <c r="C696" s="374">
        <v>3</v>
      </c>
      <c r="D696" s="374">
        <v>4</v>
      </c>
      <c r="E696" s="375">
        <v>5</v>
      </c>
      <c r="F696" s="375">
        <v>6</v>
      </c>
      <c r="G696" s="375">
        <v>7</v>
      </c>
      <c r="H696" s="376">
        <v>8</v>
      </c>
      <c r="I696" s="377">
        <v>9</v>
      </c>
      <c r="J696" s="378">
        <v>10</v>
      </c>
    </row>
    <row r="697" spans="1:10" ht="12.75" customHeight="1">
      <c r="A697" s="403"/>
      <c r="B697" s="68">
        <v>85334</v>
      </c>
      <c r="C697" s="57"/>
      <c r="D697" s="58" t="s">
        <v>160</v>
      </c>
      <c r="E697" s="160">
        <v>0</v>
      </c>
      <c r="F697" s="160">
        <v>0</v>
      </c>
      <c r="G697" s="160">
        <f>G699</f>
        <v>9236</v>
      </c>
      <c r="H697" s="170">
        <f>H699</f>
        <v>9235.88</v>
      </c>
      <c r="I697" s="444">
        <v>100</v>
      </c>
      <c r="J697" s="445">
        <v>0</v>
      </c>
    </row>
    <row r="698" spans="1:10" ht="12.75" customHeight="1">
      <c r="A698" s="403"/>
      <c r="B698" s="60"/>
      <c r="C698" s="57"/>
      <c r="D698" s="102" t="s">
        <v>136</v>
      </c>
      <c r="E698" s="160">
        <v>0</v>
      </c>
      <c r="F698" s="160">
        <v>0</v>
      </c>
      <c r="G698" s="160">
        <v>0</v>
      </c>
      <c r="H698" s="170">
        <v>0</v>
      </c>
      <c r="I698" s="444">
        <v>0</v>
      </c>
      <c r="J698" s="445">
        <v>0</v>
      </c>
    </row>
    <row r="699" spans="1:10" ht="12.75" customHeight="1">
      <c r="A699" s="403"/>
      <c r="B699" s="60"/>
      <c r="C699" s="57"/>
      <c r="D699" s="102" t="s">
        <v>132</v>
      </c>
      <c r="E699" s="160">
        <v>0</v>
      </c>
      <c r="F699" s="160">
        <v>0</v>
      </c>
      <c r="G699" s="160">
        <f>G702</f>
        <v>9236</v>
      </c>
      <c r="H699" s="170">
        <f>H702</f>
        <v>9235.88</v>
      </c>
      <c r="I699" s="444">
        <f>H699/G699*100</f>
        <v>99.99870073624945</v>
      </c>
      <c r="J699" s="445">
        <v>0</v>
      </c>
    </row>
    <row r="700" spans="1:10" ht="12.75" customHeight="1">
      <c r="A700" s="403"/>
      <c r="B700" s="60"/>
      <c r="C700" s="57"/>
      <c r="D700" s="195" t="s">
        <v>134</v>
      </c>
      <c r="E700" s="446">
        <v>0</v>
      </c>
      <c r="F700" s="446">
        <v>0</v>
      </c>
      <c r="G700" s="446">
        <v>0</v>
      </c>
      <c r="H700" s="459">
        <v>0</v>
      </c>
      <c r="I700" s="447">
        <v>0</v>
      </c>
      <c r="J700" s="448">
        <v>0</v>
      </c>
    </row>
    <row r="701" spans="1:10" ht="12.75" customHeight="1">
      <c r="A701" s="403"/>
      <c r="B701" s="60"/>
      <c r="C701" s="57"/>
      <c r="D701" s="195" t="s">
        <v>137</v>
      </c>
      <c r="E701" s="446">
        <v>0</v>
      </c>
      <c r="F701" s="446">
        <v>0</v>
      </c>
      <c r="G701" s="446">
        <v>0</v>
      </c>
      <c r="H701" s="459">
        <v>0</v>
      </c>
      <c r="I701" s="447">
        <v>0</v>
      </c>
      <c r="J701" s="448">
        <v>0</v>
      </c>
    </row>
    <row r="702" spans="1:10" ht="12.75" customHeight="1">
      <c r="A702" s="403"/>
      <c r="B702" s="60"/>
      <c r="C702" s="57"/>
      <c r="D702" s="195" t="s">
        <v>135</v>
      </c>
      <c r="E702" s="446">
        <v>0</v>
      </c>
      <c r="F702" s="446">
        <v>0</v>
      </c>
      <c r="G702" s="446">
        <v>9236</v>
      </c>
      <c r="H702" s="459">
        <v>9235.88</v>
      </c>
      <c r="I702" s="447">
        <v>0</v>
      </c>
      <c r="J702" s="448">
        <v>0</v>
      </c>
    </row>
    <row r="703" spans="1:10" ht="12.75" customHeight="1">
      <c r="A703" s="403"/>
      <c r="B703" s="60"/>
      <c r="C703" s="57"/>
      <c r="D703" s="358" t="s">
        <v>138</v>
      </c>
      <c r="E703" s="446">
        <v>0</v>
      </c>
      <c r="F703" s="446">
        <v>0</v>
      </c>
      <c r="G703" s="446">
        <v>0</v>
      </c>
      <c r="H703" s="459">
        <v>0</v>
      </c>
      <c r="I703" s="447">
        <v>0</v>
      </c>
      <c r="J703" s="448">
        <v>0</v>
      </c>
    </row>
    <row r="704" spans="1:10" ht="12.75" customHeight="1">
      <c r="A704" s="29"/>
      <c r="B704" s="68">
        <v>85395</v>
      </c>
      <c r="C704" s="57"/>
      <c r="D704" s="58" t="s">
        <v>20</v>
      </c>
      <c r="E704" s="112">
        <f>E705+E706</f>
        <v>1067020.98</v>
      </c>
      <c r="F704" s="59">
        <f>F706</f>
        <v>595199</v>
      </c>
      <c r="G704" s="59">
        <f>G705+G706</f>
        <v>1293899</v>
      </c>
      <c r="H704" s="134">
        <f>H705+H706</f>
        <v>1090827.76</v>
      </c>
      <c r="I704" s="122">
        <f>H704/G704*100</f>
        <v>84.30547979401793</v>
      </c>
      <c r="J704" s="50">
        <f>H704/E704*100</f>
        <v>102.23114450851753</v>
      </c>
    </row>
    <row r="705" spans="1:10" ht="12.75" customHeight="1">
      <c r="A705" s="29"/>
      <c r="B705" s="60"/>
      <c r="C705" s="57"/>
      <c r="D705" s="102" t="s">
        <v>136</v>
      </c>
      <c r="E705" s="112">
        <f>E730</f>
        <v>0</v>
      </c>
      <c r="F705" s="251">
        <v>0</v>
      </c>
      <c r="G705" s="251"/>
      <c r="H705" s="112">
        <f>H730</f>
        <v>0</v>
      </c>
      <c r="I705" s="122">
        <v>0</v>
      </c>
      <c r="J705" s="50">
        <v>0</v>
      </c>
    </row>
    <row r="706" spans="1:10" ht="12.75" customHeight="1">
      <c r="A706" s="29"/>
      <c r="B706" s="60"/>
      <c r="C706" s="57"/>
      <c r="D706" s="102" t="s">
        <v>132</v>
      </c>
      <c r="E706" s="112">
        <f>SUM(E707:E711)</f>
        <v>1067020.98</v>
      </c>
      <c r="F706" s="251">
        <f>F707+F711</f>
        <v>595199</v>
      </c>
      <c r="G706" s="251">
        <f>SUM(G707:G711)</f>
        <v>1293899</v>
      </c>
      <c r="H706" s="112">
        <f>SUM(H707:H711)</f>
        <v>1090827.76</v>
      </c>
      <c r="I706" s="122">
        <f>H706/G706*100</f>
        <v>84.30547979401793</v>
      </c>
      <c r="J706" s="50">
        <f>H706/E706*100</f>
        <v>102.23114450851753</v>
      </c>
    </row>
    <row r="707" spans="1:10" ht="12.75" customHeight="1">
      <c r="A707" s="29"/>
      <c r="B707" s="60"/>
      <c r="C707" s="57"/>
      <c r="D707" s="195" t="s">
        <v>134</v>
      </c>
      <c r="E707" s="167">
        <v>0</v>
      </c>
      <c r="F707" s="105">
        <f>F715</f>
        <v>49100</v>
      </c>
      <c r="G707" s="105"/>
      <c r="H707" s="135">
        <v>0</v>
      </c>
      <c r="I707" s="133">
        <v>0</v>
      </c>
      <c r="J707" s="142">
        <v>0</v>
      </c>
    </row>
    <row r="708" spans="1:10" ht="12.75" customHeight="1">
      <c r="A708" s="29"/>
      <c r="B708" s="60"/>
      <c r="C708" s="57"/>
      <c r="D708" s="195" t="s">
        <v>137</v>
      </c>
      <c r="E708" s="167">
        <v>0</v>
      </c>
      <c r="F708" s="105">
        <v>0</v>
      </c>
      <c r="G708" s="105">
        <v>0</v>
      </c>
      <c r="H708" s="135">
        <v>0</v>
      </c>
      <c r="I708" s="133">
        <v>0</v>
      </c>
      <c r="J708" s="142">
        <v>0</v>
      </c>
    </row>
    <row r="709" spans="1:10" ht="12.75" customHeight="1">
      <c r="A709" s="29"/>
      <c r="B709" s="60"/>
      <c r="C709" s="57"/>
      <c r="D709" s="195" t="s">
        <v>135</v>
      </c>
      <c r="E709" s="167">
        <v>0</v>
      </c>
      <c r="F709" s="105">
        <v>0</v>
      </c>
      <c r="G709" s="105">
        <v>0</v>
      </c>
      <c r="H709" s="135">
        <v>0</v>
      </c>
      <c r="I709" s="133">
        <v>0</v>
      </c>
      <c r="J709" s="142">
        <v>0</v>
      </c>
    </row>
    <row r="710" spans="1:10" ht="12.75" customHeight="1">
      <c r="A710" s="29"/>
      <c r="B710" s="60"/>
      <c r="C710" s="57"/>
      <c r="D710" s="358" t="s">
        <v>138</v>
      </c>
      <c r="E710" s="167">
        <v>0</v>
      </c>
      <c r="F710" s="105">
        <v>0</v>
      </c>
      <c r="G710" s="105">
        <v>0</v>
      </c>
      <c r="H710" s="135">
        <v>0</v>
      </c>
      <c r="I710" s="133">
        <v>0</v>
      </c>
      <c r="J710" s="142">
        <v>0</v>
      </c>
    </row>
    <row r="711" spans="1:10" ht="12.75" customHeight="1">
      <c r="A711" s="29"/>
      <c r="B711" s="60"/>
      <c r="C711" s="57"/>
      <c r="D711" s="195" t="s">
        <v>140</v>
      </c>
      <c r="E711" s="167">
        <f>E723+E728+E732</f>
        <v>1067020.98</v>
      </c>
      <c r="F711" s="105">
        <f>F723+F732</f>
        <v>546099</v>
      </c>
      <c r="G711" s="105">
        <f>G728+G723+G732</f>
        <v>1293899</v>
      </c>
      <c r="H711" s="135">
        <f>H723+H728+H732</f>
        <v>1090827.76</v>
      </c>
      <c r="I711" s="133">
        <f>H711/G711*100</f>
        <v>84.30547979401793</v>
      </c>
      <c r="J711" s="142">
        <f>H711/E711*100</f>
        <v>102.23114450851753</v>
      </c>
    </row>
    <row r="712" spans="1:10" ht="12.75" customHeight="1">
      <c r="A712" s="29"/>
      <c r="B712" s="60"/>
      <c r="C712" s="57"/>
      <c r="D712" s="261" t="s">
        <v>98</v>
      </c>
      <c r="E712" s="262">
        <v>0</v>
      </c>
      <c r="F712" s="263">
        <v>49100</v>
      </c>
      <c r="G712" s="263">
        <v>0</v>
      </c>
      <c r="H712" s="262">
        <v>0</v>
      </c>
      <c r="I712" s="264">
        <v>0</v>
      </c>
      <c r="J712" s="285">
        <v>0</v>
      </c>
    </row>
    <row r="713" spans="1:10" ht="12.75" customHeight="1">
      <c r="A713" s="29"/>
      <c r="B713" s="60"/>
      <c r="C713" s="57"/>
      <c r="D713" s="156" t="s">
        <v>136</v>
      </c>
      <c r="E713" s="168">
        <v>0</v>
      </c>
      <c r="F713" s="266">
        <v>0</v>
      </c>
      <c r="G713" s="266">
        <v>49100</v>
      </c>
      <c r="H713" s="168">
        <v>0</v>
      </c>
      <c r="I713" s="267">
        <v>0</v>
      </c>
      <c r="J713" s="287">
        <v>0</v>
      </c>
    </row>
    <row r="714" spans="1:10" ht="12.75" customHeight="1">
      <c r="A714" s="29"/>
      <c r="B714" s="60"/>
      <c r="C714" s="57"/>
      <c r="D714" s="156" t="s">
        <v>132</v>
      </c>
      <c r="E714" s="168">
        <v>0</v>
      </c>
      <c r="F714" s="266">
        <v>49100</v>
      </c>
      <c r="G714" s="266">
        <v>49100</v>
      </c>
      <c r="H714" s="168">
        <v>0</v>
      </c>
      <c r="I714" s="267">
        <v>0</v>
      </c>
      <c r="J714" s="287">
        <v>0</v>
      </c>
    </row>
    <row r="715" spans="1:10" ht="12.75" customHeight="1">
      <c r="A715" s="29"/>
      <c r="B715" s="60"/>
      <c r="C715" s="57"/>
      <c r="D715" s="288" t="s">
        <v>134</v>
      </c>
      <c r="E715" s="289">
        <v>0</v>
      </c>
      <c r="F715" s="290">
        <v>49100</v>
      </c>
      <c r="G715" s="290">
        <v>49100</v>
      </c>
      <c r="H715" s="289">
        <v>0</v>
      </c>
      <c r="I715" s="313">
        <v>0</v>
      </c>
      <c r="J715" s="292">
        <v>0</v>
      </c>
    </row>
    <row r="716" spans="1:10" ht="12.75" customHeight="1">
      <c r="A716" s="29"/>
      <c r="B716" s="60"/>
      <c r="C716" s="57"/>
      <c r="D716" s="288" t="s">
        <v>137</v>
      </c>
      <c r="E716" s="289">
        <v>0</v>
      </c>
      <c r="F716" s="290">
        <v>0</v>
      </c>
      <c r="G716" s="290">
        <v>0</v>
      </c>
      <c r="H716" s="289">
        <v>0</v>
      </c>
      <c r="I716" s="313">
        <v>0</v>
      </c>
      <c r="J716" s="292">
        <v>0</v>
      </c>
    </row>
    <row r="717" spans="1:10" ht="12.75" customHeight="1">
      <c r="A717" s="29"/>
      <c r="B717" s="60"/>
      <c r="C717" s="57"/>
      <c r="D717" s="288" t="s">
        <v>135</v>
      </c>
      <c r="E717" s="289">
        <v>0</v>
      </c>
      <c r="F717" s="290">
        <v>0</v>
      </c>
      <c r="G717" s="290">
        <v>0</v>
      </c>
      <c r="H717" s="289">
        <v>0</v>
      </c>
      <c r="I717" s="313">
        <v>0</v>
      </c>
      <c r="J717" s="292">
        <v>0</v>
      </c>
    </row>
    <row r="718" spans="1:10" ht="12.75" customHeight="1">
      <c r="A718" s="29"/>
      <c r="B718" s="60"/>
      <c r="C718" s="57"/>
      <c r="D718" s="316" t="s">
        <v>138</v>
      </c>
      <c r="E718" s="289">
        <v>0</v>
      </c>
      <c r="F718" s="290">
        <v>0</v>
      </c>
      <c r="G718" s="290">
        <v>0</v>
      </c>
      <c r="H718" s="289">
        <v>0</v>
      </c>
      <c r="I718" s="313">
        <v>0</v>
      </c>
      <c r="J718" s="292">
        <v>0</v>
      </c>
    </row>
    <row r="719" spans="1:10" ht="12.75" customHeight="1">
      <c r="A719" s="29"/>
      <c r="B719" s="27"/>
      <c r="C719" s="22"/>
      <c r="D719" s="261" t="s">
        <v>127</v>
      </c>
      <c r="E719" s="262"/>
      <c r="F719" s="263"/>
      <c r="G719" s="263"/>
      <c r="H719" s="262"/>
      <c r="I719" s="264"/>
      <c r="J719" s="285"/>
    </row>
    <row r="720" spans="1:10" ht="12.75" customHeight="1">
      <c r="A720" s="29"/>
      <c r="B720" s="27"/>
      <c r="C720" s="22"/>
      <c r="D720" s="102" t="s">
        <v>128</v>
      </c>
      <c r="E720" s="112">
        <f>E722</f>
        <v>88689.26</v>
      </c>
      <c r="F720" s="251">
        <f>F722</f>
        <v>0</v>
      </c>
      <c r="G720" s="251">
        <f>G722</f>
        <v>33946</v>
      </c>
      <c r="H720" s="112">
        <f>H722</f>
        <v>33946</v>
      </c>
      <c r="I720" s="122">
        <f>H720/G720*100</f>
        <v>100</v>
      </c>
      <c r="J720" s="50">
        <f>H720/E720*100</f>
        <v>38.27520942220062</v>
      </c>
    </row>
    <row r="721" spans="1:10" ht="12.75" customHeight="1">
      <c r="A721" s="29"/>
      <c r="B721" s="27"/>
      <c r="C721" s="22"/>
      <c r="D721" s="156" t="s">
        <v>136</v>
      </c>
      <c r="E721" s="168">
        <v>0</v>
      </c>
      <c r="F721" s="266">
        <v>0</v>
      </c>
      <c r="G721" s="266">
        <v>0</v>
      </c>
      <c r="H721" s="168">
        <v>0</v>
      </c>
      <c r="I721" s="267">
        <v>0</v>
      </c>
      <c r="J721" s="287">
        <v>0</v>
      </c>
    </row>
    <row r="722" spans="1:10" ht="12.75" customHeight="1">
      <c r="A722" s="29"/>
      <c r="B722" s="27"/>
      <c r="C722" s="22"/>
      <c r="D722" s="156" t="s">
        <v>132</v>
      </c>
      <c r="E722" s="168">
        <v>88689.26</v>
      </c>
      <c r="F722" s="266">
        <f>F723</f>
        <v>0</v>
      </c>
      <c r="G722" s="266">
        <f>G723</f>
        <v>33946</v>
      </c>
      <c r="H722" s="168">
        <f>H723</f>
        <v>33946</v>
      </c>
      <c r="I722" s="267">
        <v>100</v>
      </c>
      <c r="J722" s="287">
        <f>H722/E722*100</f>
        <v>38.27520942220062</v>
      </c>
    </row>
    <row r="723" spans="1:10" ht="12.75" customHeight="1">
      <c r="A723" s="29"/>
      <c r="B723" s="27"/>
      <c r="C723" s="22"/>
      <c r="D723" s="329" t="s">
        <v>140</v>
      </c>
      <c r="E723" s="311">
        <v>88689.26</v>
      </c>
      <c r="F723" s="312">
        <v>0</v>
      </c>
      <c r="G723" s="312">
        <v>33946</v>
      </c>
      <c r="H723" s="311">
        <v>33946</v>
      </c>
      <c r="I723" s="326">
        <v>100</v>
      </c>
      <c r="J723" s="302">
        <v>86.6</v>
      </c>
    </row>
    <row r="724" spans="1:10" ht="12.75" customHeight="1">
      <c r="A724" s="29"/>
      <c r="B724" s="27"/>
      <c r="C724" s="22"/>
      <c r="D724" s="38" t="s">
        <v>109</v>
      </c>
      <c r="E724" s="121"/>
      <c r="F724" s="39"/>
      <c r="G724" s="39"/>
      <c r="H724" s="121"/>
      <c r="I724" s="125"/>
      <c r="J724" s="51"/>
    </row>
    <row r="725" spans="1:10" ht="12.75" customHeight="1">
      <c r="A725" s="29"/>
      <c r="B725" s="27"/>
      <c r="C725" s="19"/>
      <c r="D725" s="102" t="s">
        <v>106</v>
      </c>
      <c r="E725" s="112">
        <f>E727</f>
        <v>399248.35</v>
      </c>
      <c r="F725" s="251">
        <v>0</v>
      </c>
      <c r="G725" s="251">
        <f>G727</f>
        <v>504838</v>
      </c>
      <c r="H725" s="112">
        <f>H727</f>
        <v>366276.12</v>
      </c>
      <c r="I725" s="122">
        <f>H725/G725*100</f>
        <v>72.55319924411396</v>
      </c>
      <c r="J725" s="50">
        <f>H725/E725*100</f>
        <v>91.7414236026273</v>
      </c>
    </row>
    <row r="726" spans="1:10" ht="12.75" customHeight="1">
      <c r="A726" s="29"/>
      <c r="B726" s="27"/>
      <c r="C726" s="19"/>
      <c r="D726" s="156" t="s">
        <v>136</v>
      </c>
      <c r="E726" s="168">
        <v>0</v>
      </c>
      <c r="F726" s="266">
        <v>0</v>
      </c>
      <c r="G726" s="266">
        <v>0</v>
      </c>
      <c r="H726" s="168">
        <v>0</v>
      </c>
      <c r="I726" s="122">
        <v>0</v>
      </c>
      <c r="J726" s="50">
        <v>0</v>
      </c>
    </row>
    <row r="727" spans="1:10" ht="12.75" customHeight="1">
      <c r="A727" s="29"/>
      <c r="B727" s="27"/>
      <c r="C727" s="19"/>
      <c r="D727" s="156" t="s">
        <v>132</v>
      </c>
      <c r="E727" s="168">
        <f>E728</f>
        <v>399248.35</v>
      </c>
      <c r="F727" s="266">
        <v>0</v>
      </c>
      <c r="G727" s="266">
        <f>G728</f>
        <v>504838</v>
      </c>
      <c r="H727" s="168">
        <f>H728</f>
        <v>366276.12</v>
      </c>
      <c r="I727" s="122">
        <f aca="true" t="shared" si="51" ref="I727:I732">H727/G727*100</f>
        <v>72.55319924411396</v>
      </c>
      <c r="J727" s="50">
        <f aca="true" t="shared" si="52" ref="J727:J732">H727/E727*100</f>
        <v>91.7414236026273</v>
      </c>
    </row>
    <row r="728" spans="1:10" ht="12.75" customHeight="1">
      <c r="A728" s="29"/>
      <c r="B728" s="27"/>
      <c r="C728" s="19"/>
      <c r="D728" s="329" t="s">
        <v>140</v>
      </c>
      <c r="E728" s="311">
        <v>399248.35</v>
      </c>
      <c r="F728" s="312">
        <v>0</v>
      </c>
      <c r="G728" s="312">
        <v>504838</v>
      </c>
      <c r="H728" s="311">
        <v>366276.12</v>
      </c>
      <c r="I728" s="123">
        <f t="shared" si="51"/>
        <v>72.55319924411396</v>
      </c>
      <c r="J728" s="25">
        <f t="shared" si="52"/>
        <v>91.7414236026273</v>
      </c>
    </row>
    <row r="729" spans="1:10" ht="12.75" customHeight="1">
      <c r="A729" s="29"/>
      <c r="B729" s="27"/>
      <c r="C729" s="57"/>
      <c r="D729" s="102" t="s">
        <v>147</v>
      </c>
      <c r="E729" s="112">
        <f>E730+E731</f>
        <v>579083.37</v>
      </c>
      <c r="F729" s="251">
        <v>546099</v>
      </c>
      <c r="G729" s="251">
        <f>G731</f>
        <v>755115</v>
      </c>
      <c r="H729" s="112">
        <f>H731</f>
        <v>690605.64</v>
      </c>
      <c r="I729" s="122">
        <f t="shared" si="51"/>
        <v>91.45701515663177</v>
      </c>
      <c r="J729" s="50">
        <f t="shared" si="52"/>
        <v>119.2584135165201</v>
      </c>
    </row>
    <row r="730" spans="1:10" ht="12.75" customHeight="1">
      <c r="A730" s="29"/>
      <c r="B730" s="27"/>
      <c r="C730" s="22"/>
      <c r="D730" s="156" t="s">
        <v>136</v>
      </c>
      <c r="E730" s="168">
        <v>0</v>
      </c>
      <c r="F730" s="266">
        <v>0</v>
      </c>
      <c r="G730" s="266">
        <v>0</v>
      </c>
      <c r="H730" s="168">
        <v>0</v>
      </c>
      <c r="I730" s="122">
        <v>0</v>
      </c>
      <c r="J730" s="50">
        <v>0</v>
      </c>
    </row>
    <row r="731" spans="1:10" ht="12.75" customHeight="1">
      <c r="A731" s="29"/>
      <c r="B731" s="27"/>
      <c r="C731" s="22"/>
      <c r="D731" s="156" t="s">
        <v>132</v>
      </c>
      <c r="E731" s="168">
        <f>E732</f>
        <v>579083.37</v>
      </c>
      <c r="F731" s="266">
        <f>F732</f>
        <v>546099</v>
      </c>
      <c r="G731" s="266">
        <f>G732</f>
        <v>755115</v>
      </c>
      <c r="H731" s="168">
        <f>H732</f>
        <v>690605.64</v>
      </c>
      <c r="I731" s="122">
        <f t="shared" si="51"/>
        <v>91.45701515663177</v>
      </c>
      <c r="J731" s="50">
        <f t="shared" si="52"/>
        <v>119.2584135165201</v>
      </c>
    </row>
    <row r="732" spans="1:10" ht="12.75" customHeight="1">
      <c r="A732" s="29"/>
      <c r="B732" s="27"/>
      <c r="C732" s="40"/>
      <c r="D732" s="329" t="s">
        <v>140</v>
      </c>
      <c r="E732" s="311">
        <v>579083.37</v>
      </c>
      <c r="F732" s="312">
        <v>546099</v>
      </c>
      <c r="G732" s="312">
        <v>755115</v>
      </c>
      <c r="H732" s="311">
        <v>690605.64</v>
      </c>
      <c r="I732" s="123">
        <f t="shared" si="51"/>
        <v>91.45701515663177</v>
      </c>
      <c r="J732" s="25">
        <f t="shared" si="52"/>
        <v>119.2584135165201</v>
      </c>
    </row>
    <row r="733" spans="1:10" ht="26.25" customHeight="1">
      <c r="A733" s="185">
        <v>854</v>
      </c>
      <c r="B733" s="173"/>
      <c r="C733" s="180"/>
      <c r="D733" s="248" t="s">
        <v>49</v>
      </c>
      <c r="E733" s="198">
        <f>E734+E735</f>
        <v>8441216.81</v>
      </c>
      <c r="F733" s="176">
        <f>F734+F735</f>
        <v>8969683</v>
      </c>
      <c r="G733" s="176">
        <f>G734+G735</f>
        <v>9073441</v>
      </c>
      <c r="H733" s="175">
        <f>H734+H735</f>
        <v>8734753.43</v>
      </c>
      <c r="I733" s="199">
        <f aca="true" t="shared" si="53" ref="I733:I739">H733/G733*100</f>
        <v>96.26726431571</v>
      </c>
      <c r="J733" s="200">
        <f>H733/E733*100</f>
        <v>103.47742069191088</v>
      </c>
    </row>
    <row r="734" spans="1:10" ht="12.75" customHeight="1">
      <c r="A734" s="186"/>
      <c r="B734" s="183"/>
      <c r="C734" s="180"/>
      <c r="D734" s="180" t="s">
        <v>114</v>
      </c>
      <c r="E734" s="175">
        <f>E742+E760+E778+E797+E803+E843+E847+E873</f>
        <v>91415.78</v>
      </c>
      <c r="F734" s="176">
        <f>F742+F760+F778+F797+F803+F843+F847+F873</f>
        <v>0</v>
      </c>
      <c r="G734" s="176">
        <f>G742+G760+G778+G797+G803+G843+G847+G873</f>
        <v>29700</v>
      </c>
      <c r="H734" s="175">
        <f>H742+H760+H778+H797+H803+H843+H847+H873</f>
        <v>29700</v>
      </c>
      <c r="I734" s="199">
        <f t="shared" si="53"/>
        <v>100</v>
      </c>
      <c r="J734" s="200">
        <f aca="true" t="shared" si="54" ref="J734:J739">H734/E734*100</f>
        <v>32.48892040302013</v>
      </c>
    </row>
    <row r="735" spans="1:10" ht="12.75" customHeight="1">
      <c r="A735" s="186"/>
      <c r="B735" s="183"/>
      <c r="C735" s="180"/>
      <c r="D735" s="180" t="s">
        <v>133</v>
      </c>
      <c r="E735" s="198">
        <f>SUM(E736:E739)</f>
        <v>8349801.03</v>
      </c>
      <c r="F735" s="176">
        <f>SUM(F736:F739)</f>
        <v>8969683</v>
      </c>
      <c r="G735" s="176">
        <f>SUM(G736:G739)</f>
        <v>9043741</v>
      </c>
      <c r="H735" s="175">
        <f>SUM(H736:H739)</f>
        <v>8705053.43</v>
      </c>
      <c r="I735" s="199">
        <f t="shared" si="53"/>
        <v>96.25500586538247</v>
      </c>
      <c r="J735" s="200">
        <f t="shared" si="54"/>
        <v>104.25462114275075</v>
      </c>
    </row>
    <row r="736" spans="1:10" ht="12.75" customHeight="1">
      <c r="A736" s="186"/>
      <c r="B736" s="183"/>
      <c r="C736" s="180"/>
      <c r="D736" s="223" t="s">
        <v>134</v>
      </c>
      <c r="E736" s="230">
        <f>E744+E762+E780+E799+E805+E849+E875</f>
        <v>3691027.35</v>
      </c>
      <c r="F736" s="190">
        <f>F744+F762+F780+F799+F805+F849+F875</f>
        <v>3843099</v>
      </c>
      <c r="G736" s="190">
        <f aca="true" t="shared" si="55" ref="G736:H738">G744+G762+G780+G799+G805+G849+G875+G838</f>
        <v>3819592</v>
      </c>
      <c r="H736" s="189">
        <f t="shared" si="55"/>
        <v>3812560.5999999996</v>
      </c>
      <c r="I736" s="325">
        <f t="shared" si="53"/>
        <v>99.81591227544722</v>
      </c>
      <c r="J736" s="239">
        <f t="shared" si="54"/>
        <v>103.29266728408284</v>
      </c>
    </row>
    <row r="737" spans="1:10" ht="12.75" customHeight="1">
      <c r="A737" s="186"/>
      <c r="B737" s="183"/>
      <c r="C737" s="180"/>
      <c r="D737" s="223" t="s">
        <v>137</v>
      </c>
      <c r="E737" s="230">
        <f>E745+E763+E781+E800+E806+E850+E876</f>
        <v>2135063.1</v>
      </c>
      <c r="F737" s="190">
        <f>F745+F763+F781+F800+F850+F876</f>
        <v>1940006</v>
      </c>
      <c r="G737" s="190">
        <f t="shared" si="55"/>
        <v>1847371</v>
      </c>
      <c r="H737" s="189">
        <f t="shared" si="55"/>
        <v>1808574.1499999997</v>
      </c>
      <c r="I737" s="325">
        <f t="shared" si="53"/>
        <v>97.89988854431512</v>
      </c>
      <c r="J737" s="239">
        <f t="shared" si="54"/>
        <v>84.70822946637969</v>
      </c>
    </row>
    <row r="738" spans="1:10" ht="12.75" customHeight="1">
      <c r="A738" s="186"/>
      <c r="B738" s="183"/>
      <c r="C738" s="180"/>
      <c r="D738" s="223" t="s">
        <v>135</v>
      </c>
      <c r="E738" s="230">
        <f>E746+E764+E782+E801+E807+E851+E877</f>
        <v>88760.58</v>
      </c>
      <c r="F738" s="190">
        <f>F746+F764+F782+F801+F807+F851+F877</f>
        <v>44702</v>
      </c>
      <c r="G738" s="190">
        <f t="shared" si="55"/>
        <v>98445</v>
      </c>
      <c r="H738" s="189">
        <f t="shared" si="55"/>
        <v>98412.68000000001</v>
      </c>
      <c r="I738" s="325">
        <f t="shared" si="53"/>
        <v>99.96716948549953</v>
      </c>
      <c r="J738" s="239">
        <f t="shared" si="54"/>
        <v>110.8743092936076</v>
      </c>
    </row>
    <row r="739" spans="1:10" ht="12.75" customHeight="1">
      <c r="A739" s="186"/>
      <c r="B739" s="183"/>
      <c r="C739" s="180"/>
      <c r="D739" s="223" t="s">
        <v>138</v>
      </c>
      <c r="E739" s="230">
        <f>E845</f>
        <v>2434950</v>
      </c>
      <c r="F739" s="190">
        <f>F845</f>
        <v>3141876</v>
      </c>
      <c r="G739" s="190">
        <f>G845</f>
        <v>3278333</v>
      </c>
      <c r="H739" s="189">
        <f>H845</f>
        <v>2985506</v>
      </c>
      <c r="I739" s="325">
        <f t="shared" si="53"/>
        <v>91.06780793775373</v>
      </c>
      <c r="J739" s="239">
        <f t="shared" si="54"/>
        <v>122.61056695209346</v>
      </c>
    </row>
    <row r="740" spans="1:10" ht="12.75" customHeight="1">
      <c r="A740" s="4"/>
      <c r="B740" s="69">
        <v>85403</v>
      </c>
      <c r="C740" s="57"/>
      <c r="D740" s="58" t="s">
        <v>50</v>
      </c>
      <c r="E740" s="112">
        <f>E741</f>
        <v>1300162</v>
      </c>
      <c r="F740" s="59">
        <f>F741</f>
        <v>1201318</v>
      </c>
      <c r="G740" s="59">
        <f>G741</f>
        <v>1260958</v>
      </c>
      <c r="H740" s="134">
        <f>H741</f>
        <v>1252552.4300000002</v>
      </c>
      <c r="I740" s="122">
        <f>H740/G740*100</f>
        <v>99.33339809890576</v>
      </c>
      <c r="J740" s="50">
        <f>H740/E740*100</f>
        <v>96.3381817035108</v>
      </c>
    </row>
    <row r="741" spans="1:10" ht="12.75" customHeight="1">
      <c r="A741" s="20"/>
      <c r="B741" s="18"/>
      <c r="C741" s="33"/>
      <c r="D741" s="38" t="s">
        <v>169</v>
      </c>
      <c r="E741" s="113">
        <f>E742+E743</f>
        <v>1300162</v>
      </c>
      <c r="F741" s="39">
        <f>F742+F743</f>
        <v>1201318</v>
      </c>
      <c r="G741" s="39">
        <f>G742+G743</f>
        <v>1260958</v>
      </c>
      <c r="H741" s="121">
        <f>H742+H743</f>
        <v>1252552.4300000002</v>
      </c>
      <c r="I741" s="125">
        <f>H741/G741*100</f>
        <v>99.33339809890576</v>
      </c>
      <c r="J741" s="51">
        <f>H741/E741*100</f>
        <v>96.3381817035108</v>
      </c>
    </row>
    <row r="742" spans="1:10" ht="12.75" customHeight="1">
      <c r="A742" s="20"/>
      <c r="B742" s="18"/>
      <c r="C742" s="33"/>
      <c r="D742" s="102" t="s">
        <v>136</v>
      </c>
      <c r="E742" s="112">
        <v>0</v>
      </c>
      <c r="F742" s="251">
        <v>0</v>
      </c>
      <c r="G742" s="251">
        <v>0</v>
      </c>
      <c r="H742" s="112">
        <v>0</v>
      </c>
      <c r="I742" s="122">
        <v>0</v>
      </c>
      <c r="J742" s="50">
        <v>0</v>
      </c>
    </row>
    <row r="743" spans="1:10" ht="12.75" customHeight="1">
      <c r="A743" s="20"/>
      <c r="B743" s="18"/>
      <c r="C743" s="33"/>
      <c r="D743" s="102" t="s">
        <v>132</v>
      </c>
      <c r="E743" s="112">
        <f>SUM(E744:E746)</f>
        <v>1300162</v>
      </c>
      <c r="F743" s="251">
        <f>SUM(F744:F746)</f>
        <v>1201318</v>
      </c>
      <c r="G743" s="251">
        <f>SUM(G744:G746)</f>
        <v>1260958</v>
      </c>
      <c r="H743" s="112">
        <f>SUM(H744:H746)</f>
        <v>1252552.4300000002</v>
      </c>
      <c r="I743" s="122">
        <f>H743/G743*100</f>
        <v>99.33339809890576</v>
      </c>
      <c r="J743" s="50">
        <f>H743/E743*100</f>
        <v>96.3381817035108</v>
      </c>
    </row>
    <row r="744" spans="1:10" ht="12.75" customHeight="1">
      <c r="A744" s="20"/>
      <c r="B744" s="18"/>
      <c r="C744" s="33"/>
      <c r="D744" s="195" t="s">
        <v>134</v>
      </c>
      <c r="E744" s="135">
        <v>986809.66</v>
      </c>
      <c r="F744" s="105">
        <v>1038690</v>
      </c>
      <c r="G744" s="105">
        <v>960042</v>
      </c>
      <c r="H744" s="135">
        <v>959867.34</v>
      </c>
      <c r="I744" s="133">
        <f>H744/G744*100</f>
        <v>99.98180704594174</v>
      </c>
      <c r="J744" s="142">
        <f>H744/E744*100</f>
        <v>97.26975514204025</v>
      </c>
    </row>
    <row r="745" spans="1:10" ht="12.75" customHeight="1">
      <c r="A745" s="20"/>
      <c r="B745" s="18"/>
      <c r="C745" s="33"/>
      <c r="D745" s="195" t="s">
        <v>137</v>
      </c>
      <c r="E745" s="135">
        <v>290299.34</v>
      </c>
      <c r="F745" s="105">
        <v>133862</v>
      </c>
      <c r="G745" s="105">
        <v>273182</v>
      </c>
      <c r="H745" s="135">
        <v>264982.49</v>
      </c>
      <c r="I745" s="133">
        <f>H745/G745*100</f>
        <v>96.99851747186857</v>
      </c>
      <c r="J745" s="142">
        <f>H745/E745*100</f>
        <v>91.279053545213</v>
      </c>
    </row>
    <row r="746" spans="1:10" ht="12.75" customHeight="1">
      <c r="A746" s="8"/>
      <c r="B746" s="149"/>
      <c r="C746" s="33"/>
      <c r="D746" s="195" t="s">
        <v>135</v>
      </c>
      <c r="E746" s="135">
        <v>23053</v>
      </c>
      <c r="F746" s="105">
        <v>28766</v>
      </c>
      <c r="G746" s="105">
        <v>27734</v>
      </c>
      <c r="H746" s="135">
        <v>27702.6</v>
      </c>
      <c r="I746" s="133">
        <f>H746/G746*100</f>
        <v>99.88678156775077</v>
      </c>
      <c r="J746" s="142">
        <f>H746/E746*100</f>
        <v>120.16917537847569</v>
      </c>
    </row>
    <row r="747" spans="1:10" ht="12.75" customHeight="1">
      <c r="A747" s="80"/>
      <c r="B747" s="119"/>
      <c r="C747" s="119"/>
      <c r="D747" s="232"/>
      <c r="E747" s="164"/>
      <c r="F747" s="165"/>
      <c r="G747" s="165"/>
      <c r="H747" s="164"/>
      <c r="I747" s="372"/>
      <c r="J747" s="166"/>
    </row>
    <row r="748" spans="1:10" ht="12.75" customHeight="1">
      <c r="A748" s="80"/>
      <c r="B748" s="119"/>
      <c r="C748" s="119"/>
      <c r="D748" s="232"/>
      <c r="E748" s="164"/>
      <c r="F748" s="165"/>
      <c r="G748" s="165"/>
      <c r="H748" s="164"/>
      <c r="I748" s="372"/>
      <c r="J748" s="166"/>
    </row>
    <row r="749" spans="1:10" ht="12.75" customHeight="1">
      <c r="A749" s="80"/>
      <c r="B749" s="119"/>
      <c r="C749" s="119"/>
      <c r="D749" s="232"/>
      <c r="E749" s="164"/>
      <c r="F749" s="165"/>
      <c r="G749" s="165"/>
      <c r="H749" s="164"/>
      <c r="I749" s="372"/>
      <c r="J749" s="166"/>
    </row>
    <row r="750" spans="1:10" ht="12.75" customHeight="1">
      <c r="A750" s="80"/>
      <c r="B750" s="119"/>
      <c r="C750" s="119"/>
      <c r="D750" s="232"/>
      <c r="E750" s="164"/>
      <c r="F750" s="165"/>
      <c r="G750" s="165"/>
      <c r="H750" s="164"/>
      <c r="I750" s="372"/>
      <c r="J750" s="166"/>
    </row>
    <row r="751" spans="1:10" ht="12.75" customHeight="1">
      <c r="A751" s="80"/>
      <c r="B751" s="119"/>
      <c r="C751" s="119"/>
      <c r="D751" s="232"/>
      <c r="E751" s="164"/>
      <c r="F751" s="165"/>
      <c r="G751" s="165"/>
      <c r="H751" s="164"/>
      <c r="I751" s="372"/>
      <c r="J751" s="166"/>
    </row>
    <row r="752" spans="1:10" ht="12.75" customHeight="1">
      <c r="A752" s="80"/>
      <c r="B752" s="119"/>
      <c r="C752" s="119"/>
      <c r="D752" s="232"/>
      <c r="E752" s="164"/>
      <c r="F752" s="165"/>
      <c r="G752" s="165"/>
      <c r="H752" s="164"/>
      <c r="I752" s="372"/>
      <c r="J752" s="166"/>
    </row>
    <row r="753" spans="1:10" ht="12.75" customHeight="1">
      <c r="A753" s="80"/>
      <c r="B753" s="119"/>
      <c r="C753" s="119"/>
      <c r="D753" s="232"/>
      <c r="E753" s="164"/>
      <c r="F753" s="165"/>
      <c r="G753" s="165"/>
      <c r="H753" s="164"/>
      <c r="I753" s="372"/>
      <c r="J753" s="166"/>
    </row>
    <row r="754" spans="1:10" ht="12.75" customHeight="1">
      <c r="A754" s="80"/>
      <c r="B754" s="119"/>
      <c r="C754" s="119"/>
      <c r="D754" s="232"/>
      <c r="E754" s="164"/>
      <c r="F754" s="82" t="s">
        <v>182</v>
      </c>
      <c r="G754" s="165"/>
      <c r="H754" s="164"/>
      <c r="I754" s="372"/>
      <c r="J754" s="166"/>
    </row>
    <row r="755" spans="1:10" ht="12.75" customHeight="1">
      <c r="A755" s="84"/>
      <c r="B755" s="85"/>
      <c r="C755" s="84"/>
      <c r="D755" s="86"/>
      <c r="E755" s="89" t="s">
        <v>1</v>
      </c>
      <c r="F755" s="87" t="s">
        <v>62</v>
      </c>
      <c r="G755" s="88" t="s">
        <v>63</v>
      </c>
      <c r="H755" s="89" t="s">
        <v>1</v>
      </c>
      <c r="I755" s="43" t="s">
        <v>64</v>
      </c>
      <c r="J755" s="44"/>
    </row>
    <row r="756" spans="1:10" ht="12.75" customHeight="1">
      <c r="A756" s="90" t="s">
        <v>59</v>
      </c>
      <c r="B756" s="91" t="s">
        <v>60</v>
      </c>
      <c r="C756" s="90" t="s">
        <v>2</v>
      </c>
      <c r="D756" s="92" t="s">
        <v>61</v>
      </c>
      <c r="E756" s="95" t="s">
        <v>150</v>
      </c>
      <c r="F756" s="93" t="s">
        <v>65</v>
      </c>
      <c r="G756" s="94" t="s">
        <v>66</v>
      </c>
      <c r="H756" s="95" t="s">
        <v>155</v>
      </c>
      <c r="I756" s="45"/>
      <c r="J756" s="46"/>
    </row>
    <row r="757" spans="1:10" ht="12.75" customHeight="1">
      <c r="A757" s="96"/>
      <c r="B757" s="97"/>
      <c r="C757" s="96"/>
      <c r="D757" s="98"/>
      <c r="E757" s="101"/>
      <c r="F757" s="99" t="s">
        <v>154</v>
      </c>
      <c r="G757" s="100" t="s">
        <v>67</v>
      </c>
      <c r="H757" s="101"/>
      <c r="I757" s="49" t="s">
        <v>68</v>
      </c>
      <c r="J757" s="47" t="s">
        <v>69</v>
      </c>
    </row>
    <row r="758" spans="1:10" ht="12.75" customHeight="1">
      <c r="A758" s="373">
        <v>1</v>
      </c>
      <c r="B758" s="374">
        <v>2</v>
      </c>
      <c r="C758" s="374">
        <v>3</v>
      </c>
      <c r="D758" s="374">
        <v>4</v>
      </c>
      <c r="E758" s="375">
        <v>5</v>
      </c>
      <c r="F758" s="375">
        <v>6</v>
      </c>
      <c r="G758" s="375">
        <v>7</v>
      </c>
      <c r="H758" s="376">
        <v>8</v>
      </c>
      <c r="I758" s="377">
        <v>9</v>
      </c>
      <c r="J758" s="378">
        <v>10</v>
      </c>
    </row>
    <row r="759" spans="1:10" ht="12.75" customHeight="1">
      <c r="A759" s="26"/>
      <c r="B759" s="68">
        <v>85406</v>
      </c>
      <c r="C759" s="57"/>
      <c r="D759" s="58" t="s">
        <v>51</v>
      </c>
      <c r="E759" s="134">
        <f>E765+E771</f>
        <v>986912</v>
      </c>
      <c r="F759" s="59">
        <f>F771+F765</f>
        <v>980105</v>
      </c>
      <c r="G759" s="59">
        <f>G765+G771</f>
        <v>1001933</v>
      </c>
      <c r="H759" s="134">
        <f>H765+H771</f>
        <v>1001933.01</v>
      </c>
      <c r="I759" s="122">
        <f>H759/G759*100</f>
        <v>100.00000099807073</v>
      </c>
      <c r="J759" s="50">
        <f>H759/E759*100</f>
        <v>101.52202121364418</v>
      </c>
    </row>
    <row r="760" spans="1:10" ht="12.75" customHeight="1">
      <c r="A760" s="18"/>
      <c r="B760" s="60"/>
      <c r="C760" s="57"/>
      <c r="D760" s="102" t="s">
        <v>136</v>
      </c>
      <c r="E760" s="112">
        <v>0</v>
      </c>
      <c r="F760" s="251">
        <v>0</v>
      </c>
      <c r="G760" s="251">
        <v>0</v>
      </c>
      <c r="H760" s="112">
        <v>0</v>
      </c>
      <c r="I760" s="122">
        <v>0</v>
      </c>
      <c r="J760" s="50">
        <v>0</v>
      </c>
    </row>
    <row r="761" spans="1:10" ht="12.75" customHeight="1">
      <c r="A761" s="18"/>
      <c r="B761" s="60"/>
      <c r="C761" s="57"/>
      <c r="D761" s="102" t="s">
        <v>132</v>
      </c>
      <c r="E761" s="112">
        <f>SUM(E762:E764)</f>
        <v>986912</v>
      </c>
      <c r="F761" s="251">
        <f>SUM(F762:F764)</f>
        <v>980105</v>
      </c>
      <c r="G761" s="251">
        <f>SUM(G762:G764)</f>
        <v>1001933</v>
      </c>
      <c r="H761" s="112">
        <f>SUM(H762:H764)</f>
        <v>1001933.0099999999</v>
      </c>
      <c r="I761" s="122">
        <f>H761/G761*100</f>
        <v>100.00000099807072</v>
      </c>
      <c r="J761" s="50">
        <f>H761/E761*100</f>
        <v>101.52202121364415</v>
      </c>
    </row>
    <row r="762" spans="1:10" ht="12.75" customHeight="1">
      <c r="A762" s="18"/>
      <c r="B762" s="60"/>
      <c r="C762" s="57"/>
      <c r="D762" s="195" t="s">
        <v>134</v>
      </c>
      <c r="E762" s="135">
        <f aca="true" t="shared" si="56" ref="E762:H763">E768+E774</f>
        <v>848808.8200000001</v>
      </c>
      <c r="F762" s="105">
        <f>F768+F774</f>
        <v>836095</v>
      </c>
      <c r="G762" s="105">
        <f t="shared" si="56"/>
        <v>858578</v>
      </c>
      <c r="H762" s="135">
        <f t="shared" si="56"/>
        <v>858576.6699999999</v>
      </c>
      <c r="I762" s="133">
        <f>H762/G762*100</f>
        <v>99.99984509269979</v>
      </c>
      <c r="J762" s="142">
        <f>H762/E762*100</f>
        <v>101.15077150117264</v>
      </c>
    </row>
    <row r="763" spans="1:10" ht="12.75" customHeight="1">
      <c r="A763" s="18"/>
      <c r="B763" s="60"/>
      <c r="C763" s="57"/>
      <c r="D763" s="195" t="s">
        <v>137</v>
      </c>
      <c r="E763" s="135">
        <f t="shared" si="56"/>
        <v>137853.18</v>
      </c>
      <c r="F763" s="105">
        <f t="shared" si="56"/>
        <v>143750</v>
      </c>
      <c r="G763" s="105">
        <f t="shared" si="56"/>
        <v>143355</v>
      </c>
      <c r="H763" s="135">
        <f t="shared" si="56"/>
        <v>143356.34</v>
      </c>
      <c r="I763" s="133">
        <f>H763/G763*100</f>
        <v>100.00093474242266</v>
      </c>
      <c r="J763" s="142">
        <f>H763/E763*100</f>
        <v>103.99204428943895</v>
      </c>
    </row>
    <row r="764" spans="1:10" ht="12.75" customHeight="1">
      <c r="A764" s="18"/>
      <c r="B764" s="60"/>
      <c r="C764" s="57"/>
      <c r="D764" s="195" t="s">
        <v>135</v>
      </c>
      <c r="E764" s="135">
        <f>E776</f>
        <v>250</v>
      </c>
      <c r="F764" s="105">
        <f>F770+F776</f>
        <v>260</v>
      </c>
      <c r="G764" s="105">
        <f>G770+G776</f>
        <v>0</v>
      </c>
      <c r="H764" s="135">
        <f>H770+H776</f>
        <v>0</v>
      </c>
      <c r="I764" s="133">
        <v>0</v>
      </c>
      <c r="J764" s="142">
        <f>H764/E764*100</f>
        <v>0</v>
      </c>
    </row>
    <row r="765" spans="1:10" ht="12.75" customHeight="1">
      <c r="A765" s="36"/>
      <c r="B765" s="37"/>
      <c r="C765" s="40"/>
      <c r="D765" s="261" t="s">
        <v>71</v>
      </c>
      <c r="E765" s="262">
        <f>E767</f>
        <v>454700</v>
      </c>
      <c r="F765" s="263">
        <f>F767</f>
        <v>446460</v>
      </c>
      <c r="G765" s="263">
        <f>G767</f>
        <v>448960</v>
      </c>
      <c r="H765" s="262">
        <f>H767</f>
        <v>448960</v>
      </c>
      <c r="I765" s="264">
        <f>H765/G765*100</f>
        <v>100</v>
      </c>
      <c r="J765" s="285">
        <f>H765/E765*100</f>
        <v>98.73762920606993</v>
      </c>
    </row>
    <row r="766" spans="1:10" ht="12.75" customHeight="1">
      <c r="A766" s="36"/>
      <c r="B766" s="37"/>
      <c r="C766" s="40"/>
      <c r="D766" s="156" t="s">
        <v>136</v>
      </c>
      <c r="E766" s="168">
        <v>0</v>
      </c>
      <c r="F766" s="266">
        <v>0</v>
      </c>
      <c r="G766" s="266">
        <v>0</v>
      </c>
      <c r="H766" s="168">
        <v>0</v>
      </c>
      <c r="I766" s="267">
        <v>0</v>
      </c>
      <c r="J766" s="287">
        <v>0</v>
      </c>
    </row>
    <row r="767" spans="1:10" ht="12.75" customHeight="1">
      <c r="A767" s="36"/>
      <c r="B767" s="37"/>
      <c r="C767" s="40"/>
      <c r="D767" s="156" t="s">
        <v>132</v>
      </c>
      <c r="E767" s="168">
        <f>SUM(E768:E769)</f>
        <v>454700</v>
      </c>
      <c r="F767" s="266">
        <f>SUM(F768:F770)</f>
        <v>446460</v>
      </c>
      <c r="G767" s="266">
        <f>SUM(G768:G770)</f>
        <v>448960</v>
      </c>
      <c r="H767" s="168">
        <f>SUM(H768:H770)</f>
        <v>448960</v>
      </c>
      <c r="I767" s="267">
        <f>H767/G767*100</f>
        <v>100</v>
      </c>
      <c r="J767" s="287">
        <f>H767/E767*100</f>
        <v>98.73762920606993</v>
      </c>
    </row>
    <row r="768" spans="1:10" ht="12.75" customHeight="1">
      <c r="A768" s="36"/>
      <c r="B768" s="37"/>
      <c r="C768" s="40"/>
      <c r="D768" s="288" t="s">
        <v>134</v>
      </c>
      <c r="E768" s="289">
        <v>392330.86</v>
      </c>
      <c r="F768" s="290">
        <v>382880</v>
      </c>
      <c r="G768" s="290">
        <v>387526</v>
      </c>
      <c r="H768" s="289">
        <v>387525.87</v>
      </c>
      <c r="I768" s="269">
        <f>H768/G768*100</f>
        <v>99.99996645386375</v>
      </c>
      <c r="J768" s="299">
        <f>H768/E768*100</f>
        <v>98.77527095370475</v>
      </c>
    </row>
    <row r="769" spans="1:10" ht="12.75" customHeight="1">
      <c r="A769" s="36"/>
      <c r="B769" s="37"/>
      <c r="C769" s="40"/>
      <c r="D769" s="288" t="s">
        <v>137</v>
      </c>
      <c r="E769" s="289">
        <v>62369.14</v>
      </c>
      <c r="F769" s="290">
        <v>63580</v>
      </c>
      <c r="G769" s="290">
        <v>61434</v>
      </c>
      <c r="H769" s="289">
        <v>61434.13</v>
      </c>
      <c r="I769" s="269">
        <f>H769/G769*100</f>
        <v>100.00021160920663</v>
      </c>
      <c r="J769" s="299">
        <f>H769/E769*100</f>
        <v>98.50084512949834</v>
      </c>
    </row>
    <row r="770" spans="1:10" ht="12.75" customHeight="1">
      <c r="A770" s="36"/>
      <c r="B770" s="37"/>
      <c r="C770" s="40"/>
      <c r="D770" s="256" t="s">
        <v>135</v>
      </c>
      <c r="E770" s="289">
        <v>0</v>
      </c>
      <c r="F770" s="290">
        <v>0</v>
      </c>
      <c r="G770" s="290">
        <v>0</v>
      </c>
      <c r="H770" s="289">
        <v>0</v>
      </c>
      <c r="I770" s="269">
        <v>0</v>
      </c>
      <c r="J770" s="299">
        <v>0</v>
      </c>
    </row>
    <row r="771" spans="1:10" ht="12.75" customHeight="1">
      <c r="A771" s="36"/>
      <c r="B771" s="37"/>
      <c r="C771" s="35"/>
      <c r="D771" s="261" t="s">
        <v>72</v>
      </c>
      <c r="E771" s="262">
        <f>E773</f>
        <v>532212</v>
      </c>
      <c r="F771" s="263">
        <f>F773</f>
        <v>533645</v>
      </c>
      <c r="G771" s="263">
        <f>G773</f>
        <v>552973</v>
      </c>
      <c r="H771" s="262">
        <f>H773</f>
        <v>552973.01</v>
      </c>
      <c r="I771" s="264">
        <f>H771/G771*100</f>
        <v>100.00000180840655</v>
      </c>
      <c r="J771" s="285">
        <f>H771/E771*100</f>
        <v>103.90089099832397</v>
      </c>
    </row>
    <row r="772" spans="1:10" ht="12.75" customHeight="1">
      <c r="A772" s="36"/>
      <c r="B772" s="37"/>
      <c r="C772" s="35"/>
      <c r="D772" s="156" t="s">
        <v>136</v>
      </c>
      <c r="E772" s="168">
        <v>0</v>
      </c>
      <c r="F772" s="266">
        <v>0</v>
      </c>
      <c r="G772" s="266">
        <v>0</v>
      </c>
      <c r="H772" s="168">
        <v>0</v>
      </c>
      <c r="I772" s="267">
        <v>0</v>
      </c>
      <c r="J772" s="287">
        <v>0</v>
      </c>
    </row>
    <row r="773" spans="1:10" ht="12.75" customHeight="1">
      <c r="A773" s="36"/>
      <c r="B773" s="37"/>
      <c r="C773" s="35"/>
      <c r="D773" s="156" t="s">
        <v>132</v>
      </c>
      <c r="E773" s="168">
        <f>SUM(E774:E776)</f>
        <v>532212</v>
      </c>
      <c r="F773" s="266">
        <f>SUM(F774:F776)</f>
        <v>533645</v>
      </c>
      <c r="G773" s="266">
        <f>SUM(G774:G776)</f>
        <v>552973</v>
      </c>
      <c r="H773" s="168">
        <f>SUM(H774:H776)</f>
        <v>552973.01</v>
      </c>
      <c r="I773" s="267">
        <f>H773/G773*100</f>
        <v>100.00000180840655</v>
      </c>
      <c r="J773" s="287">
        <f>H773/E773*100</f>
        <v>103.90089099832397</v>
      </c>
    </row>
    <row r="774" spans="1:10" ht="12.75" customHeight="1">
      <c r="A774" s="36"/>
      <c r="B774" s="37"/>
      <c r="C774" s="35"/>
      <c r="D774" s="288" t="s">
        <v>134</v>
      </c>
      <c r="E774" s="289">
        <v>456477.96</v>
      </c>
      <c r="F774" s="290">
        <v>453215</v>
      </c>
      <c r="G774" s="290">
        <v>471052</v>
      </c>
      <c r="H774" s="289">
        <v>471050.8</v>
      </c>
      <c r="I774" s="313">
        <f>H774/G774*100</f>
        <v>99.99974525105509</v>
      </c>
      <c r="J774" s="292">
        <f>H774/E774*100</f>
        <v>103.19245205179237</v>
      </c>
    </row>
    <row r="775" spans="1:10" ht="12.75" customHeight="1">
      <c r="A775" s="36"/>
      <c r="B775" s="37"/>
      <c r="C775" s="35"/>
      <c r="D775" s="288" t="s">
        <v>137</v>
      </c>
      <c r="E775" s="289">
        <v>75484.04</v>
      </c>
      <c r="F775" s="290">
        <v>80170</v>
      </c>
      <c r="G775" s="290">
        <v>81921</v>
      </c>
      <c r="H775" s="289">
        <v>81922.21</v>
      </c>
      <c r="I775" s="313">
        <f>H775/G775*100</f>
        <v>100.00147703275107</v>
      </c>
      <c r="J775" s="292">
        <f>H775/E775*100</f>
        <v>108.52918047311726</v>
      </c>
    </row>
    <row r="776" spans="1:10" ht="12.75" customHeight="1">
      <c r="A776" s="36"/>
      <c r="B776" s="240"/>
      <c r="C776" s="35"/>
      <c r="D776" s="288" t="s">
        <v>135</v>
      </c>
      <c r="E776" s="289">
        <v>250</v>
      </c>
      <c r="F776" s="290">
        <v>260</v>
      </c>
      <c r="G776" s="290">
        <v>0</v>
      </c>
      <c r="H776" s="289">
        <v>0</v>
      </c>
      <c r="I776" s="313">
        <v>0</v>
      </c>
      <c r="J776" s="292">
        <f>H776/E776*100</f>
        <v>0</v>
      </c>
    </row>
    <row r="777" spans="1:10" ht="12.75" customHeight="1">
      <c r="A777" s="21"/>
      <c r="B777" s="68">
        <v>85410</v>
      </c>
      <c r="C777" s="57"/>
      <c r="D777" s="58" t="s">
        <v>52</v>
      </c>
      <c r="E777" s="168">
        <f>E783+E789</f>
        <v>1978344.8000000003</v>
      </c>
      <c r="F777" s="59">
        <f>F783+F789</f>
        <v>2005545</v>
      </c>
      <c r="G777" s="59">
        <f>G783+G789</f>
        <v>2087426</v>
      </c>
      <c r="H777" s="134">
        <f>H783+H789</f>
        <v>2058514</v>
      </c>
      <c r="I777" s="122">
        <f aca="true" t="shared" si="57" ref="I777:I783">H777/G777*100</f>
        <v>98.61494491301728</v>
      </c>
      <c r="J777" s="50">
        <f>H777/E777*100</f>
        <v>104.05233708502178</v>
      </c>
    </row>
    <row r="778" spans="1:10" ht="12.75" customHeight="1">
      <c r="A778" s="21"/>
      <c r="B778" s="60"/>
      <c r="C778" s="57"/>
      <c r="D778" s="102" t="s">
        <v>136</v>
      </c>
      <c r="E778" s="112">
        <f>E784</f>
        <v>91415.78</v>
      </c>
      <c r="F778" s="251">
        <v>0</v>
      </c>
      <c r="G778" s="251">
        <f>G784</f>
        <v>29700</v>
      </c>
      <c r="H778" s="112">
        <f>H784</f>
        <v>29700</v>
      </c>
      <c r="I778" s="122">
        <f t="shared" si="57"/>
        <v>100</v>
      </c>
      <c r="J778" s="50">
        <v>0</v>
      </c>
    </row>
    <row r="779" spans="1:10" ht="12.75" customHeight="1">
      <c r="A779" s="21"/>
      <c r="B779" s="60"/>
      <c r="C779" s="57"/>
      <c r="D779" s="102" t="s">
        <v>132</v>
      </c>
      <c r="E779" s="112">
        <f>SUM(E780:E782)</f>
        <v>1886929.02</v>
      </c>
      <c r="F779" s="251">
        <f>SUM(F780:F782)</f>
        <v>2005545</v>
      </c>
      <c r="G779" s="251">
        <f>SUM(G780:G782)</f>
        <v>2057726</v>
      </c>
      <c r="H779" s="112">
        <f>SUM(H780:H782)</f>
        <v>2028814</v>
      </c>
      <c r="I779" s="122">
        <f t="shared" si="57"/>
        <v>98.59495384711084</v>
      </c>
      <c r="J779" s="50">
        <f aca="true" t="shared" si="58" ref="J779:J789">H779/E779*100</f>
        <v>107.51935968423443</v>
      </c>
    </row>
    <row r="780" spans="1:10" ht="12.75" customHeight="1">
      <c r="A780" s="21"/>
      <c r="B780" s="60"/>
      <c r="C780" s="57"/>
      <c r="D780" s="195" t="s">
        <v>134</v>
      </c>
      <c r="E780" s="135">
        <f aca="true" t="shared" si="59" ref="E780:H782">E786+E792</f>
        <v>841688.51</v>
      </c>
      <c r="F780" s="105">
        <f t="shared" si="59"/>
        <v>871323</v>
      </c>
      <c r="G780" s="105">
        <f t="shared" si="59"/>
        <v>1001697</v>
      </c>
      <c r="H780" s="135">
        <f t="shared" si="59"/>
        <v>994841.06</v>
      </c>
      <c r="I780" s="133">
        <f t="shared" si="57"/>
        <v>99.31556748198308</v>
      </c>
      <c r="J780" s="142">
        <f t="shared" si="58"/>
        <v>118.19587034638266</v>
      </c>
    </row>
    <row r="781" spans="1:10" ht="12.75" customHeight="1">
      <c r="A781" s="21"/>
      <c r="B781" s="60"/>
      <c r="C781" s="57"/>
      <c r="D781" s="195" t="s">
        <v>137</v>
      </c>
      <c r="E781" s="167">
        <f t="shared" si="59"/>
        <v>1041639.51</v>
      </c>
      <c r="F781" s="105">
        <f>F787+F793</f>
        <v>1130546</v>
      </c>
      <c r="G781" s="105">
        <f t="shared" si="59"/>
        <v>1051868</v>
      </c>
      <c r="H781" s="135">
        <f t="shared" si="59"/>
        <v>1029812.03</v>
      </c>
      <c r="I781" s="133">
        <f t="shared" si="57"/>
        <v>97.90316180357232</v>
      </c>
      <c r="J781" s="142">
        <f t="shared" si="58"/>
        <v>98.86453231790334</v>
      </c>
    </row>
    <row r="782" spans="1:10" ht="12.75" customHeight="1">
      <c r="A782" s="21"/>
      <c r="B782" s="60"/>
      <c r="C782" s="57"/>
      <c r="D782" s="195" t="s">
        <v>135</v>
      </c>
      <c r="E782" s="135">
        <f t="shared" si="59"/>
        <v>3601</v>
      </c>
      <c r="F782" s="105">
        <f t="shared" si="59"/>
        <v>3676</v>
      </c>
      <c r="G782" s="105">
        <f t="shared" si="59"/>
        <v>4161</v>
      </c>
      <c r="H782" s="135">
        <f t="shared" si="59"/>
        <v>4160.91</v>
      </c>
      <c r="I782" s="133">
        <f t="shared" si="57"/>
        <v>99.99783705839943</v>
      </c>
      <c r="J782" s="142">
        <f t="shared" si="58"/>
        <v>115.54873646209384</v>
      </c>
    </row>
    <row r="783" spans="1:10" ht="12.75" customHeight="1">
      <c r="A783" s="36"/>
      <c r="B783" s="37"/>
      <c r="C783" s="35"/>
      <c r="D783" s="261" t="s">
        <v>81</v>
      </c>
      <c r="E783" s="262">
        <f>E784+E785</f>
        <v>1699525.0000000002</v>
      </c>
      <c r="F783" s="263">
        <f>F784+F785</f>
        <v>1755954</v>
      </c>
      <c r="G783" s="263">
        <f>G784+G785</f>
        <v>1848784</v>
      </c>
      <c r="H783" s="262">
        <f>H784+H785</f>
        <v>1822389</v>
      </c>
      <c r="I783" s="264">
        <f t="shared" si="57"/>
        <v>98.57230482306207</v>
      </c>
      <c r="J783" s="285">
        <f t="shared" si="58"/>
        <v>107.2293140730498</v>
      </c>
    </row>
    <row r="784" spans="1:10" ht="12.75" customHeight="1">
      <c r="A784" s="36"/>
      <c r="B784" s="37"/>
      <c r="C784" s="35"/>
      <c r="D784" s="156" t="s">
        <v>136</v>
      </c>
      <c r="E784" s="168">
        <v>91415.78</v>
      </c>
      <c r="F784" s="266">
        <v>0</v>
      </c>
      <c r="G784" s="266">
        <v>29700</v>
      </c>
      <c r="H784" s="168">
        <v>29700</v>
      </c>
      <c r="I784" s="267">
        <f aca="true" t="shared" si="60" ref="I784:I789">H784/G784*100</f>
        <v>100</v>
      </c>
      <c r="J784" s="287">
        <f>H784/E784*100</f>
        <v>32.48892040302013</v>
      </c>
    </row>
    <row r="785" spans="1:10" ht="12.75" customHeight="1">
      <c r="A785" s="36"/>
      <c r="B785" s="37"/>
      <c r="C785" s="35"/>
      <c r="D785" s="156" t="s">
        <v>132</v>
      </c>
      <c r="E785" s="168">
        <f>SUM(E786:E788)</f>
        <v>1608109.2200000002</v>
      </c>
      <c r="F785" s="266">
        <f>SUM(F786:F788)</f>
        <v>1755954</v>
      </c>
      <c r="G785" s="266">
        <f>SUM(G786:G788)</f>
        <v>1819084</v>
      </c>
      <c r="H785" s="168">
        <f>SUM(H786:H788)</f>
        <v>1792689</v>
      </c>
      <c r="I785" s="267">
        <f t="shared" si="60"/>
        <v>98.54899498868662</v>
      </c>
      <c r="J785" s="287">
        <f t="shared" si="58"/>
        <v>111.47806241668086</v>
      </c>
    </row>
    <row r="786" spans="1:10" ht="12.75" customHeight="1">
      <c r="A786" s="36"/>
      <c r="B786" s="37"/>
      <c r="C786" s="35"/>
      <c r="D786" s="288" t="s">
        <v>134</v>
      </c>
      <c r="E786" s="289">
        <v>748356.66</v>
      </c>
      <c r="F786" s="290">
        <v>771081</v>
      </c>
      <c r="G786" s="290">
        <v>923904</v>
      </c>
      <c r="H786" s="289">
        <v>917047.99</v>
      </c>
      <c r="I786" s="313">
        <f t="shared" si="60"/>
        <v>99.25793047762538</v>
      </c>
      <c r="J786" s="299">
        <f t="shared" si="58"/>
        <v>122.54156861515737</v>
      </c>
    </row>
    <row r="787" spans="1:10" ht="12.75" customHeight="1">
      <c r="A787" s="36"/>
      <c r="B787" s="37"/>
      <c r="C787" s="35"/>
      <c r="D787" s="288" t="s">
        <v>137</v>
      </c>
      <c r="E787" s="289">
        <v>858927.56</v>
      </c>
      <c r="F787" s="290">
        <v>983997</v>
      </c>
      <c r="G787" s="290">
        <v>893459</v>
      </c>
      <c r="H787" s="289">
        <v>873920.26</v>
      </c>
      <c r="I787" s="313">
        <f t="shared" si="60"/>
        <v>97.81313524179622</v>
      </c>
      <c r="J787" s="299">
        <f t="shared" si="58"/>
        <v>101.74551390573612</v>
      </c>
    </row>
    <row r="788" spans="1:10" ht="12.75" customHeight="1">
      <c r="A788" s="36"/>
      <c r="B788" s="37"/>
      <c r="C788" s="35"/>
      <c r="D788" s="288" t="s">
        <v>135</v>
      </c>
      <c r="E788" s="289">
        <v>825</v>
      </c>
      <c r="F788" s="290">
        <v>876</v>
      </c>
      <c r="G788" s="290">
        <v>1721</v>
      </c>
      <c r="H788" s="289">
        <v>1720.75</v>
      </c>
      <c r="I788" s="313">
        <f t="shared" si="60"/>
        <v>99.98547356188263</v>
      </c>
      <c r="J788" s="299">
        <f t="shared" si="58"/>
        <v>208.5757575757576</v>
      </c>
    </row>
    <row r="789" spans="1:10" ht="12.75" customHeight="1">
      <c r="A789" s="36"/>
      <c r="B789" s="37"/>
      <c r="C789" s="35"/>
      <c r="D789" s="261" t="s">
        <v>89</v>
      </c>
      <c r="E789" s="262">
        <f>E790+E791</f>
        <v>278819.80000000005</v>
      </c>
      <c r="F789" s="263">
        <f>F790+F791</f>
        <v>249591</v>
      </c>
      <c r="G789" s="263">
        <f>G790+G791</f>
        <v>238642</v>
      </c>
      <c r="H789" s="262">
        <f>H790+H791</f>
        <v>236125</v>
      </c>
      <c r="I789" s="264">
        <f t="shared" si="60"/>
        <v>98.94528205429053</v>
      </c>
      <c r="J789" s="330">
        <f t="shared" si="58"/>
        <v>84.6873141720925</v>
      </c>
    </row>
    <row r="790" spans="1:10" ht="12.75" customHeight="1">
      <c r="A790" s="36"/>
      <c r="B790" s="37"/>
      <c r="C790" s="35"/>
      <c r="D790" s="156" t="s">
        <v>136</v>
      </c>
      <c r="E790" s="168">
        <v>0</v>
      </c>
      <c r="F790" s="266">
        <v>0</v>
      </c>
      <c r="G790" s="266">
        <v>0</v>
      </c>
      <c r="H790" s="168">
        <v>0</v>
      </c>
      <c r="I790" s="267">
        <v>0</v>
      </c>
      <c r="J790" s="333">
        <v>0</v>
      </c>
    </row>
    <row r="791" spans="1:10" ht="12.75" customHeight="1">
      <c r="A791" s="36"/>
      <c r="B791" s="37"/>
      <c r="C791" s="35"/>
      <c r="D791" s="156" t="s">
        <v>132</v>
      </c>
      <c r="E791" s="168">
        <f>SUM(E792:E794)</f>
        <v>278819.80000000005</v>
      </c>
      <c r="F791" s="266">
        <f>SUM(F792:F794)</f>
        <v>249591</v>
      </c>
      <c r="G791" s="266">
        <f>SUM(G792:G794)</f>
        <v>238642</v>
      </c>
      <c r="H791" s="168">
        <f>SUM(H792:H794)</f>
        <v>236125</v>
      </c>
      <c r="I791" s="267">
        <f aca="true" t="shared" si="61" ref="I791:I802">H791/G791*100</f>
        <v>98.94528205429053</v>
      </c>
      <c r="J791" s="333">
        <f aca="true" t="shared" si="62" ref="J791:J802">H791/E791*100</f>
        <v>84.6873141720925</v>
      </c>
    </row>
    <row r="792" spans="1:10" ht="12.75" customHeight="1">
      <c r="A792" s="36"/>
      <c r="B792" s="37"/>
      <c r="C792" s="35"/>
      <c r="D792" s="288" t="s">
        <v>134</v>
      </c>
      <c r="E792" s="289">
        <v>93331.85</v>
      </c>
      <c r="F792" s="290">
        <v>100242</v>
      </c>
      <c r="G792" s="290">
        <v>77793</v>
      </c>
      <c r="H792" s="289">
        <v>77793.07</v>
      </c>
      <c r="I792" s="269">
        <f t="shared" si="61"/>
        <v>100.00008998238916</v>
      </c>
      <c r="J792" s="331">
        <f t="shared" si="62"/>
        <v>83.35104254335471</v>
      </c>
    </row>
    <row r="793" spans="1:10" ht="12.75" customHeight="1">
      <c r="A793" s="36"/>
      <c r="B793" s="37"/>
      <c r="C793" s="35"/>
      <c r="D793" s="288" t="s">
        <v>137</v>
      </c>
      <c r="E793" s="289">
        <v>182711.95</v>
      </c>
      <c r="F793" s="290">
        <v>146549</v>
      </c>
      <c r="G793" s="290">
        <v>158409</v>
      </c>
      <c r="H793" s="289">
        <v>155891.77</v>
      </c>
      <c r="I793" s="269">
        <f t="shared" si="61"/>
        <v>98.41092993453654</v>
      </c>
      <c r="J793" s="331">
        <f t="shared" si="62"/>
        <v>85.32105863902169</v>
      </c>
    </row>
    <row r="794" spans="1:10" ht="12.75" customHeight="1">
      <c r="A794" s="36"/>
      <c r="B794" s="37"/>
      <c r="C794" s="35"/>
      <c r="D794" s="288" t="s">
        <v>135</v>
      </c>
      <c r="E794" s="289">
        <v>2776</v>
      </c>
      <c r="F794" s="290">
        <v>2800</v>
      </c>
      <c r="G794" s="290">
        <v>2440</v>
      </c>
      <c r="H794" s="289">
        <v>2440.16</v>
      </c>
      <c r="I794" s="269">
        <f t="shared" si="61"/>
        <v>100.00655737704918</v>
      </c>
      <c r="J794" s="331">
        <f t="shared" si="62"/>
        <v>87.90201729106629</v>
      </c>
    </row>
    <row r="795" spans="1:14" s="3" customFormat="1" ht="12.75" customHeight="1">
      <c r="A795" s="21"/>
      <c r="B795" s="68">
        <v>85411</v>
      </c>
      <c r="C795" s="57"/>
      <c r="D795" s="58" t="s">
        <v>53</v>
      </c>
      <c r="E795" s="112">
        <f>E796</f>
        <v>1672604.01</v>
      </c>
      <c r="F795" s="59">
        <f>F796</f>
        <v>1507158</v>
      </c>
      <c r="G795" s="59">
        <f>G796</f>
        <v>1234936</v>
      </c>
      <c r="H795" s="134">
        <f>H796+H797</f>
        <v>1232001.33</v>
      </c>
      <c r="I795" s="122">
        <f t="shared" si="61"/>
        <v>99.76236258397196</v>
      </c>
      <c r="J795" s="72">
        <f t="shared" si="62"/>
        <v>73.6576812344244</v>
      </c>
      <c r="K795" s="24"/>
      <c r="L795" s="2"/>
      <c r="M795" s="2"/>
      <c r="N795" s="2"/>
    </row>
    <row r="796" spans="1:14" s="3" customFormat="1" ht="12.75" customHeight="1">
      <c r="A796" s="21"/>
      <c r="B796" s="31"/>
      <c r="C796" s="19"/>
      <c r="D796" s="38" t="s">
        <v>89</v>
      </c>
      <c r="E796" s="113">
        <f>E797+E798</f>
        <v>1672604.01</v>
      </c>
      <c r="F796" s="39">
        <f>F797+F798</f>
        <v>1507158</v>
      </c>
      <c r="G796" s="39">
        <f>G797+G798</f>
        <v>1234936</v>
      </c>
      <c r="H796" s="121">
        <f>H797+H798</f>
        <v>1232001.33</v>
      </c>
      <c r="I796" s="125">
        <f t="shared" si="61"/>
        <v>99.76236258397196</v>
      </c>
      <c r="J796" s="70">
        <f t="shared" si="62"/>
        <v>73.6576812344244</v>
      </c>
      <c r="K796" s="24"/>
      <c r="L796" s="2"/>
      <c r="M796" s="2"/>
      <c r="N796" s="2"/>
    </row>
    <row r="797" spans="1:14" s="3" customFormat="1" ht="12.75" customHeight="1">
      <c r="A797" s="21"/>
      <c r="B797" s="31"/>
      <c r="C797" s="19"/>
      <c r="D797" s="102" t="s">
        <v>136</v>
      </c>
      <c r="E797" s="112">
        <v>0</v>
      </c>
      <c r="F797" s="251">
        <v>0</v>
      </c>
      <c r="G797" s="251">
        <v>0</v>
      </c>
      <c r="H797" s="112">
        <v>0</v>
      </c>
      <c r="I797" s="122">
        <v>0</v>
      </c>
      <c r="J797" s="72">
        <v>0</v>
      </c>
      <c r="K797" s="24"/>
      <c r="L797" s="2"/>
      <c r="M797" s="2"/>
      <c r="N797" s="2"/>
    </row>
    <row r="798" spans="1:14" s="3" customFormat="1" ht="12.75" customHeight="1">
      <c r="A798" s="21"/>
      <c r="B798" s="31"/>
      <c r="C798" s="19"/>
      <c r="D798" s="102" t="s">
        <v>132</v>
      </c>
      <c r="E798" s="112">
        <f>SUM(E799:E801)</f>
        <v>1672604.01</v>
      </c>
      <c r="F798" s="251">
        <f>SUM(F799:F801)</f>
        <v>1507158</v>
      </c>
      <c r="G798" s="251">
        <f>SUM(G799:G801)</f>
        <v>1234936</v>
      </c>
      <c r="H798" s="112">
        <f>SUM(H799:H801)</f>
        <v>1232001.33</v>
      </c>
      <c r="I798" s="122">
        <f t="shared" si="61"/>
        <v>99.76236258397196</v>
      </c>
      <c r="J798" s="72">
        <f t="shared" si="62"/>
        <v>73.6576812344244</v>
      </c>
      <c r="K798" s="24"/>
      <c r="L798" s="2"/>
      <c r="M798" s="2"/>
      <c r="N798" s="2"/>
    </row>
    <row r="799" spans="1:14" s="3" customFormat="1" ht="12.75" customHeight="1">
      <c r="A799" s="21"/>
      <c r="B799" s="31"/>
      <c r="C799" s="19"/>
      <c r="D799" s="195" t="s">
        <v>134</v>
      </c>
      <c r="E799" s="167">
        <v>1013720.36</v>
      </c>
      <c r="F799" s="105">
        <v>1096991</v>
      </c>
      <c r="G799" s="105">
        <v>872986</v>
      </c>
      <c r="H799" s="135">
        <v>872986.13</v>
      </c>
      <c r="I799" s="133">
        <f t="shared" si="61"/>
        <v>100.00001489141866</v>
      </c>
      <c r="J799" s="304">
        <f t="shared" si="62"/>
        <v>86.11705598968142</v>
      </c>
      <c r="K799" s="24"/>
      <c r="L799" s="2"/>
      <c r="M799" s="2"/>
      <c r="N799" s="2"/>
    </row>
    <row r="800" spans="1:14" s="3" customFormat="1" ht="12.75" customHeight="1">
      <c r="A800" s="21"/>
      <c r="B800" s="31"/>
      <c r="C800" s="19"/>
      <c r="D800" s="195" t="s">
        <v>137</v>
      </c>
      <c r="E800" s="135">
        <v>646027.07</v>
      </c>
      <c r="F800" s="105">
        <v>398167</v>
      </c>
      <c r="G800" s="105">
        <v>348356</v>
      </c>
      <c r="H800" s="135">
        <v>345421.63</v>
      </c>
      <c r="I800" s="133">
        <f t="shared" si="61"/>
        <v>99.15765194226596</v>
      </c>
      <c r="J800" s="304">
        <f t="shared" si="62"/>
        <v>53.46860000773652</v>
      </c>
      <c r="K800" s="24"/>
      <c r="L800" s="2"/>
      <c r="M800" s="2"/>
      <c r="N800" s="2"/>
    </row>
    <row r="801" spans="1:14" s="3" customFormat="1" ht="12.75" customHeight="1">
      <c r="A801" s="21"/>
      <c r="B801" s="33"/>
      <c r="C801" s="19"/>
      <c r="D801" s="195" t="s">
        <v>135</v>
      </c>
      <c r="E801" s="135">
        <v>12856.58</v>
      </c>
      <c r="F801" s="105">
        <v>12000</v>
      </c>
      <c r="G801" s="105">
        <v>13594</v>
      </c>
      <c r="H801" s="135">
        <v>13593.57</v>
      </c>
      <c r="I801" s="133">
        <f t="shared" si="61"/>
        <v>99.99683683978226</v>
      </c>
      <c r="J801" s="304">
        <f t="shared" si="62"/>
        <v>105.73239539597623</v>
      </c>
      <c r="K801" s="24"/>
      <c r="L801" s="2"/>
      <c r="M801" s="2"/>
      <c r="N801" s="2"/>
    </row>
    <row r="802" spans="1:10" ht="12.75" customHeight="1">
      <c r="A802" s="18"/>
      <c r="B802" s="69">
        <v>85415</v>
      </c>
      <c r="C802" s="57"/>
      <c r="D802" s="58" t="s">
        <v>54</v>
      </c>
      <c r="E802" s="134">
        <f>E808+E822+E828</f>
        <v>49000</v>
      </c>
      <c r="F802" s="59">
        <v>0</v>
      </c>
      <c r="G802" s="59">
        <f>G808+G822+G828</f>
        <v>52500</v>
      </c>
      <c r="H802" s="134">
        <f>H803+H804</f>
        <v>52500</v>
      </c>
      <c r="I802" s="122">
        <f t="shared" si="61"/>
        <v>100</v>
      </c>
      <c r="J802" s="50">
        <f t="shared" si="62"/>
        <v>107.14285714285714</v>
      </c>
    </row>
    <row r="803" spans="1:10" ht="12.75" customHeight="1">
      <c r="A803" s="18"/>
      <c r="B803" s="67"/>
      <c r="C803" s="57"/>
      <c r="D803" s="102" t="s">
        <v>136</v>
      </c>
      <c r="E803" s="112">
        <v>0</v>
      </c>
      <c r="F803" s="251">
        <v>0</v>
      </c>
      <c r="G803" s="251">
        <v>0</v>
      </c>
      <c r="H803" s="112">
        <v>0</v>
      </c>
      <c r="I803" s="122">
        <v>0</v>
      </c>
      <c r="J803" s="50">
        <v>0</v>
      </c>
    </row>
    <row r="804" spans="1:10" ht="12.75" customHeight="1">
      <c r="A804" s="18"/>
      <c r="B804" s="67"/>
      <c r="C804" s="57"/>
      <c r="D804" s="102" t="s">
        <v>132</v>
      </c>
      <c r="E804" s="112">
        <v>0</v>
      </c>
      <c r="F804" s="251">
        <v>0</v>
      </c>
      <c r="G804" s="251">
        <f>G807</f>
        <v>52500</v>
      </c>
      <c r="H804" s="112">
        <f>SUM(H805:H807)</f>
        <v>52500</v>
      </c>
      <c r="I804" s="122">
        <f>H804/G804*100</f>
        <v>100</v>
      </c>
      <c r="J804" s="50">
        <v>0</v>
      </c>
    </row>
    <row r="805" spans="1:10" ht="12.75" customHeight="1">
      <c r="A805" s="18"/>
      <c r="B805" s="67"/>
      <c r="C805" s="57"/>
      <c r="D805" s="195" t="s">
        <v>134</v>
      </c>
      <c r="E805" s="135">
        <v>0</v>
      </c>
      <c r="F805" s="105">
        <v>0</v>
      </c>
      <c r="G805" s="105">
        <v>0</v>
      </c>
      <c r="H805" s="135">
        <v>0</v>
      </c>
      <c r="I805" s="133">
        <v>0</v>
      </c>
      <c r="J805" s="142">
        <v>0</v>
      </c>
    </row>
    <row r="806" spans="1:10" ht="12.75" customHeight="1">
      <c r="A806" s="18"/>
      <c r="B806" s="67"/>
      <c r="C806" s="57"/>
      <c r="D806" s="195" t="s">
        <v>137</v>
      </c>
      <c r="E806" s="135">
        <v>0</v>
      </c>
      <c r="F806" s="105">
        <v>0</v>
      </c>
      <c r="G806" s="105">
        <v>0</v>
      </c>
      <c r="H806" s="135">
        <v>0</v>
      </c>
      <c r="I806" s="133">
        <v>0</v>
      </c>
      <c r="J806" s="142">
        <v>0</v>
      </c>
    </row>
    <row r="807" spans="1:10" ht="12.75" customHeight="1">
      <c r="A807" s="18"/>
      <c r="B807" s="67"/>
      <c r="C807" s="57"/>
      <c r="D807" s="195" t="s">
        <v>135</v>
      </c>
      <c r="E807" s="135">
        <f>E813+E827+E833</f>
        <v>49000</v>
      </c>
      <c r="F807" s="105">
        <v>0</v>
      </c>
      <c r="G807" s="105">
        <f>G813+G827+G833</f>
        <v>52500</v>
      </c>
      <c r="H807" s="135">
        <f>H813+H827+H833</f>
        <v>52500</v>
      </c>
      <c r="I807" s="133">
        <f>H807/G807*100</f>
        <v>100</v>
      </c>
      <c r="J807" s="142">
        <f>H807/E807*100</f>
        <v>107.14285714285714</v>
      </c>
    </row>
    <row r="808" spans="1:10" ht="12.75" customHeight="1">
      <c r="A808" s="21"/>
      <c r="B808" s="21"/>
      <c r="C808" s="71"/>
      <c r="D808" s="261" t="s">
        <v>129</v>
      </c>
      <c r="E808" s="262">
        <v>9800</v>
      </c>
      <c r="F808" s="263">
        <v>0</v>
      </c>
      <c r="G808" s="263">
        <f>G810</f>
        <v>20300</v>
      </c>
      <c r="H808" s="262">
        <f>H810</f>
        <v>20300</v>
      </c>
      <c r="I808" s="264">
        <f>H808/G808*100</f>
        <v>100</v>
      </c>
      <c r="J808" s="285">
        <f>H808/E808*100</f>
        <v>207.14285714285717</v>
      </c>
    </row>
    <row r="809" spans="1:10" ht="12.75" customHeight="1">
      <c r="A809" s="21"/>
      <c r="B809" s="21"/>
      <c r="C809" s="71"/>
      <c r="D809" s="156" t="s">
        <v>136</v>
      </c>
      <c r="E809" s="168">
        <v>0</v>
      </c>
      <c r="F809" s="266">
        <v>0</v>
      </c>
      <c r="G809" s="266">
        <v>0</v>
      </c>
      <c r="H809" s="168">
        <v>0</v>
      </c>
      <c r="I809" s="267">
        <v>0</v>
      </c>
      <c r="J809" s="287">
        <v>0</v>
      </c>
    </row>
    <row r="810" spans="1:10" ht="12.75" customHeight="1">
      <c r="A810" s="21"/>
      <c r="B810" s="21"/>
      <c r="C810" s="71"/>
      <c r="D810" s="156" t="s">
        <v>132</v>
      </c>
      <c r="E810" s="168">
        <v>9800</v>
      </c>
      <c r="F810" s="266">
        <v>0</v>
      </c>
      <c r="G810" s="266">
        <v>20300</v>
      </c>
      <c r="H810" s="168">
        <v>20300</v>
      </c>
      <c r="I810" s="267">
        <f>H810/G810*100</f>
        <v>100</v>
      </c>
      <c r="J810" s="287">
        <f>H810/E810*100</f>
        <v>207.14285714285717</v>
      </c>
    </row>
    <row r="811" spans="1:10" ht="12.75" customHeight="1">
      <c r="A811" s="21"/>
      <c r="B811" s="21"/>
      <c r="C811" s="71"/>
      <c r="D811" s="288" t="s">
        <v>134</v>
      </c>
      <c r="E811" s="289">
        <v>0</v>
      </c>
      <c r="F811" s="290">
        <v>0</v>
      </c>
      <c r="G811" s="290">
        <v>0</v>
      </c>
      <c r="H811" s="289">
        <v>0</v>
      </c>
      <c r="I811" s="313">
        <v>0</v>
      </c>
      <c r="J811" s="292">
        <v>0</v>
      </c>
    </row>
    <row r="812" spans="1:10" ht="12.75" customHeight="1">
      <c r="A812" s="21"/>
      <c r="B812" s="21"/>
      <c r="C812" s="71"/>
      <c r="D812" s="288" t="s">
        <v>137</v>
      </c>
      <c r="E812" s="289">
        <v>0</v>
      </c>
      <c r="F812" s="290">
        <v>0</v>
      </c>
      <c r="G812" s="290">
        <v>0</v>
      </c>
      <c r="H812" s="289">
        <v>0</v>
      </c>
      <c r="I812" s="313">
        <v>0</v>
      </c>
      <c r="J812" s="292">
        <v>0</v>
      </c>
    </row>
    <row r="813" spans="1:10" ht="12.75" customHeight="1">
      <c r="A813" s="9"/>
      <c r="B813" s="9"/>
      <c r="C813" s="71"/>
      <c r="D813" s="288" t="s">
        <v>135</v>
      </c>
      <c r="E813" s="289">
        <v>9800</v>
      </c>
      <c r="F813" s="290">
        <v>0</v>
      </c>
      <c r="G813" s="290">
        <v>20300</v>
      </c>
      <c r="H813" s="289">
        <v>20300</v>
      </c>
      <c r="I813" s="313">
        <f>H813/G813*100</f>
        <v>100</v>
      </c>
      <c r="J813" s="292">
        <f>H813/E813*100</f>
        <v>207.14285714285717</v>
      </c>
    </row>
    <row r="814" spans="1:10" ht="12.75" customHeight="1">
      <c r="A814" s="80"/>
      <c r="B814" s="80"/>
      <c r="C814" s="116"/>
      <c r="D814" s="327"/>
      <c r="E814" s="339"/>
      <c r="F814" s="340"/>
      <c r="G814" s="340"/>
      <c r="H814" s="339"/>
      <c r="I814" s="341"/>
      <c r="J814" s="342"/>
    </row>
    <row r="815" spans="1:10" ht="12.75" customHeight="1">
      <c r="A815" s="80"/>
      <c r="B815" s="80"/>
      <c r="C815" s="116"/>
      <c r="D815" s="327"/>
      <c r="E815" s="339"/>
      <c r="F815" s="340"/>
      <c r="G815" s="340"/>
      <c r="H815" s="339"/>
      <c r="I815" s="341"/>
      <c r="J815" s="342"/>
    </row>
    <row r="816" spans="1:10" ht="12.75" customHeight="1">
      <c r="A816" s="80"/>
      <c r="B816" s="80"/>
      <c r="C816" s="116"/>
      <c r="D816" s="327"/>
      <c r="E816" s="339"/>
      <c r="F816" s="340"/>
      <c r="G816" s="340"/>
      <c r="H816" s="339"/>
      <c r="I816" s="341"/>
      <c r="J816" s="342"/>
    </row>
    <row r="817" spans="1:10" ht="12.75" customHeight="1">
      <c r="A817" s="80"/>
      <c r="B817" s="80"/>
      <c r="C817" s="116"/>
      <c r="D817" s="327"/>
      <c r="E817" s="339"/>
      <c r="F817" s="82" t="s">
        <v>183</v>
      </c>
      <c r="G817" s="340"/>
      <c r="H817" s="339"/>
      <c r="I817" s="341"/>
      <c r="J817" s="342"/>
    </row>
    <row r="818" spans="1:10" ht="12.75" customHeight="1">
      <c r="A818" s="84"/>
      <c r="B818" s="85"/>
      <c r="C818" s="84"/>
      <c r="D818" s="86"/>
      <c r="E818" s="89" t="s">
        <v>1</v>
      </c>
      <c r="F818" s="87" t="s">
        <v>62</v>
      </c>
      <c r="G818" s="88" t="s">
        <v>63</v>
      </c>
      <c r="H818" s="89" t="s">
        <v>1</v>
      </c>
      <c r="I818" s="43" t="s">
        <v>64</v>
      </c>
      <c r="J818" s="44"/>
    </row>
    <row r="819" spans="1:10" ht="12.75" customHeight="1">
      <c r="A819" s="90" t="s">
        <v>59</v>
      </c>
      <c r="B819" s="91" t="s">
        <v>60</v>
      </c>
      <c r="C819" s="90" t="s">
        <v>2</v>
      </c>
      <c r="D819" s="92" t="s">
        <v>61</v>
      </c>
      <c r="E819" s="95" t="s">
        <v>150</v>
      </c>
      <c r="F819" s="93" t="s">
        <v>65</v>
      </c>
      <c r="G819" s="94" t="s">
        <v>66</v>
      </c>
      <c r="H819" s="95" t="s">
        <v>155</v>
      </c>
      <c r="I819" s="45"/>
      <c r="J819" s="46"/>
    </row>
    <row r="820" spans="1:10" ht="12.75" customHeight="1">
      <c r="A820" s="96"/>
      <c r="B820" s="97"/>
      <c r="C820" s="96"/>
      <c r="D820" s="98"/>
      <c r="E820" s="101"/>
      <c r="F820" s="99" t="s">
        <v>154</v>
      </c>
      <c r="G820" s="100" t="s">
        <v>67</v>
      </c>
      <c r="H820" s="101"/>
      <c r="I820" s="49" t="s">
        <v>68</v>
      </c>
      <c r="J820" s="47" t="s">
        <v>69</v>
      </c>
    </row>
    <row r="821" spans="1:10" ht="12.75" customHeight="1">
      <c r="A821" s="373">
        <v>1</v>
      </c>
      <c r="B821" s="374">
        <v>2</v>
      </c>
      <c r="C821" s="374">
        <v>3</v>
      </c>
      <c r="D821" s="374">
        <v>4</v>
      </c>
      <c r="E821" s="375">
        <v>5</v>
      </c>
      <c r="F821" s="375">
        <v>6</v>
      </c>
      <c r="G821" s="375">
        <v>7</v>
      </c>
      <c r="H821" s="376">
        <v>8</v>
      </c>
      <c r="I821" s="377">
        <v>9</v>
      </c>
      <c r="J821" s="378">
        <v>10</v>
      </c>
    </row>
    <row r="822" spans="1:10" ht="12.75" customHeight="1">
      <c r="A822" s="449"/>
      <c r="B822" s="449"/>
      <c r="C822" s="35"/>
      <c r="D822" s="261" t="s">
        <v>80</v>
      </c>
      <c r="E822" s="262">
        <v>13300</v>
      </c>
      <c r="F822" s="263">
        <v>0</v>
      </c>
      <c r="G822" s="263">
        <f>G824</f>
        <v>10500</v>
      </c>
      <c r="H822" s="262">
        <f>H824</f>
        <v>10500</v>
      </c>
      <c r="I822" s="264">
        <f>H822/G822*100</f>
        <v>100</v>
      </c>
      <c r="J822" s="285">
        <f>H822/E822*100</f>
        <v>78.94736842105263</v>
      </c>
    </row>
    <row r="823" spans="1:10" ht="12.75" customHeight="1">
      <c r="A823" s="36"/>
      <c r="B823" s="36"/>
      <c r="C823" s="35"/>
      <c r="D823" s="156" t="s">
        <v>136</v>
      </c>
      <c r="E823" s="168">
        <v>0</v>
      </c>
      <c r="F823" s="266">
        <v>0</v>
      </c>
      <c r="G823" s="266">
        <v>0</v>
      </c>
      <c r="H823" s="168">
        <v>0</v>
      </c>
      <c r="I823" s="267">
        <v>0</v>
      </c>
      <c r="J823" s="287">
        <v>0</v>
      </c>
    </row>
    <row r="824" spans="1:10" ht="12.75" customHeight="1">
      <c r="A824" s="36"/>
      <c r="B824" s="36"/>
      <c r="C824" s="35"/>
      <c r="D824" s="156" t="s">
        <v>132</v>
      </c>
      <c r="E824" s="168">
        <v>13300</v>
      </c>
      <c r="F824" s="266">
        <v>0</v>
      </c>
      <c r="G824" s="266">
        <f>G827</f>
        <v>10500</v>
      </c>
      <c r="H824" s="168">
        <f>H827</f>
        <v>10500</v>
      </c>
      <c r="I824" s="267">
        <f>H824/G824*100</f>
        <v>100</v>
      </c>
      <c r="J824" s="287">
        <f>H824/E824*100</f>
        <v>78.94736842105263</v>
      </c>
    </row>
    <row r="825" spans="1:10" ht="12.75" customHeight="1">
      <c r="A825" s="36"/>
      <c r="B825" s="36"/>
      <c r="C825" s="35"/>
      <c r="D825" s="288" t="s">
        <v>134</v>
      </c>
      <c r="E825" s="289">
        <v>0</v>
      </c>
      <c r="F825" s="290">
        <v>0</v>
      </c>
      <c r="G825" s="290">
        <v>0</v>
      </c>
      <c r="H825" s="289">
        <v>0</v>
      </c>
      <c r="I825" s="313">
        <v>0</v>
      </c>
      <c r="J825" s="292">
        <v>0</v>
      </c>
    </row>
    <row r="826" spans="1:10" ht="12.75" customHeight="1">
      <c r="A826" s="36"/>
      <c r="B826" s="36"/>
      <c r="C826" s="35"/>
      <c r="D826" s="288" t="s">
        <v>137</v>
      </c>
      <c r="E826" s="289">
        <v>0</v>
      </c>
      <c r="F826" s="290">
        <v>0</v>
      </c>
      <c r="G826" s="290">
        <v>0</v>
      </c>
      <c r="H826" s="289">
        <v>0</v>
      </c>
      <c r="I826" s="313">
        <v>0</v>
      </c>
      <c r="J826" s="292">
        <v>0</v>
      </c>
    </row>
    <row r="827" spans="1:10" ht="12.75" customHeight="1">
      <c r="A827" s="36"/>
      <c r="B827" s="36"/>
      <c r="C827" s="35"/>
      <c r="D827" s="288" t="s">
        <v>135</v>
      </c>
      <c r="E827" s="289">
        <v>13300</v>
      </c>
      <c r="F827" s="290">
        <v>0</v>
      </c>
      <c r="G827" s="290">
        <v>10500</v>
      </c>
      <c r="H827" s="289">
        <v>10500</v>
      </c>
      <c r="I827" s="313">
        <f>H827/G827*100</f>
        <v>100</v>
      </c>
      <c r="J827" s="292">
        <f>H827/E827*100</f>
        <v>78.94736842105263</v>
      </c>
    </row>
    <row r="828" spans="1:10" ht="12.75" customHeight="1">
      <c r="A828" s="36"/>
      <c r="B828" s="36"/>
      <c r="C828" s="35"/>
      <c r="D828" s="261" t="s">
        <v>148</v>
      </c>
      <c r="E828" s="262">
        <v>25900</v>
      </c>
      <c r="F828" s="263">
        <v>0</v>
      </c>
      <c r="G828" s="263">
        <f>G830</f>
        <v>21700</v>
      </c>
      <c r="H828" s="262">
        <f>H830</f>
        <v>21700</v>
      </c>
      <c r="I828" s="264">
        <f>H828/G828*100</f>
        <v>100</v>
      </c>
      <c r="J828" s="285">
        <f>H828/E828*100</f>
        <v>83.78378378378379</v>
      </c>
    </row>
    <row r="829" spans="1:10" ht="12.75" customHeight="1">
      <c r="A829" s="36"/>
      <c r="B829" s="36"/>
      <c r="C829" s="35"/>
      <c r="D829" s="156" t="s">
        <v>136</v>
      </c>
      <c r="E829" s="168">
        <v>0</v>
      </c>
      <c r="F829" s="266">
        <v>0</v>
      </c>
      <c r="G829" s="266">
        <v>0</v>
      </c>
      <c r="H829" s="168">
        <v>0</v>
      </c>
      <c r="I829" s="267">
        <v>0</v>
      </c>
      <c r="J829" s="287">
        <v>0</v>
      </c>
    </row>
    <row r="830" spans="1:10" ht="12.75" customHeight="1">
      <c r="A830" s="36"/>
      <c r="B830" s="36"/>
      <c r="C830" s="35"/>
      <c r="D830" s="156" t="s">
        <v>132</v>
      </c>
      <c r="E830" s="168">
        <v>25900</v>
      </c>
      <c r="F830" s="266">
        <v>0</v>
      </c>
      <c r="G830" s="266">
        <f>G833</f>
        <v>21700</v>
      </c>
      <c r="H830" s="168">
        <f>H833</f>
        <v>21700</v>
      </c>
      <c r="I830" s="267">
        <f>H830/G830*100</f>
        <v>100</v>
      </c>
      <c r="J830" s="287">
        <f>H830/E830*100</f>
        <v>83.78378378378379</v>
      </c>
    </row>
    <row r="831" spans="1:10" ht="12.75" customHeight="1">
      <c r="A831" s="36"/>
      <c r="B831" s="36"/>
      <c r="C831" s="35"/>
      <c r="D831" s="288" t="s">
        <v>134</v>
      </c>
      <c r="E831" s="289">
        <v>0</v>
      </c>
      <c r="F831" s="290">
        <v>0</v>
      </c>
      <c r="G831" s="290">
        <v>0</v>
      </c>
      <c r="H831" s="289">
        <v>0</v>
      </c>
      <c r="I831" s="313">
        <v>0</v>
      </c>
      <c r="J831" s="292">
        <v>0</v>
      </c>
    </row>
    <row r="832" spans="1:10" ht="12.75" customHeight="1">
      <c r="A832" s="36"/>
      <c r="B832" s="36"/>
      <c r="C832" s="35"/>
      <c r="D832" s="288" t="s">
        <v>137</v>
      </c>
      <c r="E832" s="289">
        <v>0</v>
      </c>
      <c r="F832" s="290">
        <v>0</v>
      </c>
      <c r="G832" s="290">
        <v>0</v>
      </c>
      <c r="H832" s="289">
        <v>0</v>
      </c>
      <c r="I832" s="313">
        <v>0</v>
      </c>
      <c r="J832" s="292">
        <v>0</v>
      </c>
    </row>
    <row r="833" spans="1:10" ht="12.75" customHeight="1">
      <c r="A833" s="36"/>
      <c r="B833" s="243"/>
      <c r="C833" s="35"/>
      <c r="D833" s="288" t="s">
        <v>135</v>
      </c>
      <c r="E833" s="289">
        <v>25900</v>
      </c>
      <c r="F833" s="290">
        <v>0</v>
      </c>
      <c r="G833" s="290">
        <v>21700</v>
      </c>
      <c r="H833" s="289">
        <v>21700</v>
      </c>
      <c r="I833" s="313">
        <f>H833/G833*100</f>
        <v>100</v>
      </c>
      <c r="J833" s="292">
        <f>H833/E833*100</f>
        <v>83.78378378378379</v>
      </c>
    </row>
    <row r="834" spans="1:10" ht="12.75" customHeight="1">
      <c r="A834" s="36"/>
      <c r="B834" s="60">
        <v>85419</v>
      </c>
      <c r="C834" s="57"/>
      <c r="D834" s="62" t="s">
        <v>167</v>
      </c>
      <c r="E834" s="134">
        <v>0</v>
      </c>
      <c r="F834" s="59">
        <v>0</v>
      </c>
      <c r="G834" s="59">
        <f>G835</f>
        <v>128944</v>
      </c>
      <c r="H834" s="134">
        <f>H835</f>
        <v>128944</v>
      </c>
      <c r="I834" s="313">
        <f>H834/G834*100</f>
        <v>100</v>
      </c>
      <c r="J834" s="395">
        <v>0</v>
      </c>
    </row>
    <row r="835" spans="1:10" ht="12.75" customHeight="1">
      <c r="A835" s="36"/>
      <c r="B835" s="37"/>
      <c r="C835" s="35"/>
      <c r="D835" s="38" t="s">
        <v>169</v>
      </c>
      <c r="E835" s="113">
        <v>0</v>
      </c>
      <c r="F835" s="458">
        <v>0</v>
      </c>
      <c r="G835" s="458">
        <f>G837</f>
        <v>128944</v>
      </c>
      <c r="H835" s="113">
        <f>H837</f>
        <v>128944</v>
      </c>
      <c r="I835" s="125">
        <f>H835/G835*100</f>
        <v>100</v>
      </c>
      <c r="J835" s="51">
        <v>0</v>
      </c>
    </row>
    <row r="836" spans="1:10" ht="12.75" customHeight="1">
      <c r="A836" s="36"/>
      <c r="B836" s="37"/>
      <c r="C836" s="35"/>
      <c r="D836" s="102" t="s">
        <v>136</v>
      </c>
      <c r="E836" s="112">
        <v>0</v>
      </c>
      <c r="F836" s="251">
        <v>0</v>
      </c>
      <c r="G836" s="251">
        <v>0</v>
      </c>
      <c r="H836" s="112">
        <v>0</v>
      </c>
      <c r="I836" s="313">
        <v>0</v>
      </c>
      <c r="J836" s="50">
        <v>0</v>
      </c>
    </row>
    <row r="837" spans="1:10" ht="12.75" customHeight="1">
      <c r="A837" s="36"/>
      <c r="B837" s="37"/>
      <c r="C837" s="35"/>
      <c r="D837" s="102" t="s">
        <v>132</v>
      </c>
      <c r="E837" s="112">
        <v>0</v>
      </c>
      <c r="F837" s="251">
        <v>0</v>
      </c>
      <c r="G837" s="251">
        <f>G839+G840+G838</f>
        <v>128944</v>
      </c>
      <c r="H837" s="112">
        <f>H838+H839+H840</f>
        <v>128944</v>
      </c>
      <c r="I837" s="313">
        <f>H837/G837*100</f>
        <v>100</v>
      </c>
      <c r="J837" s="50">
        <v>0</v>
      </c>
    </row>
    <row r="838" spans="1:10" ht="12.75" customHeight="1">
      <c r="A838" s="36"/>
      <c r="B838" s="37"/>
      <c r="C838" s="35"/>
      <c r="D838" s="195" t="s">
        <v>134</v>
      </c>
      <c r="E838" s="289">
        <v>0</v>
      </c>
      <c r="F838" s="290">
        <v>0</v>
      </c>
      <c r="G838" s="290">
        <v>126289</v>
      </c>
      <c r="H838" s="289">
        <v>126289.4</v>
      </c>
      <c r="I838" s="313">
        <f>H838/G838*100</f>
        <v>100.00031673384062</v>
      </c>
      <c r="J838" s="292">
        <v>0</v>
      </c>
    </row>
    <row r="839" spans="1:10" ht="12.75" customHeight="1">
      <c r="A839" s="36"/>
      <c r="B839" s="37"/>
      <c r="C839" s="35"/>
      <c r="D839" s="195" t="s">
        <v>137</v>
      </c>
      <c r="E839" s="289">
        <v>0</v>
      </c>
      <c r="F839" s="290">
        <v>0</v>
      </c>
      <c r="G839" s="290">
        <v>2199</v>
      </c>
      <c r="H839" s="289">
        <v>2199</v>
      </c>
      <c r="I839" s="313">
        <f>H839/G839*100</f>
        <v>100</v>
      </c>
      <c r="J839" s="292">
        <v>0</v>
      </c>
    </row>
    <row r="840" spans="1:10" ht="12.75" customHeight="1">
      <c r="A840" s="36"/>
      <c r="B840" s="37"/>
      <c r="C840" s="35"/>
      <c r="D840" s="195" t="s">
        <v>135</v>
      </c>
      <c r="E840" s="289">
        <v>0</v>
      </c>
      <c r="F840" s="290">
        <v>0</v>
      </c>
      <c r="G840" s="290">
        <v>456</v>
      </c>
      <c r="H840" s="289">
        <v>455.6</v>
      </c>
      <c r="I840" s="313">
        <f>H840/G840*100</f>
        <v>99.91228070175438</v>
      </c>
      <c r="J840" s="292">
        <v>0</v>
      </c>
    </row>
    <row r="841" spans="1:10" ht="12.75" customHeight="1">
      <c r="A841" s="21"/>
      <c r="B841" s="68">
        <v>85420</v>
      </c>
      <c r="C841" s="57"/>
      <c r="D841" s="58" t="s">
        <v>110</v>
      </c>
      <c r="E841" s="112">
        <v>2434950</v>
      </c>
      <c r="F841" s="59">
        <f>F844</f>
        <v>3141876</v>
      </c>
      <c r="G841" s="59">
        <f>G844</f>
        <v>3278333</v>
      </c>
      <c r="H841" s="134">
        <f>H844</f>
        <v>2985506</v>
      </c>
      <c r="I841" s="122">
        <f>H841/G841*100</f>
        <v>91.06780793775373</v>
      </c>
      <c r="J841" s="50">
        <f>H841/E841*100</f>
        <v>122.61056695209346</v>
      </c>
    </row>
    <row r="842" spans="1:10" ht="12.75" customHeight="1">
      <c r="A842" s="21"/>
      <c r="B842" s="60"/>
      <c r="C842" s="57"/>
      <c r="D842" s="38" t="s">
        <v>111</v>
      </c>
      <c r="E842" s="134"/>
      <c r="F842" s="59"/>
      <c r="G842" s="59"/>
      <c r="H842" s="134"/>
      <c r="I842" s="122"/>
      <c r="J842" s="50"/>
    </row>
    <row r="843" spans="1:10" ht="12.75" customHeight="1">
      <c r="A843" s="21"/>
      <c r="B843" s="60"/>
      <c r="C843" s="57"/>
      <c r="D843" s="102" t="s">
        <v>136</v>
      </c>
      <c r="E843" s="112">
        <v>0</v>
      </c>
      <c r="F843" s="251">
        <v>0</v>
      </c>
      <c r="G843" s="251">
        <v>0</v>
      </c>
      <c r="H843" s="112">
        <v>0</v>
      </c>
      <c r="I843" s="122">
        <v>0</v>
      </c>
      <c r="J843" s="50">
        <v>0</v>
      </c>
    </row>
    <row r="844" spans="1:10" ht="12.75" customHeight="1">
      <c r="A844" s="21"/>
      <c r="B844" s="60"/>
      <c r="C844" s="57"/>
      <c r="D844" s="102" t="s">
        <v>132</v>
      </c>
      <c r="E844" s="112">
        <v>2434950</v>
      </c>
      <c r="F844" s="251">
        <f>F845</f>
        <v>3141876</v>
      </c>
      <c r="G844" s="251">
        <f>G845</f>
        <v>3278333</v>
      </c>
      <c r="H844" s="112">
        <f>H845</f>
        <v>2985506</v>
      </c>
      <c r="I844" s="122">
        <f>H844/G844*100</f>
        <v>91.06780793775373</v>
      </c>
      <c r="J844" s="50">
        <f>H844/E844*100</f>
        <v>122.61056695209346</v>
      </c>
    </row>
    <row r="845" spans="1:10" ht="12.75" customHeight="1">
      <c r="A845" s="21"/>
      <c r="B845" s="114"/>
      <c r="C845" s="57"/>
      <c r="D845" s="195" t="s">
        <v>138</v>
      </c>
      <c r="E845" s="167">
        <v>2434950</v>
      </c>
      <c r="F845" s="105">
        <v>3141876</v>
      </c>
      <c r="G845" s="105">
        <v>3278333</v>
      </c>
      <c r="H845" s="135">
        <v>2985506</v>
      </c>
      <c r="I845" s="133">
        <f>H845/G845*100</f>
        <v>91.06780793775373</v>
      </c>
      <c r="J845" s="142">
        <f>H845/E845*100</f>
        <v>122.61056695209346</v>
      </c>
    </row>
    <row r="846" spans="1:10" ht="12.75" customHeight="1">
      <c r="A846" s="18"/>
      <c r="B846" s="68">
        <v>85446</v>
      </c>
      <c r="C846" s="57"/>
      <c r="D846" s="58" t="s">
        <v>55</v>
      </c>
      <c r="E846" s="134">
        <f>E852+E857+E862+E867</f>
        <v>4850</v>
      </c>
      <c r="F846" s="59">
        <f>F852+F857+F862+F867</f>
        <v>6540</v>
      </c>
      <c r="G846" s="59">
        <f>G847+G848</f>
        <v>8023</v>
      </c>
      <c r="H846" s="134">
        <f>H848</f>
        <v>8022.66</v>
      </c>
      <c r="I846" s="122">
        <f>H846/G846*100</f>
        <v>99.9957621837218</v>
      </c>
      <c r="J846" s="50">
        <f>H846/E846*100</f>
        <v>165.41567010309276</v>
      </c>
    </row>
    <row r="847" spans="1:10" ht="12.75" customHeight="1">
      <c r="A847" s="18"/>
      <c r="B847" s="60"/>
      <c r="C847" s="57"/>
      <c r="D847" s="102" t="s">
        <v>136</v>
      </c>
      <c r="E847" s="112">
        <v>0</v>
      </c>
      <c r="F847" s="251">
        <v>0</v>
      </c>
      <c r="G847" s="251">
        <v>0</v>
      </c>
      <c r="H847" s="112">
        <v>0</v>
      </c>
      <c r="I847" s="122">
        <v>0</v>
      </c>
      <c r="J847" s="50">
        <v>0</v>
      </c>
    </row>
    <row r="848" spans="1:10" ht="12.75" customHeight="1">
      <c r="A848" s="18"/>
      <c r="B848" s="60"/>
      <c r="C848" s="57"/>
      <c r="D848" s="102" t="s">
        <v>132</v>
      </c>
      <c r="E848" s="112">
        <f>E850</f>
        <v>4850</v>
      </c>
      <c r="F848" s="251">
        <f>F850</f>
        <v>6540</v>
      </c>
      <c r="G848" s="251">
        <f>SUM(G849:G851)</f>
        <v>8023</v>
      </c>
      <c r="H848" s="112">
        <f>SUM(H849:H851)</f>
        <v>8022.66</v>
      </c>
      <c r="I848" s="122">
        <f>H848/G848*100</f>
        <v>99.9957621837218</v>
      </c>
      <c r="J848" s="50">
        <f>H848/E848*100</f>
        <v>165.41567010309276</v>
      </c>
    </row>
    <row r="849" spans="1:10" ht="12.75" customHeight="1">
      <c r="A849" s="18"/>
      <c r="B849" s="60"/>
      <c r="C849" s="57"/>
      <c r="D849" s="66" t="s">
        <v>134</v>
      </c>
      <c r="E849" s="106">
        <v>0</v>
      </c>
      <c r="F849" s="13">
        <v>0</v>
      </c>
      <c r="G849" s="13">
        <v>0</v>
      </c>
      <c r="H849" s="106">
        <v>0</v>
      </c>
      <c r="I849" s="123">
        <v>0</v>
      </c>
      <c r="J849" s="25">
        <v>0</v>
      </c>
    </row>
    <row r="850" spans="1:10" ht="12.75" customHeight="1">
      <c r="A850" s="18"/>
      <c r="B850" s="60"/>
      <c r="C850" s="57"/>
      <c r="D850" s="66" t="s">
        <v>137</v>
      </c>
      <c r="E850" s="106">
        <f>E856+E861+E866+E871</f>
        <v>4850</v>
      </c>
      <c r="F850" s="13">
        <f>F856+F861+F866+F871</f>
        <v>6540</v>
      </c>
      <c r="G850" s="13">
        <f>G856+G861+G866+G871</f>
        <v>8023</v>
      </c>
      <c r="H850" s="106">
        <f>H856+H861+H866+H871</f>
        <v>8022.66</v>
      </c>
      <c r="I850" s="123">
        <f>H850/G850*100</f>
        <v>99.9957621837218</v>
      </c>
      <c r="J850" s="25">
        <f>H850/E850*100</f>
        <v>165.41567010309276</v>
      </c>
    </row>
    <row r="851" spans="1:10" ht="12.75" customHeight="1">
      <c r="A851" s="18"/>
      <c r="B851" s="60"/>
      <c r="C851" s="57"/>
      <c r="D851" s="66" t="s">
        <v>135</v>
      </c>
      <c r="E851" s="106">
        <v>0</v>
      </c>
      <c r="F851" s="13">
        <v>0</v>
      </c>
      <c r="G851" s="13">
        <v>0</v>
      </c>
      <c r="H851" s="106">
        <v>0</v>
      </c>
      <c r="I851" s="123">
        <v>0</v>
      </c>
      <c r="J851" s="25">
        <v>0</v>
      </c>
    </row>
    <row r="852" spans="1:10" ht="12.75" customHeight="1">
      <c r="A852" s="36"/>
      <c r="B852" s="37"/>
      <c r="C852" s="35"/>
      <c r="D852" s="261" t="s">
        <v>90</v>
      </c>
      <c r="E852" s="262">
        <f>E853+E854</f>
        <v>2006</v>
      </c>
      <c r="F852" s="263">
        <f>F854</f>
        <v>1981</v>
      </c>
      <c r="G852" s="263">
        <f>G853+G854</f>
        <v>4481</v>
      </c>
      <c r="H852" s="262">
        <f>H853+H854</f>
        <v>4481</v>
      </c>
      <c r="I852" s="264">
        <f>H852/G852*100</f>
        <v>100</v>
      </c>
      <c r="J852" s="285">
        <f>H852/E852*100</f>
        <v>223.37986041874376</v>
      </c>
    </row>
    <row r="853" spans="1:10" ht="12.75" customHeight="1">
      <c r="A853" s="36"/>
      <c r="B853" s="37"/>
      <c r="C853" s="35"/>
      <c r="D853" s="156" t="s">
        <v>136</v>
      </c>
      <c r="E853" s="168">
        <v>0</v>
      </c>
      <c r="F853" s="266">
        <v>0</v>
      </c>
      <c r="G853" s="266">
        <v>0</v>
      </c>
      <c r="H853" s="168">
        <v>0</v>
      </c>
      <c r="I853" s="267">
        <v>0</v>
      </c>
      <c r="J853" s="287">
        <v>0</v>
      </c>
    </row>
    <row r="854" spans="1:10" ht="12.75" customHeight="1">
      <c r="A854" s="36"/>
      <c r="B854" s="37"/>
      <c r="C854" s="35"/>
      <c r="D854" s="156" t="s">
        <v>132</v>
      </c>
      <c r="E854" s="168">
        <f>SUM(E855:E856)</f>
        <v>2006</v>
      </c>
      <c r="F854" s="266">
        <f>F856</f>
        <v>1981</v>
      </c>
      <c r="G854" s="266">
        <f>SUM(G855:G856)</f>
        <v>4481</v>
      </c>
      <c r="H854" s="168">
        <f>SUM(H855:H856)</f>
        <v>4481</v>
      </c>
      <c r="I854" s="267">
        <f aca="true" t="shared" si="63" ref="I854:I866">H854/G854*100</f>
        <v>100</v>
      </c>
      <c r="J854" s="287">
        <f aca="true" t="shared" si="64" ref="J854:J866">H854/E854*100</f>
        <v>223.37986041874376</v>
      </c>
    </row>
    <row r="855" spans="1:10" ht="12.75" customHeight="1">
      <c r="A855" s="36"/>
      <c r="B855" s="37"/>
      <c r="C855" s="35"/>
      <c r="D855" s="288" t="s">
        <v>134</v>
      </c>
      <c r="E855" s="289">
        <v>0</v>
      </c>
      <c r="F855" s="290">
        <v>0</v>
      </c>
      <c r="G855" s="290">
        <v>0</v>
      </c>
      <c r="H855" s="289">
        <v>0</v>
      </c>
      <c r="I855" s="313">
        <v>0</v>
      </c>
      <c r="J855" s="292">
        <v>0</v>
      </c>
    </row>
    <row r="856" spans="1:10" ht="12.75" customHeight="1">
      <c r="A856" s="36"/>
      <c r="B856" s="37"/>
      <c r="C856" s="35"/>
      <c r="D856" s="288" t="s">
        <v>137</v>
      </c>
      <c r="E856" s="289">
        <v>2006</v>
      </c>
      <c r="F856" s="290">
        <v>1981</v>
      </c>
      <c r="G856" s="290">
        <v>4481</v>
      </c>
      <c r="H856" s="289">
        <v>4481</v>
      </c>
      <c r="I856" s="313">
        <f t="shared" si="63"/>
        <v>100</v>
      </c>
      <c r="J856" s="292">
        <f t="shared" si="64"/>
        <v>223.37986041874376</v>
      </c>
    </row>
    <row r="857" spans="1:10" ht="12.75" customHeight="1">
      <c r="A857" s="36"/>
      <c r="B857" s="37"/>
      <c r="C857" s="35"/>
      <c r="D857" s="261" t="s">
        <v>72</v>
      </c>
      <c r="E857" s="262">
        <f>E858+E859</f>
        <v>2574</v>
      </c>
      <c r="F857" s="263">
        <v>2486</v>
      </c>
      <c r="G857" s="263">
        <f>G859</f>
        <v>2486</v>
      </c>
      <c r="H857" s="262">
        <f>H859</f>
        <v>2485.99</v>
      </c>
      <c r="I857" s="264">
        <f t="shared" si="63"/>
        <v>99.99959774738535</v>
      </c>
      <c r="J857" s="285">
        <f t="shared" si="64"/>
        <v>96.58080808080807</v>
      </c>
    </row>
    <row r="858" spans="1:10" ht="12.75" customHeight="1">
      <c r="A858" s="36"/>
      <c r="B858" s="37"/>
      <c r="C858" s="35"/>
      <c r="D858" s="156" t="s">
        <v>136</v>
      </c>
      <c r="E858" s="168">
        <v>0</v>
      </c>
      <c r="F858" s="266">
        <v>0</v>
      </c>
      <c r="G858" s="266">
        <v>0</v>
      </c>
      <c r="H858" s="168">
        <v>0</v>
      </c>
      <c r="I858" s="267">
        <v>0</v>
      </c>
      <c r="J858" s="287">
        <v>0</v>
      </c>
    </row>
    <row r="859" spans="1:10" ht="12.75" customHeight="1">
      <c r="A859" s="36"/>
      <c r="B859" s="37"/>
      <c r="C859" s="35"/>
      <c r="D859" s="156" t="s">
        <v>132</v>
      </c>
      <c r="E859" s="168">
        <v>2574</v>
      </c>
      <c r="F859" s="266">
        <v>2486</v>
      </c>
      <c r="G859" s="266">
        <f>G861</f>
        <v>2486</v>
      </c>
      <c r="H859" s="168">
        <f>H861</f>
        <v>2485.99</v>
      </c>
      <c r="I859" s="267">
        <f t="shared" si="63"/>
        <v>99.99959774738535</v>
      </c>
      <c r="J859" s="287">
        <f t="shared" si="64"/>
        <v>96.58080808080807</v>
      </c>
    </row>
    <row r="860" spans="1:10" ht="12.75" customHeight="1">
      <c r="A860" s="36"/>
      <c r="B860" s="37"/>
      <c r="C860" s="35"/>
      <c r="D860" s="288" t="s">
        <v>134</v>
      </c>
      <c r="E860" s="289">
        <v>0</v>
      </c>
      <c r="F860" s="290">
        <v>0</v>
      </c>
      <c r="G860" s="290">
        <v>0</v>
      </c>
      <c r="H860" s="289">
        <v>0</v>
      </c>
      <c r="I860" s="313">
        <v>0</v>
      </c>
      <c r="J860" s="292">
        <v>0</v>
      </c>
    </row>
    <row r="861" spans="1:10" ht="12.75" customHeight="1">
      <c r="A861" s="36"/>
      <c r="B861" s="37"/>
      <c r="C861" s="35"/>
      <c r="D861" s="288" t="s">
        <v>137</v>
      </c>
      <c r="E861" s="289">
        <v>2574</v>
      </c>
      <c r="F861" s="290">
        <v>2486</v>
      </c>
      <c r="G861" s="290">
        <v>2486</v>
      </c>
      <c r="H861" s="289">
        <v>2485.99</v>
      </c>
      <c r="I861" s="313">
        <f t="shared" si="63"/>
        <v>99.99959774738535</v>
      </c>
      <c r="J861" s="292">
        <f t="shared" si="64"/>
        <v>96.58080808080807</v>
      </c>
    </row>
    <row r="862" spans="1:10" ht="12.75" customHeight="1">
      <c r="A862" s="21"/>
      <c r="B862" s="27"/>
      <c r="C862" s="22"/>
      <c r="D862" s="261" t="s">
        <v>89</v>
      </c>
      <c r="E862" s="262">
        <v>270</v>
      </c>
      <c r="F862" s="263">
        <f>F864</f>
        <v>1092</v>
      </c>
      <c r="G862" s="263">
        <f>G864</f>
        <v>1056</v>
      </c>
      <c r="H862" s="262">
        <f>H864</f>
        <v>1055.67</v>
      </c>
      <c r="I862" s="264">
        <f t="shared" si="63"/>
        <v>99.96875</v>
      </c>
      <c r="J862" s="285">
        <f t="shared" si="64"/>
        <v>390.98888888888894</v>
      </c>
    </row>
    <row r="863" spans="1:10" ht="12.75" customHeight="1">
      <c r="A863" s="21"/>
      <c r="B863" s="27"/>
      <c r="C863" s="22"/>
      <c r="D863" s="156" t="s">
        <v>136</v>
      </c>
      <c r="E863" s="168">
        <v>0</v>
      </c>
      <c r="F863" s="266">
        <v>0</v>
      </c>
      <c r="G863" s="266">
        <v>0</v>
      </c>
      <c r="H863" s="168">
        <v>0</v>
      </c>
      <c r="I863" s="267">
        <v>0</v>
      </c>
      <c r="J863" s="287">
        <v>0</v>
      </c>
    </row>
    <row r="864" spans="1:10" ht="12.75" customHeight="1">
      <c r="A864" s="21"/>
      <c r="B864" s="27"/>
      <c r="C864" s="22"/>
      <c r="D864" s="156" t="s">
        <v>132</v>
      </c>
      <c r="E864" s="168">
        <v>270</v>
      </c>
      <c r="F864" s="266">
        <f>F866</f>
        <v>1092</v>
      </c>
      <c r="G864" s="266">
        <f>G866</f>
        <v>1056</v>
      </c>
      <c r="H864" s="168">
        <f>H866</f>
        <v>1055.67</v>
      </c>
      <c r="I864" s="267">
        <f t="shared" si="63"/>
        <v>99.96875</v>
      </c>
      <c r="J864" s="287">
        <f t="shared" si="64"/>
        <v>390.98888888888894</v>
      </c>
    </row>
    <row r="865" spans="1:10" ht="12.75" customHeight="1">
      <c r="A865" s="21"/>
      <c r="B865" s="27"/>
      <c r="C865" s="22"/>
      <c r="D865" s="288" t="s">
        <v>134</v>
      </c>
      <c r="E865" s="289">
        <v>0</v>
      </c>
      <c r="F865" s="290">
        <v>0</v>
      </c>
      <c r="G865" s="290">
        <v>0</v>
      </c>
      <c r="H865" s="289">
        <v>0</v>
      </c>
      <c r="I865" s="313">
        <v>0</v>
      </c>
      <c r="J865" s="292">
        <v>0</v>
      </c>
    </row>
    <row r="866" spans="1:10" ht="12.75" customHeight="1">
      <c r="A866" s="21"/>
      <c r="B866" s="27"/>
      <c r="C866" s="22"/>
      <c r="D866" s="288" t="s">
        <v>137</v>
      </c>
      <c r="E866" s="289">
        <v>270</v>
      </c>
      <c r="F866" s="290">
        <v>1092</v>
      </c>
      <c r="G866" s="290">
        <v>1056</v>
      </c>
      <c r="H866" s="289">
        <v>1055.67</v>
      </c>
      <c r="I866" s="313">
        <f t="shared" si="63"/>
        <v>99.96875</v>
      </c>
      <c r="J866" s="292">
        <f t="shared" si="64"/>
        <v>390.98888888888894</v>
      </c>
    </row>
    <row r="867" spans="1:10" ht="12.75" customHeight="1">
      <c r="A867" s="21"/>
      <c r="B867" s="27"/>
      <c r="C867" s="22"/>
      <c r="D867" s="261" t="s">
        <v>76</v>
      </c>
      <c r="E867" s="262">
        <v>0</v>
      </c>
      <c r="F867" s="263">
        <f>F869</f>
        <v>981</v>
      </c>
      <c r="G867" s="263"/>
      <c r="H867" s="262">
        <f>H868+H869</f>
        <v>0</v>
      </c>
      <c r="I867" s="264">
        <v>0</v>
      </c>
      <c r="J867" s="285">
        <v>0</v>
      </c>
    </row>
    <row r="868" spans="1:10" ht="12.75" customHeight="1">
      <c r="A868" s="21"/>
      <c r="B868" s="27"/>
      <c r="C868" s="22"/>
      <c r="D868" s="156" t="s">
        <v>136</v>
      </c>
      <c r="E868" s="168">
        <v>0</v>
      </c>
      <c r="F868" s="266">
        <v>0</v>
      </c>
      <c r="G868" s="266">
        <v>0</v>
      </c>
      <c r="H868" s="168">
        <v>0</v>
      </c>
      <c r="I868" s="267">
        <v>0</v>
      </c>
      <c r="J868" s="287">
        <v>0</v>
      </c>
    </row>
    <row r="869" spans="1:10" ht="12.75" customHeight="1">
      <c r="A869" s="21"/>
      <c r="B869" s="27"/>
      <c r="C869" s="22"/>
      <c r="D869" s="156" t="s">
        <v>132</v>
      </c>
      <c r="E869" s="168">
        <v>0</v>
      </c>
      <c r="F869" s="266">
        <f>F871</f>
        <v>981</v>
      </c>
      <c r="G869" s="266"/>
      <c r="H869" s="168">
        <f>SUM(H870:H871)</f>
        <v>0</v>
      </c>
      <c r="I869" s="267">
        <v>0</v>
      </c>
      <c r="J869" s="287">
        <v>0</v>
      </c>
    </row>
    <row r="870" spans="1:10" ht="12.75" customHeight="1">
      <c r="A870" s="21"/>
      <c r="B870" s="27"/>
      <c r="C870" s="22"/>
      <c r="D870" s="288" t="s">
        <v>134</v>
      </c>
      <c r="E870" s="289">
        <v>0</v>
      </c>
      <c r="F870" s="290">
        <v>0</v>
      </c>
      <c r="G870" s="290"/>
      <c r="H870" s="289">
        <v>0</v>
      </c>
      <c r="I870" s="313">
        <v>0</v>
      </c>
      <c r="J870" s="292">
        <v>0</v>
      </c>
    </row>
    <row r="871" spans="1:10" ht="12.75" customHeight="1">
      <c r="A871" s="21"/>
      <c r="B871" s="27"/>
      <c r="C871" s="22"/>
      <c r="D871" s="288" t="s">
        <v>137</v>
      </c>
      <c r="E871" s="289">
        <v>0</v>
      </c>
      <c r="F871" s="290">
        <v>981</v>
      </c>
      <c r="G871" s="290"/>
      <c r="H871" s="289">
        <v>0</v>
      </c>
      <c r="I871" s="313">
        <v>0</v>
      </c>
      <c r="J871" s="292">
        <v>0</v>
      </c>
    </row>
    <row r="872" spans="1:10" ht="12.75" customHeight="1">
      <c r="A872" s="21"/>
      <c r="B872" s="69">
        <v>85495</v>
      </c>
      <c r="C872" s="57"/>
      <c r="D872" s="58" t="s">
        <v>20</v>
      </c>
      <c r="E872" s="134">
        <f>E885+E891+E897+E903+E909</f>
        <v>14394</v>
      </c>
      <c r="F872" s="59">
        <f>F874</f>
        <v>127141</v>
      </c>
      <c r="G872" s="59">
        <f>G874</f>
        <v>20388</v>
      </c>
      <c r="H872" s="134">
        <f>H874</f>
        <v>14780</v>
      </c>
      <c r="I872" s="122">
        <f>H872/G872*100</f>
        <v>72.49362370021582</v>
      </c>
      <c r="J872" s="50">
        <f>H872/E872*100</f>
        <v>102.68167291927193</v>
      </c>
    </row>
    <row r="873" spans="1:10" ht="12.75" customHeight="1">
      <c r="A873" s="21"/>
      <c r="B873" s="67"/>
      <c r="C873" s="57"/>
      <c r="D873" s="102" t="s">
        <v>136</v>
      </c>
      <c r="E873" s="112">
        <v>0</v>
      </c>
      <c r="F873" s="251">
        <v>0</v>
      </c>
      <c r="G873" s="251">
        <v>0</v>
      </c>
      <c r="H873" s="112">
        <v>0</v>
      </c>
      <c r="I873" s="122">
        <v>0</v>
      </c>
      <c r="J873" s="50">
        <v>0</v>
      </c>
    </row>
    <row r="874" spans="1:10" ht="12.75" customHeight="1">
      <c r="A874" s="21"/>
      <c r="B874" s="67"/>
      <c r="C874" s="57"/>
      <c r="D874" s="102" t="s">
        <v>132</v>
      </c>
      <c r="E874" s="112">
        <f>E876</f>
        <v>14394</v>
      </c>
      <c r="F874" s="251">
        <f>F876</f>
        <v>127141</v>
      </c>
      <c r="G874" s="251">
        <f>SUM(G875:G877)</f>
        <v>20388</v>
      </c>
      <c r="H874" s="112">
        <f>SUM(H875:H877)</f>
        <v>14780</v>
      </c>
      <c r="I874" s="122">
        <f>H874/G874*100</f>
        <v>72.49362370021582</v>
      </c>
      <c r="J874" s="50">
        <f>H874/E874*100</f>
        <v>102.68167291927193</v>
      </c>
    </row>
    <row r="875" spans="1:10" ht="12.75" customHeight="1">
      <c r="A875" s="21"/>
      <c r="B875" s="67"/>
      <c r="C875" s="57"/>
      <c r="D875" s="195" t="s">
        <v>134</v>
      </c>
      <c r="E875" s="135">
        <v>0</v>
      </c>
      <c r="F875" s="105">
        <v>0</v>
      </c>
      <c r="G875" s="105">
        <v>0</v>
      </c>
      <c r="H875" s="135">
        <v>0</v>
      </c>
      <c r="I875" s="133">
        <v>0</v>
      </c>
      <c r="J875" s="142">
        <v>0</v>
      </c>
    </row>
    <row r="876" spans="1:10" ht="12.75" customHeight="1">
      <c r="A876" s="21"/>
      <c r="B876" s="67"/>
      <c r="C876" s="57"/>
      <c r="D876" s="195" t="s">
        <v>137</v>
      </c>
      <c r="E876" s="135">
        <f>E889+E895+E901+E907+E913</f>
        <v>14394</v>
      </c>
      <c r="F876" s="105">
        <f>F889+F895+F901+F907+F913</f>
        <v>127141</v>
      </c>
      <c r="G876" s="105">
        <f>G889+G895+G901+G907+G913</f>
        <v>20388</v>
      </c>
      <c r="H876" s="135">
        <f>H889+H895+H901+H907+H913</f>
        <v>14780</v>
      </c>
      <c r="I876" s="133">
        <f>H876/G876*100</f>
        <v>72.49362370021582</v>
      </c>
      <c r="J876" s="142">
        <f>H876/E876*100</f>
        <v>102.68167291927193</v>
      </c>
    </row>
    <row r="877" spans="1:10" ht="12.75" customHeight="1">
      <c r="A877" s="9"/>
      <c r="B877" s="172"/>
      <c r="C877" s="57"/>
      <c r="D877" s="195" t="s">
        <v>135</v>
      </c>
      <c r="E877" s="135">
        <v>0</v>
      </c>
      <c r="F877" s="105">
        <v>0</v>
      </c>
      <c r="G877" s="105">
        <v>0</v>
      </c>
      <c r="H877" s="135">
        <v>0</v>
      </c>
      <c r="I877" s="133">
        <v>0</v>
      </c>
      <c r="J877" s="142">
        <v>0</v>
      </c>
    </row>
    <row r="878" spans="1:10" ht="12.75" customHeight="1">
      <c r="A878" s="80"/>
      <c r="B878" s="115"/>
      <c r="C878" s="115"/>
      <c r="D878" s="232"/>
      <c r="E878" s="164"/>
      <c r="F878" s="165"/>
      <c r="G878" s="165"/>
      <c r="H878" s="164"/>
      <c r="I878" s="372"/>
      <c r="J878" s="166"/>
    </row>
    <row r="879" spans="1:10" ht="12.75" customHeight="1">
      <c r="A879" s="80"/>
      <c r="B879" s="115"/>
      <c r="C879" s="115"/>
      <c r="D879" s="232"/>
      <c r="E879" s="164"/>
      <c r="F879" s="165"/>
      <c r="G879" s="165"/>
      <c r="H879" s="164"/>
      <c r="I879" s="372"/>
      <c r="J879" s="166"/>
    </row>
    <row r="880" spans="1:10" ht="12.75" customHeight="1">
      <c r="A880" s="80"/>
      <c r="B880" s="115"/>
      <c r="C880" s="115"/>
      <c r="D880" s="232"/>
      <c r="E880" s="164"/>
      <c r="F880" s="82" t="s">
        <v>184</v>
      </c>
      <c r="G880" s="165"/>
      <c r="H880" s="164"/>
      <c r="I880" s="372"/>
      <c r="J880" s="166"/>
    </row>
    <row r="881" spans="1:10" ht="12.75" customHeight="1">
      <c r="A881" s="84"/>
      <c r="B881" s="85"/>
      <c r="C881" s="84"/>
      <c r="D881" s="86"/>
      <c r="E881" s="89" t="s">
        <v>1</v>
      </c>
      <c r="F881" s="87" t="s">
        <v>62</v>
      </c>
      <c r="G881" s="88" t="s">
        <v>63</v>
      </c>
      <c r="H881" s="89" t="s">
        <v>1</v>
      </c>
      <c r="I881" s="43" t="s">
        <v>64</v>
      </c>
      <c r="J881" s="44"/>
    </row>
    <row r="882" spans="1:10" ht="12.75" customHeight="1">
      <c r="A882" s="90" t="s">
        <v>59</v>
      </c>
      <c r="B882" s="91" t="s">
        <v>60</v>
      </c>
      <c r="C882" s="90" t="s">
        <v>2</v>
      </c>
      <c r="D882" s="92" t="s">
        <v>61</v>
      </c>
      <c r="E882" s="95" t="s">
        <v>150</v>
      </c>
      <c r="F882" s="93" t="s">
        <v>65</v>
      </c>
      <c r="G882" s="94" t="s">
        <v>66</v>
      </c>
      <c r="H882" s="95" t="s">
        <v>155</v>
      </c>
      <c r="I882" s="45"/>
      <c r="J882" s="46"/>
    </row>
    <row r="883" spans="1:10" ht="12.75" customHeight="1">
      <c r="A883" s="96"/>
      <c r="B883" s="97"/>
      <c r="C883" s="96"/>
      <c r="D883" s="98"/>
      <c r="E883" s="101"/>
      <c r="F883" s="99" t="s">
        <v>154</v>
      </c>
      <c r="G883" s="100" t="s">
        <v>67</v>
      </c>
      <c r="H883" s="101"/>
      <c r="I883" s="49" t="s">
        <v>68</v>
      </c>
      <c r="J883" s="47" t="s">
        <v>69</v>
      </c>
    </row>
    <row r="884" spans="1:10" ht="12.75" customHeight="1">
      <c r="A884" s="373">
        <v>1</v>
      </c>
      <c r="B884" s="373">
        <v>2</v>
      </c>
      <c r="C884" s="374">
        <v>3</v>
      </c>
      <c r="D884" s="374">
        <v>4</v>
      </c>
      <c r="E884" s="375">
        <v>5</v>
      </c>
      <c r="F884" s="375">
        <v>6</v>
      </c>
      <c r="G884" s="375">
        <v>7</v>
      </c>
      <c r="H884" s="376">
        <v>8</v>
      </c>
      <c r="I884" s="377">
        <v>9</v>
      </c>
      <c r="J884" s="378">
        <v>10</v>
      </c>
    </row>
    <row r="885" spans="1:10" ht="12.75" customHeight="1">
      <c r="A885" s="4"/>
      <c r="B885" s="449"/>
      <c r="C885" s="35"/>
      <c r="D885" s="261" t="s">
        <v>90</v>
      </c>
      <c r="E885" s="262">
        <f>E886+E887</f>
        <v>2660</v>
      </c>
      <c r="F885" s="263">
        <f>F887</f>
        <v>2660</v>
      </c>
      <c r="G885" s="263">
        <f>G886+G887</f>
        <v>2660</v>
      </c>
      <c r="H885" s="262">
        <f>H886+H887</f>
        <v>2660</v>
      </c>
      <c r="I885" s="264">
        <f>H885/G885*100</f>
        <v>100</v>
      </c>
      <c r="J885" s="285">
        <f>H885/E885*100</f>
        <v>100</v>
      </c>
    </row>
    <row r="886" spans="1:10" ht="12.75" customHeight="1">
      <c r="A886" s="20"/>
      <c r="B886" s="36"/>
      <c r="C886" s="35"/>
      <c r="D886" s="156" t="s">
        <v>136</v>
      </c>
      <c r="E886" s="168">
        <v>0</v>
      </c>
      <c r="F886" s="266">
        <v>0</v>
      </c>
      <c r="G886" s="266">
        <v>0</v>
      </c>
      <c r="H886" s="168">
        <v>0</v>
      </c>
      <c r="I886" s="267">
        <v>0</v>
      </c>
      <c r="J886" s="287">
        <v>0</v>
      </c>
    </row>
    <row r="887" spans="1:10" ht="12.75" customHeight="1">
      <c r="A887" s="20"/>
      <c r="B887" s="36"/>
      <c r="C887" s="35"/>
      <c r="D887" s="156" t="s">
        <v>132</v>
      </c>
      <c r="E887" s="168">
        <f>SUM(E888:E890)</f>
        <v>2660</v>
      </c>
      <c r="F887" s="266">
        <f>F889</f>
        <v>2660</v>
      </c>
      <c r="G887" s="266">
        <f>SUM(G888:G890)</f>
        <v>2660</v>
      </c>
      <c r="H887" s="168">
        <f>SUM(H888:H890)</f>
        <v>2660</v>
      </c>
      <c r="I887" s="267">
        <f>H887/G887*100</f>
        <v>100</v>
      </c>
      <c r="J887" s="334">
        <f>H887/E887*100</f>
        <v>100</v>
      </c>
    </row>
    <row r="888" spans="1:10" ht="12.75" customHeight="1">
      <c r="A888" s="20"/>
      <c r="B888" s="36"/>
      <c r="C888" s="35"/>
      <c r="D888" s="288" t="s">
        <v>134</v>
      </c>
      <c r="E888" s="289">
        <v>0</v>
      </c>
      <c r="F888" s="290">
        <v>0</v>
      </c>
      <c r="G888" s="290">
        <v>0</v>
      </c>
      <c r="H888" s="289">
        <v>0</v>
      </c>
      <c r="I888" s="313">
        <v>0</v>
      </c>
      <c r="J888" s="292">
        <v>0</v>
      </c>
    </row>
    <row r="889" spans="1:10" ht="12.75" customHeight="1">
      <c r="A889" s="20"/>
      <c r="B889" s="36"/>
      <c r="C889" s="35"/>
      <c r="D889" s="288" t="s">
        <v>137</v>
      </c>
      <c r="E889" s="289">
        <v>2660</v>
      </c>
      <c r="F889" s="290">
        <v>2660</v>
      </c>
      <c r="G889" s="290">
        <v>2660</v>
      </c>
      <c r="H889" s="289">
        <v>2660</v>
      </c>
      <c r="I889" s="313">
        <f>H889/G889*100</f>
        <v>100</v>
      </c>
      <c r="J889" s="292">
        <f>H889/E889*100</f>
        <v>100</v>
      </c>
    </row>
    <row r="890" spans="1:10" ht="12.75" customHeight="1">
      <c r="A890" s="20"/>
      <c r="B890" s="36"/>
      <c r="C890" s="35"/>
      <c r="D890" s="288" t="s">
        <v>135</v>
      </c>
      <c r="E890" s="289">
        <v>0</v>
      </c>
      <c r="F890" s="290">
        <v>0</v>
      </c>
      <c r="G890" s="290">
        <v>0</v>
      </c>
      <c r="H890" s="289">
        <v>0</v>
      </c>
      <c r="I890" s="313">
        <v>0</v>
      </c>
      <c r="J890" s="292">
        <v>0</v>
      </c>
    </row>
    <row r="891" spans="1:10" ht="12.75" customHeight="1">
      <c r="A891" s="20"/>
      <c r="B891" s="21"/>
      <c r="C891" s="22"/>
      <c r="D891" s="261" t="s">
        <v>72</v>
      </c>
      <c r="E891" s="262">
        <f>E893</f>
        <v>861</v>
      </c>
      <c r="F891" s="263">
        <f>F893</f>
        <v>862</v>
      </c>
      <c r="G891" s="263">
        <f>G893</f>
        <v>862</v>
      </c>
      <c r="H891" s="262">
        <f>H893</f>
        <v>862</v>
      </c>
      <c r="I891" s="264">
        <f>H891/G891*100</f>
        <v>100</v>
      </c>
      <c r="J891" s="285">
        <f>H891/E891*100</f>
        <v>100.11614401858304</v>
      </c>
    </row>
    <row r="892" spans="1:10" ht="12.75" customHeight="1">
      <c r="A892" s="20"/>
      <c r="B892" s="21"/>
      <c r="C892" s="22"/>
      <c r="D892" s="156" t="s">
        <v>136</v>
      </c>
      <c r="E892" s="168">
        <v>0</v>
      </c>
      <c r="F892" s="266">
        <v>0</v>
      </c>
      <c r="G892" s="266">
        <v>0</v>
      </c>
      <c r="H892" s="168">
        <v>0</v>
      </c>
      <c r="I892" s="267">
        <v>0</v>
      </c>
      <c r="J892" s="287">
        <v>0</v>
      </c>
    </row>
    <row r="893" spans="1:10" ht="12.75" customHeight="1">
      <c r="A893" s="20"/>
      <c r="B893" s="21"/>
      <c r="C893" s="22"/>
      <c r="D893" s="156" t="s">
        <v>132</v>
      </c>
      <c r="E893" s="168">
        <f>SUM(E894:E896)</f>
        <v>861</v>
      </c>
      <c r="F893" s="266">
        <f>F895</f>
        <v>862</v>
      </c>
      <c r="G893" s="266">
        <f>SUM(G894:G896)</f>
        <v>862</v>
      </c>
      <c r="H893" s="168">
        <f>SUM(H894:H896)</f>
        <v>862</v>
      </c>
      <c r="I893" s="267">
        <f>H893/G893*100</f>
        <v>100</v>
      </c>
      <c r="J893" s="287">
        <f>H893/E893*100</f>
        <v>100.11614401858304</v>
      </c>
    </row>
    <row r="894" spans="1:10" ht="12.75" customHeight="1">
      <c r="A894" s="20"/>
      <c r="B894" s="21"/>
      <c r="C894" s="22"/>
      <c r="D894" s="256" t="s">
        <v>134</v>
      </c>
      <c r="E894" s="242">
        <v>0</v>
      </c>
      <c r="F894" s="268">
        <v>0</v>
      </c>
      <c r="G894" s="268">
        <v>0</v>
      </c>
      <c r="H894" s="242">
        <v>0</v>
      </c>
      <c r="I894" s="269">
        <v>0</v>
      </c>
      <c r="J894" s="299">
        <v>0</v>
      </c>
    </row>
    <row r="895" spans="1:10" ht="12.75" customHeight="1">
      <c r="A895" s="20"/>
      <c r="B895" s="21"/>
      <c r="C895" s="22"/>
      <c r="D895" s="256" t="s">
        <v>137</v>
      </c>
      <c r="E895" s="242">
        <v>861</v>
      </c>
      <c r="F895" s="268">
        <v>862</v>
      </c>
      <c r="G895" s="268">
        <v>862</v>
      </c>
      <c r="H895" s="242">
        <v>862</v>
      </c>
      <c r="I895" s="269">
        <f>H895/G895*100</f>
        <v>100</v>
      </c>
      <c r="J895" s="299">
        <f>H895/E895*100</f>
        <v>100.11614401858304</v>
      </c>
    </row>
    <row r="896" spans="1:10" ht="12.75" customHeight="1">
      <c r="A896" s="20"/>
      <c r="B896" s="21"/>
      <c r="C896" s="22"/>
      <c r="D896" s="256" t="s">
        <v>135</v>
      </c>
      <c r="E896" s="242">
        <v>0</v>
      </c>
      <c r="F896" s="268">
        <v>0</v>
      </c>
      <c r="G896" s="268">
        <v>0</v>
      </c>
      <c r="H896" s="242">
        <v>0</v>
      </c>
      <c r="I896" s="269">
        <v>0</v>
      </c>
      <c r="J896" s="299">
        <v>0</v>
      </c>
    </row>
    <row r="897" spans="1:10" ht="12.75" customHeight="1">
      <c r="A897" s="34"/>
      <c r="B897" s="36"/>
      <c r="C897" s="35"/>
      <c r="D897" s="38" t="s">
        <v>169</v>
      </c>
      <c r="E897" s="262">
        <f>E899</f>
        <v>9686</v>
      </c>
      <c r="F897" s="263">
        <f>F899</f>
        <v>9686</v>
      </c>
      <c r="G897" s="263">
        <f>G899</f>
        <v>9686</v>
      </c>
      <c r="H897" s="262">
        <f>H899</f>
        <v>9686</v>
      </c>
      <c r="I897" s="264">
        <f>H897/G897*100</f>
        <v>100</v>
      </c>
      <c r="J897" s="285">
        <f>H897/E897*100</f>
        <v>100</v>
      </c>
    </row>
    <row r="898" spans="1:10" ht="12.75" customHeight="1">
      <c r="A898" s="34"/>
      <c r="B898" s="36"/>
      <c r="C898" s="35"/>
      <c r="D898" s="156" t="s">
        <v>136</v>
      </c>
      <c r="E898" s="168">
        <v>0</v>
      </c>
      <c r="F898" s="266">
        <v>0</v>
      </c>
      <c r="G898" s="266">
        <v>0</v>
      </c>
      <c r="H898" s="168">
        <v>0</v>
      </c>
      <c r="I898" s="267">
        <v>0</v>
      </c>
      <c r="J898" s="287">
        <v>0</v>
      </c>
    </row>
    <row r="899" spans="1:10" ht="12.75" customHeight="1">
      <c r="A899" s="34"/>
      <c r="B899" s="36"/>
      <c r="C899" s="35"/>
      <c r="D899" s="156" t="s">
        <v>132</v>
      </c>
      <c r="E899" s="168">
        <v>9686</v>
      </c>
      <c r="F899" s="266">
        <f>F901</f>
        <v>9686</v>
      </c>
      <c r="G899" s="266">
        <f>G901</f>
        <v>9686</v>
      </c>
      <c r="H899" s="168">
        <f>H901</f>
        <v>9686</v>
      </c>
      <c r="I899" s="267">
        <f>H899/G899*100</f>
        <v>100</v>
      </c>
      <c r="J899" s="287">
        <f>H899/E899*100</f>
        <v>100</v>
      </c>
    </row>
    <row r="900" spans="1:10" ht="12.75" customHeight="1">
      <c r="A900" s="34"/>
      <c r="B900" s="36"/>
      <c r="C900" s="35"/>
      <c r="D900" s="288" t="s">
        <v>134</v>
      </c>
      <c r="E900" s="289">
        <v>0</v>
      </c>
      <c r="F900" s="290">
        <v>0</v>
      </c>
      <c r="G900" s="290">
        <v>0</v>
      </c>
      <c r="H900" s="289">
        <v>0</v>
      </c>
      <c r="I900" s="313">
        <v>0</v>
      </c>
      <c r="J900" s="292">
        <v>0</v>
      </c>
    </row>
    <row r="901" spans="1:12" ht="12.75" customHeight="1">
      <c r="A901" s="34"/>
      <c r="B901" s="36"/>
      <c r="C901" s="35"/>
      <c r="D901" s="288" t="s">
        <v>137</v>
      </c>
      <c r="E901" s="289">
        <v>9686</v>
      </c>
      <c r="F901" s="290">
        <v>9686</v>
      </c>
      <c r="G901" s="290">
        <v>9686</v>
      </c>
      <c r="H901" s="289">
        <v>9686</v>
      </c>
      <c r="I901" s="313">
        <f>H901/G901*100</f>
        <v>100</v>
      </c>
      <c r="J901" s="292">
        <f>H901/E901*100</f>
        <v>100</v>
      </c>
      <c r="L901" s="1" t="s">
        <v>168</v>
      </c>
    </row>
    <row r="902" spans="1:10" ht="12.75" customHeight="1">
      <c r="A902" s="34"/>
      <c r="B902" s="36"/>
      <c r="C902" s="35"/>
      <c r="D902" s="288" t="s">
        <v>135</v>
      </c>
      <c r="E902" s="289">
        <v>0</v>
      </c>
      <c r="F902" s="290">
        <v>0</v>
      </c>
      <c r="G902" s="290">
        <v>0</v>
      </c>
      <c r="H902" s="289">
        <v>0</v>
      </c>
      <c r="I902" s="313">
        <v>0</v>
      </c>
      <c r="J902" s="292">
        <v>0</v>
      </c>
    </row>
    <row r="903" spans="1:10" ht="12.75" customHeight="1">
      <c r="A903" s="20"/>
      <c r="B903" s="21"/>
      <c r="C903" s="22"/>
      <c r="D903" s="261" t="s">
        <v>89</v>
      </c>
      <c r="E903" s="262">
        <v>1187</v>
      </c>
      <c r="F903" s="263">
        <v>1189</v>
      </c>
      <c r="G903" s="263">
        <f>G905</f>
        <v>1572</v>
      </c>
      <c r="H903" s="262">
        <f>H905</f>
        <v>1572</v>
      </c>
      <c r="I903" s="264">
        <f>H903/G903*100</f>
        <v>100</v>
      </c>
      <c r="J903" s="285">
        <f>H903/E903*100</f>
        <v>132.4347093513058</v>
      </c>
    </row>
    <row r="904" spans="1:10" ht="12.75" customHeight="1">
      <c r="A904" s="20"/>
      <c r="B904" s="21"/>
      <c r="C904" s="22"/>
      <c r="D904" s="156" t="s">
        <v>136</v>
      </c>
      <c r="E904" s="168">
        <v>0</v>
      </c>
      <c r="F904" s="266">
        <v>0</v>
      </c>
      <c r="G904" s="266">
        <v>0</v>
      </c>
      <c r="H904" s="168">
        <v>0</v>
      </c>
      <c r="I904" s="267">
        <v>0</v>
      </c>
      <c r="J904" s="287">
        <v>0</v>
      </c>
    </row>
    <row r="905" spans="1:10" ht="12.75" customHeight="1">
      <c r="A905" s="20"/>
      <c r="B905" s="21"/>
      <c r="C905" s="22"/>
      <c r="D905" s="156" t="s">
        <v>132</v>
      </c>
      <c r="E905" s="168">
        <v>1187</v>
      </c>
      <c r="F905" s="266">
        <v>1189</v>
      </c>
      <c r="G905" s="266">
        <f>G907</f>
        <v>1572</v>
      </c>
      <c r="H905" s="168">
        <f>H907</f>
        <v>1572</v>
      </c>
      <c r="I905" s="267">
        <v>100</v>
      </c>
      <c r="J905" s="287">
        <v>108.6</v>
      </c>
    </row>
    <row r="906" spans="1:10" ht="12.75" customHeight="1">
      <c r="A906" s="20"/>
      <c r="B906" s="21"/>
      <c r="C906" s="22"/>
      <c r="D906" s="288" t="s">
        <v>134</v>
      </c>
      <c r="E906" s="289">
        <v>0</v>
      </c>
      <c r="F906" s="290">
        <v>0</v>
      </c>
      <c r="G906" s="290">
        <v>0</v>
      </c>
      <c r="H906" s="289">
        <v>0</v>
      </c>
      <c r="I906" s="313">
        <v>0</v>
      </c>
      <c r="J906" s="292">
        <v>0</v>
      </c>
    </row>
    <row r="907" spans="1:10" ht="12.75" customHeight="1">
      <c r="A907" s="20"/>
      <c r="B907" s="21"/>
      <c r="C907" s="22"/>
      <c r="D907" s="288" t="s">
        <v>137</v>
      </c>
      <c r="E907" s="289">
        <v>1187</v>
      </c>
      <c r="F907" s="290">
        <v>1189</v>
      </c>
      <c r="G907" s="290">
        <v>1572</v>
      </c>
      <c r="H907" s="289">
        <v>1572</v>
      </c>
      <c r="I907" s="313">
        <f>H907/G907*100</f>
        <v>100</v>
      </c>
      <c r="J907" s="292">
        <f>H907/E907*100</f>
        <v>132.4347093513058</v>
      </c>
    </row>
    <row r="908" spans="1:10" ht="12.75" customHeight="1">
      <c r="A908" s="20"/>
      <c r="B908" s="21"/>
      <c r="C908" s="22"/>
      <c r="D908" s="329" t="s">
        <v>135</v>
      </c>
      <c r="E908" s="289">
        <v>0</v>
      </c>
      <c r="F908" s="290">
        <v>0</v>
      </c>
      <c r="G908" s="290">
        <v>0</v>
      </c>
      <c r="H908" s="289">
        <v>0</v>
      </c>
      <c r="I908" s="332">
        <v>0</v>
      </c>
      <c r="J908" s="292">
        <v>0</v>
      </c>
    </row>
    <row r="909" spans="1:10" ht="12.75" customHeight="1">
      <c r="A909" s="20"/>
      <c r="B909" s="21"/>
      <c r="C909" s="22"/>
      <c r="D909" s="261" t="s">
        <v>76</v>
      </c>
      <c r="E909" s="262">
        <v>0</v>
      </c>
      <c r="F909" s="263">
        <f>F911</f>
        <v>112744</v>
      </c>
      <c r="G909" s="263">
        <f>G911</f>
        <v>5608</v>
      </c>
      <c r="H909" s="262">
        <v>0</v>
      </c>
      <c r="I909" s="264">
        <v>0</v>
      </c>
      <c r="J909" s="285">
        <v>0</v>
      </c>
    </row>
    <row r="910" spans="1:10" ht="12.75" customHeight="1">
      <c r="A910" s="20"/>
      <c r="B910" s="21"/>
      <c r="C910" s="22"/>
      <c r="D910" s="156" t="s">
        <v>136</v>
      </c>
      <c r="E910" s="168">
        <v>0</v>
      </c>
      <c r="F910" s="266">
        <v>0</v>
      </c>
      <c r="G910" s="266">
        <v>0</v>
      </c>
      <c r="H910" s="168">
        <v>0</v>
      </c>
      <c r="I910" s="267">
        <v>0</v>
      </c>
      <c r="J910" s="287">
        <v>0</v>
      </c>
    </row>
    <row r="911" spans="1:10" ht="12.75" customHeight="1">
      <c r="A911" s="20"/>
      <c r="B911" s="21"/>
      <c r="C911" s="22"/>
      <c r="D911" s="156" t="s">
        <v>132</v>
      </c>
      <c r="E911" s="168">
        <v>0</v>
      </c>
      <c r="F911" s="266">
        <f>F913</f>
        <v>112744</v>
      </c>
      <c r="G911" s="266">
        <f>G913</f>
        <v>5608</v>
      </c>
      <c r="H911" s="168">
        <v>0</v>
      </c>
      <c r="I911" s="267">
        <v>0</v>
      </c>
      <c r="J911" s="287">
        <v>0</v>
      </c>
    </row>
    <row r="912" spans="1:10" ht="12.75" customHeight="1">
      <c r="A912" s="20"/>
      <c r="B912" s="21"/>
      <c r="C912" s="22"/>
      <c r="D912" s="288" t="s">
        <v>134</v>
      </c>
      <c r="E912" s="289">
        <v>0</v>
      </c>
      <c r="F912" s="290">
        <v>0</v>
      </c>
      <c r="G912" s="290">
        <v>0</v>
      </c>
      <c r="H912" s="289">
        <v>0</v>
      </c>
      <c r="I912" s="313">
        <v>0</v>
      </c>
      <c r="J912" s="292">
        <v>0</v>
      </c>
    </row>
    <row r="913" spans="1:10" ht="12.75" customHeight="1">
      <c r="A913" s="20"/>
      <c r="B913" s="21"/>
      <c r="C913" s="22"/>
      <c r="D913" s="288" t="s">
        <v>137</v>
      </c>
      <c r="E913" s="289">
        <v>0</v>
      </c>
      <c r="F913" s="290">
        <v>112744</v>
      </c>
      <c r="G913" s="290">
        <v>5608</v>
      </c>
      <c r="H913" s="289">
        <v>0</v>
      </c>
      <c r="I913" s="313">
        <v>0</v>
      </c>
      <c r="J913" s="292">
        <v>0</v>
      </c>
    </row>
    <row r="914" spans="1:10" ht="12.75" customHeight="1">
      <c r="A914" s="8"/>
      <c r="B914" s="9"/>
      <c r="C914" s="22"/>
      <c r="D914" s="288" t="s">
        <v>135</v>
      </c>
      <c r="E914" s="297">
        <v>0</v>
      </c>
      <c r="F914" s="290">
        <v>0</v>
      </c>
      <c r="G914" s="290">
        <v>0</v>
      </c>
      <c r="H914" s="289">
        <v>0</v>
      </c>
      <c r="I914" s="313">
        <v>0</v>
      </c>
      <c r="J914" s="292">
        <v>0</v>
      </c>
    </row>
    <row r="915" spans="1:10" ht="12.75" customHeight="1">
      <c r="A915" s="186">
        <v>900</v>
      </c>
      <c r="B915" s="183"/>
      <c r="C915" s="179"/>
      <c r="D915" s="244" t="s">
        <v>118</v>
      </c>
      <c r="E915" s="207"/>
      <c r="F915" s="206"/>
      <c r="G915" s="205"/>
      <c r="H915" s="204"/>
      <c r="I915" s="245"/>
      <c r="J915" s="208"/>
    </row>
    <row r="916" spans="1:10" ht="12.75" customHeight="1">
      <c r="A916" s="186"/>
      <c r="B916" s="183"/>
      <c r="C916" s="203"/>
      <c r="D916" s="209" t="s">
        <v>119</v>
      </c>
      <c r="E916" s="210">
        <f>E917+E918</f>
        <v>1705418.09</v>
      </c>
      <c r="F916" s="246">
        <f>F917+F918</f>
        <v>2001995</v>
      </c>
      <c r="G916" s="211">
        <f>G917+G918</f>
        <v>1532932</v>
      </c>
      <c r="H916" s="212">
        <f>H917+H918</f>
        <v>1045250.85</v>
      </c>
      <c r="I916" s="247">
        <f>H916/G916*100</f>
        <v>68.18638073965447</v>
      </c>
      <c r="J916" s="398">
        <f>H916/E916*100</f>
        <v>61.29000601840689</v>
      </c>
    </row>
    <row r="917" spans="1:10" ht="12.75" customHeight="1">
      <c r="A917" s="186"/>
      <c r="B917" s="183"/>
      <c r="C917" s="180"/>
      <c r="D917" s="381" t="s">
        <v>114</v>
      </c>
      <c r="E917" s="210">
        <f>E926+E958</f>
        <v>1666737.76</v>
      </c>
      <c r="F917" s="246">
        <f>F926+F958</f>
        <v>1871995</v>
      </c>
      <c r="G917" s="211">
        <f>G926+G958</f>
        <v>1402932</v>
      </c>
      <c r="H917" s="212">
        <f>H926+H958</f>
        <v>1023488.69</v>
      </c>
      <c r="I917" s="247">
        <f aca="true" t="shared" si="65" ref="I917:I922">H917/G917*100</f>
        <v>72.95354942363565</v>
      </c>
      <c r="J917" s="214">
        <v>0</v>
      </c>
    </row>
    <row r="918" spans="1:10" ht="12.75" customHeight="1">
      <c r="A918" s="186"/>
      <c r="B918" s="183"/>
      <c r="C918" s="180"/>
      <c r="D918" s="381" t="s">
        <v>133</v>
      </c>
      <c r="E918" s="383">
        <f>SUM(E919:E922)</f>
        <v>38680.33</v>
      </c>
      <c r="F918" s="246">
        <f>SUM(F919:F922)</f>
        <v>130000</v>
      </c>
      <c r="G918" s="211">
        <f>SUM(G919:G922)</f>
        <v>130000</v>
      </c>
      <c r="H918" s="212">
        <f>SUM(H919:H922)</f>
        <v>21762.16</v>
      </c>
      <c r="I918" s="247">
        <f t="shared" si="65"/>
        <v>16.740123076923076</v>
      </c>
      <c r="J918" s="214">
        <f>H918/E918*100</f>
        <v>56.261567571941605</v>
      </c>
    </row>
    <row r="919" spans="1:10" ht="12.75" customHeight="1">
      <c r="A919" s="186"/>
      <c r="B919" s="183"/>
      <c r="C919" s="180"/>
      <c r="D919" s="382" t="s">
        <v>134</v>
      </c>
      <c r="E919" s="384">
        <v>0</v>
      </c>
      <c r="F919" s="343">
        <v>0</v>
      </c>
      <c r="G919" s="235">
        <v>0</v>
      </c>
      <c r="H919" s="236">
        <v>0</v>
      </c>
      <c r="I919" s="344">
        <v>0</v>
      </c>
      <c r="J919" s="238">
        <v>0</v>
      </c>
    </row>
    <row r="920" spans="1:10" ht="12.75" customHeight="1">
      <c r="A920" s="186"/>
      <c r="B920" s="183"/>
      <c r="C920" s="180"/>
      <c r="D920" s="382" t="s">
        <v>137</v>
      </c>
      <c r="E920" s="384">
        <f>E929</f>
        <v>35680.33</v>
      </c>
      <c r="F920" s="343">
        <f>F934+F960</f>
        <v>110000</v>
      </c>
      <c r="G920" s="235">
        <f>G929+G960</f>
        <v>110000</v>
      </c>
      <c r="H920" s="236">
        <f>H929</f>
        <v>21762.16</v>
      </c>
      <c r="I920" s="344">
        <f t="shared" si="65"/>
        <v>19.78378181818182</v>
      </c>
      <c r="J920" s="238">
        <f>H920/E920*100</f>
        <v>60.99203678889741</v>
      </c>
    </row>
    <row r="921" spans="1:10" ht="12.75" customHeight="1">
      <c r="A921" s="186"/>
      <c r="B921" s="183"/>
      <c r="C921" s="180"/>
      <c r="D921" s="382" t="s">
        <v>135</v>
      </c>
      <c r="E921" s="384">
        <v>0</v>
      </c>
      <c r="F921" s="343">
        <f>F935+F961</f>
        <v>0</v>
      </c>
      <c r="G921" s="235">
        <v>0</v>
      </c>
      <c r="H921" s="236">
        <f>H935+H961</f>
        <v>0</v>
      </c>
      <c r="I921" s="344">
        <v>0</v>
      </c>
      <c r="J921" s="238">
        <v>0</v>
      </c>
    </row>
    <row r="922" spans="1:10" ht="12.75" customHeight="1">
      <c r="A922" s="187"/>
      <c r="B922" s="183"/>
      <c r="C922" s="180"/>
      <c r="D922" s="382" t="s">
        <v>138</v>
      </c>
      <c r="E922" s="384">
        <f>E936</f>
        <v>3000</v>
      </c>
      <c r="F922" s="343">
        <f>F936+F962</f>
        <v>20000</v>
      </c>
      <c r="G922" s="235">
        <f>G936</f>
        <v>20000</v>
      </c>
      <c r="H922" s="236">
        <f>H936+H962</f>
        <v>0</v>
      </c>
      <c r="I922" s="344">
        <f t="shared" si="65"/>
        <v>0</v>
      </c>
      <c r="J922" s="238">
        <f>H922/E922*100</f>
        <v>0</v>
      </c>
    </row>
    <row r="923" spans="1:10" ht="12.75" customHeight="1">
      <c r="A923" s="4"/>
      <c r="B923" s="69">
        <v>90019</v>
      </c>
      <c r="C923" s="57"/>
      <c r="D923" s="58" t="s">
        <v>149</v>
      </c>
      <c r="E923" s="134"/>
      <c r="F923" s="59"/>
      <c r="G923" s="59"/>
      <c r="H923" s="134"/>
      <c r="I923" s="122"/>
      <c r="J923" s="50"/>
    </row>
    <row r="924" spans="1:10" ht="12.75" customHeight="1">
      <c r="A924" s="20"/>
      <c r="B924" s="67"/>
      <c r="C924" s="57"/>
      <c r="D924" s="58" t="s">
        <v>120</v>
      </c>
      <c r="E924" s="134"/>
      <c r="F924" s="59"/>
      <c r="G924" s="59"/>
      <c r="H924" s="134"/>
      <c r="I924" s="122"/>
      <c r="J924" s="50"/>
    </row>
    <row r="925" spans="1:10" ht="12.75" customHeight="1">
      <c r="A925" s="20"/>
      <c r="B925" s="21"/>
      <c r="C925" s="22"/>
      <c r="D925" s="58" t="s">
        <v>121</v>
      </c>
      <c r="E925" s="134">
        <f>E926+E927</f>
        <v>107080.63</v>
      </c>
      <c r="F925" s="59">
        <f>F926+F927</f>
        <v>130000</v>
      </c>
      <c r="G925" s="59">
        <f>G926+G927</f>
        <v>130000</v>
      </c>
      <c r="H925" s="134">
        <f>H926+H927</f>
        <v>21762.16</v>
      </c>
      <c r="I925" s="122">
        <f>H925/G925*100</f>
        <v>16.740123076923076</v>
      </c>
      <c r="J925" s="50">
        <f>H925/E925*100</f>
        <v>20.323152749474858</v>
      </c>
    </row>
    <row r="926" spans="1:10" ht="12.75" customHeight="1">
      <c r="A926" s="20"/>
      <c r="B926" s="21"/>
      <c r="C926" s="22"/>
      <c r="D926" s="102" t="s">
        <v>136</v>
      </c>
      <c r="E926" s="112">
        <f>E951</f>
        <v>68400.3</v>
      </c>
      <c r="F926" s="251">
        <v>0</v>
      </c>
      <c r="G926" s="251">
        <f>G951</f>
        <v>0</v>
      </c>
      <c r="H926" s="112">
        <f>H951</f>
        <v>0</v>
      </c>
      <c r="I926" s="122">
        <v>0</v>
      </c>
      <c r="J926" s="50">
        <v>0</v>
      </c>
    </row>
    <row r="927" spans="1:10" ht="12.75" customHeight="1">
      <c r="A927" s="20"/>
      <c r="B927" s="21"/>
      <c r="C927" s="22"/>
      <c r="D927" s="102" t="s">
        <v>132</v>
      </c>
      <c r="E927" s="112">
        <f>SUM(E928:E931)</f>
        <v>38680.33</v>
      </c>
      <c r="F927" s="251">
        <f>SUM(F928:F931)</f>
        <v>130000</v>
      </c>
      <c r="G927" s="251">
        <f>SUM(G928:G931)</f>
        <v>130000</v>
      </c>
      <c r="H927" s="112">
        <f>SUM(H928:H931)</f>
        <v>21762.16</v>
      </c>
      <c r="I927" s="122">
        <f>H927/G927*100</f>
        <v>16.740123076923076</v>
      </c>
      <c r="J927" s="50">
        <f>H927/E927*100</f>
        <v>56.261567571941605</v>
      </c>
    </row>
    <row r="928" spans="1:10" ht="12.75" customHeight="1">
      <c r="A928" s="20"/>
      <c r="B928" s="21"/>
      <c r="C928" s="22"/>
      <c r="D928" s="195" t="s">
        <v>134</v>
      </c>
      <c r="E928" s="106">
        <v>0</v>
      </c>
      <c r="F928" s="13">
        <v>0</v>
      </c>
      <c r="G928" s="13">
        <v>0</v>
      </c>
      <c r="H928" s="106">
        <v>0</v>
      </c>
      <c r="I928" s="123">
        <v>0</v>
      </c>
      <c r="J928" s="25">
        <v>0</v>
      </c>
    </row>
    <row r="929" spans="1:10" ht="12.75" customHeight="1">
      <c r="A929" s="20"/>
      <c r="B929" s="21"/>
      <c r="C929" s="22"/>
      <c r="D929" s="195" t="s">
        <v>137</v>
      </c>
      <c r="E929" s="106">
        <f>E934+E939</f>
        <v>35680.33</v>
      </c>
      <c r="F929" s="13">
        <f>F934</f>
        <v>110000</v>
      </c>
      <c r="G929" s="13">
        <f>G934+G939</f>
        <v>110000</v>
      </c>
      <c r="H929" s="106">
        <f>H934+H939</f>
        <v>21762.16</v>
      </c>
      <c r="I929" s="123">
        <f>H929/G929*100</f>
        <v>19.78378181818182</v>
      </c>
      <c r="J929" s="25">
        <f>H929/E929*100</f>
        <v>60.99203678889741</v>
      </c>
    </row>
    <row r="930" spans="1:10" ht="12.75" customHeight="1">
      <c r="A930" s="20"/>
      <c r="B930" s="21"/>
      <c r="C930" s="22"/>
      <c r="D930" s="195" t="s">
        <v>135</v>
      </c>
      <c r="E930" s="106">
        <v>0</v>
      </c>
      <c r="F930" s="13">
        <v>0</v>
      </c>
      <c r="G930" s="13">
        <v>0</v>
      </c>
      <c r="H930" s="106">
        <v>0</v>
      </c>
      <c r="I930" s="123">
        <v>0</v>
      </c>
      <c r="J930" s="25">
        <v>0</v>
      </c>
    </row>
    <row r="931" spans="1:10" ht="12.75" customHeight="1">
      <c r="A931" s="20"/>
      <c r="B931" s="21"/>
      <c r="C931" s="22"/>
      <c r="D931" s="358" t="s">
        <v>138</v>
      </c>
      <c r="E931" s="106">
        <f>E936</f>
        <v>3000</v>
      </c>
      <c r="F931" s="13">
        <f>F936</f>
        <v>20000</v>
      </c>
      <c r="G931" s="13">
        <f>G936</f>
        <v>20000</v>
      </c>
      <c r="H931" s="106">
        <f>H936</f>
        <v>0</v>
      </c>
      <c r="I931" s="123">
        <f aca="true" t="shared" si="66" ref="I931:I936">H931/G931*100</f>
        <v>0</v>
      </c>
      <c r="J931" s="25">
        <v>0</v>
      </c>
    </row>
    <row r="932" spans="1:10" ht="12.75" customHeight="1">
      <c r="A932" s="20"/>
      <c r="B932" s="21"/>
      <c r="C932" s="22"/>
      <c r="D932" s="71" t="s">
        <v>76</v>
      </c>
      <c r="E932" s="121">
        <v>27448.33</v>
      </c>
      <c r="F932" s="39">
        <v>130000</v>
      </c>
      <c r="G932" s="39">
        <f>G934+G936</f>
        <v>130000</v>
      </c>
      <c r="H932" s="121">
        <f>H934</f>
        <v>21762.16</v>
      </c>
      <c r="I932" s="125">
        <f t="shared" si="66"/>
        <v>16.740123076923076</v>
      </c>
      <c r="J932" s="51">
        <v>0</v>
      </c>
    </row>
    <row r="933" spans="1:10" ht="12.75" customHeight="1">
      <c r="A933" s="20"/>
      <c r="B933" s="21"/>
      <c r="C933" s="22"/>
      <c r="D933" s="288" t="s">
        <v>134</v>
      </c>
      <c r="E933" s="289">
        <v>0</v>
      </c>
      <c r="F933" s="290">
        <v>0</v>
      </c>
      <c r="G933" s="290">
        <v>0</v>
      </c>
      <c r="H933" s="289">
        <v>0</v>
      </c>
      <c r="I933" s="123">
        <v>0</v>
      </c>
      <c r="J933" s="25">
        <v>0</v>
      </c>
    </row>
    <row r="934" spans="1:10" ht="12.75" customHeight="1">
      <c r="A934" s="20"/>
      <c r="B934" s="21"/>
      <c r="C934" s="22"/>
      <c r="D934" s="288" t="s">
        <v>137</v>
      </c>
      <c r="E934" s="289">
        <v>24448.33</v>
      </c>
      <c r="F934" s="290">
        <v>110000</v>
      </c>
      <c r="G934" s="290">
        <v>110000</v>
      </c>
      <c r="H934" s="289">
        <v>21762.16</v>
      </c>
      <c r="I934" s="123">
        <f t="shared" si="66"/>
        <v>19.78378181818182</v>
      </c>
      <c r="J934" s="25">
        <f>H934/E934*100</f>
        <v>89.01286918165779</v>
      </c>
    </row>
    <row r="935" spans="1:10" ht="12.75" customHeight="1">
      <c r="A935" s="20"/>
      <c r="B935" s="21"/>
      <c r="C935" s="22"/>
      <c r="D935" s="288" t="s">
        <v>135</v>
      </c>
      <c r="E935" s="289">
        <v>0</v>
      </c>
      <c r="F935" s="290">
        <v>0</v>
      </c>
      <c r="G935" s="290">
        <v>0</v>
      </c>
      <c r="H935" s="289">
        <v>0</v>
      </c>
      <c r="I935" s="123">
        <v>0</v>
      </c>
      <c r="J935" s="25">
        <v>0</v>
      </c>
    </row>
    <row r="936" spans="1:10" ht="12.75" customHeight="1">
      <c r="A936" s="20"/>
      <c r="B936" s="21"/>
      <c r="C936" s="22"/>
      <c r="D936" s="316" t="s">
        <v>138</v>
      </c>
      <c r="E936" s="289">
        <v>3000</v>
      </c>
      <c r="F936" s="290">
        <v>20000</v>
      </c>
      <c r="G936" s="290">
        <v>20000</v>
      </c>
      <c r="H936" s="289">
        <v>0</v>
      </c>
      <c r="I936" s="123">
        <f t="shared" si="66"/>
        <v>0</v>
      </c>
      <c r="J936" s="292">
        <v>0</v>
      </c>
    </row>
    <row r="937" spans="1:10" ht="12.75" customHeight="1">
      <c r="A937" s="20"/>
      <c r="B937" s="21"/>
      <c r="C937" s="22"/>
      <c r="D937" s="385" t="s">
        <v>151</v>
      </c>
      <c r="E937" s="140">
        <v>11232</v>
      </c>
      <c r="F937" s="139">
        <v>0</v>
      </c>
      <c r="G937" s="139">
        <v>0</v>
      </c>
      <c r="H937" s="140">
        <v>0</v>
      </c>
      <c r="I937" s="386">
        <v>0</v>
      </c>
      <c r="J937" s="141">
        <v>0</v>
      </c>
    </row>
    <row r="938" spans="1:10" ht="12.75" customHeight="1">
      <c r="A938" s="20"/>
      <c r="B938" s="21"/>
      <c r="C938" s="22"/>
      <c r="D938" s="288" t="s">
        <v>134</v>
      </c>
      <c r="E938" s="289">
        <v>0</v>
      </c>
      <c r="F938" s="290">
        <v>0</v>
      </c>
      <c r="G938" s="290">
        <v>0</v>
      </c>
      <c r="H938" s="289">
        <v>0</v>
      </c>
      <c r="I938" s="313">
        <v>0</v>
      </c>
      <c r="J938" s="292">
        <v>0</v>
      </c>
    </row>
    <row r="939" spans="1:10" ht="12.75" customHeight="1">
      <c r="A939" s="20"/>
      <c r="B939" s="21"/>
      <c r="C939" s="22"/>
      <c r="D939" s="288" t="s">
        <v>137</v>
      </c>
      <c r="E939" s="289">
        <v>11232</v>
      </c>
      <c r="F939" s="290">
        <v>0</v>
      </c>
      <c r="G939" s="290">
        <v>0</v>
      </c>
      <c r="H939" s="289">
        <v>0</v>
      </c>
      <c r="I939" s="313">
        <v>0</v>
      </c>
      <c r="J939" s="292">
        <v>0</v>
      </c>
    </row>
    <row r="940" spans="1:10" ht="12.75" customHeight="1">
      <c r="A940" s="20"/>
      <c r="B940" s="21"/>
      <c r="C940" s="22"/>
      <c r="D940" s="288" t="s">
        <v>135</v>
      </c>
      <c r="E940" s="289">
        <v>0</v>
      </c>
      <c r="F940" s="290">
        <v>0</v>
      </c>
      <c r="G940" s="290">
        <v>0</v>
      </c>
      <c r="H940" s="289">
        <v>0</v>
      </c>
      <c r="I940" s="313">
        <v>0</v>
      </c>
      <c r="J940" s="292">
        <v>0</v>
      </c>
    </row>
    <row r="941" spans="1:10" ht="12.75" customHeight="1">
      <c r="A941" s="8"/>
      <c r="B941" s="9"/>
      <c r="C941" s="22"/>
      <c r="D941" s="288" t="s">
        <v>138</v>
      </c>
      <c r="E941" s="289">
        <v>0</v>
      </c>
      <c r="F941" s="290">
        <v>0</v>
      </c>
      <c r="G941" s="290">
        <v>0</v>
      </c>
      <c r="H941" s="289">
        <v>0</v>
      </c>
      <c r="I941" s="313">
        <v>0</v>
      </c>
      <c r="J941" s="292">
        <v>0</v>
      </c>
    </row>
    <row r="942" spans="1:10" ht="12.75" customHeight="1">
      <c r="A942" s="80"/>
      <c r="B942" s="80"/>
      <c r="C942" s="80"/>
      <c r="D942" s="327"/>
      <c r="E942" s="339"/>
      <c r="F942" s="340"/>
      <c r="G942" s="340"/>
      <c r="H942" s="339"/>
      <c r="I942" s="341"/>
      <c r="J942" s="342"/>
    </row>
    <row r="943" spans="1:10" ht="12.75" customHeight="1">
      <c r="A943" s="80"/>
      <c r="B943" s="80"/>
      <c r="C943" s="80"/>
      <c r="D943" s="327"/>
      <c r="E943" s="339"/>
      <c r="F943" s="82" t="s">
        <v>185</v>
      </c>
      <c r="G943" s="340"/>
      <c r="H943" s="339"/>
      <c r="I943" s="341"/>
      <c r="J943" s="342"/>
    </row>
    <row r="944" spans="1:10" ht="12.75" customHeight="1">
      <c r="A944" s="80"/>
      <c r="B944" s="80"/>
      <c r="C944" s="80"/>
      <c r="D944" s="327"/>
      <c r="E944" s="339"/>
      <c r="F944" s="340"/>
      <c r="G944" s="340"/>
      <c r="H944" s="339"/>
      <c r="I944" s="341"/>
      <c r="J944" s="342"/>
    </row>
    <row r="945" spans="1:10" ht="12.75" customHeight="1">
      <c r="A945" s="80"/>
      <c r="B945" s="80"/>
      <c r="C945" s="80"/>
      <c r="D945" s="327"/>
      <c r="E945" s="339"/>
      <c r="F945" s="340"/>
      <c r="G945" s="340"/>
      <c r="H945" s="339"/>
      <c r="I945" s="341"/>
      <c r="J945" s="342"/>
    </row>
    <row r="946" spans="1:10" ht="12.75" customHeight="1">
      <c r="A946" s="84"/>
      <c r="B946" s="85"/>
      <c r="C946" s="84"/>
      <c r="D946" s="86"/>
      <c r="E946" s="89" t="s">
        <v>1</v>
      </c>
      <c r="F946" s="87" t="s">
        <v>62</v>
      </c>
      <c r="G946" s="88" t="s">
        <v>63</v>
      </c>
      <c r="H946" s="89" t="s">
        <v>1</v>
      </c>
      <c r="I946" s="43" t="s">
        <v>64</v>
      </c>
      <c r="J946" s="44"/>
    </row>
    <row r="947" spans="1:10" ht="12.75" customHeight="1">
      <c r="A947" s="90" t="s">
        <v>59</v>
      </c>
      <c r="B947" s="91" t="s">
        <v>60</v>
      </c>
      <c r="C947" s="90" t="s">
        <v>2</v>
      </c>
      <c r="D947" s="92" t="s">
        <v>61</v>
      </c>
      <c r="E947" s="95" t="s">
        <v>150</v>
      </c>
      <c r="F947" s="93" t="s">
        <v>65</v>
      </c>
      <c r="G947" s="94" t="s">
        <v>66</v>
      </c>
      <c r="H947" s="95" t="s">
        <v>155</v>
      </c>
      <c r="I947" s="45"/>
      <c r="J947" s="46"/>
    </row>
    <row r="948" spans="1:10" ht="12.75" customHeight="1">
      <c r="A948" s="96"/>
      <c r="B948" s="97"/>
      <c r="C948" s="96"/>
      <c r="D948" s="98"/>
      <c r="E948" s="101"/>
      <c r="F948" s="99" t="s">
        <v>154</v>
      </c>
      <c r="G948" s="100" t="s">
        <v>67</v>
      </c>
      <c r="H948" s="101"/>
      <c r="I948" s="49" t="s">
        <v>68</v>
      </c>
      <c r="J948" s="47" t="s">
        <v>69</v>
      </c>
    </row>
    <row r="949" spans="1:10" ht="12.75" customHeight="1">
      <c r="A949" s="374">
        <v>1</v>
      </c>
      <c r="B949" s="374">
        <v>2</v>
      </c>
      <c r="C949" s="374">
        <v>3</v>
      </c>
      <c r="D949" s="374">
        <v>4</v>
      </c>
      <c r="E949" s="375">
        <v>5</v>
      </c>
      <c r="F949" s="375">
        <v>6</v>
      </c>
      <c r="G949" s="375">
        <v>7</v>
      </c>
      <c r="H949" s="376">
        <v>8</v>
      </c>
      <c r="I949" s="377">
        <v>9</v>
      </c>
      <c r="J949" s="378">
        <v>10</v>
      </c>
    </row>
    <row r="950" spans="1:10" ht="12.75" customHeight="1">
      <c r="A950" s="20"/>
      <c r="B950" s="21"/>
      <c r="C950" s="22"/>
      <c r="D950" s="385" t="s">
        <v>152</v>
      </c>
      <c r="E950" s="140">
        <v>68400.3</v>
      </c>
      <c r="F950" s="139">
        <v>0</v>
      </c>
      <c r="G950" s="139">
        <v>0</v>
      </c>
      <c r="H950" s="140">
        <v>0</v>
      </c>
      <c r="I950" s="386">
        <v>0</v>
      </c>
      <c r="J950" s="141">
        <v>0</v>
      </c>
    </row>
    <row r="951" spans="1:10" ht="12.75" customHeight="1">
      <c r="A951" s="20"/>
      <c r="B951" s="21"/>
      <c r="C951" s="22"/>
      <c r="D951" s="156" t="s">
        <v>136</v>
      </c>
      <c r="E951" s="168">
        <v>68400.3</v>
      </c>
      <c r="F951" s="266">
        <v>0</v>
      </c>
      <c r="G951" s="266">
        <v>0</v>
      </c>
      <c r="H951" s="168">
        <v>0</v>
      </c>
      <c r="I951" s="267">
        <v>0</v>
      </c>
      <c r="J951" s="287">
        <v>0</v>
      </c>
    </row>
    <row r="952" spans="1:10" ht="12.75" customHeight="1">
      <c r="A952" s="20"/>
      <c r="B952" s="21"/>
      <c r="C952" s="22"/>
      <c r="D952" s="58" t="s">
        <v>132</v>
      </c>
      <c r="E952" s="311">
        <v>0</v>
      </c>
      <c r="F952" s="312">
        <v>0</v>
      </c>
      <c r="G952" s="312">
        <v>0</v>
      </c>
      <c r="H952" s="311">
        <v>0</v>
      </c>
      <c r="I952" s="326">
        <v>0</v>
      </c>
      <c r="J952" s="302">
        <v>0</v>
      </c>
    </row>
    <row r="953" spans="1:10" ht="12.75" customHeight="1">
      <c r="A953" s="20"/>
      <c r="B953" s="21"/>
      <c r="C953" s="22"/>
      <c r="D953" s="288" t="s">
        <v>134</v>
      </c>
      <c r="E953" s="289">
        <v>0</v>
      </c>
      <c r="F953" s="290">
        <v>0</v>
      </c>
      <c r="G953" s="290">
        <v>0</v>
      </c>
      <c r="H953" s="289">
        <v>0</v>
      </c>
      <c r="I953" s="313">
        <v>0</v>
      </c>
      <c r="J953" s="292">
        <v>0</v>
      </c>
    </row>
    <row r="954" spans="1:10" ht="12.75" customHeight="1">
      <c r="A954" s="20"/>
      <c r="B954" s="21"/>
      <c r="C954" s="22"/>
      <c r="D954" s="288" t="s">
        <v>137</v>
      </c>
      <c r="E954" s="289">
        <v>0</v>
      </c>
      <c r="F954" s="290">
        <v>0</v>
      </c>
      <c r="G954" s="290">
        <v>0</v>
      </c>
      <c r="H954" s="289">
        <v>0</v>
      </c>
      <c r="I954" s="313">
        <v>0</v>
      </c>
      <c r="J954" s="292">
        <v>0</v>
      </c>
    </row>
    <row r="955" spans="1:10" ht="12.75" customHeight="1">
      <c r="A955" s="20"/>
      <c r="B955" s="21"/>
      <c r="C955" s="22"/>
      <c r="D955" s="288" t="s">
        <v>135</v>
      </c>
      <c r="E955" s="289">
        <v>0</v>
      </c>
      <c r="F955" s="290">
        <v>0</v>
      </c>
      <c r="G955" s="290">
        <v>0</v>
      </c>
      <c r="H955" s="289">
        <v>0</v>
      </c>
      <c r="I955" s="313">
        <v>0</v>
      </c>
      <c r="J955" s="292">
        <v>0</v>
      </c>
    </row>
    <row r="956" spans="1:10" ht="12.75" customHeight="1">
      <c r="A956" s="20"/>
      <c r="B956" s="9"/>
      <c r="C956" s="22"/>
      <c r="D956" s="316" t="s">
        <v>138</v>
      </c>
      <c r="E956" s="289">
        <v>0</v>
      </c>
      <c r="F956" s="290">
        <v>0</v>
      </c>
      <c r="G956" s="290">
        <v>0</v>
      </c>
      <c r="H956" s="289">
        <v>0</v>
      </c>
      <c r="I956" s="313">
        <v>0</v>
      </c>
      <c r="J956" s="292">
        <v>0</v>
      </c>
    </row>
    <row r="957" spans="1:10" ht="12.75" customHeight="1">
      <c r="A957" s="20"/>
      <c r="B957" s="67">
        <v>90095</v>
      </c>
      <c r="C957" s="57"/>
      <c r="D957" s="58" t="s">
        <v>105</v>
      </c>
      <c r="E957" s="112">
        <f>E958+E959</f>
        <v>1598337.46</v>
      </c>
      <c r="F957" s="59">
        <f>F958+F959</f>
        <v>1871995</v>
      </c>
      <c r="G957" s="59">
        <f>G958+G959</f>
        <v>1402932</v>
      </c>
      <c r="H957" s="134">
        <f>H958+H959</f>
        <v>1023488.69</v>
      </c>
      <c r="I957" s="122">
        <f>H957/G957*100</f>
        <v>72.95354942363565</v>
      </c>
      <c r="J957" s="50">
        <v>0</v>
      </c>
    </row>
    <row r="958" spans="1:10" ht="12.75" customHeight="1">
      <c r="A958" s="20"/>
      <c r="B958" s="67"/>
      <c r="C958" s="57"/>
      <c r="D958" s="102" t="s">
        <v>136</v>
      </c>
      <c r="E958" s="112">
        <v>1598337.46</v>
      </c>
      <c r="F958" s="251">
        <v>1871995</v>
      </c>
      <c r="G958" s="251">
        <v>1402932</v>
      </c>
      <c r="H958" s="112">
        <v>1023488.69</v>
      </c>
      <c r="I958" s="122">
        <f>H958/G958*100</f>
        <v>72.95354942363565</v>
      </c>
      <c r="J958" s="50">
        <v>0</v>
      </c>
    </row>
    <row r="959" spans="1:10" ht="12.75" customHeight="1">
      <c r="A959" s="20"/>
      <c r="B959" s="67"/>
      <c r="C959" s="57"/>
      <c r="D959" s="102" t="s">
        <v>132</v>
      </c>
      <c r="E959" s="112">
        <v>0</v>
      </c>
      <c r="F959" s="251">
        <f>SUM(F960:F962)</f>
        <v>0</v>
      </c>
      <c r="G959" s="251">
        <f>SUM(G960:G962)</f>
        <v>0</v>
      </c>
      <c r="H959" s="112">
        <f>SUM(H960:H962)</f>
        <v>0</v>
      </c>
      <c r="I959" s="122">
        <v>0</v>
      </c>
      <c r="J959" s="50">
        <v>0</v>
      </c>
    </row>
    <row r="960" spans="1:10" ht="12.75" customHeight="1">
      <c r="A960" s="20"/>
      <c r="B960" s="67"/>
      <c r="C960" s="57"/>
      <c r="D960" s="195" t="s">
        <v>137</v>
      </c>
      <c r="E960" s="135">
        <v>0</v>
      </c>
      <c r="F960" s="105">
        <v>0</v>
      </c>
      <c r="G960" s="105">
        <v>0</v>
      </c>
      <c r="H960" s="135">
        <v>0</v>
      </c>
      <c r="I960" s="133">
        <v>0</v>
      </c>
      <c r="J960" s="142">
        <v>0</v>
      </c>
    </row>
    <row r="961" spans="1:10" ht="12.75" customHeight="1">
      <c r="A961" s="20"/>
      <c r="B961" s="67"/>
      <c r="C961" s="57"/>
      <c r="D961" s="195" t="s">
        <v>135</v>
      </c>
      <c r="E961" s="135">
        <v>0</v>
      </c>
      <c r="F961" s="105">
        <v>0</v>
      </c>
      <c r="G961" s="105">
        <v>0</v>
      </c>
      <c r="H961" s="135">
        <v>0</v>
      </c>
      <c r="I961" s="133">
        <v>0</v>
      </c>
      <c r="J961" s="142">
        <v>0</v>
      </c>
    </row>
    <row r="962" spans="1:10" ht="12.75" customHeight="1">
      <c r="A962" s="8"/>
      <c r="B962" s="172"/>
      <c r="C962" s="57"/>
      <c r="D962" s="195" t="s">
        <v>138</v>
      </c>
      <c r="E962" s="135">
        <v>0</v>
      </c>
      <c r="F962" s="105">
        <v>0</v>
      </c>
      <c r="G962" s="105">
        <v>0</v>
      </c>
      <c r="H962" s="135">
        <v>0</v>
      </c>
      <c r="I962" s="133">
        <v>0</v>
      </c>
      <c r="J962" s="142">
        <v>0</v>
      </c>
    </row>
    <row r="963" spans="1:10" ht="12.75" customHeight="1">
      <c r="A963" s="185">
        <v>921</v>
      </c>
      <c r="B963" s="173"/>
      <c r="C963" s="180"/>
      <c r="D963" s="174" t="s">
        <v>73</v>
      </c>
      <c r="E963" s="175">
        <v>75695</v>
      </c>
      <c r="F963" s="176">
        <f>F964+F965</f>
        <v>42000</v>
      </c>
      <c r="G963" s="176">
        <f>G965</f>
        <v>42000</v>
      </c>
      <c r="H963" s="175">
        <f>H965</f>
        <v>40538</v>
      </c>
      <c r="I963" s="199">
        <f>H963/G963*100</f>
        <v>96.51904761904761</v>
      </c>
      <c r="J963" s="200">
        <f>H963/E963*100</f>
        <v>53.55439593103903</v>
      </c>
    </row>
    <row r="964" spans="1:10" ht="12.75" customHeight="1">
      <c r="A964" s="186"/>
      <c r="B964" s="183"/>
      <c r="C964" s="180"/>
      <c r="D964" s="180" t="s">
        <v>114</v>
      </c>
      <c r="E964" s="175">
        <v>0</v>
      </c>
      <c r="F964" s="176">
        <v>0</v>
      </c>
      <c r="G964" s="176">
        <v>0</v>
      </c>
      <c r="H964" s="175">
        <v>0</v>
      </c>
      <c r="I964" s="199">
        <v>0</v>
      </c>
      <c r="J964" s="200">
        <v>0</v>
      </c>
    </row>
    <row r="965" spans="1:10" ht="12.75" customHeight="1">
      <c r="A965" s="186"/>
      <c r="B965" s="183"/>
      <c r="C965" s="180"/>
      <c r="D965" s="180" t="s">
        <v>133</v>
      </c>
      <c r="E965" s="175">
        <v>75695</v>
      </c>
      <c r="F965" s="176">
        <f>F966+F967+F968</f>
        <v>42000</v>
      </c>
      <c r="G965" s="176">
        <f>G968</f>
        <v>42000</v>
      </c>
      <c r="H965" s="175">
        <f>H968</f>
        <v>40538</v>
      </c>
      <c r="I965" s="199">
        <f>H965/G965*100</f>
        <v>96.51904761904761</v>
      </c>
      <c r="J965" s="200">
        <f>H965/E965*100</f>
        <v>53.55439593103903</v>
      </c>
    </row>
    <row r="966" spans="1:10" ht="12.75" customHeight="1">
      <c r="A966" s="186"/>
      <c r="B966" s="183"/>
      <c r="C966" s="180"/>
      <c r="D966" s="223" t="s">
        <v>137</v>
      </c>
      <c r="E966" s="189">
        <v>0</v>
      </c>
      <c r="F966" s="190">
        <v>0</v>
      </c>
      <c r="G966" s="190">
        <v>0</v>
      </c>
      <c r="H966" s="189">
        <v>0</v>
      </c>
      <c r="I966" s="325">
        <v>0</v>
      </c>
      <c r="J966" s="239">
        <v>0</v>
      </c>
    </row>
    <row r="967" spans="1:10" ht="12.75" customHeight="1">
      <c r="A967" s="186"/>
      <c r="B967" s="183"/>
      <c r="C967" s="180"/>
      <c r="D967" s="223" t="s">
        <v>135</v>
      </c>
      <c r="E967" s="189">
        <v>0</v>
      </c>
      <c r="F967" s="190">
        <v>0</v>
      </c>
      <c r="G967" s="190">
        <v>0</v>
      </c>
      <c r="H967" s="189">
        <v>0</v>
      </c>
      <c r="I967" s="325">
        <v>0</v>
      </c>
      <c r="J967" s="239">
        <v>0</v>
      </c>
    </row>
    <row r="968" spans="1:10" ht="12.75" customHeight="1">
      <c r="A968" s="187"/>
      <c r="B968" s="184"/>
      <c r="C968" s="180"/>
      <c r="D968" s="223" t="s">
        <v>138</v>
      </c>
      <c r="E968" s="189">
        <f>E973+E980</f>
        <v>75695</v>
      </c>
      <c r="F968" s="190">
        <f>F973+F980</f>
        <v>42000</v>
      </c>
      <c r="G968" s="190">
        <f>G973+G980</f>
        <v>42000</v>
      </c>
      <c r="H968" s="189">
        <f>H973+H980</f>
        <v>40538</v>
      </c>
      <c r="I968" s="325">
        <f>H968/G968*100</f>
        <v>96.51904761904761</v>
      </c>
      <c r="J968" s="239">
        <f>H968/E968*100</f>
        <v>53.55439593103903</v>
      </c>
    </row>
    <row r="969" spans="1:10" ht="12.75" customHeight="1">
      <c r="A969" s="28"/>
      <c r="B969" s="74">
        <v>92116</v>
      </c>
      <c r="C969" s="62"/>
      <c r="D969" s="63" t="s">
        <v>74</v>
      </c>
      <c r="E969" s="138">
        <v>16800</v>
      </c>
      <c r="F969" s="64">
        <f>F971</f>
        <v>17000</v>
      </c>
      <c r="G969" s="64">
        <f>G971</f>
        <v>17000</v>
      </c>
      <c r="H969" s="138">
        <f>H971</f>
        <v>17000</v>
      </c>
      <c r="I969" s="122">
        <f>H969/G969*100</f>
        <v>100</v>
      </c>
      <c r="J969" s="65">
        <f>H969/E969*100</f>
        <v>101.19047619047619</v>
      </c>
    </row>
    <row r="970" spans="1:10" ht="12.75" customHeight="1">
      <c r="A970" s="83"/>
      <c r="B970" s="76"/>
      <c r="C970" s="62"/>
      <c r="D970" s="102" t="s">
        <v>136</v>
      </c>
      <c r="E970" s="169">
        <v>0</v>
      </c>
      <c r="F970" s="407">
        <v>0</v>
      </c>
      <c r="G970" s="407">
        <v>0</v>
      </c>
      <c r="H970" s="169">
        <v>0</v>
      </c>
      <c r="I970" s="122">
        <v>0</v>
      </c>
      <c r="J970" s="65">
        <v>0</v>
      </c>
    </row>
    <row r="971" spans="1:10" ht="12.75" customHeight="1">
      <c r="A971" s="83"/>
      <c r="B971" s="76"/>
      <c r="C971" s="62"/>
      <c r="D971" s="102" t="s">
        <v>132</v>
      </c>
      <c r="E971" s="169">
        <v>16800</v>
      </c>
      <c r="F971" s="407">
        <v>17000</v>
      </c>
      <c r="G971" s="407">
        <v>17000</v>
      </c>
      <c r="H971" s="169">
        <v>17000</v>
      </c>
      <c r="I971" s="122">
        <f>H971/G971*100</f>
        <v>100</v>
      </c>
      <c r="J971" s="65">
        <f>H971/E971*100</f>
        <v>101.19047619047619</v>
      </c>
    </row>
    <row r="972" spans="1:10" ht="12.75" customHeight="1">
      <c r="A972" s="83"/>
      <c r="B972" s="76"/>
      <c r="C972" s="62"/>
      <c r="D972" s="195" t="s">
        <v>137</v>
      </c>
      <c r="E972" s="216">
        <v>0</v>
      </c>
      <c r="F972" s="217">
        <v>0</v>
      </c>
      <c r="G972" s="217">
        <v>0</v>
      </c>
      <c r="H972" s="216">
        <v>0</v>
      </c>
      <c r="I972" s="133">
        <v>0</v>
      </c>
      <c r="J972" s="161">
        <v>0</v>
      </c>
    </row>
    <row r="973" spans="1:10" ht="12.75" customHeight="1">
      <c r="A973" s="83"/>
      <c r="B973" s="76"/>
      <c r="C973" s="62"/>
      <c r="D973" s="195" t="s">
        <v>138</v>
      </c>
      <c r="E973" s="216">
        <v>16800</v>
      </c>
      <c r="F973" s="217">
        <v>17000</v>
      </c>
      <c r="G973" s="217">
        <v>17000</v>
      </c>
      <c r="H973" s="216">
        <v>17000</v>
      </c>
      <c r="I973" s="133">
        <f>H973/G973*100</f>
        <v>100</v>
      </c>
      <c r="J973" s="161">
        <f>H973/E973*100</f>
        <v>101.19047619047619</v>
      </c>
    </row>
    <row r="974" spans="1:10" ht="12.75" customHeight="1">
      <c r="A974" s="401"/>
      <c r="B974" s="61">
        <v>92120</v>
      </c>
      <c r="C974" s="62"/>
      <c r="D974" s="62" t="s">
        <v>153</v>
      </c>
      <c r="E974" s="138">
        <f>E976</f>
        <v>58895</v>
      </c>
      <c r="F974" s="64">
        <f>F976</f>
        <v>25000</v>
      </c>
      <c r="G974" s="64">
        <f>G976</f>
        <v>25000</v>
      </c>
      <c r="H974" s="138">
        <f>H976</f>
        <v>23538</v>
      </c>
      <c r="I974" s="122">
        <f aca="true" t="shared" si="67" ref="I974:I980">H974/G974*100</f>
        <v>94.152</v>
      </c>
      <c r="J974" s="65">
        <f>H974/E974*100</f>
        <v>39.966041259869264</v>
      </c>
    </row>
    <row r="975" spans="1:10" ht="12.75" customHeight="1">
      <c r="A975" s="401"/>
      <c r="B975" s="75"/>
      <c r="C975" s="62"/>
      <c r="D975" s="102" t="s">
        <v>136</v>
      </c>
      <c r="E975" s="169">
        <v>0</v>
      </c>
      <c r="F975" s="407">
        <v>0</v>
      </c>
      <c r="G975" s="407">
        <v>0</v>
      </c>
      <c r="H975" s="169">
        <v>0</v>
      </c>
      <c r="I975" s="122">
        <v>0</v>
      </c>
      <c r="J975" s="65">
        <v>0</v>
      </c>
    </row>
    <row r="976" spans="1:10" ht="12.75" customHeight="1">
      <c r="A976" s="401"/>
      <c r="B976" s="75"/>
      <c r="C976" s="62"/>
      <c r="D976" s="102" t="s">
        <v>132</v>
      </c>
      <c r="E976" s="169">
        <v>58895</v>
      </c>
      <c r="F976" s="407">
        <f>F980</f>
        <v>25000</v>
      </c>
      <c r="G976" s="407">
        <f>G980</f>
        <v>25000</v>
      </c>
      <c r="H976" s="169">
        <f>H980</f>
        <v>23538</v>
      </c>
      <c r="I976" s="122">
        <f t="shared" si="67"/>
        <v>94.152</v>
      </c>
      <c r="J976" s="65">
        <f>H976/E976*100</f>
        <v>39.966041259869264</v>
      </c>
    </row>
    <row r="977" spans="1:10" ht="12.75" customHeight="1">
      <c r="A977" s="401"/>
      <c r="B977" s="75"/>
      <c r="C977" s="62"/>
      <c r="D977" s="195" t="s">
        <v>134</v>
      </c>
      <c r="E977" s="399">
        <v>0</v>
      </c>
      <c r="F977" s="400">
        <v>0</v>
      </c>
      <c r="G977" s="400">
        <v>0</v>
      </c>
      <c r="H977" s="399">
        <v>0</v>
      </c>
      <c r="I977" s="133">
        <v>0</v>
      </c>
      <c r="J977" s="161">
        <v>0</v>
      </c>
    </row>
    <row r="978" spans="1:10" ht="12.75" customHeight="1">
      <c r="A978" s="401"/>
      <c r="B978" s="75"/>
      <c r="C978" s="62"/>
      <c r="D978" s="195" t="s">
        <v>137</v>
      </c>
      <c r="E978" s="399">
        <v>0</v>
      </c>
      <c r="F978" s="400">
        <v>0</v>
      </c>
      <c r="G978" s="400">
        <v>0</v>
      </c>
      <c r="H978" s="399">
        <v>0</v>
      </c>
      <c r="I978" s="133">
        <v>0</v>
      </c>
      <c r="J978" s="161">
        <v>0</v>
      </c>
    </row>
    <row r="979" spans="1:10" ht="12.75" customHeight="1">
      <c r="A979" s="401"/>
      <c r="B979" s="75"/>
      <c r="C979" s="62"/>
      <c r="D979" s="195" t="s">
        <v>135</v>
      </c>
      <c r="E979" s="399">
        <v>0</v>
      </c>
      <c r="F979" s="400">
        <v>0</v>
      </c>
      <c r="G979" s="400">
        <v>0</v>
      </c>
      <c r="H979" s="399">
        <v>0</v>
      </c>
      <c r="I979" s="133">
        <v>0</v>
      </c>
      <c r="J979" s="161">
        <v>0</v>
      </c>
    </row>
    <row r="980" spans="1:10" ht="12.75" customHeight="1">
      <c r="A980" s="401"/>
      <c r="B980" s="196"/>
      <c r="C980" s="62"/>
      <c r="D980" s="358" t="s">
        <v>138</v>
      </c>
      <c r="E980" s="399">
        <v>58895</v>
      </c>
      <c r="F980" s="400">
        <v>25000</v>
      </c>
      <c r="G980" s="400">
        <v>25000</v>
      </c>
      <c r="H980" s="399">
        <v>23538</v>
      </c>
      <c r="I980" s="133">
        <f t="shared" si="67"/>
        <v>94.152</v>
      </c>
      <c r="J980" s="161">
        <f>H980/E980*100</f>
        <v>39.966041259869264</v>
      </c>
    </row>
    <row r="981" spans="1:10" ht="12.75" customHeight="1">
      <c r="A981" s="397">
        <v>926</v>
      </c>
      <c r="B981" s="345"/>
      <c r="C981" s="346"/>
      <c r="D981" s="346" t="s">
        <v>141</v>
      </c>
      <c r="E981" s="348">
        <f>E982+E983</f>
        <v>132504.07</v>
      </c>
      <c r="F981" s="347">
        <f>F982+F983</f>
        <v>100000</v>
      </c>
      <c r="G981" s="347">
        <f>G982+G983</f>
        <v>600000</v>
      </c>
      <c r="H981" s="348">
        <f>H982+H983</f>
        <v>119368.97</v>
      </c>
      <c r="I981" s="405">
        <f>H981/G981*100</f>
        <v>19.894828333333333</v>
      </c>
      <c r="J981" s="200">
        <f aca="true" t="shared" si="68" ref="J981:J987">H981/E981*100</f>
        <v>90.08702147790629</v>
      </c>
    </row>
    <row r="982" spans="1:10" ht="12.75" customHeight="1">
      <c r="A982" s="186"/>
      <c r="B982" s="183"/>
      <c r="C982" s="180"/>
      <c r="D982" s="180" t="s">
        <v>114</v>
      </c>
      <c r="E982" s="175">
        <f>E989+E1012</f>
        <v>60885</v>
      </c>
      <c r="F982" s="176"/>
      <c r="G982" s="176">
        <f>G989+G1012</f>
        <v>500000</v>
      </c>
      <c r="H982" s="175">
        <f>H989+H1012</f>
        <v>20000</v>
      </c>
      <c r="I982" s="405">
        <f aca="true" t="shared" si="69" ref="I982:I987">H982/G982*100</f>
        <v>4</v>
      </c>
      <c r="J982" s="200">
        <f t="shared" si="68"/>
        <v>32.848813336618214</v>
      </c>
    </row>
    <row r="983" spans="1:10" ht="12.75" customHeight="1">
      <c r="A983" s="186"/>
      <c r="B983" s="183"/>
      <c r="C983" s="180"/>
      <c r="D983" s="180" t="s">
        <v>133</v>
      </c>
      <c r="E983" s="175">
        <f>SUM(E984:E987)</f>
        <v>71619.07</v>
      </c>
      <c r="F983" s="176">
        <f>SUM(F984:F987)</f>
        <v>100000</v>
      </c>
      <c r="G983" s="176">
        <f>SUM(G984:G987)</f>
        <v>100000</v>
      </c>
      <c r="H983" s="175">
        <f>SUM(H984:H987)</f>
        <v>99368.97</v>
      </c>
      <c r="I983" s="405">
        <f t="shared" si="69"/>
        <v>99.36897</v>
      </c>
      <c r="J983" s="200">
        <f t="shared" si="68"/>
        <v>138.74652379596662</v>
      </c>
    </row>
    <row r="984" spans="1:10" ht="12.75" customHeight="1">
      <c r="A984" s="186"/>
      <c r="B984" s="183"/>
      <c r="C984" s="180"/>
      <c r="D984" s="223" t="s">
        <v>134</v>
      </c>
      <c r="E984" s="189">
        <v>1590</v>
      </c>
      <c r="F984" s="190">
        <v>0</v>
      </c>
      <c r="G984" s="190">
        <f>G991+G1014</f>
        <v>1845</v>
      </c>
      <c r="H984" s="189">
        <f>H991+H1014</f>
        <v>1845</v>
      </c>
      <c r="I984" s="406">
        <v>0</v>
      </c>
      <c r="J984" s="200">
        <f t="shared" si="68"/>
        <v>116.03773584905662</v>
      </c>
    </row>
    <row r="985" spans="1:10" ht="12.75" customHeight="1">
      <c r="A985" s="186"/>
      <c r="B985" s="183"/>
      <c r="C985" s="180"/>
      <c r="D985" s="223" t="s">
        <v>137</v>
      </c>
      <c r="E985" s="189">
        <f>E1015</f>
        <v>33131.87</v>
      </c>
      <c r="F985" s="190">
        <f>F992+F1015</f>
        <v>60000</v>
      </c>
      <c r="G985" s="190">
        <f>G992+G1015</f>
        <v>54555</v>
      </c>
      <c r="H985" s="189">
        <f>H992+H1015</f>
        <v>53930.14</v>
      </c>
      <c r="I985" s="406">
        <f t="shared" si="69"/>
        <v>98.85462377417285</v>
      </c>
      <c r="J985" s="200">
        <f t="shared" si="68"/>
        <v>162.7742110541904</v>
      </c>
    </row>
    <row r="986" spans="1:10" ht="12.75" customHeight="1">
      <c r="A986" s="186"/>
      <c r="B986" s="183"/>
      <c r="C986" s="180"/>
      <c r="D986" s="223" t="s">
        <v>135</v>
      </c>
      <c r="E986" s="189">
        <v>0</v>
      </c>
      <c r="F986" s="190">
        <v>0</v>
      </c>
      <c r="G986" s="190">
        <v>0</v>
      </c>
      <c r="H986" s="189">
        <v>0</v>
      </c>
      <c r="I986" s="406">
        <v>0</v>
      </c>
      <c r="J986" s="200">
        <v>0</v>
      </c>
    </row>
    <row r="987" spans="1:10" ht="12.75" customHeight="1">
      <c r="A987" s="187"/>
      <c r="B987" s="184"/>
      <c r="C987" s="180"/>
      <c r="D987" s="223" t="s">
        <v>138</v>
      </c>
      <c r="E987" s="189">
        <f>E1017</f>
        <v>36897.2</v>
      </c>
      <c r="F987" s="190">
        <f>F1017</f>
        <v>40000</v>
      </c>
      <c r="G987" s="190">
        <f>G994+G1017</f>
        <v>43600</v>
      </c>
      <c r="H987" s="189">
        <f>H994+H1017</f>
        <v>43593.83</v>
      </c>
      <c r="I987" s="406">
        <f t="shared" si="69"/>
        <v>99.98584862385322</v>
      </c>
      <c r="J987" s="200">
        <f t="shared" si="68"/>
        <v>118.14942597270255</v>
      </c>
    </row>
    <row r="988" spans="1:10" ht="12.75" customHeight="1">
      <c r="A988" s="61"/>
      <c r="B988" s="61">
        <v>92601</v>
      </c>
      <c r="C988" s="62"/>
      <c r="D988" s="63" t="s">
        <v>107</v>
      </c>
      <c r="E988" s="150">
        <f>E989+E990</f>
        <v>60885</v>
      </c>
      <c r="F988" s="64">
        <v>0</v>
      </c>
      <c r="G988" s="64">
        <f>G989+G990</f>
        <v>500000</v>
      </c>
      <c r="H988" s="150">
        <f>H989+H990</f>
        <v>20000</v>
      </c>
      <c r="I988" s="124">
        <f>H988/G988*100</f>
        <v>4</v>
      </c>
      <c r="J988" s="65">
        <f>H988/E988*100</f>
        <v>32.848813336618214</v>
      </c>
    </row>
    <row r="989" spans="1:10" ht="12.75" customHeight="1">
      <c r="A989" s="148"/>
      <c r="B989" s="148"/>
      <c r="C989" s="144"/>
      <c r="D989" s="102" t="s">
        <v>136</v>
      </c>
      <c r="E989" s="170">
        <v>60885</v>
      </c>
      <c r="F989" s="160">
        <v>0</v>
      </c>
      <c r="G989" s="160">
        <v>500000</v>
      </c>
      <c r="H989" s="170">
        <v>20000</v>
      </c>
      <c r="I989" s="171">
        <f>H989/G989*100</f>
        <v>4</v>
      </c>
      <c r="J989" s="65">
        <f>H989/E989*100</f>
        <v>32.848813336618214</v>
      </c>
    </row>
    <row r="990" spans="1:10" ht="12.75" customHeight="1">
      <c r="A990" s="148"/>
      <c r="B990" s="148"/>
      <c r="C990" s="144"/>
      <c r="D990" s="102" t="s">
        <v>132</v>
      </c>
      <c r="E990" s="170">
        <v>0</v>
      </c>
      <c r="F990" s="160">
        <v>0</v>
      </c>
      <c r="G990" s="160">
        <v>0</v>
      </c>
      <c r="H990" s="170">
        <v>0</v>
      </c>
      <c r="I990" s="171">
        <v>0</v>
      </c>
      <c r="J990" s="65">
        <v>0</v>
      </c>
    </row>
    <row r="991" spans="1:10" ht="12.75" customHeight="1">
      <c r="A991" s="148"/>
      <c r="B991" s="148"/>
      <c r="C991" s="144"/>
      <c r="D991" s="195" t="s">
        <v>134</v>
      </c>
      <c r="E991" s="361">
        <v>0</v>
      </c>
      <c r="F991" s="159">
        <v>0</v>
      </c>
      <c r="G991" s="159">
        <v>0</v>
      </c>
      <c r="H991" s="361">
        <v>0</v>
      </c>
      <c r="I991" s="362">
        <v>0</v>
      </c>
      <c r="J991" s="161">
        <v>0</v>
      </c>
    </row>
    <row r="992" spans="1:10" ht="12.75" customHeight="1">
      <c r="A992" s="148"/>
      <c r="B992" s="148"/>
      <c r="C992" s="144"/>
      <c r="D992" s="195" t="s">
        <v>137</v>
      </c>
      <c r="E992" s="361">
        <v>0</v>
      </c>
      <c r="F992" s="159">
        <v>0</v>
      </c>
      <c r="G992" s="159">
        <v>0</v>
      </c>
      <c r="H992" s="361">
        <v>0</v>
      </c>
      <c r="I992" s="362">
        <v>0</v>
      </c>
      <c r="J992" s="161">
        <v>0</v>
      </c>
    </row>
    <row r="993" spans="1:10" ht="12.75" customHeight="1">
      <c r="A993" s="148"/>
      <c r="B993" s="148"/>
      <c r="C993" s="144"/>
      <c r="D993" s="195" t="s">
        <v>135</v>
      </c>
      <c r="E993" s="361">
        <v>0</v>
      </c>
      <c r="F993" s="159">
        <v>0</v>
      </c>
      <c r="G993" s="159">
        <v>0</v>
      </c>
      <c r="H993" s="361">
        <v>0</v>
      </c>
      <c r="I993" s="362">
        <v>0</v>
      </c>
      <c r="J993" s="161">
        <v>0</v>
      </c>
    </row>
    <row r="994" spans="1:10" ht="12.75" customHeight="1">
      <c r="A994" s="151"/>
      <c r="B994" s="151"/>
      <c r="C994" s="144"/>
      <c r="D994" s="195" t="s">
        <v>138</v>
      </c>
      <c r="E994" s="361">
        <v>0</v>
      </c>
      <c r="F994" s="159">
        <v>0</v>
      </c>
      <c r="G994" s="159">
        <v>0</v>
      </c>
      <c r="H994" s="361">
        <v>0</v>
      </c>
      <c r="I994" s="362">
        <v>0</v>
      </c>
      <c r="J994" s="161">
        <v>0</v>
      </c>
    </row>
    <row r="995" spans="1:10" ht="12.75" customHeight="1">
      <c r="A995" s="460"/>
      <c r="B995" s="460"/>
      <c r="C995" s="460"/>
      <c r="D995" s="232"/>
      <c r="E995" s="461"/>
      <c r="F995" s="462"/>
      <c r="G995" s="462"/>
      <c r="H995" s="461"/>
      <c r="I995" s="463"/>
      <c r="J995" s="371"/>
    </row>
    <row r="996" spans="1:10" ht="12.75" customHeight="1">
      <c r="A996" s="460"/>
      <c r="B996" s="460"/>
      <c r="C996" s="460"/>
      <c r="D996" s="232"/>
      <c r="E996" s="461"/>
      <c r="F996" s="462"/>
      <c r="G996" s="462"/>
      <c r="H996" s="461"/>
      <c r="I996" s="463"/>
      <c r="J996" s="371"/>
    </row>
    <row r="997" spans="1:10" ht="12.75" customHeight="1">
      <c r="A997" s="460"/>
      <c r="B997" s="460"/>
      <c r="C997" s="460"/>
      <c r="D997" s="232"/>
      <c r="E997" s="461"/>
      <c r="F997" s="462"/>
      <c r="G997" s="462"/>
      <c r="H997" s="461"/>
      <c r="I997" s="463"/>
      <c r="J997" s="371"/>
    </row>
    <row r="998" spans="1:10" ht="12.75" customHeight="1">
      <c r="A998" s="460"/>
      <c r="B998" s="460"/>
      <c r="C998" s="460"/>
      <c r="D998" s="232"/>
      <c r="E998" s="461"/>
      <c r="F998" s="462"/>
      <c r="G998" s="462"/>
      <c r="H998" s="461"/>
      <c r="I998" s="463"/>
      <c r="J998" s="371"/>
    </row>
    <row r="999" spans="1:10" ht="12.75" customHeight="1">
      <c r="A999" s="460"/>
      <c r="B999" s="460"/>
      <c r="C999" s="460"/>
      <c r="D999" s="232"/>
      <c r="E999" s="461"/>
      <c r="F999" s="462"/>
      <c r="G999" s="462"/>
      <c r="H999" s="461"/>
      <c r="I999" s="463"/>
      <c r="J999" s="371"/>
    </row>
    <row r="1000" spans="1:10" ht="12.75" customHeight="1">
      <c r="A1000" s="460"/>
      <c r="B1000" s="460"/>
      <c r="C1000" s="460"/>
      <c r="D1000" s="232"/>
      <c r="E1000" s="461"/>
      <c r="F1000" s="462"/>
      <c r="G1000" s="462"/>
      <c r="H1000" s="461"/>
      <c r="I1000" s="463"/>
      <c r="J1000" s="371"/>
    </row>
    <row r="1001" spans="1:10" ht="12.75" customHeight="1">
      <c r="A1001" s="460"/>
      <c r="B1001" s="460"/>
      <c r="C1001" s="460"/>
      <c r="D1001" s="232"/>
      <c r="E1001" s="461"/>
      <c r="F1001" s="462"/>
      <c r="G1001" s="462"/>
      <c r="H1001" s="461"/>
      <c r="I1001" s="463"/>
      <c r="J1001" s="371"/>
    </row>
    <row r="1002" spans="1:10" ht="12.75" customHeight="1">
      <c r="A1002" s="460"/>
      <c r="B1002" s="460"/>
      <c r="C1002" s="460"/>
      <c r="D1002" s="232"/>
      <c r="E1002" s="461"/>
      <c r="F1002" s="462"/>
      <c r="G1002" s="462"/>
      <c r="H1002" s="461"/>
      <c r="I1002" s="463"/>
      <c r="J1002" s="371"/>
    </row>
    <row r="1003" spans="1:10" ht="12.75" customHeight="1">
      <c r="A1003" s="460"/>
      <c r="B1003" s="460"/>
      <c r="C1003" s="460"/>
      <c r="D1003" s="232"/>
      <c r="E1003" s="461"/>
      <c r="F1003" s="462"/>
      <c r="G1003" s="462"/>
      <c r="H1003" s="461"/>
      <c r="I1003" s="463"/>
      <c r="J1003" s="371"/>
    </row>
    <row r="1004" spans="1:10" ht="12.75" customHeight="1">
      <c r="A1004" s="460"/>
      <c r="B1004" s="460"/>
      <c r="C1004" s="460"/>
      <c r="D1004" s="232"/>
      <c r="E1004" s="461"/>
      <c r="F1004" s="462"/>
      <c r="G1004" s="462"/>
      <c r="H1004" s="461"/>
      <c r="I1004" s="463"/>
      <c r="J1004" s="371"/>
    </row>
    <row r="1005" spans="1:10" ht="12.75" customHeight="1">
      <c r="A1005" s="460"/>
      <c r="B1005" s="460"/>
      <c r="C1005" s="460"/>
      <c r="D1005" s="232"/>
      <c r="E1005" s="461"/>
      <c r="F1005" s="462"/>
      <c r="G1005" s="462"/>
      <c r="H1005" s="461"/>
      <c r="I1005" s="463"/>
      <c r="J1005" s="371"/>
    </row>
    <row r="1006" spans="1:10" ht="12.75" customHeight="1">
      <c r="A1006" s="460"/>
      <c r="B1006" s="460"/>
      <c r="C1006" s="460"/>
      <c r="D1006" s="232"/>
      <c r="E1006" s="461"/>
      <c r="F1006" s="464" t="s">
        <v>186</v>
      </c>
      <c r="G1006" s="462"/>
      <c r="H1006" s="461"/>
      <c r="I1006" s="463"/>
      <c r="J1006" s="371"/>
    </row>
    <row r="1007" spans="1:10" ht="12.75" customHeight="1">
      <c r="A1007" s="84"/>
      <c r="B1007" s="85"/>
      <c r="C1007" s="84"/>
      <c r="D1007" s="86"/>
      <c r="E1007" s="89" t="s">
        <v>1</v>
      </c>
      <c r="F1007" s="87" t="s">
        <v>62</v>
      </c>
      <c r="G1007" s="88" t="s">
        <v>63</v>
      </c>
      <c r="H1007" s="89" t="s">
        <v>1</v>
      </c>
      <c r="I1007" s="43" t="s">
        <v>64</v>
      </c>
      <c r="J1007" s="44"/>
    </row>
    <row r="1008" spans="1:10" ht="12.75" customHeight="1">
      <c r="A1008" s="90" t="s">
        <v>59</v>
      </c>
      <c r="B1008" s="91" t="s">
        <v>60</v>
      </c>
      <c r="C1008" s="90" t="s">
        <v>2</v>
      </c>
      <c r="D1008" s="92" t="s">
        <v>61</v>
      </c>
      <c r="E1008" s="95" t="s">
        <v>150</v>
      </c>
      <c r="F1008" s="93" t="s">
        <v>65</v>
      </c>
      <c r="G1008" s="94" t="s">
        <v>66</v>
      </c>
      <c r="H1008" s="95" t="s">
        <v>155</v>
      </c>
      <c r="I1008" s="45"/>
      <c r="J1008" s="46"/>
    </row>
    <row r="1009" spans="1:10" ht="12.75" customHeight="1">
      <c r="A1009" s="96"/>
      <c r="B1009" s="97"/>
      <c r="C1009" s="96"/>
      <c r="D1009" s="98"/>
      <c r="E1009" s="101"/>
      <c r="F1009" s="99" t="s">
        <v>154</v>
      </c>
      <c r="G1009" s="100" t="s">
        <v>67</v>
      </c>
      <c r="H1009" s="101"/>
      <c r="I1009" s="49" t="s">
        <v>68</v>
      </c>
      <c r="J1009" s="47" t="s">
        <v>69</v>
      </c>
    </row>
    <row r="1010" spans="1:10" ht="12.75" customHeight="1">
      <c r="A1010" s="374">
        <v>1</v>
      </c>
      <c r="B1010" s="374">
        <v>2</v>
      </c>
      <c r="C1010" s="374">
        <v>3</v>
      </c>
      <c r="D1010" s="374">
        <v>4</v>
      </c>
      <c r="E1010" s="375">
        <v>5</v>
      </c>
      <c r="F1010" s="375">
        <v>6</v>
      </c>
      <c r="G1010" s="375">
        <v>7</v>
      </c>
      <c r="H1010" s="376">
        <v>8</v>
      </c>
      <c r="I1010" s="377">
        <v>9</v>
      </c>
      <c r="J1010" s="378">
        <v>10</v>
      </c>
    </row>
    <row r="1011" spans="1:10" ht="12.75" customHeight="1">
      <c r="A1011" s="21"/>
      <c r="B1011" s="60">
        <v>92695</v>
      </c>
      <c r="C1011" s="114"/>
      <c r="D1011" s="58" t="s">
        <v>20</v>
      </c>
      <c r="E1011" s="134">
        <f>E1012+E1013</f>
        <v>71619.07</v>
      </c>
      <c r="F1011" s="59">
        <f>F1012+F1013</f>
        <v>100000</v>
      </c>
      <c r="G1011" s="59">
        <f>G1012+G1013</f>
        <v>100000</v>
      </c>
      <c r="H1011" s="134">
        <f>H1012+H1013</f>
        <v>99368.97</v>
      </c>
      <c r="I1011" s="122">
        <f>H1011/G1011*100</f>
        <v>99.36897</v>
      </c>
      <c r="J1011" s="65">
        <f>H1011/E1011*100</f>
        <v>138.74652379596662</v>
      </c>
    </row>
    <row r="1012" spans="1:10" ht="12.75" customHeight="1">
      <c r="A1012" s="21"/>
      <c r="B1012" s="60"/>
      <c r="C1012" s="71"/>
      <c r="D1012" s="102" t="s">
        <v>136</v>
      </c>
      <c r="E1012" s="112">
        <v>0</v>
      </c>
      <c r="F1012" s="251">
        <v>0</v>
      </c>
      <c r="G1012" s="251">
        <v>0</v>
      </c>
      <c r="H1012" s="112">
        <v>0</v>
      </c>
      <c r="I1012" s="122">
        <v>0</v>
      </c>
      <c r="J1012" s="65">
        <v>0</v>
      </c>
    </row>
    <row r="1013" spans="1:10" ht="12.75" customHeight="1">
      <c r="A1013" s="21"/>
      <c r="B1013" s="60"/>
      <c r="C1013" s="71"/>
      <c r="D1013" s="102" t="s">
        <v>132</v>
      </c>
      <c r="E1013" s="112">
        <f>SUM(E1014:E1017)</f>
        <v>71619.07</v>
      </c>
      <c r="F1013" s="251">
        <f>SUM(F1014:F1017)</f>
        <v>100000</v>
      </c>
      <c r="G1013" s="251">
        <f>SUM(G1014:G1017)</f>
        <v>100000</v>
      </c>
      <c r="H1013" s="112">
        <f>SUM(H1014:H1017)</f>
        <v>99368.97</v>
      </c>
      <c r="I1013" s="122">
        <f>H1013/G1013*100</f>
        <v>99.36897</v>
      </c>
      <c r="J1013" s="65">
        <f>H1013/E1013*100</f>
        <v>138.74652379596662</v>
      </c>
    </row>
    <row r="1014" spans="1:10" ht="12.75" customHeight="1">
      <c r="A1014" s="21"/>
      <c r="B1014" s="60"/>
      <c r="C1014" s="71"/>
      <c r="D1014" s="195" t="s">
        <v>134</v>
      </c>
      <c r="E1014" s="135">
        <v>1590</v>
      </c>
      <c r="F1014" s="105">
        <v>0</v>
      </c>
      <c r="G1014" s="105">
        <v>1845</v>
      </c>
      <c r="H1014" s="135">
        <v>1845</v>
      </c>
      <c r="I1014" s="133">
        <f>H1014/G1014*100</f>
        <v>100</v>
      </c>
      <c r="J1014" s="161">
        <f>H1014/E1014*100</f>
        <v>116.03773584905662</v>
      </c>
    </row>
    <row r="1015" spans="1:10" ht="12.75" customHeight="1">
      <c r="A1015" s="21"/>
      <c r="B1015" s="60"/>
      <c r="C1015" s="71"/>
      <c r="D1015" s="195" t="s">
        <v>137</v>
      </c>
      <c r="E1015" s="135">
        <v>33131.87</v>
      </c>
      <c r="F1015" s="105">
        <v>60000</v>
      </c>
      <c r="G1015" s="105">
        <v>54555</v>
      </c>
      <c r="H1015" s="135">
        <v>53930.14</v>
      </c>
      <c r="I1015" s="133">
        <f>H1015/G1015*100</f>
        <v>98.85462377417285</v>
      </c>
      <c r="J1015" s="161">
        <f>H1015/E1015*100</f>
        <v>162.7742110541904</v>
      </c>
    </row>
    <row r="1016" spans="1:10" ht="12.75" customHeight="1">
      <c r="A1016" s="21"/>
      <c r="B1016" s="60"/>
      <c r="C1016" s="71"/>
      <c r="D1016" s="195" t="s">
        <v>135</v>
      </c>
      <c r="E1016" s="135">
        <v>0</v>
      </c>
      <c r="F1016" s="105">
        <v>0</v>
      </c>
      <c r="G1016" s="105">
        <v>0</v>
      </c>
      <c r="H1016" s="135">
        <v>0</v>
      </c>
      <c r="I1016" s="133">
        <v>0</v>
      </c>
      <c r="J1016" s="161">
        <v>0</v>
      </c>
    </row>
    <row r="1017" spans="1:10" ht="12.75" customHeight="1">
      <c r="A1017" s="21"/>
      <c r="B1017" s="60"/>
      <c r="C1017" s="71"/>
      <c r="D1017" s="358" t="s">
        <v>138</v>
      </c>
      <c r="E1017" s="135">
        <v>36897.2</v>
      </c>
      <c r="F1017" s="105">
        <v>40000</v>
      </c>
      <c r="G1017" s="105">
        <v>43600</v>
      </c>
      <c r="H1017" s="135">
        <v>43593.83</v>
      </c>
      <c r="I1017" s="133">
        <f>H1017/G1017*100</f>
        <v>99.98584862385322</v>
      </c>
      <c r="J1017" s="161">
        <f>H1017/E1017*100</f>
        <v>118.14942597270255</v>
      </c>
    </row>
    <row r="1018" spans="1:10" ht="12.75" customHeight="1">
      <c r="A1018" s="470"/>
      <c r="B1018" s="470"/>
      <c r="C1018" s="470"/>
      <c r="D1018" s="471" t="s">
        <v>56</v>
      </c>
      <c r="E1018" s="472">
        <f>E1019+E1020</f>
        <v>61486410.07000001</v>
      </c>
      <c r="F1018" s="473">
        <f>F1019+F1020</f>
        <v>59148252</v>
      </c>
      <c r="G1018" s="474">
        <f>G1019+G1020</f>
        <v>61878536</v>
      </c>
      <c r="H1018" s="475">
        <f>H1019+H1020</f>
        <v>58822565.419999994</v>
      </c>
      <c r="I1018" s="476">
        <f>H1018/G1018*100</f>
        <v>95.0613398804393</v>
      </c>
      <c r="J1018" s="477">
        <f>H1018/E1018*100</f>
        <v>95.66758793208561</v>
      </c>
    </row>
    <row r="1019" spans="1:13" ht="12.75" customHeight="1">
      <c r="A1019" s="470"/>
      <c r="B1019" s="470"/>
      <c r="C1019" s="470"/>
      <c r="D1019" s="478" t="s">
        <v>114</v>
      </c>
      <c r="E1019" s="479">
        <f>E11+E23+E39+E69+E87+E132+E196+E226+E237+E258+E424+E530+E660+E734+E917+E964+E982</f>
        <v>8360992.73</v>
      </c>
      <c r="F1019" s="473">
        <f>F11+F23+F39+F69+F87+F132+F196+F226+F237+F258+F424+F530+F660+F734+F917+F964+F982</f>
        <v>5812710</v>
      </c>
      <c r="G1019" s="474">
        <f>G11+G23+G39+G69+G87+G132+G196+G226+G237+G258+G424+G530+G660+G734+G917+G964+G982</f>
        <v>5588992</v>
      </c>
      <c r="H1019" s="475">
        <f>H11+H23+H39+H69+H87+H132+H196+H226+H237+H258+H424+H530+H660+H734+H917+H964+H982</f>
        <v>4726088.99</v>
      </c>
      <c r="I1019" s="476">
        <f>H1019/G1019*100</f>
        <v>84.5606683638123</v>
      </c>
      <c r="J1019" s="477">
        <f aca="true" t="shared" si="70" ref="J1019:J1027">H1019/E1019*100</f>
        <v>56.52545268987454</v>
      </c>
      <c r="M1019" s="488"/>
    </row>
    <row r="1020" spans="1:10" ht="12.75" customHeight="1">
      <c r="A1020" s="470"/>
      <c r="B1020" s="470"/>
      <c r="C1020" s="470"/>
      <c r="D1020" s="478" t="s">
        <v>133</v>
      </c>
      <c r="E1020" s="472">
        <f>SUM(E1021:E1027)</f>
        <v>53125417.34</v>
      </c>
      <c r="F1020" s="473">
        <f>SUM(F1021:F1027)</f>
        <v>53335542</v>
      </c>
      <c r="G1020" s="474">
        <f>SUM(G1021:G1027)</f>
        <v>56289544</v>
      </c>
      <c r="H1020" s="475">
        <f>SUM(H1021:H1027)</f>
        <v>54096476.42999999</v>
      </c>
      <c r="I1020" s="476">
        <f>H1020/G1020*100</f>
        <v>96.10395214784471</v>
      </c>
      <c r="J1020" s="477">
        <f t="shared" si="70"/>
        <v>101.82786157478117</v>
      </c>
    </row>
    <row r="1021" spans="1:10" ht="12.75" customHeight="1">
      <c r="A1021" s="470"/>
      <c r="B1021" s="470"/>
      <c r="C1021" s="470"/>
      <c r="D1021" s="480" t="s">
        <v>134</v>
      </c>
      <c r="E1021" s="472">
        <f>E13+E25+E41+E71+E89+E134+E198+E239+E260+E426+E532+E662+E736+E919+E984</f>
        <v>31422898.740000006</v>
      </c>
      <c r="F1021" s="473">
        <f>F13+F25+F41+F71+F89+F134+F198+F260+F426+F532+F662+F736+F919+F984</f>
        <v>31280223</v>
      </c>
      <c r="G1021" s="474">
        <f>G13+G25+G41+G71+G89+G134+G198+G260+G426+G532+G662+G736+G919+G984</f>
        <v>32450344</v>
      </c>
      <c r="H1021" s="475">
        <f>H13+H25+H41+H71+H89+H134+H198+H260+H426+H532+H662+H736+H919+H984</f>
        <v>32173166.379999995</v>
      </c>
      <c r="I1021" s="476">
        <f aca="true" t="shared" si="71" ref="I1021:I1027">H1021/G1021*100</f>
        <v>99.1458407343848</v>
      </c>
      <c r="J1021" s="477">
        <f t="shared" si="70"/>
        <v>102.38764617551</v>
      </c>
    </row>
    <row r="1022" spans="1:10" ht="12.75" customHeight="1">
      <c r="A1022" s="470"/>
      <c r="B1022" s="470"/>
      <c r="C1022" s="470"/>
      <c r="D1022" s="480" t="s">
        <v>137</v>
      </c>
      <c r="E1022" s="472">
        <f>E14+E26+E42+E72+E90+E135+E199+E240+E261+E427+E533+E663+E737+E920+E966+E985</f>
        <v>13161184.07</v>
      </c>
      <c r="F1022" s="473">
        <f>F14+F26+F42+F72+F90+F135+F199+F240+F261+F427+F533+F663+F737+F920+F966+F985</f>
        <v>14773155</v>
      </c>
      <c r="G1022" s="474">
        <f>G14+G26+G42+G72+G90+G135+G199+G240+G261+G427+G533+G663+G737+G920+G966+G985</f>
        <v>14131678</v>
      </c>
      <c r="H1022" s="475">
        <f>H14+H26+H42+H72+H90+H135+H199+H240+H261+H427+H533+H663+H737+H920+H966+H985</f>
        <v>13176411.61</v>
      </c>
      <c r="I1022" s="476">
        <f t="shared" si="71"/>
        <v>93.24024797338292</v>
      </c>
      <c r="J1022" s="477">
        <f t="shared" si="70"/>
        <v>100.11570038014064</v>
      </c>
    </row>
    <row r="1023" spans="1:10" ht="12.75" customHeight="1">
      <c r="A1023" s="470"/>
      <c r="B1023" s="470"/>
      <c r="C1023" s="470"/>
      <c r="D1023" s="480" t="s">
        <v>135</v>
      </c>
      <c r="E1023" s="479">
        <f>E15+E27+E43+E73+E91+E136+E200+E241+E262+E428+E534+E664+E738+E921+E967+E986</f>
        <v>2315344.1599999997</v>
      </c>
      <c r="F1023" s="473">
        <f>F15+F27+F43+F73+F91+F137+F201+F241+F262+F428+F534+F664+F738+F921+F967+F986+F136+F200</f>
        <v>787200</v>
      </c>
      <c r="G1023" s="474">
        <f>G15+G27+G43+G73+G91+G136+G200+G241+G262+G428+G534+G664+G738+G921+G967+G986</f>
        <v>2294992</v>
      </c>
      <c r="H1023" s="475">
        <f>H15+H27+H43+H73+H91+H136+H200+H241+H262+H428+H534+H664+H738+H921+H967+H986</f>
        <v>2224150.85</v>
      </c>
      <c r="I1023" s="476">
        <f t="shared" si="71"/>
        <v>96.9132288914297</v>
      </c>
      <c r="J1023" s="477">
        <f t="shared" si="70"/>
        <v>96.06134968721022</v>
      </c>
    </row>
    <row r="1024" spans="1:10" ht="12.75" customHeight="1">
      <c r="A1024" s="470"/>
      <c r="B1024" s="470"/>
      <c r="C1024" s="470"/>
      <c r="D1024" s="480" t="s">
        <v>138</v>
      </c>
      <c r="E1024" s="479">
        <f>E137+E201+E263+E429+E535+E665+E739+E922+E968+E987</f>
        <v>3842363.12</v>
      </c>
      <c r="F1024" s="473">
        <f>F137+F201+F263+F429+F535+F665+F739+F922+F968+F987</f>
        <v>4737469</v>
      </c>
      <c r="G1024" s="474">
        <f>G137+G201+G263+G429+G535+G665+G739+G922+G968+G987</f>
        <v>4828024</v>
      </c>
      <c r="H1024" s="475">
        <f>H137+H201+H263+H429+H535+H665+H739+H922+H968+H987</f>
        <v>4335963.79</v>
      </c>
      <c r="I1024" s="476">
        <f t="shared" si="71"/>
        <v>89.8082484676961</v>
      </c>
      <c r="J1024" s="477">
        <f t="shared" si="70"/>
        <v>112.84627856827858</v>
      </c>
    </row>
    <row r="1025" spans="1:10" ht="12.75" customHeight="1">
      <c r="A1025" s="470"/>
      <c r="B1025" s="470"/>
      <c r="C1025" s="470"/>
      <c r="D1025" s="481" t="s">
        <v>140</v>
      </c>
      <c r="E1025" s="479">
        <f>E666+E138</f>
        <v>1092124.03</v>
      </c>
      <c r="F1025" s="473">
        <f>F666</f>
        <v>546099</v>
      </c>
      <c r="G1025" s="474">
        <f>G666+G138</f>
        <v>1322325</v>
      </c>
      <c r="H1025" s="475">
        <f>H666+H138</f>
        <v>1119253.75</v>
      </c>
      <c r="I1025" s="476">
        <f t="shared" si="71"/>
        <v>84.64286389503337</v>
      </c>
      <c r="J1025" s="477">
        <f t="shared" si="70"/>
        <v>102.48412444509623</v>
      </c>
    </row>
    <row r="1026" spans="1:10" ht="12.75" customHeight="1">
      <c r="A1026" s="482"/>
      <c r="B1026" s="483"/>
      <c r="C1026" s="478"/>
      <c r="D1026" s="480" t="s">
        <v>142</v>
      </c>
      <c r="E1026" s="484">
        <f>E437</f>
        <v>547218.7</v>
      </c>
      <c r="F1026" s="485">
        <f>F437</f>
        <v>511396</v>
      </c>
      <c r="G1026" s="485">
        <f>G430+G235</f>
        <v>662181</v>
      </c>
      <c r="H1026" s="486">
        <f>H437+H229</f>
        <v>496350</v>
      </c>
      <c r="I1026" s="476">
        <f t="shared" si="71"/>
        <v>74.95684714602201</v>
      </c>
      <c r="J1026" s="477">
        <f t="shared" si="70"/>
        <v>90.70413712104502</v>
      </c>
    </row>
    <row r="1027" spans="1:10" ht="12.75" customHeight="1">
      <c r="A1027" s="470"/>
      <c r="B1027" s="470"/>
      <c r="C1027" s="470"/>
      <c r="D1027" s="487" t="s">
        <v>139</v>
      </c>
      <c r="E1027" s="479">
        <f>E228</f>
        <v>744284.52</v>
      </c>
      <c r="F1027" s="473">
        <f>F231</f>
        <v>700000</v>
      </c>
      <c r="G1027" s="474">
        <f>G231</f>
        <v>600000</v>
      </c>
      <c r="H1027" s="475">
        <f>H228</f>
        <v>571180.05</v>
      </c>
      <c r="I1027" s="476">
        <f t="shared" si="71"/>
        <v>95.19667500000001</v>
      </c>
      <c r="J1027" s="477">
        <f t="shared" si="70"/>
        <v>76.74216440777245</v>
      </c>
    </row>
    <row r="1028" spans="3:10" ht="12.75" customHeight="1">
      <c r="C1028" s="80"/>
      <c r="D1028" s="421"/>
      <c r="E1028" s="422"/>
      <c r="F1028" s="328"/>
      <c r="G1028" s="328"/>
      <c r="H1028" s="336"/>
      <c r="I1028" s="337"/>
      <c r="J1028" s="338"/>
    </row>
    <row r="1029" spans="3:10" ht="12.75" customHeight="1">
      <c r="C1029" s="80"/>
      <c r="D1029" s="423"/>
      <c r="E1029" s="424"/>
      <c r="F1029" s="328"/>
      <c r="G1029" s="328"/>
      <c r="H1029" s="336"/>
      <c r="I1029" s="337"/>
      <c r="J1029" s="338"/>
    </row>
    <row r="1030" spans="3:10" ht="12.75" customHeight="1">
      <c r="C1030" s="80"/>
      <c r="D1030" s="423"/>
      <c r="E1030" s="422"/>
      <c r="F1030" s="328"/>
      <c r="G1030" s="328"/>
      <c r="H1030" s="336"/>
      <c r="I1030" s="337"/>
      <c r="J1030" s="338"/>
    </row>
    <row r="1031" spans="3:10" ht="12.75" customHeight="1">
      <c r="C1031" s="30"/>
      <c r="D1031" s="466"/>
      <c r="E1031" s="467"/>
      <c r="F1031" s="328"/>
      <c r="G1031" s="328"/>
      <c r="H1031" s="336"/>
      <c r="I1031" s="337"/>
      <c r="J1031" s="338"/>
    </row>
    <row r="1032" spans="3:10" ht="12.75" customHeight="1">
      <c r="C1032" s="30"/>
      <c r="D1032" s="107"/>
      <c r="E1032" s="467"/>
      <c r="F1032" s="328"/>
      <c r="G1032" s="328"/>
      <c r="H1032" s="336"/>
      <c r="I1032" s="337"/>
      <c r="J1032" s="338"/>
    </row>
    <row r="1033" spans="3:10" ht="12.75" customHeight="1">
      <c r="C1033" s="30"/>
      <c r="D1033" s="107"/>
      <c r="E1033" s="467"/>
      <c r="F1033" s="328"/>
      <c r="G1033" s="328"/>
      <c r="H1033" s="336"/>
      <c r="I1033" s="337"/>
      <c r="J1033" s="338"/>
    </row>
    <row r="1034" spans="3:10" ht="12.75" customHeight="1">
      <c r="C1034" s="30"/>
      <c r="D1034" s="107"/>
      <c r="E1034" s="467"/>
      <c r="F1034" s="328"/>
      <c r="G1034" s="328"/>
      <c r="H1034" s="336"/>
      <c r="I1034" s="337"/>
      <c r="J1034" s="338"/>
    </row>
    <row r="1035" spans="3:10" ht="12.75" customHeight="1">
      <c r="C1035" s="30"/>
      <c r="D1035" s="107"/>
      <c r="E1035" s="467"/>
      <c r="F1035" s="328"/>
      <c r="G1035" s="328"/>
      <c r="H1035" s="336"/>
      <c r="I1035" s="337"/>
      <c r="J1035" s="338"/>
    </row>
    <row r="1036" spans="3:10" ht="12.75" customHeight="1">
      <c r="C1036" s="30"/>
      <c r="D1036" s="107"/>
      <c r="E1036" s="467"/>
      <c r="F1036" s="328"/>
      <c r="G1036" s="328"/>
      <c r="H1036" s="336"/>
      <c r="I1036" s="337"/>
      <c r="J1036" s="338"/>
    </row>
    <row r="1037" spans="3:10" ht="12.75" customHeight="1">
      <c r="C1037" s="30"/>
      <c r="D1037" s="107"/>
      <c r="E1037" s="467"/>
      <c r="F1037" s="328"/>
      <c r="G1037" s="328"/>
      <c r="H1037" s="336"/>
      <c r="I1037" s="337"/>
      <c r="J1037" s="338"/>
    </row>
    <row r="1038" spans="3:10" ht="12.75" customHeight="1">
      <c r="C1038" s="30"/>
      <c r="D1038" s="107"/>
      <c r="E1038" s="467"/>
      <c r="F1038" s="328"/>
      <c r="G1038" s="328"/>
      <c r="H1038" s="336"/>
      <c r="I1038" s="337"/>
      <c r="J1038" s="338"/>
    </row>
    <row r="1039" spans="3:10" ht="12.75" customHeight="1">
      <c r="C1039" s="30"/>
      <c r="D1039" s="107"/>
      <c r="E1039" s="467"/>
      <c r="F1039" s="328"/>
      <c r="G1039" s="328"/>
      <c r="H1039" s="336"/>
      <c r="I1039" s="337"/>
      <c r="J1039" s="338"/>
    </row>
    <row r="1040" spans="3:10" ht="12.75" customHeight="1">
      <c r="C1040" s="30"/>
      <c r="D1040" s="107"/>
      <c r="E1040" s="467"/>
      <c r="F1040" s="328"/>
      <c r="G1040" s="328"/>
      <c r="H1040" s="336"/>
      <c r="I1040" s="337"/>
      <c r="J1040" s="338"/>
    </row>
    <row r="1041" spans="3:10" ht="12.75" customHeight="1">
      <c r="C1041" s="30"/>
      <c r="D1041" s="107"/>
      <c r="E1041" s="467"/>
      <c r="F1041" s="328"/>
      <c r="G1041" s="328"/>
      <c r="H1041" s="336"/>
      <c r="I1041" s="337"/>
      <c r="J1041" s="338"/>
    </row>
    <row r="1042" spans="3:10" ht="12.75" customHeight="1">
      <c r="C1042" s="30"/>
      <c r="D1042" s="107"/>
      <c r="E1042" s="467"/>
      <c r="F1042" s="328"/>
      <c r="G1042" s="328"/>
      <c r="H1042" s="336"/>
      <c r="I1042" s="337"/>
      <c r="J1042" s="338"/>
    </row>
    <row r="1043" spans="3:10" ht="12.75" customHeight="1">
      <c r="C1043" s="30"/>
      <c r="D1043" s="107"/>
      <c r="E1043" s="467"/>
      <c r="F1043" s="328"/>
      <c r="G1043" s="328"/>
      <c r="H1043" s="336"/>
      <c r="I1043" s="337"/>
      <c r="J1043" s="338"/>
    </row>
    <row r="1044" spans="3:10" ht="12.75" customHeight="1">
      <c r="C1044" s="30"/>
      <c r="D1044" s="107"/>
      <c r="E1044" s="467"/>
      <c r="F1044" s="328"/>
      <c r="G1044" s="328"/>
      <c r="H1044" s="336"/>
      <c r="I1044" s="337"/>
      <c r="J1044" s="338"/>
    </row>
    <row r="1045" spans="3:10" ht="12.75" customHeight="1">
      <c r="C1045" s="30"/>
      <c r="D1045" s="107"/>
      <c r="E1045" s="467"/>
      <c r="F1045" s="328"/>
      <c r="G1045" s="328"/>
      <c r="H1045" s="336"/>
      <c r="I1045" s="337"/>
      <c r="J1045" s="338"/>
    </row>
    <row r="1046" spans="3:10" ht="12.75" customHeight="1">
      <c r="C1046" s="30"/>
      <c r="D1046" s="107"/>
      <c r="E1046" s="467"/>
      <c r="F1046" s="328"/>
      <c r="G1046" s="328"/>
      <c r="H1046" s="336"/>
      <c r="I1046" s="337"/>
      <c r="J1046" s="338"/>
    </row>
    <row r="1047" spans="3:10" ht="12.75" customHeight="1">
      <c r="C1047" s="30"/>
      <c r="D1047" s="107"/>
      <c r="E1047" s="467"/>
      <c r="F1047" s="328"/>
      <c r="G1047" s="328"/>
      <c r="H1047" s="336"/>
      <c r="I1047" s="337"/>
      <c r="J1047" s="338"/>
    </row>
    <row r="1048" spans="3:10" ht="12.75" customHeight="1">
      <c r="C1048" s="30"/>
      <c r="D1048" s="107"/>
      <c r="E1048" s="467"/>
      <c r="F1048" s="328"/>
      <c r="G1048" s="328"/>
      <c r="H1048" s="336"/>
      <c r="I1048" s="337"/>
      <c r="J1048" s="338"/>
    </row>
    <row r="1049" spans="3:10" ht="12.75" customHeight="1">
      <c r="C1049" s="30"/>
      <c r="D1049" s="107"/>
      <c r="E1049" s="467"/>
      <c r="F1049" s="328"/>
      <c r="G1049" s="328"/>
      <c r="H1049" s="336"/>
      <c r="I1049" s="337"/>
      <c r="J1049" s="338"/>
    </row>
    <row r="1050" spans="3:10" ht="12.75" customHeight="1">
      <c r="C1050" s="30"/>
      <c r="D1050" s="107"/>
      <c r="E1050" s="467"/>
      <c r="F1050" s="328"/>
      <c r="G1050" s="328"/>
      <c r="H1050" s="336"/>
      <c r="I1050" s="337"/>
      <c r="J1050" s="338"/>
    </row>
    <row r="1051" spans="3:10" ht="12.75" customHeight="1">
      <c r="C1051" s="30"/>
      <c r="D1051" s="107"/>
      <c r="E1051" s="467"/>
      <c r="F1051" s="328"/>
      <c r="G1051" s="328"/>
      <c r="H1051" s="336"/>
      <c r="I1051" s="337"/>
      <c r="J1051" s="338"/>
    </row>
    <row r="1052" spans="3:10" ht="12.75" customHeight="1">
      <c r="C1052" s="30"/>
      <c r="D1052" s="107"/>
      <c r="E1052" s="467"/>
      <c r="F1052" s="328"/>
      <c r="G1052" s="328"/>
      <c r="H1052" s="336"/>
      <c r="I1052" s="337"/>
      <c r="J1052" s="338"/>
    </row>
    <row r="1053" spans="3:10" ht="12.75" customHeight="1">
      <c r="C1053" s="30"/>
      <c r="D1053" s="107"/>
      <c r="E1053" s="467"/>
      <c r="F1053" s="328"/>
      <c r="G1053" s="328"/>
      <c r="H1053" s="336"/>
      <c r="I1053" s="337"/>
      <c r="J1053" s="338"/>
    </row>
    <row r="1054" spans="3:10" ht="12.75" customHeight="1">
      <c r="C1054" s="30"/>
      <c r="D1054" s="107"/>
      <c r="E1054" s="467"/>
      <c r="F1054" s="328"/>
      <c r="G1054" s="328"/>
      <c r="H1054" s="336"/>
      <c r="I1054" s="337"/>
      <c r="J1054" s="338"/>
    </row>
    <row r="1055" spans="3:10" ht="12.75" customHeight="1">
      <c r="C1055" s="30"/>
      <c r="D1055" s="107"/>
      <c r="E1055" s="467"/>
      <c r="F1055" s="328"/>
      <c r="G1055" s="328"/>
      <c r="H1055" s="336"/>
      <c r="I1055" s="337"/>
      <c r="J1055" s="338"/>
    </row>
    <row r="1056" spans="3:10" ht="12.75" customHeight="1">
      <c r="C1056" s="30"/>
      <c r="D1056" s="107"/>
      <c r="E1056" s="467"/>
      <c r="F1056" s="328"/>
      <c r="G1056" s="328"/>
      <c r="H1056" s="336"/>
      <c r="I1056" s="337"/>
      <c r="J1056" s="338"/>
    </row>
    <row r="1057" spans="3:10" ht="12.75" customHeight="1">
      <c r="C1057" s="30"/>
      <c r="D1057" s="107"/>
      <c r="E1057" s="467"/>
      <c r="F1057" s="328"/>
      <c r="G1057" s="328"/>
      <c r="H1057" s="336"/>
      <c r="I1057" s="337"/>
      <c r="J1057" s="338"/>
    </row>
    <row r="1058" spans="3:10" ht="12.75" customHeight="1">
      <c r="C1058" s="30"/>
      <c r="D1058" s="107"/>
      <c r="E1058" s="467"/>
      <c r="F1058" s="328"/>
      <c r="G1058" s="328"/>
      <c r="H1058" s="336"/>
      <c r="I1058" s="337"/>
      <c r="J1058" s="338"/>
    </row>
    <row r="1059" spans="3:10" ht="12.75" customHeight="1">
      <c r="C1059" s="30"/>
      <c r="D1059" s="107"/>
      <c r="E1059" s="467"/>
      <c r="F1059" s="328"/>
      <c r="G1059" s="328"/>
      <c r="H1059" s="336"/>
      <c r="I1059" s="337"/>
      <c r="J1059" s="338"/>
    </row>
    <row r="1060" spans="3:10" ht="12.75" customHeight="1">
      <c r="C1060" s="30"/>
      <c r="D1060" s="107"/>
      <c r="E1060" s="467"/>
      <c r="F1060" s="328"/>
      <c r="G1060" s="328"/>
      <c r="H1060" s="336"/>
      <c r="I1060" s="337"/>
      <c r="J1060" s="338"/>
    </row>
    <row r="1061" spans="3:10" ht="12.75" customHeight="1">
      <c r="C1061" s="30"/>
      <c r="D1061" s="107"/>
      <c r="E1061" s="467"/>
      <c r="F1061" s="328"/>
      <c r="G1061" s="328"/>
      <c r="H1061" s="336"/>
      <c r="I1061" s="337"/>
      <c r="J1061" s="338"/>
    </row>
    <row r="1062" spans="3:10" ht="12.75" customHeight="1">
      <c r="C1062" s="30"/>
      <c r="D1062" s="107"/>
      <c r="E1062" s="467"/>
      <c r="F1062" s="328"/>
      <c r="G1062" s="328"/>
      <c r="H1062" s="336"/>
      <c r="I1062" s="337"/>
      <c r="J1062" s="338"/>
    </row>
    <row r="1063" spans="3:10" ht="12.75" customHeight="1">
      <c r="C1063" s="30"/>
      <c r="D1063" s="30"/>
      <c r="E1063" s="467"/>
      <c r="F1063" s="328"/>
      <c r="G1063" s="328"/>
      <c r="H1063" s="336"/>
      <c r="I1063" s="337"/>
      <c r="J1063" s="338"/>
    </row>
    <row r="1064" spans="3:10" ht="12.75" customHeight="1">
      <c r="C1064" s="30"/>
      <c r="D1064" s="30"/>
      <c r="E1064" s="467"/>
      <c r="F1064" s="328"/>
      <c r="G1064" s="328"/>
      <c r="H1064" s="336"/>
      <c r="I1064" s="337"/>
      <c r="J1064" s="338"/>
    </row>
    <row r="1065" spans="3:10" ht="12.75" customHeight="1">
      <c r="C1065" s="30"/>
      <c r="D1065" s="30"/>
      <c r="E1065" s="467"/>
      <c r="F1065" s="328"/>
      <c r="G1065" s="328"/>
      <c r="H1065" s="336"/>
      <c r="I1065" s="336"/>
      <c r="J1065" s="338"/>
    </row>
    <row r="1066" spans="3:10" ht="12.75" customHeight="1">
      <c r="C1066" s="30"/>
      <c r="D1066" s="30"/>
      <c r="E1066" s="467"/>
      <c r="F1066" s="465" t="s">
        <v>187</v>
      </c>
      <c r="G1066" s="465"/>
      <c r="H1066" s="336"/>
      <c r="I1066" s="336"/>
      <c r="J1066" s="338"/>
    </row>
    <row r="1067" spans="1:10" ht="12.75" customHeight="1">
      <c r="A1067" s="80"/>
      <c r="B1067" s="80"/>
      <c r="C1067" s="30"/>
      <c r="D1067" s="30"/>
      <c r="E1067" s="467"/>
      <c r="F1067" s="82"/>
      <c r="G1067" s="82"/>
      <c r="H1067" s="81"/>
      <c r="I1067" s="108"/>
      <c r="J1067" s="48"/>
    </row>
    <row r="1068" spans="1:10" ht="12.75" customHeight="1">
      <c r="A1068" s="80"/>
      <c r="B1068" s="80"/>
      <c r="C1068" s="30"/>
      <c r="D1068" s="30"/>
      <c r="E1068" s="467"/>
      <c r="F1068" s="82"/>
      <c r="G1068" s="82"/>
      <c r="H1068" s="81"/>
      <c r="I1068" s="108"/>
      <c r="J1068" s="48"/>
    </row>
    <row r="1069" spans="1:10" ht="12.75" customHeight="1">
      <c r="A1069" s="80"/>
      <c r="B1069" s="80"/>
      <c r="C1069" s="30"/>
      <c r="D1069" s="468"/>
      <c r="E1069" s="467"/>
      <c r="F1069" s="82"/>
      <c r="G1069" s="82"/>
      <c r="H1069" s="81"/>
      <c r="I1069" s="108"/>
      <c r="J1069" s="48"/>
    </row>
    <row r="1070" spans="1:10" ht="12.75" customHeight="1">
      <c r="A1070" s="80"/>
      <c r="B1070" s="80"/>
      <c r="C1070" s="30"/>
      <c r="D1070" s="30"/>
      <c r="E1070" s="469"/>
      <c r="F1070" s="82"/>
      <c r="G1070" s="82"/>
      <c r="H1070" s="81"/>
      <c r="I1070" s="108"/>
      <c r="J1070" s="48"/>
    </row>
    <row r="1071" spans="1:10" ht="12.75" customHeight="1">
      <c r="A1071" s="80"/>
      <c r="B1071" s="80"/>
      <c r="C1071" s="80"/>
      <c r="D1071" s="80"/>
      <c r="E1071" s="81"/>
      <c r="F1071" s="82"/>
      <c r="G1071" s="82"/>
      <c r="H1071" s="81"/>
      <c r="I1071" s="108"/>
      <c r="J1071" s="48"/>
    </row>
    <row r="1072" spans="1:10" ht="12.75" customHeight="1">
      <c r="A1072" s="80"/>
      <c r="B1072" s="80"/>
      <c r="C1072" s="80"/>
      <c r="D1072" s="116"/>
      <c r="E1072" s="117"/>
      <c r="F1072" s="118"/>
      <c r="G1072" s="118"/>
      <c r="H1072" s="117"/>
      <c r="I1072" s="108"/>
      <c r="J1072" s="48"/>
    </row>
    <row r="1073" spans="1:10" ht="12.75" customHeight="1">
      <c r="A1073" s="80"/>
      <c r="B1073" s="80"/>
      <c r="C1073" s="80"/>
      <c r="D1073" s="80"/>
      <c r="E1073" s="81"/>
      <c r="F1073" s="82"/>
      <c r="G1073" s="82"/>
      <c r="H1073" s="81"/>
      <c r="I1073" s="108"/>
      <c r="J1073" s="48"/>
    </row>
    <row r="1074" spans="1:10" ht="12.75" customHeight="1">
      <c r="A1074" s="80"/>
      <c r="B1074" s="80"/>
      <c r="C1074" s="80"/>
      <c r="D1074" s="80"/>
      <c r="E1074" s="81"/>
      <c r="F1074" s="82"/>
      <c r="G1074" s="82"/>
      <c r="H1074" s="81"/>
      <c r="I1074" s="108"/>
      <c r="J1074" s="48"/>
    </row>
  </sheetData>
  <sheetProtection/>
  <printOptions/>
  <pageMargins left="0.24" right="0.24" top="0.22" bottom="0.31" header="0.18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Lucyna Miętek</cp:lastModifiedBy>
  <cp:lastPrinted>2014-03-31T09:48:28Z</cp:lastPrinted>
  <dcterms:created xsi:type="dcterms:W3CDTF">2005-01-28T09:36:51Z</dcterms:created>
  <dcterms:modified xsi:type="dcterms:W3CDTF">2014-03-31T09:50:46Z</dcterms:modified>
  <cp:category/>
  <cp:version/>
  <cp:contentType/>
  <cp:contentStatus/>
</cp:coreProperties>
</file>