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1"/>
  </bookViews>
  <sheets>
    <sheet name="DOCHODY " sheetId="1" r:id="rId1"/>
    <sheet name="WYDATKI" sheetId="2" r:id="rId2"/>
    <sheet name="wydatki majątkowe" sheetId="3" r:id="rId3"/>
    <sheet name="udzielone dotacje" sheetId="4" r:id="rId4"/>
  </sheets>
  <definedNames/>
  <calcPr fullCalcOnLoad="1"/>
</workbook>
</file>

<file path=xl/sharedStrings.xml><?xml version="1.0" encoding="utf-8"?>
<sst xmlns="http://schemas.openxmlformats.org/spreadsheetml/2006/main" count="2114" uniqueCount="505">
  <si>
    <t>Dział</t>
  </si>
  <si>
    <t>Rozdział</t>
  </si>
  <si>
    <t>§</t>
  </si>
  <si>
    <t>Wyszczególnienie</t>
  </si>
  <si>
    <t>0 10</t>
  </si>
  <si>
    <t>ROLNICTWO I ŁOWIECTWO</t>
  </si>
  <si>
    <t>0 1005</t>
  </si>
  <si>
    <t>Prace geodezyjno-urządzeniowe na potrzeby rolnictwa</t>
  </si>
  <si>
    <t>Dotacje celowe otrzymane z budżetu państwa na zadania</t>
  </si>
  <si>
    <t>TRANSPORT I ŁĄCZNOŚĆ</t>
  </si>
  <si>
    <t>Drogi publiczne powiatowe</t>
  </si>
  <si>
    <t>0 750</t>
  </si>
  <si>
    <t xml:space="preserve">Dochody z najmu i dzierżawy skł.majątkowych </t>
  </si>
  <si>
    <t>GOSPODARKA MIESZKANIOWA</t>
  </si>
  <si>
    <t>Gospodarka gruntami i nieruchomościami</t>
  </si>
  <si>
    <t>DZIAŁALNOŚĆ USŁUGOWA</t>
  </si>
  <si>
    <t>Nadzór budowlany</t>
  </si>
  <si>
    <t>ADMINISTRACJA PUBLICZNA</t>
  </si>
  <si>
    <t>Urzędy wojewódzkie</t>
  </si>
  <si>
    <t>Starostwa powiatowe</t>
  </si>
  <si>
    <t>0 420</t>
  </si>
  <si>
    <t>0 690</t>
  </si>
  <si>
    <t>0 920</t>
  </si>
  <si>
    <t>Pozostałe odsetki</t>
  </si>
  <si>
    <t>0 970</t>
  </si>
  <si>
    <t>Wpływy z różnych dochodów</t>
  </si>
  <si>
    <t>Komendy powiatowe Państwowej Straży Pożarnej</t>
  </si>
  <si>
    <t xml:space="preserve">DOCHODY OD OSÓB PRAWNYCH, FIZYCZNYCH I OD </t>
  </si>
  <si>
    <t xml:space="preserve">INNYCH JEDN.NIE POSIADAJĄCYCH OSOBOWOŚCI </t>
  </si>
  <si>
    <t>PRAWNEJ</t>
  </si>
  <si>
    <t>Udziały powiatów w podatkach stanow. dochód budż.pań.</t>
  </si>
  <si>
    <t>0 010</t>
  </si>
  <si>
    <t>Podatek dochodowy od osób fizycznych</t>
  </si>
  <si>
    <t>0 020</t>
  </si>
  <si>
    <t>Podatek dochodowy od osób prawnych</t>
  </si>
  <si>
    <t>RÓŻNE ROZLICZENIA</t>
  </si>
  <si>
    <t>Część wyrównawcza subwencji ogólnej dla powiatów</t>
  </si>
  <si>
    <t>Część równoważąca subwencji ogólnej dla powiatów</t>
  </si>
  <si>
    <t>OŚWIATA I WYCHOWANIE</t>
  </si>
  <si>
    <t>Licea ogólnokształcące</t>
  </si>
  <si>
    <t>0 830</t>
  </si>
  <si>
    <t>Wpływy z usług</t>
  </si>
  <si>
    <t>Zespół Szkół Ponadgimnazjalnych w Świdwinie</t>
  </si>
  <si>
    <t>Wpływy z różnych opłat</t>
  </si>
  <si>
    <t>Szkoły zawodowe</t>
  </si>
  <si>
    <t>OCHRONA ZDROWIA</t>
  </si>
  <si>
    <t>Powiatowy Urząd Pracy w Świdwinie</t>
  </si>
  <si>
    <t>Placówki opiekuńczo-wychowawcze</t>
  </si>
  <si>
    <t xml:space="preserve">Dotacje celowe otrzymane z budżetu państwa na </t>
  </si>
  <si>
    <t>realizację bieżących zadań własnych powiatu</t>
  </si>
  <si>
    <t>Powiatowe Centrum Pomocy Rodzinie w Świdwinie</t>
  </si>
  <si>
    <t>Domy pomocy społecznej</t>
  </si>
  <si>
    <t>Dom Pomocy Społecznej w Krzecku</t>
  </si>
  <si>
    <t>Dom Pomocy Społecznej w Modrzewcu</t>
  </si>
  <si>
    <t>POZOSTAŁE ZADANIA W ZAKRESIE POLITYKI SPOŁ.</t>
  </si>
  <si>
    <t>Zespoły do spraw orzekania o niepełnosprawności</t>
  </si>
  <si>
    <t>EDUKACYJNA OPIEKA WYCHOWAWCZA</t>
  </si>
  <si>
    <t>Specjalne ośrodki szkolno-wychowawcze</t>
  </si>
  <si>
    <t>Internaty i bursy szkolne</t>
  </si>
  <si>
    <t xml:space="preserve">Domy wczasów dziecięcych </t>
  </si>
  <si>
    <t>DOCHODY OGÓŁEM</t>
  </si>
  <si>
    <t>%</t>
  </si>
  <si>
    <t xml:space="preserve">Załącznik Nr 1 </t>
  </si>
  <si>
    <t>Pomoc materialna dla uczniów</t>
  </si>
  <si>
    <t>RAZEM DOCHODY NA ZADANIA ZLECONE</t>
  </si>
  <si>
    <t>Prace geodezyjno-kartograficzne na potrzeby rolnictwa</t>
  </si>
  <si>
    <t>0 20</t>
  </si>
  <si>
    <t>LEŚNICTWO</t>
  </si>
  <si>
    <t>0 2002</t>
  </si>
  <si>
    <t>Nadzór nad gospodarką leśną</t>
  </si>
  <si>
    <t>Powiatowy Zarząd Dróg w Świdwinie</t>
  </si>
  <si>
    <t xml:space="preserve">WYDATKI OGÓŁEM </t>
  </si>
  <si>
    <t>Powiatowy Inspektorat Nadzoru Budowlanego w Świdwinie</t>
  </si>
  <si>
    <t>Rady powiatów</t>
  </si>
  <si>
    <t>Pozostała działalność</t>
  </si>
  <si>
    <t xml:space="preserve">BEZPIECZEŃSTWO PUBLICZNE I OCHRONA </t>
  </si>
  <si>
    <t>PRZECIWPOŻAROWA</t>
  </si>
  <si>
    <t>Komenda Pow. Państwowej Straży Pożarnej w Świdwinie</t>
  </si>
  <si>
    <t>OBSŁUGA DŁUGU PUBLICZNEGO</t>
  </si>
  <si>
    <t>Obsługa kredytów jednostek samorządu terytorialnego</t>
  </si>
  <si>
    <t>Rezerwy ogólne i celowe</t>
  </si>
  <si>
    <t xml:space="preserve">Rezerwy  </t>
  </si>
  <si>
    <t>Szkoły podstawowe specjalne</t>
  </si>
  <si>
    <t>Gimnazja specjalne</t>
  </si>
  <si>
    <t>Prywatne LO ZDZ w Połczynie Zdroju</t>
  </si>
  <si>
    <t>Zespół Szkół Rolniczych CKP w Świdwinie</t>
  </si>
  <si>
    <t>Studium ZDZ w Połczynie Zdroju</t>
  </si>
  <si>
    <t>Dokształcanie i doskonalenie nauczycieli</t>
  </si>
  <si>
    <t>Starostwo Powiatowe</t>
  </si>
  <si>
    <t xml:space="preserve">Składki na ubezpieczenia zdrowotne oraz świadczenia </t>
  </si>
  <si>
    <t>dla osób nieobjętych obowiązkiem ubez.zdrowotnego</t>
  </si>
  <si>
    <t>POMOC SPOŁECZNA</t>
  </si>
  <si>
    <t>Rodziny zastępcze</t>
  </si>
  <si>
    <t>Powiatowe centra pomocy rodzinie</t>
  </si>
  <si>
    <t>Powiatowe urzędy pracy</t>
  </si>
  <si>
    <t>Poradnie psychologiczno-pedagogiczne</t>
  </si>
  <si>
    <t>Poradnia Psychologiczno-Pedagogiczna w Świdwinie</t>
  </si>
  <si>
    <t>Domy wczasów dziecięcych</t>
  </si>
  <si>
    <t>KULTURA FIZYCZNA I SPORT</t>
  </si>
  <si>
    <t xml:space="preserve">Załącznik Nr 5 </t>
  </si>
  <si>
    <t>Załącznik Nr 7</t>
  </si>
  <si>
    <t>Komendy Powiatowe Państwowej Straży Pożarnej</t>
  </si>
  <si>
    <t>Wpływy ze sprzedaży wyrobów</t>
  </si>
  <si>
    <t>0 870</t>
  </si>
  <si>
    <t>Dotacje celowe otrzymane z gminy na zadania bieżące</t>
  </si>
  <si>
    <t>realiz.na podst.porozumień między jst</t>
  </si>
  <si>
    <t>Dotacje celowe otrzymane z powiatu na zadania bieżące</t>
  </si>
  <si>
    <t>dzieci  w placówkach opiekuńczo-wychowawczych</t>
  </si>
  <si>
    <t>Wpływy ze sprzedaży składników majątkowych</t>
  </si>
  <si>
    <t xml:space="preserve">RAZEM  DOCHODY NA POROZUMIENIA </t>
  </si>
  <si>
    <t>POMOC  SPOŁECZNA</t>
  </si>
  <si>
    <t>realizowane na podstawie porozumień między jst</t>
  </si>
  <si>
    <t>Poradnia Psych - Pedagogiczna  w Świdwinie</t>
  </si>
  <si>
    <t>KULTURA I OCHRONA DZIEDZICTWA NARODOWEGO</t>
  </si>
  <si>
    <t>Biblioteki</t>
  </si>
  <si>
    <t>0 470</t>
  </si>
  <si>
    <t>Załącznik Nr 2</t>
  </si>
  <si>
    <t>Subwencje ogólne z budżetu państwa</t>
  </si>
  <si>
    <t>innych zadań zleconych ustawami</t>
  </si>
  <si>
    <t>BEZPIECZEŃSTWO PUBLICZNE I OCHRONA</t>
  </si>
  <si>
    <t>Fundusz Pracy</t>
  </si>
  <si>
    <t>Środki z Funduszu Pracy otrzymane przez powiat z</t>
  </si>
  <si>
    <t>przeznaczeniem na finansowanie kosztów wynagrodzenia</t>
  </si>
  <si>
    <t>Starostwo Powiatowe w Świdwinie</t>
  </si>
  <si>
    <t>Zespół Szkół Rolniczych  CKP w Świdwinie</t>
  </si>
  <si>
    <t>Promocja jednostek samorządu terytorialnego</t>
  </si>
  <si>
    <t xml:space="preserve">Wpływy z różnych dochodów </t>
  </si>
  <si>
    <t xml:space="preserve">Starostwo Powiatowe w Świdwinie </t>
  </si>
  <si>
    <t>do informacji z wykonania</t>
  </si>
  <si>
    <t xml:space="preserve">bieżące realizowane przez powiat  na podstawie  </t>
  </si>
  <si>
    <t>porozumień z organami administracji rządowej</t>
  </si>
  <si>
    <t xml:space="preserve">Zespół Szkół Ponadgimnazjalnych w Świdwinie </t>
  </si>
  <si>
    <t xml:space="preserve">Zespół Szkół Rolniczych CKP w Świdwinie </t>
  </si>
  <si>
    <t>Przeciwdziałanie alkoholizmowi</t>
  </si>
  <si>
    <t xml:space="preserve">Poradnia PP w Świdwinie </t>
  </si>
  <si>
    <t>wydatki majątkowe</t>
  </si>
  <si>
    <t>Załącznik Nr 3</t>
  </si>
  <si>
    <t xml:space="preserve">                                     ADMINISTRACJI RZĄDOWEJ</t>
  </si>
  <si>
    <t xml:space="preserve">     WYKONYWANE NA PODSTAWIE POROZUMIEŃ Z ORGANAMI </t>
  </si>
  <si>
    <t xml:space="preserve">DOCHODY NA REALIZACJĘ ZADAŃ Z ZAKRESU ADMINISTRACJI RZĄDOWEJ </t>
  </si>
  <si>
    <t xml:space="preserve">                     DOCHODY NA REALIZACJĘ ZADAŃ WYKONYWANYCH</t>
  </si>
  <si>
    <t xml:space="preserve">                    NA PODSTAWIE POROZUMIEŃ MIĘDZY JEDNOSTKAMI  </t>
  </si>
  <si>
    <t xml:space="preserve">RAZEM  DOCHODY NA POROZUMIENIA  z jst </t>
  </si>
  <si>
    <t>Załącznik Nr 4</t>
  </si>
  <si>
    <t>Zwalczanie narkomanii</t>
  </si>
  <si>
    <t xml:space="preserve">Pozostała działalność </t>
  </si>
  <si>
    <t>Załącznik Nr 6</t>
  </si>
  <si>
    <t xml:space="preserve">WYDATKI NA REALIZACJĘ ZADAŃ Z ZAKRESU ADMINISTRACJI RZĄDOWEJ </t>
  </si>
  <si>
    <t>Załącznik Nr 8</t>
  </si>
  <si>
    <t xml:space="preserve">                     WYDATKI NA REALIZACJĘ ZADAŃ WYKONYWANYCH</t>
  </si>
  <si>
    <t>RAZEM WYDATKI NA POROZUMIENIA między jst</t>
  </si>
  <si>
    <t>RAZEM WYDATKI NA ZADANIA ZLECONE</t>
  </si>
  <si>
    <t>RAZEM DOCHODY</t>
  </si>
  <si>
    <t>Różne rozliczenia finansowe</t>
  </si>
  <si>
    <t>i skł. na ubezp.społ pracowników PUP</t>
  </si>
  <si>
    <t xml:space="preserve">                                      SAMORZĄDU TERYTORIALNEGO</t>
  </si>
  <si>
    <t xml:space="preserve">w zł </t>
  </si>
  <si>
    <t>Zarządzanie kryzysowe</t>
  </si>
  <si>
    <t xml:space="preserve">Młodzieżowy Ośrodek Wychowawczy w Rzepczynie </t>
  </si>
  <si>
    <t xml:space="preserve">Uchwała </t>
  </si>
  <si>
    <t>budżetowa</t>
  </si>
  <si>
    <t>Budżet po</t>
  </si>
  <si>
    <t>zmianie</t>
  </si>
  <si>
    <t xml:space="preserve">Wykonanie </t>
  </si>
  <si>
    <t>Rehabilitacja zawodowa i społeczna osób niepełnosprawn.</t>
  </si>
  <si>
    <t>(Warsztaty Terapii Zajęciowej )</t>
  </si>
  <si>
    <t>0 840</t>
  </si>
  <si>
    <t>Dochody z najmu i dzierżawy składników majątkowych</t>
  </si>
  <si>
    <t>Załącznik Nr 9</t>
  </si>
  <si>
    <t xml:space="preserve"> 0 20</t>
  </si>
  <si>
    <t xml:space="preserve"> 0 2001</t>
  </si>
  <si>
    <t>Gospodarka leśna</t>
  </si>
  <si>
    <t>Środki otrzymane od pozostałych jednostek zaliczanych</t>
  </si>
  <si>
    <t xml:space="preserve">Wykonanie za </t>
  </si>
  <si>
    <t>Uchwała</t>
  </si>
  <si>
    <t>Budżet</t>
  </si>
  <si>
    <t xml:space="preserve">po zmianie </t>
  </si>
  <si>
    <t>DOCHODY ZWIĄZANE Z REALIZACJĄ ZADAŃ Z ZAKRESU ADMINISTRACJI RZĄDOWEJ</t>
  </si>
  <si>
    <t>w tym: dochody majątkowe</t>
  </si>
  <si>
    <t xml:space="preserve">  7 / 8</t>
  </si>
  <si>
    <t xml:space="preserve">  7 / 6</t>
  </si>
  <si>
    <t xml:space="preserve">wydatki majątkowe </t>
  </si>
  <si>
    <t>% wyk.</t>
  </si>
  <si>
    <t xml:space="preserve"> 0 870</t>
  </si>
  <si>
    <t xml:space="preserve"> 0 690</t>
  </si>
  <si>
    <t xml:space="preserve">Składki na ubezpieczenie zdrowotne oraz świadczenia </t>
  </si>
  <si>
    <t>dla osób nie objętych obowiązkiem ubezp. zdrowotnego</t>
  </si>
  <si>
    <t xml:space="preserve">  0 680</t>
  </si>
  <si>
    <t xml:space="preserve">  0 690</t>
  </si>
  <si>
    <t>w tym: wydatki majątkowe</t>
  </si>
  <si>
    <t xml:space="preserve">Rezerwa celowa ( zarządzanie kryzysowe ) </t>
  </si>
  <si>
    <t>0 2001</t>
  </si>
  <si>
    <t>Inne formy kształcenia osobno niewymienione</t>
  </si>
  <si>
    <t xml:space="preserve">Starostwo Powiatowe </t>
  </si>
  <si>
    <t>Młodzieżowe  ośrodki wychowawcze</t>
  </si>
  <si>
    <t>Szpitale ogólne</t>
  </si>
  <si>
    <t>do sekt.f.p.na realizację zadań bieżących jednostek</t>
  </si>
  <si>
    <t>zaliczanych do sektora finansów publicznych</t>
  </si>
  <si>
    <t xml:space="preserve">Wpływy z innych opłat stanowiących dochody jst na </t>
  </si>
  <si>
    <t>Zespół Szkół Ponadgimnazjalnych  w Połczynie Zdroju</t>
  </si>
  <si>
    <t>Zadania w zakresie przeciwdziałania przemocy w rodzi.</t>
  </si>
  <si>
    <t>GOSPODARKA KOMUNALNA I OCHRONA ŚRODOW</t>
  </si>
  <si>
    <t xml:space="preserve">z opłat i kar za korzystanie ze środowiska </t>
  </si>
  <si>
    <t xml:space="preserve"> 0 580</t>
  </si>
  <si>
    <t>Grzywny i inne kary pieniężne od osób prawnych i innych</t>
  </si>
  <si>
    <t xml:space="preserve">jednostek organizacyjnych </t>
  </si>
  <si>
    <t xml:space="preserve">Dotacje celowe w ramach programów finansowanych </t>
  </si>
  <si>
    <t>z udziałem środków europejskich oraz środków, o których</t>
  </si>
  <si>
    <t xml:space="preserve">mowa w art.5 ust.1 pkt 3 oraz ust.3 pkt 5i6 ustawy. lub </t>
  </si>
  <si>
    <t>płatności w ramach budżetu środków europejskich</t>
  </si>
  <si>
    <t>Kwalifikacja wojskowa</t>
  </si>
  <si>
    <t>Zadania w zakresie przeciwdziałania przemocy w rodzin.</t>
  </si>
  <si>
    <t xml:space="preserve">Kwalifikacja wojskowa </t>
  </si>
  <si>
    <t>wynagrodzenia i składki od nich naliczane</t>
  </si>
  <si>
    <t xml:space="preserve">wydatki związane z realizacją zadań statutowych </t>
  </si>
  <si>
    <t xml:space="preserve">świadczenia na rzecz osób fizycznych </t>
  </si>
  <si>
    <t>wydatki na programy finan.z udziałem środków art5,ust.1</t>
  </si>
  <si>
    <t xml:space="preserve"> 0 490</t>
  </si>
  <si>
    <t>jst na podstawie odrębnych ustaw</t>
  </si>
  <si>
    <t xml:space="preserve">Powiatowy Zarząd Dróg w Świdwinie </t>
  </si>
  <si>
    <t xml:space="preserve">wydatki na obsługę długu </t>
  </si>
  <si>
    <t xml:space="preserve">dotacje na zadania bieżące </t>
  </si>
  <si>
    <t xml:space="preserve">z tego: </t>
  </si>
  <si>
    <t xml:space="preserve">Zadania w zakresie przeciwdziałania przemocy </t>
  </si>
  <si>
    <t>GOSPODARKA KOMUN. I OCHRONA ŚRODOWISKA</t>
  </si>
  <si>
    <t>Wpływy i wydatki związane z gromadzeniem środków</t>
  </si>
  <si>
    <t>Załącznik Nr 11</t>
  </si>
  <si>
    <t>Załącznik Nr 12</t>
  </si>
  <si>
    <t xml:space="preserve">WYDATKI  MAJĄTKOWE </t>
  </si>
  <si>
    <t xml:space="preserve">Drogi publiczne powiatowe </t>
  </si>
  <si>
    <t>Wydatki inwestycyjne jednostek budżetowych</t>
  </si>
  <si>
    <t xml:space="preserve">DZIAŁALNOŚĆ USŁUGOWA </t>
  </si>
  <si>
    <t xml:space="preserve">ADMINISTRACJA PUBLICZNA </t>
  </si>
  <si>
    <t xml:space="preserve">RAZEM WYDATKI MAJĄTKOWE </t>
  </si>
  <si>
    <t>Załącznik Nr 10</t>
  </si>
  <si>
    <t>niezaliczanych do sektora finansów publicznych</t>
  </si>
  <si>
    <t>Dotacja celowa z budżetu na finansowanie lub dofinan.</t>
  </si>
  <si>
    <t xml:space="preserve">zadań zleconych do realizacji pozostałych jednostkom </t>
  </si>
  <si>
    <t xml:space="preserve">niezaliczanym do sektora finansów publicznych </t>
  </si>
  <si>
    <t>Dotacja podmiotowa z budżetu dla niepublicznej</t>
  </si>
  <si>
    <t xml:space="preserve">jednostki systemu oświaty </t>
  </si>
  <si>
    <t>Dotacja celowa z budżetu dla pozostałych jednostek</t>
  </si>
  <si>
    <t>Dotacje celowe  w ramach programów finansowanych</t>
  </si>
  <si>
    <t>z udziałem środków, o których mowa w art.5 ust.1</t>
  </si>
  <si>
    <t>pkt3 oraz ust.3 pkt 5i6 ustawy, lub płatności w ramach</t>
  </si>
  <si>
    <t>budżetu środków europejskich.</t>
  </si>
  <si>
    <t xml:space="preserve">Wpływy z usług </t>
  </si>
  <si>
    <t xml:space="preserve">Wpływy z opłaty komunikacyjnej </t>
  </si>
  <si>
    <t xml:space="preserve">Szpitale ogólne </t>
  </si>
  <si>
    <t>Sk.Państwa, jst lub innych jednostek zaliczanych do</t>
  </si>
  <si>
    <t xml:space="preserve">sektora finansów publicznych  oraz innych umów </t>
  </si>
  <si>
    <t xml:space="preserve">o podobnym charakterze </t>
  </si>
  <si>
    <t>0 960</t>
  </si>
  <si>
    <t>Otrzymane spadki,zapisy i darowizny w postaci pieniężnej</t>
  </si>
  <si>
    <t>Zespół Szkół Rolniczych CKP  w Świdwinie</t>
  </si>
  <si>
    <t>Powiatowe Urzędy Pracy</t>
  </si>
  <si>
    <t xml:space="preserve">Powiatowy Urząd Pracy w Świdwinie </t>
  </si>
  <si>
    <t>wydatki bieżące :</t>
  </si>
  <si>
    <t>zakupy inwestycyjne</t>
  </si>
  <si>
    <t xml:space="preserve">            wydatki bieżące :</t>
  </si>
  <si>
    <t xml:space="preserve">wydatki z tytułu poręczeń i gwarancji </t>
  </si>
  <si>
    <t>wydatki na obsługę długu</t>
  </si>
  <si>
    <t xml:space="preserve"> z tego: </t>
  </si>
  <si>
    <t>z tego:</t>
  </si>
  <si>
    <t xml:space="preserve">             wydatki bieżące </t>
  </si>
  <si>
    <t>RAZEM WYDATKI NA ZADANIA Z ZAKRESU ADMI.</t>
  </si>
  <si>
    <t>RZĄDOWEJ NA POROZUMIENIA Z ORANAMI A.RZ.</t>
  </si>
  <si>
    <t xml:space="preserve">                             DOTACJE PODMIOTOWE  </t>
  </si>
  <si>
    <t xml:space="preserve">                       DLA JEDNOSTEK SEKTORA FINANSÓW PUBLICZNYCH</t>
  </si>
  <si>
    <t xml:space="preserve">         w zł.</t>
  </si>
  <si>
    <t xml:space="preserve">sektora finansów publicznych </t>
  </si>
  <si>
    <t>RAZEM DOTACJE PODMIOTOWE dla jednostek</t>
  </si>
  <si>
    <t xml:space="preserve">        DOTACJE  CELOWE NA ZADANIA WŁASNE POWIATU</t>
  </si>
  <si>
    <t xml:space="preserve"> 0 920</t>
  </si>
  <si>
    <t xml:space="preserve">                 w zł </t>
  </si>
  <si>
    <t>WYDATKI  ZWIĄZANE Z REALIZACJĄ ZADAŃ Z ZAKRESU ADMINISTRACJI RZĄDOWEJ</t>
  </si>
  <si>
    <t>OGÓŁEM  WYDATKI</t>
  </si>
  <si>
    <t>UDZIELONE DLA PODMIOTÓW NIEZALICZANYCH  DO SEKTORA FINANSÓW PUBLICZNYCH</t>
  </si>
  <si>
    <t xml:space="preserve">   UDZIELONE DLA PODMIOTÓW ZALICZANYCH  DO SEKTORA FINANSÓW PUBLICZNYCH</t>
  </si>
  <si>
    <t xml:space="preserve"> </t>
  </si>
  <si>
    <t>Dotacje celowe w ramach programów finansowanych</t>
  </si>
  <si>
    <t>w ramach budżetu środków europejskich.</t>
  </si>
  <si>
    <t xml:space="preserve">Policealna Szkoła WILIAMS w Świdwinie </t>
  </si>
  <si>
    <t>Ochrona zabytków i opieka nad zabytkami</t>
  </si>
  <si>
    <t>GOSPODARKA KOM. I OCHRONA ŚRODOWISKA</t>
  </si>
  <si>
    <t>Wpływy z innych lokalnych opłat pobieranych przez</t>
  </si>
  <si>
    <t>Wpływy z opłat za zarząd,użytkow i użtytk.wieczy.nier.</t>
  </si>
  <si>
    <t>podstawie ustaw</t>
  </si>
  <si>
    <t>Dochody z najmu i dzierżawy składników majątkowych..</t>
  </si>
  <si>
    <t xml:space="preserve">             wydatki bieżące :</t>
  </si>
  <si>
    <t>zadania zlecone ustawami realizowane przez powiat</t>
  </si>
  <si>
    <t xml:space="preserve">bieżące z zakresu administracji rządowej oraz inne </t>
  </si>
  <si>
    <t xml:space="preserve"> z realizacją zadań z zakresu administracji rządowej oraz</t>
  </si>
  <si>
    <t xml:space="preserve">Dochody jednostek samorządu terytorialnego związane  </t>
  </si>
  <si>
    <t xml:space="preserve">z udziałem środków europejskich oraz środków, o </t>
  </si>
  <si>
    <t>Część oświatowa subwencji ogólnej dla jst.</t>
  </si>
  <si>
    <t>inwestycyjnych i zakupów inwestycyjnych</t>
  </si>
  <si>
    <t>Dotacje celowe otrzymane z budżetu państwa na</t>
  </si>
  <si>
    <t xml:space="preserve">powiatu </t>
  </si>
  <si>
    <t xml:space="preserve">bieżące realizowane prze powiat na podstawie </t>
  </si>
  <si>
    <t xml:space="preserve">porozumień z organami administracji rządowej </t>
  </si>
  <si>
    <t>Wpływy z wpłat z gmin i powiatów na rzecz innych jst</t>
  </si>
  <si>
    <t xml:space="preserve">oraz związków gmin lub związków powiatów  na </t>
  </si>
  <si>
    <t xml:space="preserve">dofinansowanie zadań bieżących </t>
  </si>
  <si>
    <t xml:space="preserve">chronione i ośrodki interwencji kryzysowej </t>
  </si>
  <si>
    <t xml:space="preserve">Jednostki specjalistycznego poradnictwa, mieszkania </t>
  </si>
  <si>
    <t>Fundusze szwajcarskie</t>
  </si>
  <si>
    <t xml:space="preserve">POMOC SPOŁECZNA </t>
  </si>
  <si>
    <t xml:space="preserve">                w zł </t>
  </si>
  <si>
    <t>Policealne studium  ZDZ w Połczynie-Zdroju</t>
  </si>
  <si>
    <t xml:space="preserve">Pozostałe odsetki </t>
  </si>
  <si>
    <t>Środki na dofinansowanie własnych zadań bieżących</t>
  </si>
  <si>
    <t>gmin,powiatów,cam.wojew.,pozyskane z innych źródeł</t>
  </si>
  <si>
    <t xml:space="preserve">Dotacja celowa z budżetu na finansowanie lub </t>
  </si>
  <si>
    <t xml:space="preserve">dofinansowanie zadań zleconych do realizacji </t>
  </si>
  <si>
    <t xml:space="preserve">stowarzyszeniom </t>
  </si>
  <si>
    <t xml:space="preserve">KULTURA I OCHRONA DZIEDZICTWA </t>
  </si>
  <si>
    <t xml:space="preserve">NARODOWEGO </t>
  </si>
  <si>
    <t xml:space="preserve">Ochrona zabytków i opieka nad zabytkami </t>
  </si>
  <si>
    <t xml:space="preserve">        DOTACJE NA ZADANIA WŁASNE POWIATU</t>
  </si>
  <si>
    <t xml:space="preserve">RAZEM DOTACJE dla podmiotów </t>
  </si>
  <si>
    <t>Rozliczenia z tytułu poręczeń i  gwarancji udzielonych…</t>
  </si>
  <si>
    <t xml:space="preserve">w tym: dochody bieżące </t>
  </si>
  <si>
    <t xml:space="preserve">           dochody majątkowe</t>
  </si>
  <si>
    <t>Zespół Placówek Oświatowych w Połczynie-Zdroju</t>
  </si>
  <si>
    <t>Zespół Placówek Specjalnych w Sławoborzu</t>
  </si>
  <si>
    <t xml:space="preserve">Dotacje celowe otrzymane z gminy na inwestycje i </t>
  </si>
  <si>
    <t>porozumień (umów) między jednostkami samorządu</t>
  </si>
  <si>
    <t xml:space="preserve">terytorialnego </t>
  </si>
  <si>
    <t xml:space="preserve">KULTURA FIZYCZNA </t>
  </si>
  <si>
    <t xml:space="preserve">Obiekty sportowe </t>
  </si>
  <si>
    <t>powiatów, samorządów województw, pozyskane</t>
  </si>
  <si>
    <t>z innych źródeł</t>
  </si>
  <si>
    <t>Uzupełnienie subwencji ogólnej dla jst</t>
  </si>
  <si>
    <t>Środki na inwestycje na drogach publicznych powiatowych</t>
  </si>
  <si>
    <t>i wojewódzkich oraz na drogach powiatowych, wojewódz.</t>
  </si>
  <si>
    <t>i krajowych w granicach miast na prawach powiatu</t>
  </si>
  <si>
    <t xml:space="preserve">realizację bieżących zadań własnych powiatu </t>
  </si>
  <si>
    <t>"Najlepszy w zawodzie "</t>
  </si>
  <si>
    <t xml:space="preserve">Komendy Powiatowe Policji </t>
  </si>
  <si>
    <t xml:space="preserve">Komenda Powiatowa Policji w Świdwinie </t>
  </si>
  <si>
    <t xml:space="preserve">Zespół Placówek Specjalnych w Sławoborzu </t>
  </si>
  <si>
    <t xml:space="preserve">Szkoły Zawodowe Specjalne </t>
  </si>
  <si>
    <t xml:space="preserve">zdrowotnego </t>
  </si>
  <si>
    <t xml:space="preserve"> dla osób nie objętych obowiązkiem ubezpieczenia </t>
  </si>
  <si>
    <t>Składki na ubezpieczenie zdrowotne oraz świadczenia</t>
  </si>
  <si>
    <t>Zespół Placówek Oświatowych  w Połczynie-Zdroju</t>
  </si>
  <si>
    <t>Poradnia Psychologiczno-Pedagogiczna w Połczynie-Z.</t>
  </si>
  <si>
    <t>Zespół Szkół Ponadgimnazjalnych w Połczynie- Zdroju</t>
  </si>
  <si>
    <t>Poradnia Psych-Pedagogiczna w Połczynie- Zdroju</t>
  </si>
  <si>
    <t>Zespół Szkół Ponadgimnazjalnych w Połczynie-Zdroju</t>
  </si>
  <si>
    <t>Ośrodki rewalidacyjno-wychowawcze</t>
  </si>
  <si>
    <t xml:space="preserve">w tym: wydatki bieżące </t>
  </si>
  <si>
    <t xml:space="preserve">           wydatki majątkowe</t>
  </si>
  <si>
    <t>Termomodernizacja Sali gimnastycznej ZSzP Świdwin</t>
  </si>
  <si>
    <t>Obiekty sportowe</t>
  </si>
  <si>
    <t xml:space="preserve">Wydatki inwestycyjne jednostek budżetowych </t>
  </si>
  <si>
    <t>Specjalne Ośrodki Szkolno-Wychowawcze</t>
  </si>
  <si>
    <t>POZOSTAŁE ZADANIA W ZAKRESIE POLITYKI SPOŁE.</t>
  </si>
  <si>
    <t>Rehabilitacja zawodowa i społeczna osób niepełnosp.</t>
  </si>
  <si>
    <t xml:space="preserve">jednostek sektora finansów publicznych </t>
  </si>
  <si>
    <t>dofinansowanie prac remontowych i konserwatorskich</t>
  </si>
  <si>
    <t>Urzędy Gmin</t>
  </si>
  <si>
    <t>OSWIATA I WYCHOWANIE</t>
  </si>
  <si>
    <t xml:space="preserve">Wpływy ze sprzedaży składników majątkowych </t>
  </si>
  <si>
    <t xml:space="preserve">w tym: majątkowe </t>
  </si>
  <si>
    <t>Załącznik Nr 13</t>
  </si>
  <si>
    <t xml:space="preserve">              w zł </t>
  </si>
  <si>
    <t xml:space="preserve">Placówki opiekuńczo-wychowawcze </t>
  </si>
  <si>
    <t xml:space="preserve">Dotacje celowe przekazane dla powiatu na zadania </t>
  </si>
  <si>
    <t>między jednostkami samorządu terytorialnego</t>
  </si>
  <si>
    <t xml:space="preserve">Rodziny zastępcze </t>
  </si>
  <si>
    <t xml:space="preserve">Dotacje celowe przekazane  gminie  na zadania </t>
  </si>
  <si>
    <t xml:space="preserve">                                   UDZIELONE  NA PODSTAWIE POROZUMIEŃ ( UMÓW ) z jst</t>
  </si>
  <si>
    <t xml:space="preserve">Biblioteki </t>
  </si>
  <si>
    <t>w tym: na progr.fin.z udziałem śr.z art. 5 ust 1</t>
  </si>
  <si>
    <t>strona - 35 -</t>
  </si>
  <si>
    <t>Środki na dofinansowanie własnych inwestycji gmin</t>
  </si>
  <si>
    <t>(związków gmin), powiatów(związków powiatów),</t>
  </si>
  <si>
    <t>samorządów województw, pozyskane z innych źródeł</t>
  </si>
  <si>
    <t>I pół 2015 r.</t>
  </si>
  <si>
    <t>Szkoły Podstawowe Specjalne</t>
  </si>
  <si>
    <t xml:space="preserve">OCHRONA ZDROWIA </t>
  </si>
  <si>
    <t>Wymiana instalacji solarnej w ZPO w Połczynie-Zdroju</t>
  </si>
  <si>
    <t>Zakłady opiekuńczo-lecznicze i pielęgnacyjno-opiekuńcze</t>
  </si>
  <si>
    <t>Centrum Placówek Opiekuńczo-Wychowawcz. w Świdwinie</t>
  </si>
  <si>
    <t xml:space="preserve">Centrum Placówek Opiekuńczo-Wychowaw. W Świdwinie </t>
  </si>
  <si>
    <t xml:space="preserve">Centrum Placówek Opiekuńczo-Wychowawcz.w Świdwinie </t>
  </si>
  <si>
    <t>Realizacja zadań wymagających stosowania specjalnej</t>
  </si>
  <si>
    <t>organizacji nauki i metod pracy dla dzieci i młodzieży</t>
  </si>
  <si>
    <t>w szkołach podstawowych, gimnazjach, liceach ogólnokształ.</t>
  </si>
  <si>
    <t>liceach profilowanych i szkołach zawodowych oraz szk.artys.</t>
  </si>
  <si>
    <t>"Okno na świat"</t>
  </si>
  <si>
    <t>"Fotowoltaika "</t>
  </si>
  <si>
    <t>"Równe szanse w zdrowiu"</t>
  </si>
  <si>
    <t xml:space="preserve">Dotacje celowe otrzymane z budżetu państwa  na </t>
  </si>
  <si>
    <t xml:space="preserve">rządowej oraz inne zadania zlecone ustawami </t>
  </si>
  <si>
    <t>realizowane przez powiat</t>
  </si>
  <si>
    <t>0 580</t>
  </si>
  <si>
    <t>Grzywny i inne kary pieniężne od os.praw. I innych jednost.</t>
  </si>
  <si>
    <t xml:space="preserve">Wpływy ze sprzedaży wyrobów </t>
  </si>
  <si>
    <t xml:space="preserve">Wczesne wspomaganie rozwoju dziecka </t>
  </si>
  <si>
    <t>\</t>
  </si>
  <si>
    <t xml:space="preserve">"Równe szanse w zdrowiu" </t>
  </si>
  <si>
    <t xml:space="preserve">Szkoły zawodowe </t>
  </si>
  <si>
    <t xml:space="preserve">Wydatki na zakupy inwestycyjne jednostek budżetowych </t>
  </si>
  <si>
    <t xml:space="preserve">Inne formy kształcenia osobno niewymienione </t>
  </si>
  <si>
    <t xml:space="preserve">Internaty i bursy szkolne </t>
  </si>
  <si>
    <t>Wymiana grzejników DPS w Krzecko</t>
  </si>
  <si>
    <t xml:space="preserve">Policealna Szkoła Wiliams w Świdwinie </t>
  </si>
  <si>
    <t>Dotacje celowe z budżetu na finansowanie lub</t>
  </si>
  <si>
    <t>obiektów zabytkowych  przekazane jednostkom</t>
  </si>
  <si>
    <t>Dotacja podmiotowa z budżetu dla pozostałych</t>
  </si>
  <si>
    <t xml:space="preserve">bieżące realizowane na podstawie porozumień (umów ) </t>
  </si>
  <si>
    <t>realizację inwestycji i zakupów inwestycyjnych własnych</t>
  </si>
  <si>
    <t>inwestycje i  zakupy inwestycyjne z zakresu administracji</t>
  </si>
  <si>
    <t xml:space="preserve">Szkoły Podstawowe Specjalne </t>
  </si>
  <si>
    <t xml:space="preserve">Wpływy od rodziców z tyt. odpłatności za utrzymanie </t>
  </si>
  <si>
    <t>Otrzymane spadki, zapisy i darowizny w postaci pieniężnej</t>
  </si>
  <si>
    <t>których mowa w art..5 ust.1 pkt5 i 6 ustawy, lub płatności</t>
  </si>
  <si>
    <t xml:space="preserve">zakupy inwestycyjne realizowane na podstawie </t>
  </si>
  <si>
    <t>Środki na dofinasowanie  własnych inwestycji gmin,</t>
  </si>
  <si>
    <t>realiz.na podst. porozumień między jst</t>
  </si>
  <si>
    <t xml:space="preserve">w tym: wydatki majątkowe </t>
  </si>
  <si>
    <t>strona - 36 -</t>
  </si>
  <si>
    <t>strona - 37 -</t>
  </si>
  <si>
    <t xml:space="preserve">strona - 49 - </t>
  </si>
  <si>
    <t xml:space="preserve">strona - 51 - </t>
  </si>
  <si>
    <t xml:space="preserve">strona - 54 - </t>
  </si>
  <si>
    <t xml:space="preserve">strona - 52 - </t>
  </si>
  <si>
    <t xml:space="preserve">strona - 57 - </t>
  </si>
  <si>
    <t xml:space="preserve">strona - 42 - </t>
  </si>
  <si>
    <t>budżetu za I półrocze 2016 rok</t>
  </si>
  <si>
    <t>Środki na dofinansowanie własnych inwestycji gmin ( związków</t>
  </si>
  <si>
    <t xml:space="preserve">gmin) powiatów (związków powiatów) , samorządów </t>
  </si>
  <si>
    <t>województw, pozyskane z innych źródeł</t>
  </si>
  <si>
    <t xml:space="preserve">Zadania z zakresu geodezji i kartografii </t>
  </si>
  <si>
    <t>inwestycje i zakupy inwestycyjne z zakresu administracji</t>
  </si>
  <si>
    <t>0 650</t>
  </si>
  <si>
    <t xml:space="preserve">Wpływy z opłat za wydanie prawa jazdy </t>
  </si>
  <si>
    <t>I pół 2016 r.</t>
  </si>
  <si>
    <t xml:space="preserve">Dotacje celowe otrzymane z budżetu państwa na zadania </t>
  </si>
  <si>
    <t>bieżące z zakresu administracji rządowej zlecone powiatom</t>
  </si>
  <si>
    <t>związane z realizacją dodatku wychowawczego oraz dodatku</t>
  </si>
  <si>
    <t>do zryczałtowanej kwoty stanowiących pomoc państwa</t>
  </si>
  <si>
    <t xml:space="preserve">w wychowaniu dzieci </t>
  </si>
  <si>
    <t xml:space="preserve"> - Przebudowa drogi powiatowej Nr 1079Z Kołacz-Krosino</t>
  </si>
  <si>
    <t xml:space="preserve"> - Przebudowa  obiektu mostowego Nr JNI 06030046 na drodze</t>
  </si>
  <si>
    <t xml:space="preserve"> - Modernizacja kotłowni </t>
  </si>
  <si>
    <t xml:space="preserve">    powiatowej Nr 3340Z Rymań-Sławoborze </t>
  </si>
  <si>
    <t xml:space="preserve">Nadzór Budowlany </t>
  </si>
  <si>
    <t xml:space="preserve">Rozbudowa  Zespołu Placówek  Specjalnych w Sławonorzu </t>
  </si>
  <si>
    <t>Zmiana źróła ciepła w  sali gimnastycznej ZSzP Świdwin</t>
  </si>
  <si>
    <t xml:space="preserve">Koszty zarządzania projektem </t>
  </si>
  <si>
    <t>Zadania z zakresu geodezji i kartografii</t>
  </si>
  <si>
    <t>przebudowa obiektu mostowego Rymań-Sławoborze</t>
  </si>
  <si>
    <t>droga Kołacz-Rymań</t>
  </si>
  <si>
    <t>Rozbudowa ZPS w Sławoborzu</t>
  </si>
  <si>
    <t>Instalacja solarna i wymiana grzejników ZPO Połczyn-Zdrój</t>
  </si>
  <si>
    <t xml:space="preserve">Zarządzanie projektem ZMiG Dorzecza Parsenty </t>
  </si>
  <si>
    <t>WYMIAT SPRAWIEDLIWOŚCI</t>
  </si>
  <si>
    <t xml:space="preserve">Nieodpłatna pomoc prawna </t>
  </si>
  <si>
    <t xml:space="preserve">bieżące z zakresu administracji rządowej zlecone </t>
  </si>
  <si>
    <t xml:space="preserve">oraz dodatku do zryczałtowanej kwoty stanowiących </t>
  </si>
  <si>
    <t xml:space="preserve">pomoc państwa w wychowaniu dzieci </t>
  </si>
  <si>
    <t>"Okno na swiat"</t>
  </si>
  <si>
    <t xml:space="preserve">Zwroty dotacji oraz płatności, w tym wykorzystanych </t>
  </si>
  <si>
    <t xml:space="preserve"> niezgodnie z przeznaczeniem  lub wykorzystanych</t>
  </si>
  <si>
    <t>z naruszeniem procedur o których mowa w art..184 ustawy</t>
  </si>
  <si>
    <t xml:space="preserve">pobranych nienależnie  lub w nadmiernej wyskości, </t>
  </si>
  <si>
    <t xml:space="preserve">dotyczące wydaków majątkowych </t>
  </si>
  <si>
    <r>
      <t xml:space="preserve"> </t>
    </r>
    <r>
      <rPr>
        <i/>
        <sz val="9"/>
        <rFont val="Calibri"/>
        <family val="2"/>
      </rPr>
      <t xml:space="preserve">z tego:  </t>
    </r>
    <r>
      <rPr>
        <i/>
        <sz val="8"/>
        <rFont val="Calibri"/>
        <family val="2"/>
      </rPr>
      <t>( Stypendia Starosty )</t>
    </r>
  </si>
  <si>
    <t>"Odnawialne źródła  2014-2020 "</t>
  </si>
  <si>
    <t>"Okno na Świat" przeciwdzi.wykluczeniu cyfrowemuPOiG</t>
  </si>
  <si>
    <t>WYMIAR  SPRAWIEDLIWOŚCI</t>
  </si>
  <si>
    <t>Źródła ciepła  Sali gimnastycznej ZSzPŚwidwin</t>
  </si>
  <si>
    <t>modernizacja kotłowni</t>
  </si>
  <si>
    <t>Dotacja celowa otrzymana z tytułu pomocy finansowej</t>
  </si>
  <si>
    <t>udzielanej między jst na dofinasowanie własnych zadań</t>
  </si>
  <si>
    <t>powiatom, związane z realizacją dodatku wychowawczego</t>
  </si>
  <si>
    <t>strona - 38 -</t>
  </si>
  <si>
    <t>strona - 39 -</t>
  </si>
  <si>
    <t>strona -  40 -</t>
  </si>
  <si>
    <t xml:space="preserve">strona - 41 - </t>
  </si>
  <si>
    <t>strona - 43 -</t>
  </si>
  <si>
    <t xml:space="preserve">strona - 44 - </t>
  </si>
  <si>
    <t>strona  - 45 -</t>
  </si>
  <si>
    <t xml:space="preserve">strona -  46 - </t>
  </si>
  <si>
    <t>strona -  47 -</t>
  </si>
  <si>
    <t>strona -  48 -</t>
  </si>
  <si>
    <t>strona - 50 -</t>
  </si>
  <si>
    <t xml:space="preserve">strona - 53 - </t>
  </si>
  <si>
    <t>strona - 55 -</t>
  </si>
  <si>
    <t xml:space="preserve">strona - 56 - </t>
  </si>
  <si>
    <t xml:space="preserve">strona -  58 - </t>
  </si>
  <si>
    <t>strona - 60 -</t>
  </si>
  <si>
    <t xml:space="preserve">strona - 61 -  </t>
  </si>
  <si>
    <t xml:space="preserve">strona - 62 - </t>
  </si>
  <si>
    <t xml:space="preserve">strona - 63  - </t>
  </si>
  <si>
    <t xml:space="preserve">strona - 64 -  </t>
  </si>
  <si>
    <t>strona - 65 -</t>
  </si>
  <si>
    <t xml:space="preserve">strona -  66 -   </t>
  </si>
  <si>
    <t xml:space="preserve">strona - 67 -  </t>
  </si>
  <si>
    <t>strona -68 -</t>
  </si>
  <si>
    <t xml:space="preserve">strona - 59 -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</si>
</sst>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  <numFmt numFmtId="165" formatCode="0.00;[Red]0.00"/>
    <numFmt numFmtId="166" formatCode="#,##0.00;[Red]#,##0.00"/>
    <numFmt numFmtId="167" formatCode="0.0000"/>
    <numFmt numFmtId="168" formatCode="0;[Red]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80">
    <font>
      <sz val="10"/>
      <name val="Arial CE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u val="single"/>
      <sz val="10"/>
      <name val="Times New Roman"/>
      <family val="1"/>
    </font>
    <font>
      <b/>
      <i/>
      <sz val="10"/>
      <name val="Arial CE"/>
      <family val="0"/>
    </font>
    <font>
      <i/>
      <u val="single"/>
      <sz val="10"/>
      <name val="Arial CE"/>
      <family val="0"/>
    </font>
    <font>
      <sz val="8"/>
      <name val="Arial CE"/>
      <family val="0"/>
    </font>
    <font>
      <sz val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i/>
      <u val="single"/>
      <sz val="10"/>
      <name val="Arial"/>
      <family val="2"/>
    </font>
    <font>
      <i/>
      <sz val="9"/>
      <name val="Calibri"/>
      <family val="2"/>
    </font>
    <font>
      <i/>
      <sz val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i/>
      <sz val="10"/>
      <name val="Calibri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u val="single"/>
      <sz val="9"/>
      <name val="Calibri"/>
      <family val="2"/>
    </font>
    <font>
      <b/>
      <sz val="8"/>
      <name val="Calibri"/>
      <family val="2"/>
    </font>
    <font>
      <i/>
      <u val="single"/>
      <sz val="9"/>
      <name val="Calibri"/>
      <family val="2"/>
    </font>
    <font>
      <i/>
      <u val="single"/>
      <sz val="10"/>
      <name val="Calibri"/>
      <family val="2"/>
    </font>
    <font>
      <b/>
      <u val="single"/>
      <sz val="9"/>
      <name val="Calibri"/>
      <family val="2"/>
    </font>
    <font>
      <b/>
      <u val="single"/>
      <sz val="8"/>
      <name val="Calibri"/>
      <family val="2"/>
    </font>
    <font>
      <u val="single"/>
      <sz val="8"/>
      <name val="Calibri"/>
      <family val="2"/>
    </font>
    <font>
      <sz val="12"/>
      <name val="Calibri"/>
      <family val="2"/>
    </font>
    <font>
      <u val="single"/>
      <sz val="10"/>
      <name val="Calibri"/>
      <family val="2"/>
    </font>
    <font>
      <sz val="11"/>
      <name val="Calibri"/>
      <family val="2"/>
    </font>
    <font>
      <b/>
      <i/>
      <sz val="8"/>
      <name val="Calibri"/>
      <family val="2"/>
    </font>
    <font>
      <b/>
      <i/>
      <u val="single"/>
      <sz val="9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i/>
      <u val="single"/>
      <sz val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1" applyNumberFormat="0" applyAlignment="0" applyProtection="0"/>
    <xf numFmtId="0" fontId="65" fillId="26" borderId="2" applyNumberFormat="0" applyAlignment="0" applyProtection="0"/>
    <xf numFmtId="0" fontId="6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3" applyNumberFormat="0" applyFill="0" applyAlignment="0" applyProtection="0"/>
    <xf numFmtId="0" fontId="69" fillId="28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26" borderId="1" applyNumberFormat="0" applyAlignment="0" applyProtection="0"/>
    <xf numFmtId="9" fontId="0" fillId="0" borderId="0" applyFont="0" applyFill="0" applyBorder="0" applyAlignment="0" applyProtection="0"/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31" borderId="0" applyNumberFormat="0" applyBorder="0" applyAlignment="0" applyProtection="0"/>
  </cellStyleXfs>
  <cellXfs count="7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" fontId="1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" fontId="1" fillId="0" borderId="0" xfId="0" applyNumberFormat="1" applyFont="1" applyBorder="1" applyAlignment="1">
      <alignment/>
    </xf>
    <xf numFmtId="4" fontId="5" fillId="0" borderId="0" xfId="0" applyNumberFormat="1" applyFont="1" applyFill="1" applyBorder="1" applyAlignment="1">
      <alignment/>
    </xf>
    <xf numFmtId="164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166" fontId="3" fillId="0" borderId="0" xfId="0" applyNumberFormat="1" applyFont="1" applyAlignment="1">
      <alignment/>
    </xf>
    <xf numFmtId="3" fontId="11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/>
    </xf>
    <xf numFmtId="3" fontId="13" fillId="0" borderId="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2" fillId="0" borderId="0" xfId="0" applyFont="1" applyBorder="1" applyAlignment="1">
      <alignment horizontal="center"/>
    </xf>
    <xf numFmtId="20" fontId="12" fillId="0" borderId="0" xfId="0" applyNumberFormat="1" applyFont="1" applyFill="1" applyBorder="1" applyAlignment="1">
      <alignment/>
    </xf>
    <xf numFmtId="2" fontId="11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3" fontId="16" fillId="0" borderId="0" xfId="0" applyNumberFormat="1" applyFont="1" applyFill="1" applyBorder="1" applyAlignment="1">
      <alignment/>
    </xf>
    <xf numFmtId="2" fontId="16" fillId="0" borderId="0" xfId="0" applyNumberFormat="1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2" fontId="18" fillId="0" borderId="0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14" fillId="0" borderId="0" xfId="0" applyFont="1" applyAlignment="1">
      <alignment/>
    </xf>
    <xf numFmtId="4" fontId="9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2" fontId="40" fillId="0" borderId="0" xfId="0" applyNumberFormat="1" applyFont="1" applyFill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4" fontId="41" fillId="0" borderId="0" xfId="0" applyNumberFormat="1" applyFont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/>
    </xf>
    <xf numFmtId="4" fontId="43" fillId="0" borderId="0" xfId="0" applyNumberFormat="1" applyFont="1" applyAlignment="1">
      <alignment/>
    </xf>
    <xf numFmtId="0" fontId="41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164" fontId="41" fillId="0" borderId="10" xfId="0" applyNumberFormat="1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4" fontId="41" fillId="0" borderId="10" xfId="0" applyNumberFormat="1" applyFont="1" applyBorder="1" applyAlignment="1">
      <alignment/>
    </xf>
    <xf numFmtId="0" fontId="41" fillId="0" borderId="13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14" xfId="0" applyFont="1" applyBorder="1" applyAlignment="1">
      <alignment/>
    </xf>
    <xf numFmtId="0" fontId="41" fillId="0" borderId="15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3" fontId="43" fillId="0" borderId="17" xfId="0" applyNumberFormat="1" applyFont="1" applyBorder="1" applyAlignment="1">
      <alignment horizontal="center"/>
    </xf>
    <xf numFmtId="0" fontId="44" fillId="0" borderId="16" xfId="0" applyFont="1" applyBorder="1" applyAlignment="1">
      <alignment horizontal="right"/>
    </xf>
    <xf numFmtId="0" fontId="42" fillId="0" borderId="16" xfId="0" applyFont="1" applyBorder="1" applyAlignment="1">
      <alignment horizontal="right"/>
    </xf>
    <xf numFmtId="0" fontId="45" fillId="0" borderId="17" xfId="0" applyFont="1" applyBorder="1" applyAlignment="1">
      <alignment/>
    </xf>
    <xf numFmtId="0" fontId="45" fillId="0" borderId="18" xfId="0" applyFont="1" applyBorder="1" applyAlignment="1">
      <alignment/>
    </xf>
    <xf numFmtId="3" fontId="45" fillId="0" borderId="17" xfId="0" applyNumberFormat="1" applyFont="1" applyBorder="1" applyAlignment="1">
      <alignment/>
    </xf>
    <xf numFmtId="4" fontId="45" fillId="0" borderId="17" xfId="0" applyNumberFormat="1" applyFont="1" applyBorder="1" applyAlignment="1">
      <alignment/>
    </xf>
    <xf numFmtId="4" fontId="45" fillId="0" borderId="17" xfId="0" applyNumberFormat="1" applyFont="1" applyFill="1" applyBorder="1" applyAlignment="1">
      <alignment/>
    </xf>
    <xf numFmtId="0" fontId="40" fillId="0" borderId="16" xfId="0" applyFont="1" applyBorder="1" applyAlignment="1">
      <alignment horizontal="right"/>
    </xf>
    <xf numFmtId="0" fontId="41" fillId="0" borderId="17" xfId="0" applyFont="1" applyBorder="1" applyAlignment="1">
      <alignment/>
    </xf>
    <xf numFmtId="0" fontId="41" fillId="0" borderId="18" xfId="0" applyFont="1" applyBorder="1" applyAlignment="1">
      <alignment/>
    </xf>
    <xf numFmtId="3" fontId="41" fillId="0" borderId="17" xfId="0" applyNumberFormat="1" applyFont="1" applyBorder="1" applyAlignment="1">
      <alignment/>
    </xf>
    <xf numFmtId="4" fontId="41" fillId="0" borderId="17" xfId="0" applyNumberFormat="1" applyFont="1" applyBorder="1" applyAlignment="1">
      <alignment/>
    </xf>
    <xf numFmtId="4" fontId="46" fillId="0" borderId="17" xfId="0" applyNumberFormat="1" applyFont="1" applyFill="1" applyBorder="1" applyAlignment="1">
      <alignment/>
    </xf>
    <xf numFmtId="0" fontId="41" fillId="0" borderId="10" xfId="0" applyFont="1" applyBorder="1" applyAlignment="1">
      <alignment/>
    </xf>
    <xf numFmtId="0" fontId="41" fillId="0" borderId="12" xfId="0" applyFont="1" applyBorder="1" applyAlignment="1">
      <alignment/>
    </xf>
    <xf numFmtId="4" fontId="41" fillId="0" borderId="17" xfId="0" applyNumberFormat="1" applyFont="1" applyFill="1" applyBorder="1" applyAlignment="1">
      <alignment/>
    </xf>
    <xf numFmtId="0" fontId="45" fillId="0" borderId="13" xfId="0" applyFont="1" applyBorder="1" applyAlignment="1">
      <alignment/>
    </xf>
    <xf numFmtId="0" fontId="45" fillId="0" borderId="15" xfId="0" applyFont="1" applyBorder="1" applyAlignment="1">
      <alignment/>
    </xf>
    <xf numFmtId="0" fontId="40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45" fillId="0" borderId="13" xfId="0" applyFont="1" applyBorder="1" applyAlignment="1">
      <alignment horizontal="right"/>
    </xf>
    <xf numFmtId="0" fontId="40" fillId="0" borderId="16" xfId="0" applyFont="1" applyBorder="1" applyAlignment="1">
      <alignment/>
    </xf>
    <xf numFmtId="0" fontId="42" fillId="0" borderId="16" xfId="0" applyFont="1" applyBorder="1" applyAlignment="1">
      <alignment/>
    </xf>
    <xf numFmtId="0" fontId="45" fillId="0" borderId="17" xfId="0" applyFont="1" applyBorder="1" applyAlignment="1">
      <alignment horizontal="right"/>
    </xf>
    <xf numFmtId="0" fontId="47" fillId="0" borderId="18" xfId="0" applyFont="1" applyBorder="1" applyAlignment="1">
      <alignment/>
    </xf>
    <xf numFmtId="3" fontId="47" fillId="0" borderId="17" xfId="0" applyNumberFormat="1" applyFont="1" applyBorder="1" applyAlignment="1">
      <alignment/>
    </xf>
    <xf numFmtId="4" fontId="47" fillId="0" borderId="17" xfId="0" applyNumberFormat="1" applyFont="1" applyBorder="1" applyAlignment="1">
      <alignment/>
    </xf>
    <xf numFmtId="4" fontId="47" fillId="0" borderId="17" xfId="0" applyNumberFormat="1" applyFont="1" applyFill="1" applyBorder="1" applyAlignment="1">
      <alignment/>
    </xf>
    <xf numFmtId="0" fontId="41" fillId="0" borderId="17" xfId="0" applyFont="1" applyBorder="1" applyAlignment="1">
      <alignment horizontal="right"/>
    </xf>
    <xf numFmtId="0" fontId="21" fillId="0" borderId="17" xfId="0" applyFont="1" applyBorder="1" applyAlignment="1">
      <alignment horizontal="right"/>
    </xf>
    <xf numFmtId="0" fontId="20" fillId="0" borderId="18" xfId="0" applyFont="1" applyBorder="1" applyAlignment="1">
      <alignment/>
    </xf>
    <xf numFmtId="3" fontId="20" fillId="0" borderId="17" xfId="0" applyNumberFormat="1" applyFont="1" applyBorder="1" applyAlignment="1">
      <alignment/>
    </xf>
    <xf numFmtId="4" fontId="20" fillId="0" borderId="17" xfId="0" applyNumberFormat="1" applyFont="1" applyBorder="1" applyAlignment="1">
      <alignment/>
    </xf>
    <xf numFmtId="0" fontId="41" fillId="0" borderId="13" xfId="0" applyFont="1" applyBorder="1" applyAlignment="1">
      <alignment horizontal="right"/>
    </xf>
    <xf numFmtId="0" fontId="47" fillId="0" borderId="15" xfId="0" applyFont="1" applyBorder="1" applyAlignment="1">
      <alignment/>
    </xf>
    <xf numFmtId="0" fontId="20" fillId="0" borderId="13" xfId="0" applyFont="1" applyBorder="1" applyAlignment="1">
      <alignment horizontal="right"/>
    </xf>
    <xf numFmtId="0" fontId="20" fillId="0" borderId="15" xfId="0" applyFont="1" applyBorder="1" applyAlignment="1">
      <alignment/>
    </xf>
    <xf numFmtId="0" fontId="20" fillId="0" borderId="17" xfId="0" applyFont="1" applyBorder="1" applyAlignment="1">
      <alignment horizontal="right"/>
    </xf>
    <xf numFmtId="0" fontId="20" fillId="0" borderId="14" xfId="0" applyFont="1" applyBorder="1" applyAlignment="1">
      <alignment/>
    </xf>
    <xf numFmtId="0" fontId="44" fillId="0" borderId="16" xfId="0" applyFont="1" applyBorder="1" applyAlignment="1">
      <alignment/>
    </xf>
    <xf numFmtId="0" fontId="40" fillId="0" borderId="13" xfId="0" applyFont="1" applyBorder="1" applyAlignment="1">
      <alignment/>
    </xf>
    <xf numFmtId="0" fontId="40" fillId="0" borderId="0" xfId="0" applyFont="1" applyBorder="1" applyAlignment="1">
      <alignment/>
    </xf>
    <xf numFmtId="0" fontId="41" fillId="0" borderId="0" xfId="0" applyFont="1" applyBorder="1" applyAlignment="1">
      <alignment horizontal="right"/>
    </xf>
    <xf numFmtId="0" fontId="41" fillId="0" borderId="0" xfId="0" applyFont="1" applyBorder="1" applyAlignment="1">
      <alignment/>
    </xf>
    <xf numFmtId="3" fontId="41" fillId="0" borderId="0" xfId="0" applyNumberFormat="1" applyFont="1" applyBorder="1" applyAlignment="1">
      <alignment/>
    </xf>
    <xf numFmtId="4" fontId="41" fillId="0" borderId="0" xfId="0" applyNumberFormat="1" applyFont="1" applyBorder="1" applyAlignment="1">
      <alignment/>
    </xf>
    <xf numFmtId="4" fontId="41" fillId="0" borderId="0" xfId="0" applyNumberFormat="1" applyFont="1" applyFill="1" applyBorder="1" applyAlignment="1">
      <alignment/>
    </xf>
    <xf numFmtId="0" fontId="42" fillId="0" borderId="19" xfId="0" applyFont="1" applyBorder="1" applyAlignment="1">
      <alignment/>
    </xf>
    <xf numFmtId="0" fontId="40" fillId="0" borderId="20" xfId="0" applyFont="1" applyBorder="1" applyAlignment="1">
      <alignment/>
    </xf>
    <xf numFmtId="0" fontId="40" fillId="0" borderId="21" xfId="0" applyFont="1" applyBorder="1" applyAlignment="1">
      <alignment/>
    </xf>
    <xf numFmtId="0" fontId="45" fillId="0" borderId="22" xfId="0" applyFont="1" applyBorder="1" applyAlignment="1">
      <alignment/>
    </xf>
    <xf numFmtId="0" fontId="41" fillId="0" borderId="22" xfId="0" applyFont="1" applyBorder="1" applyAlignment="1">
      <alignment/>
    </xf>
    <xf numFmtId="0" fontId="41" fillId="0" borderId="22" xfId="0" applyFont="1" applyBorder="1" applyAlignment="1">
      <alignment horizontal="right"/>
    </xf>
    <xf numFmtId="0" fontId="42" fillId="0" borderId="20" xfId="0" applyFont="1" applyBorder="1" applyAlignment="1">
      <alignment/>
    </xf>
    <xf numFmtId="0" fontId="40" fillId="0" borderId="10" xfId="0" applyFont="1" applyFill="1" applyBorder="1" applyAlignment="1">
      <alignment/>
    </xf>
    <xf numFmtId="0" fontId="42" fillId="0" borderId="17" xfId="0" applyFont="1" applyBorder="1" applyAlignment="1">
      <alignment/>
    </xf>
    <xf numFmtId="0" fontId="42" fillId="0" borderId="18" xfId="0" applyFont="1" applyBorder="1" applyAlignment="1">
      <alignment/>
    </xf>
    <xf numFmtId="0" fontId="40" fillId="0" borderId="16" xfId="0" applyFont="1" applyFill="1" applyBorder="1" applyAlignment="1">
      <alignment/>
    </xf>
    <xf numFmtId="0" fontId="46" fillId="0" borderId="18" xfId="0" applyFont="1" applyFill="1" applyBorder="1" applyAlignment="1">
      <alignment/>
    </xf>
    <xf numFmtId="3" fontId="46" fillId="0" borderId="17" xfId="0" applyNumberFormat="1" applyFont="1" applyBorder="1" applyAlignment="1">
      <alignment/>
    </xf>
    <xf numFmtId="4" fontId="46" fillId="0" borderId="17" xfId="0" applyNumberFormat="1" applyFont="1" applyBorder="1" applyAlignment="1">
      <alignment/>
    </xf>
    <xf numFmtId="4" fontId="20" fillId="0" borderId="17" xfId="0" applyNumberFormat="1" applyFont="1" applyFill="1" applyBorder="1" applyAlignment="1">
      <alignment/>
    </xf>
    <xf numFmtId="0" fontId="20" fillId="0" borderId="22" xfId="0" applyFont="1" applyBorder="1" applyAlignment="1">
      <alignment/>
    </xf>
    <xf numFmtId="3" fontId="45" fillId="0" borderId="17" xfId="0" applyNumberFormat="1" applyFont="1" applyBorder="1" applyAlignment="1">
      <alignment/>
    </xf>
    <xf numFmtId="4" fontId="45" fillId="0" borderId="17" xfId="0" applyNumberFormat="1" applyFont="1" applyBorder="1" applyAlignment="1">
      <alignment/>
    </xf>
    <xf numFmtId="3" fontId="41" fillId="0" borderId="17" xfId="0" applyNumberFormat="1" applyFont="1" applyBorder="1" applyAlignment="1">
      <alignment/>
    </xf>
    <xf numFmtId="4" fontId="41" fillId="0" borderId="17" xfId="0" applyNumberFormat="1" applyFont="1" applyBorder="1" applyAlignment="1">
      <alignment/>
    </xf>
    <xf numFmtId="0" fontId="41" fillId="0" borderId="19" xfId="0" applyFont="1" applyBorder="1" applyAlignment="1">
      <alignment/>
    </xf>
    <xf numFmtId="3" fontId="41" fillId="0" borderId="10" xfId="0" applyNumberFormat="1" applyFont="1" applyBorder="1" applyAlignment="1">
      <alignment/>
    </xf>
    <xf numFmtId="4" fontId="41" fillId="0" borderId="10" xfId="0" applyNumberFormat="1" applyFont="1" applyFill="1" applyBorder="1" applyAlignment="1">
      <alignment/>
    </xf>
    <xf numFmtId="0" fontId="41" fillId="0" borderId="23" xfId="0" applyFont="1" applyBorder="1" applyAlignment="1">
      <alignment/>
    </xf>
    <xf numFmtId="3" fontId="41" fillId="0" borderId="23" xfId="0" applyNumberFormat="1" applyFont="1" applyBorder="1" applyAlignment="1">
      <alignment/>
    </xf>
    <xf numFmtId="4" fontId="41" fillId="0" borderId="18" xfId="0" applyNumberFormat="1" applyFont="1" applyBorder="1" applyAlignment="1">
      <alignment/>
    </xf>
    <xf numFmtId="3" fontId="41" fillId="0" borderId="0" xfId="0" applyNumberFormat="1" applyFont="1" applyBorder="1" applyAlignment="1">
      <alignment/>
    </xf>
    <xf numFmtId="4" fontId="41" fillId="0" borderId="0" xfId="0" applyNumberFormat="1" applyFont="1" applyBorder="1" applyAlignment="1">
      <alignment/>
    </xf>
    <xf numFmtId="0" fontId="45" fillId="0" borderId="19" xfId="0" applyFont="1" applyBorder="1" applyAlignment="1">
      <alignment/>
    </xf>
    <xf numFmtId="0" fontId="45" fillId="0" borderId="11" xfId="0" applyFont="1" applyBorder="1" applyAlignment="1">
      <alignment/>
    </xf>
    <xf numFmtId="3" fontId="45" fillId="0" borderId="10" xfId="0" applyNumberFormat="1" applyFont="1" applyBorder="1" applyAlignment="1">
      <alignment/>
    </xf>
    <xf numFmtId="3" fontId="45" fillId="0" borderId="11" xfId="0" applyNumberFormat="1" applyFont="1" applyBorder="1" applyAlignment="1">
      <alignment/>
    </xf>
    <xf numFmtId="4" fontId="45" fillId="0" borderId="12" xfId="0" applyNumberFormat="1" applyFont="1" applyBorder="1" applyAlignment="1">
      <alignment/>
    </xf>
    <xf numFmtId="3" fontId="41" fillId="0" borderId="11" xfId="0" applyNumberFormat="1" applyFont="1" applyBorder="1" applyAlignment="1">
      <alignment/>
    </xf>
    <xf numFmtId="4" fontId="41" fillId="0" borderId="12" xfId="0" applyNumberFormat="1" applyFont="1" applyBorder="1" applyAlignment="1">
      <alignment/>
    </xf>
    <xf numFmtId="0" fontId="40" fillId="0" borderId="24" xfId="0" applyFont="1" applyBorder="1" applyAlignment="1">
      <alignment/>
    </xf>
    <xf numFmtId="0" fontId="20" fillId="0" borderId="17" xfId="0" applyFont="1" applyBorder="1" applyAlignment="1">
      <alignment/>
    </xf>
    <xf numFmtId="0" fontId="42" fillId="0" borderId="10" xfId="0" applyFont="1" applyFill="1" applyBorder="1" applyAlignment="1">
      <alignment/>
    </xf>
    <xf numFmtId="0" fontId="45" fillId="0" borderId="22" xfId="0" applyFont="1" applyFill="1" applyBorder="1" applyAlignment="1">
      <alignment/>
    </xf>
    <xf numFmtId="0" fontId="45" fillId="0" borderId="18" xfId="0" applyFont="1" applyFill="1" applyBorder="1" applyAlignment="1">
      <alignment/>
    </xf>
    <xf numFmtId="3" fontId="45" fillId="0" borderId="17" xfId="0" applyNumberFormat="1" applyFont="1" applyFill="1" applyBorder="1" applyAlignment="1">
      <alignment/>
    </xf>
    <xf numFmtId="0" fontId="41" fillId="0" borderId="22" xfId="0" applyFont="1" applyFill="1" applyBorder="1" applyAlignment="1">
      <alignment/>
    </xf>
    <xf numFmtId="3" fontId="41" fillId="0" borderId="17" xfId="0" applyNumberFormat="1" applyFont="1" applyFill="1" applyBorder="1" applyAlignment="1">
      <alignment/>
    </xf>
    <xf numFmtId="0" fontId="40" fillId="0" borderId="13" xfId="0" applyFont="1" applyFill="1" applyBorder="1" applyAlignment="1">
      <alignment/>
    </xf>
    <xf numFmtId="0" fontId="44" fillId="0" borderId="10" xfId="0" applyFont="1" applyBorder="1" applyAlignment="1">
      <alignment/>
    </xf>
    <xf numFmtId="4" fontId="45" fillId="0" borderId="13" xfId="0" applyNumberFormat="1" applyFont="1" applyFill="1" applyBorder="1" applyAlignment="1">
      <alignment/>
    </xf>
    <xf numFmtId="0" fontId="40" fillId="0" borderId="16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45" fillId="0" borderId="21" xfId="0" applyFont="1" applyBorder="1" applyAlignment="1">
      <alignment/>
    </xf>
    <xf numFmtId="3" fontId="45" fillId="0" borderId="13" xfId="0" applyNumberFormat="1" applyFont="1" applyBorder="1" applyAlignment="1">
      <alignment/>
    </xf>
    <xf numFmtId="4" fontId="45" fillId="0" borderId="13" xfId="0" applyNumberFormat="1" applyFont="1" applyBorder="1" applyAlignment="1">
      <alignment/>
    </xf>
    <xf numFmtId="0" fontId="40" fillId="0" borderId="20" xfId="0" applyFont="1" applyBorder="1" applyAlignment="1">
      <alignment horizontal="center"/>
    </xf>
    <xf numFmtId="0" fontId="46" fillId="0" borderId="10" xfId="0" applyFont="1" applyBorder="1" applyAlignment="1">
      <alignment/>
    </xf>
    <xf numFmtId="4" fontId="48" fillId="0" borderId="17" xfId="0" applyNumberFormat="1" applyFont="1" applyBorder="1" applyAlignment="1">
      <alignment/>
    </xf>
    <xf numFmtId="0" fontId="41" fillId="0" borderId="16" xfId="0" applyFont="1" applyBorder="1" applyAlignment="1">
      <alignment/>
    </xf>
    <xf numFmtId="0" fontId="41" fillId="0" borderId="14" xfId="0" applyFont="1" applyBorder="1" applyAlignment="1">
      <alignment/>
    </xf>
    <xf numFmtId="4" fontId="43" fillId="0" borderId="17" xfId="0" applyNumberFormat="1" applyFont="1" applyBorder="1" applyAlignment="1">
      <alignment/>
    </xf>
    <xf numFmtId="0" fontId="45" fillId="0" borderId="0" xfId="0" applyFont="1" applyBorder="1" applyAlignment="1">
      <alignment/>
    </xf>
    <xf numFmtId="0" fontId="46" fillId="0" borderId="16" xfId="0" applyFont="1" applyBorder="1" applyAlignment="1">
      <alignment/>
    </xf>
    <xf numFmtId="0" fontId="45" fillId="0" borderId="10" xfId="0" applyFont="1" applyBorder="1" applyAlignment="1">
      <alignment/>
    </xf>
    <xf numFmtId="0" fontId="41" fillId="0" borderId="13" xfId="0" applyFont="1" applyBorder="1" applyAlignment="1">
      <alignment/>
    </xf>
    <xf numFmtId="0" fontId="41" fillId="0" borderId="24" xfId="0" applyFont="1" applyBorder="1" applyAlignment="1">
      <alignment/>
    </xf>
    <xf numFmtId="0" fontId="45" fillId="0" borderId="22" xfId="0" applyFont="1" applyBorder="1" applyAlignment="1">
      <alignment horizontal="right"/>
    </xf>
    <xf numFmtId="0" fontId="41" fillId="0" borderId="15" xfId="0" applyFont="1" applyBorder="1" applyAlignment="1">
      <alignment/>
    </xf>
    <xf numFmtId="3" fontId="40" fillId="0" borderId="0" xfId="0" applyNumberFormat="1" applyFont="1" applyBorder="1" applyAlignment="1">
      <alignment/>
    </xf>
    <xf numFmtId="0" fontId="45" fillId="0" borderId="20" xfId="0" applyFont="1" applyFill="1" applyBorder="1" applyAlignment="1">
      <alignment/>
    </xf>
    <xf numFmtId="0" fontId="45" fillId="0" borderId="19" xfId="0" applyFont="1" applyFill="1" applyBorder="1" applyAlignment="1">
      <alignment horizontal="right"/>
    </xf>
    <xf numFmtId="0" fontId="42" fillId="0" borderId="16" xfId="0" applyFont="1" applyFill="1" applyBorder="1" applyAlignment="1">
      <alignment/>
    </xf>
    <xf numFmtId="0" fontId="41" fillId="0" borderId="19" xfId="0" applyFont="1" applyFill="1" applyBorder="1" applyAlignment="1">
      <alignment horizontal="right"/>
    </xf>
    <xf numFmtId="0" fontId="41" fillId="0" borderId="18" xfId="0" applyFont="1" applyFill="1" applyBorder="1" applyAlignment="1">
      <alignment/>
    </xf>
    <xf numFmtId="0" fontId="41" fillId="0" borderId="20" xfId="0" applyFont="1" applyBorder="1" applyAlignment="1">
      <alignment/>
    </xf>
    <xf numFmtId="0" fontId="49" fillId="0" borderId="22" xfId="0" applyFont="1" applyBorder="1" applyAlignment="1">
      <alignment horizontal="right"/>
    </xf>
    <xf numFmtId="0" fontId="49" fillId="0" borderId="22" xfId="0" applyFont="1" applyBorder="1" applyAlignment="1">
      <alignment/>
    </xf>
    <xf numFmtId="0" fontId="41" fillId="0" borderId="21" xfId="0" applyFont="1" applyBorder="1" applyAlignment="1">
      <alignment/>
    </xf>
    <xf numFmtId="0" fontId="40" fillId="0" borderId="13" xfId="0" applyFont="1" applyBorder="1" applyAlignment="1">
      <alignment horizontal="center"/>
    </xf>
    <xf numFmtId="0" fontId="45" fillId="0" borderId="10" xfId="0" applyFont="1" applyFill="1" applyBorder="1" applyAlignment="1">
      <alignment/>
    </xf>
    <xf numFmtId="0" fontId="45" fillId="0" borderId="19" xfId="0" applyFont="1" applyFill="1" applyBorder="1" applyAlignment="1">
      <alignment/>
    </xf>
    <xf numFmtId="4" fontId="45" fillId="0" borderId="10" xfId="0" applyNumberFormat="1" applyFont="1" applyFill="1" applyBorder="1" applyAlignment="1">
      <alignment/>
    </xf>
    <xf numFmtId="0" fontId="45" fillId="0" borderId="16" xfId="0" applyFont="1" applyFill="1" applyBorder="1" applyAlignment="1">
      <alignment/>
    </xf>
    <xf numFmtId="0" fontId="45" fillId="0" borderId="13" xfId="0" applyFont="1" applyFill="1" applyBorder="1" applyAlignment="1">
      <alignment/>
    </xf>
    <xf numFmtId="0" fontId="45" fillId="0" borderId="17" xfId="0" applyFont="1" applyFill="1" applyBorder="1" applyAlignment="1">
      <alignment/>
    </xf>
    <xf numFmtId="0" fontId="41" fillId="0" borderId="17" xfId="0" applyFont="1" applyFill="1" applyBorder="1" applyAlignment="1">
      <alignment/>
    </xf>
    <xf numFmtId="0" fontId="45" fillId="0" borderId="21" xfId="0" applyFont="1" applyFill="1" applyBorder="1" applyAlignment="1">
      <alignment/>
    </xf>
    <xf numFmtId="0" fontId="45" fillId="0" borderId="20" xfId="0" applyFont="1" applyBorder="1" applyAlignment="1">
      <alignment/>
    </xf>
    <xf numFmtId="0" fontId="50" fillId="0" borderId="16" xfId="0" applyFont="1" applyBorder="1" applyAlignment="1">
      <alignment/>
    </xf>
    <xf numFmtId="0" fontId="50" fillId="0" borderId="20" xfId="0" applyFont="1" applyBorder="1" applyAlignment="1">
      <alignment/>
    </xf>
    <xf numFmtId="0" fontId="46" fillId="0" borderId="18" xfId="0" applyFont="1" applyBorder="1" applyAlignment="1">
      <alignment/>
    </xf>
    <xf numFmtId="4" fontId="49" fillId="0" borderId="17" xfId="0" applyNumberFormat="1" applyFont="1" applyFill="1" applyBorder="1" applyAlignment="1">
      <alignment/>
    </xf>
    <xf numFmtId="0" fontId="50" fillId="0" borderId="24" xfId="0" applyFont="1" applyBorder="1" applyAlignment="1">
      <alignment/>
    </xf>
    <xf numFmtId="0" fontId="43" fillId="0" borderId="24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21" fillId="0" borderId="18" xfId="0" applyFont="1" applyBorder="1" applyAlignment="1">
      <alignment/>
    </xf>
    <xf numFmtId="0" fontId="21" fillId="0" borderId="17" xfId="0" applyFont="1" applyBorder="1" applyAlignment="1">
      <alignment/>
    </xf>
    <xf numFmtId="3" fontId="21" fillId="0" borderId="17" xfId="0" applyNumberFormat="1" applyFont="1" applyBorder="1" applyAlignment="1">
      <alignment/>
    </xf>
    <xf numFmtId="0" fontId="42" fillId="0" borderId="20" xfId="0" applyFont="1" applyBorder="1" applyAlignment="1">
      <alignment horizontal="center"/>
    </xf>
    <xf numFmtId="0" fontId="45" fillId="0" borderId="22" xfId="0" applyFont="1" applyBorder="1" applyAlignment="1">
      <alignment/>
    </xf>
    <xf numFmtId="0" fontId="45" fillId="0" borderId="15" xfId="0" applyFont="1" applyBorder="1" applyAlignment="1">
      <alignment/>
    </xf>
    <xf numFmtId="4" fontId="45" fillId="0" borderId="18" xfId="0" applyNumberFormat="1" applyFont="1" applyBorder="1" applyAlignment="1">
      <alignment/>
    </xf>
    <xf numFmtId="0" fontId="41" fillId="0" borderId="22" xfId="0" applyFont="1" applyBorder="1" applyAlignment="1">
      <alignment/>
    </xf>
    <xf numFmtId="0" fontId="47" fillId="0" borderId="15" xfId="0" applyFont="1" applyBorder="1" applyAlignment="1">
      <alignment/>
    </xf>
    <xf numFmtId="3" fontId="47" fillId="0" borderId="17" xfId="0" applyNumberFormat="1" applyFont="1" applyBorder="1" applyAlignment="1">
      <alignment/>
    </xf>
    <xf numFmtId="4" fontId="47" fillId="0" borderId="18" xfId="0" applyNumberFormat="1" applyFont="1" applyBorder="1" applyAlignment="1">
      <alignment/>
    </xf>
    <xf numFmtId="4" fontId="49" fillId="0" borderId="17" xfId="0" applyNumberFormat="1" applyFont="1" applyBorder="1" applyAlignment="1">
      <alignment/>
    </xf>
    <xf numFmtId="0" fontId="51" fillId="0" borderId="18" xfId="0" applyFont="1" applyBorder="1" applyAlignment="1">
      <alignment/>
    </xf>
    <xf numFmtId="0" fontId="40" fillId="0" borderId="12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3" fontId="51" fillId="0" borderId="17" xfId="0" applyNumberFormat="1" applyFont="1" applyBorder="1" applyAlignment="1">
      <alignment/>
    </xf>
    <xf numFmtId="4" fontId="47" fillId="0" borderId="17" xfId="0" applyNumberFormat="1" applyFont="1" applyBorder="1" applyAlignment="1">
      <alignment/>
    </xf>
    <xf numFmtId="0" fontId="44" fillId="0" borderId="12" xfId="0" applyFont="1" applyBorder="1" applyAlignment="1">
      <alignment/>
    </xf>
    <xf numFmtId="0" fontId="49" fillId="0" borderId="16" xfId="0" applyFont="1" applyBorder="1" applyAlignment="1">
      <alignment/>
    </xf>
    <xf numFmtId="0" fontId="49" fillId="0" borderId="17" xfId="0" applyFont="1" applyBorder="1" applyAlignment="1">
      <alignment horizontal="right"/>
    </xf>
    <xf numFmtId="0" fontId="49" fillId="0" borderId="0" xfId="0" applyFont="1" applyBorder="1" applyAlignment="1">
      <alignment/>
    </xf>
    <xf numFmtId="0" fontId="49" fillId="0" borderId="17" xfId="0" applyFont="1" applyBorder="1" applyAlignment="1">
      <alignment/>
    </xf>
    <xf numFmtId="0" fontId="47" fillId="0" borderId="12" xfId="0" applyFont="1" applyBorder="1" applyAlignment="1">
      <alignment/>
    </xf>
    <xf numFmtId="0" fontId="42" fillId="0" borderId="12" xfId="0" applyFont="1" applyBorder="1" applyAlignment="1">
      <alignment/>
    </xf>
    <xf numFmtId="0" fontId="45" fillId="0" borderId="12" xfId="0" applyFont="1" applyBorder="1" applyAlignment="1">
      <alignment/>
    </xf>
    <xf numFmtId="3" fontId="40" fillId="0" borderId="17" xfId="0" applyNumberFormat="1" applyFont="1" applyBorder="1" applyAlignment="1">
      <alignment/>
    </xf>
    <xf numFmtId="4" fontId="40" fillId="0" borderId="17" xfId="0" applyNumberFormat="1" applyFont="1" applyBorder="1" applyAlignment="1">
      <alignment/>
    </xf>
    <xf numFmtId="4" fontId="40" fillId="0" borderId="17" xfId="0" applyNumberFormat="1" applyFont="1" applyFill="1" applyBorder="1" applyAlignment="1">
      <alignment/>
    </xf>
    <xf numFmtId="0" fontId="45" fillId="0" borderId="16" xfId="0" applyFont="1" applyBorder="1" applyAlignment="1">
      <alignment/>
    </xf>
    <xf numFmtId="0" fontId="40" fillId="0" borderId="15" xfId="0" applyFont="1" applyBorder="1" applyAlignment="1">
      <alignment/>
    </xf>
    <xf numFmtId="0" fontId="45" fillId="0" borderId="21" xfId="0" applyFont="1" applyBorder="1" applyAlignment="1">
      <alignment horizontal="right"/>
    </xf>
    <xf numFmtId="0" fontId="42" fillId="0" borderId="0" xfId="0" applyFont="1" applyFill="1" applyBorder="1" applyAlignment="1">
      <alignment/>
    </xf>
    <xf numFmtId="3" fontId="41" fillId="0" borderId="0" xfId="0" applyNumberFormat="1" applyFont="1" applyFill="1" applyBorder="1" applyAlignment="1">
      <alignment/>
    </xf>
    <xf numFmtId="3" fontId="40" fillId="0" borderId="0" xfId="0" applyNumberFormat="1" applyFont="1" applyFill="1" applyBorder="1" applyAlignment="1">
      <alignment/>
    </xf>
    <xf numFmtId="4" fontId="40" fillId="0" borderId="0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/>
    </xf>
    <xf numFmtId="3" fontId="43" fillId="0" borderId="0" xfId="0" applyNumberFormat="1" applyFont="1" applyFill="1" applyBorder="1" applyAlignment="1">
      <alignment/>
    </xf>
    <xf numFmtId="4" fontId="43" fillId="0" borderId="0" xfId="0" applyNumberFormat="1" applyFont="1" applyFill="1" applyBorder="1" applyAlignment="1">
      <alignment/>
    </xf>
    <xf numFmtId="3" fontId="52" fillId="0" borderId="0" xfId="0" applyNumberFormat="1" applyFont="1" applyFill="1" applyBorder="1" applyAlignment="1">
      <alignment/>
    </xf>
    <xf numFmtId="3" fontId="53" fillId="0" borderId="0" xfId="0" applyNumberFormat="1" applyFont="1" applyFill="1" applyBorder="1" applyAlignment="1">
      <alignment/>
    </xf>
    <xf numFmtId="4" fontId="53" fillId="0" borderId="0" xfId="0" applyNumberFormat="1" applyFont="1" applyFill="1" applyBorder="1" applyAlignment="1">
      <alignment/>
    </xf>
    <xf numFmtId="3" fontId="43" fillId="0" borderId="17" xfId="0" applyNumberFormat="1" applyFont="1" applyBorder="1" applyAlignment="1">
      <alignment/>
    </xf>
    <xf numFmtId="0" fontId="54" fillId="0" borderId="0" xfId="0" applyFont="1" applyAlignment="1">
      <alignment/>
    </xf>
    <xf numFmtId="4" fontId="40" fillId="0" borderId="0" xfId="0" applyNumberFormat="1" applyFont="1" applyAlignment="1">
      <alignment/>
    </xf>
    <xf numFmtId="0" fontId="42" fillId="0" borderId="0" xfId="0" applyFont="1" applyAlignment="1">
      <alignment/>
    </xf>
    <xf numFmtId="0" fontId="40" fillId="0" borderId="19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164" fontId="40" fillId="0" borderId="10" xfId="0" applyNumberFormat="1" applyFont="1" applyBorder="1" applyAlignment="1">
      <alignment horizontal="center"/>
    </xf>
    <xf numFmtId="4" fontId="40" fillId="0" borderId="10" xfId="0" applyNumberFormat="1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3" fontId="43" fillId="0" borderId="13" xfId="0" applyNumberFormat="1" applyFont="1" applyBorder="1" applyAlignment="1">
      <alignment horizontal="center"/>
    </xf>
    <xf numFmtId="0" fontId="55" fillId="0" borderId="17" xfId="0" applyFont="1" applyBorder="1" applyAlignment="1">
      <alignment/>
    </xf>
    <xf numFmtId="0" fontId="40" fillId="0" borderId="17" xfId="0" applyFont="1" applyBorder="1" applyAlignment="1">
      <alignment/>
    </xf>
    <xf numFmtId="0" fontId="43" fillId="0" borderId="17" xfId="0" applyFont="1" applyBorder="1" applyAlignment="1">
      <alignment/>
    </xf>
    <xf numFmtId="0" fontId="48" fillId="0" borderId="13" xfId="0" applyFont="1" applyBorder="1" applyAlignment="1">
      <alignment/>
    </xf>
    <xf numFmtId="0" fontId="42" fillId="0" borderId="13" xfId="0" applyFont="1" applyBorder="1" applyAlignment="1">
      <alignment/>
    </xf>
    <xf numFmtId="4" fontId="41" fillId="0" borderId="13" xfId="0" applyNumberFormat="1" applyFont="1" applyBorder="1" applyAlignment="1">
      <alignment/>
    </xf>
    <xf numFmtId="0" fontId="41" fillId="0" borderId="11" xfId="0" applyFont="1" applyFill="1" applyBorder="1" applyAlignment="1">
      <alignment/>
    </xf>
    <xf numFmtId="0" fontId="43" fillId="0" borderId="13" xfId="0" applyFont="1" applyBorder="1" applyAlignment="1">
      <alignment/>
    </xf>
    <xf numFmtId="0" fontId="42" fillId="0" borderId="11" xfId="0" applyFont="1" applyBorder="1" applyAlignment="1">
      <alignment/>
    </xf>
    <xf numFmtId="164" fontId="45" fillId="0" borderId="10" xfId="0" applyNumberFormat="1" applyFont="1" applyBorder="1" applyAlignment="1">
      <alignment/>
    </xf>
    <xf numFmtId="164" fontId="45" fillId="0" borderId="11" xfId="0" applyNumberFormat="1" applyFont="1" applyBorder="1" applyAlignment="1">
      <alignment/>
    </xf>
    <xf numFmtId="4" fontId="45" fillId="0" borderId="10" xfId="0" applyNumberFormat="1" applyFont="1" applyBorder="1" applyAlignment="1">
      <alignment/>
    </xf>
    <xf numFmtId="0" fontId="41" fillId="0" borderId="23" xfId="0" applyFont="1" applyFill="1" applyBorder="1" applyAlignment="1">
      <alignment/>
    </xf>
    <xf numFmtId="164" fontId="41" fillId="0" borderId="10" xfId="0" applyNumberFormat="1" applyFont="1" applyBorder="1" applyAlignment="1">
      <alignment/>
    </xf>
    <xf numFmtId="164" fontId="41" fillId="0" borderId="11" xfId="0" applyNumberFormat="1" applyFont="1" applyBorder="1" applyAlignment="1">
      <alignment/>
    </xf>
    <xf numFmtId="4" fontId="41" fillId="0" borderId="10" xfId="0" applyNumberFormat="1" applyFont="1" applyBorder="1" applyAlignment="1">
      <alignment/>
    </xf>
    <xf numFmtId="2" fontId="41" fillId="0" borderId="17" xfId="0" applyNumberFormat="1" applyFont="1" applyBorder="1" applyAlignment="1">
      <alignment/>
    </xf>
    <xf numFmtId="164" fontId="47" fillId="0" borderId="10" xfId="0" applyNumberFormat="1" applyFont="1" applyBorder="1" applyAlignment="1">
      <alignment/>
    </xf>
    <xf numFmtId="164" fontId="47" fillId="0" borderId="11" xfId="0" applyNumberFormat="1" applyFont="1" applyBorder="1" applyAlignment="1">
      <alignment/>
    </xf>
    <xf numFmtId="4" fontId="47" fillId="0" borderId="10" xfId="0" applyNumberFormat="1" applyFont="1" applyBorder="1" applyAlignment="1">
      <alignment/>
    </xf>
    <xf numFmtId="2" fontId="47" fillId="0" borderId="17" xfId="0" applyNumberFormat="1" applyFont="1" applyBorder="1" applyAlignment="1">
      <alignment/>
    </xf>
    <xf numFmtId="0" fontId="43" fillId="0" borderId="10" xfId="0" applyFont="1" applyBorder="1" applyAlignment="1">
      <alignment/>
    </xf>
    <xf numFmtId="2" fontId="53" fillId="0" borderId="17" xfId="0" applyNumberFormat="1" applyFont="1" applyBorder="1" applyAlignment="1">
      <alignment/>
    </xf>
    <xf numFmtId="2" fontId="45" fillId="0" borderId="17" xfId="0" applyNumberFormat="1" applyFont="1" applyBorder="1" applyAlignment="1">
      <alignment/>
    </xf>
    <xf numFmtId="0" fontId="43" fillId="0" borderId="19" xfId="0" applyFont="1" applyBorder="1" applyAlignment="1">
      <alignment/>
    </xf>
    <xf numFmtId="164" fontId="43" fillId="0" borderId="10" xfId="0" applyNumberFormat="1" applyFont="1" applyBorder="1" applyAlignment="1">
      <alignment/>
    </xf>
    <xf numFmtId="164" fontId="43" fillId="0" borderId="11" xfId="0" applyNumberFormat="1" applyFont="1" applyBorder="1" applyAlignment="1">
      <alignment/>
    </xf>
    <xf numFmtId="4" fontId="43" fillId="0" borderId="10" xfId="0" applyNumberFormat="1" applyFont="1" applyBorder="1" applyAlignment="1">
      <alignment/>
    </xf>
    <xf numFmtId="2" fontId="43" fillId="0" borderId="17" xfId="0" applyNumberFormat="1" applyFont="1" applyBorder="1" applyAlignment="1">
      <alignment/>
    </xf>
    <xf numFmtId="0" fontId="41" fillId="0" borderId="11" xfId="0" applyFont="1" applyBorder="1" applyAlignment="1">
      <alignment/>
    </xf>
    <xf numFmtId="2" fontId="41" fillId="0" borderId="10" xfId="0" applyNumberFormat="1" applyFont="1" applyBorder="1" applyAlignment="1">
      <alignment/>
    </xf>
    <xf numFmtId="0" fontId="42" fillId="0" borderId="0" xfId="0" applyFont="1" applyBorder="1" applyAlignment="1">
      <alignment/>
    </xf>
    <xf numFmtId="164" fontId="45" fillId="0" borderId="0" xfId="0" applyNumberFormat="1" applyFont="1" applyBorder="1" applyAlignment="1">
      <alignment/>
    </xf>
    <xf numFmtId="2" fontId="45" fillId="0" borderId="13" xfId="0" applyNumberFormat="1" applyFont="1" applyBorder="1" applyAlignment="1">
      <alignment/>
    </xf>
    <xf numFmtId="0" fontId="55" fillId="0" borderId="11" xfId="0" applyFont="1" applyBorder="1" applyAlignment="1">
      <alignment/>
    </xf>
    <xf numFmtId="164" fontId="41" fillId="0" borderId="17" xfId="0" applyNumberFormat="1" applyFont="1" applyBorder="1" applyAlignment="1">
      <alignment/>
    </xf>
    <xf numFmtId="164" fontId="41" fillId="0" borderId="23" xfId="0" applyNumberFormat="1" applyFont="1" applyBorder="1" applyAlignment="1">
      <alignment/>
    </xf>
    <xf numFmtId="0" fontId="43" fillId="0" borderId="0" xfId="0" applyFont="1" applyBorder="1" applyAlignment="1">
      <alignment/>
    </xf>
    <xf numFmtId="164" fontId="41" fillId="0" borderId="0" xfId="0" applyNumberFormat="1" applyFont="1" applyBorder="1" applyAlignment="1">
      <alignment/>
    </xf>
    <xf numFmtId="2" fontId="41" fillId="0" borderId="0" xfId="0" applyNumberFormat="1" applyFont="1" applyBorder="1" applyAlignment="1">
      <alignment/>
    </xf>
    <xf numFmtId="4" fontId="41" fillId="0" borderId="10" xfId="0" applyNumberFormat="1" applyFont="1" applyBorder="1" applyAlignment="1">
      <alignment horizontal="center"/>
    </xf>
    <xf numFmtId="3" fontId="41" fillId="0" borderId="13" xfId="0" applyNumberFormat="1" applyFont="1" applyBorder="1" applyAlignment="1">
      <alignment horizontal="center"/>
    </xf>
    <xf numFmtId="0" fontId="48" fillId="0" borderId="19" xfId="0" applyFont="1" applyBorder="1" applyAlignment="1">
      <alignment/>
    </xf>
    <xf numFmtId="2" fontId="45" fillId="0" borderId="10" xfId="0" applyNumberFormat="1" applyFont="1" applyBorder="1" applyAlignment="1">
      <alignment/>
    </xf>
    <xf numFmtId="0" fontId="42" fillId="0" borderId="24" xfId="0" applyFont="1" applyBorder="1" applyAlignment="1">
      <alignment/>
    </xf>
    <xf numFmtId="3" fontId="45" fillId="0" borderId="10" xfId="0" applyNumberFormat="1" applyFont="1" applyBorder="1" applyAlignment="1">
      <alignment/>
    </xf>
    <xf numFmtId="164" fontId="45" fillId="0" borderId="22" xfId="0" applyNumberFormat="1" applyFont="1" applyBorder="1" applyAlignment="1">
      <alignment/>
    </xf>
    <xf numFmtId="0" fontId="43" fillId="0" borderId="22" xfId="0" applyFont="1" applyFill="1" applyBorder="1" applyAlignment="1">
      <alignment/>
    </xf>
    <xf numFmtId="164" fontId="43" fillId="0" borderId="17" xfId="0" applyNumberFormat="1" applyFont="1" applyBorder="1" applyAlignment="1">
      <alignment/>
    </xf>
    <xf numFmtId="4" fontId="43" fillId="0" borderId="18" xfId="0" applyNumberFormat="1" applyFont="1" applyBorder="1" applyAlignment="1">
      <alignment/>
    </xf>
    <xf numFmtId="0" fontId="53" fillId="0" borderId="22" xfId="0" applyFont="1" applyFill="1" applyBorder="1" applyAlignment="1">
      <alignment/>
    </xf>
    <xf numFmtId="164" fontId="53" fillId="0" borderId="17" xfId="0" applyNumberFormat="1" applyFont="1" applyBorder="1" applyAlignment="1">
      <alignment/>
    </xf>
    <xf numFmtId="4" fontId="53" fillId="0" borderId="18" xfId="0" applyNumberFormat="1" applyFont="1" applyBorder="1" applyAlignment="1">
      <alignment/>
    </xf>
    <xf numFmtId="164" fontId="43" fillId="0" borderId="22" xfId="0" applyNumberFormat="1" applyFont="1" applyBorder="1" applyAlignment="1">
      <alignment/>
    </xf>
    <xf numFmtId="164" fontId="41" fillId="0" borderId="22" xfId="0" applyNumberFormat="1" applyFont="1" applyBorder="1" applyAlignment="1">
      <alignment/>
    </xf>
    <xf numFmtId="0" fontId="47" fillId="0" borderId="22" xfId="0" applyFont="1" applyFill="1" applyBorder="1" applyAlignment="1">
      <alignment/>
    </xf>
    <xf numFmtId="164" fontId="47" fillId="0" borderId="17" xfId="0" applyNumberFormat="1" applyFont="1" applyBorder="1" applyAlignment="1">
      <alignment/>
    </xf>
    <xf numFmtId="4" fontId="47" fillId="0" borderId="18" xfId="0" applyNumberFormat="1" applyFont="1" applyBorder="1" applyAlignment="1">
      <alignment/>
    </xf>
    <xf numFmtId="2" fontId="21" fillId="0" borderId="17" xfId="0" applyNumberFormat="1" applyFont="1" applyBorder="1" applyAlignment="1">
      <alignment/>
    </xf>
    <xf numFmtId="3" fontId="43" fillId="0" borderId="0" xfId="0" applyNumberFormat="1" applyFont="1" applyBorder="1" applyAlignment="1">
      <alignment/>
    </xf>
    <xf numFmtId="4" fontId="43" fillId="0" borderId="0" xfId="0" applyNumberFormat="1" applyFont="1" applyBorder="1" applyAlignment="1">
      <alignment/>
    </xf>
    <xf numFmtId="4" fontId="40" fillId="0" borderId="0" xfId="0" applyNumberFormat="1" applyFont="1" applyBorder="1" applyAlignment="1">
      <alignment/>
    </xf>
    <xf numFmtId="164" fontId="41" fillId="0" borderId="16" xfId="0" applyNumberFormat="1" applyFont="1" applyBorder="1" applyAlignment="1">
      <alignment/>
    </xf>
    <xf numFmtId="2" fontId="41" fillId="0" borderId="13" xfId="0" applyNumberFormat="1" applyFont="1" applyBorder="1" applyAlignment="1">
      <alignment/>
    </xf>
    <xf numFmtId="0" fontId="40" fillId="32" borderId="17" xfId="0" applyFont="1" applyFill="1" applyBorder="1" applyAlignment="1">
      <alignment/>
    </xf>
    <xf numFmtId="0" fontId="42" fillId="32" borderId="17" xfId="0" applyFont="1" applyFill="1" applyBorder="1" applyAlignment="1">
      <alignment/>
    </xf>
    <xf numFmtId="0" fontId="42" fillId="32" borderId="10" xfId="0" applyFont="1" applyFill="1" applyBorder="1" applyAlignment="1">
      <alignment/>
    </xf>
    <xf numFmtId="3" fontId="45" fillId="32" borderId="17" xfId="0" applyNumberFormat="1" applyFont="1" applyFill="1" applyBorder="1" applyAlignment="1">
      <alignment/>
    </xf>
    <xf numFmtId="4" fontId="42" fillId="32" borderId="17" xfId="0" applyNumberFormat="1" applyFont="1" applyFill="1" applyBorder="1" applyAlignment="1">
      <alignment/>
    </xf>
    <xf numFmtId="0" fontId="48" fillId="32" borderId="17" xfId="0" applyFont="1" applyFill="1" applyBorder="1" applyAlignment="1">
      <alignment/>
    </xf>
    <xf numFmtId="4" fontId="45" fillId="32" borderId="17" xfId="0" applyNumberFormat="1" applyFont="1" applyFill="1" applyBorder="1" applyAlignment="1">
      <alignment/>
    </xf>
    <xf numFmtId="0" fontId="42" fillId="32" borderId="12" xfId="0" applyFont="1" applyFill="1" applyBorder="1" applyAlignment="1">
      <alignment/>
    </xf>
    <xf numFmtId="0" fontId="48" fillId="32" borderId="22" xfId="0" applyFont="1" applyFill="1" applyBorder="1" applyAlignment="1">
      <alignment/>
    </xf>
    <xf numFmtId="0" fontId="42" fillId="32" borderId="15" xfId="0" applyFont="1" applyFill="1" applyBorder="1" applyAlignment="1">
      <alignment/>
    </xf>
    <xf numFmtId="0" fontId="42" fillId="32" borderId="13" xfId="0" applyFont="1" applyFill="1" applyBorder="1" applyAlignment="1">
      <alignment/>
    </xf>
    <xf numFmtId="0" fontId="48" fillId="32" borderId="21" xfId="0" applyFont="1" applyFill="1" applyBorder="1" applyAlignment="1">
      <alignment/>
    </xf>
    <xf numFmtId="0" fontId="42" fillId="32" borderId="11" xfId="0" applyFont="1" applyFill="1" applyBorder="1" applyAlignment="1">
      <alignment/>
    </xf>
    <xf numFmtId="3" fontId="45" fillId="32" borderId="10" xfId="0" applyNumberFormat="1" applyFont="1" applyFill="1" applyBorder="1" applyAlignment="1">
      <alignment/>
    </xf>
    <xf numFmtId="3" fontId="45" fillId="32" borderId="11" xfId="0" applyNumberFormat="1" applyFont="1" applyFill="1" applyBorder="1" applyAlignment="1">
      <alignment/>
    </xf>
    <xf numFmtId="4" fontId="45" fillId="32" borderId="10" xfId="0" applyNumberFormat="1" applyFont="1" applyFill="1" applyBorder="1" applyAlignment="1">
      <alignment/>
    </xf>
    <xf numFmtId="164" fontId="45" fillId="32" borderId="10" xfId="0" applyNumberFormat="1" applyFont="1" applyFill="1" applyBorder="1" applyAlignment="1">
      <alignment/>
    </xf>
    <xf numFmtId="164" fontId="45" fillId="32" borderId="11" xfId="0" applyNumberFormat="1" applyFont="1" applyFill="1" applyBorder="1" applyAlignment="1">
      <alignment/>
    </xf>
    <xf numFmtId="2" fontId="45" fillId="32" borderId="17" xfId="0" applyNumberFormat="1" applyFont="1" applyFill="1" applyBorder="1" applyAlignment="1">
      <alignment/>
    </xf>
    <xf numFmtId="0" fontId="42" fillId="32" borderId="23" xfId="0" applyFont="1" applyFill="1" applyBorder="1" applyAlignment="1">
      <alignment/>
    </xf>
    <xf numFmtId="164" fontId="45" fillId="32" borderId="17" xfId="0" applyNumberFormat="1" applyFont="1" applyFill="1" applyBorder="1" applyAlignment="1">
      <alignment/>
    </xf>
    <xf numFmtId="164" fontId="45" fillId="32" borderId="23" xfId="0" applyNumberFormat="1" applyFont="1" applyFill="1" applyBorder="1" applyAlignment="1">
      <alignment/>
    </xf>
    <xf numFmtId="0" fontId="48" fillId="32" borderId="19" xfId="0" applyFont="1" applyFill="1" applyBorder="1" applyAlignment="1">
      <alignment/>
    </xf>
    <xf numFmtId="0" fontId="40" fillId="32" borderId="15" xfId="0" applyFont="1" applyFill="1" applyBorder="1" applyAlignment="1">
      <alignment/>
    </xf>
    <xf numFmtId="0" fontId="40" fillId="32" borderId="13" xfId="0" applyFont="1" applyFill="1" applyBorder="1" applyAlignment="1">
      <alignment/>
    </xf>
    <xf numFmtId="4" fontId="48" fillId="32" borderId="17" xfId="0" applyNumberFormat="1" applyFont="1" applyFill="1" applyBorder="1" applyAlignment="1">
      <alignment/>
    </xf>
    <xf numFmtId="0" fontId="40" fillId="0" borderId="23" xfId="0" applyFont="1" applyBorder="1" applyAlignment="1">
      <alignment/>
    </xf>
    <xf numFmtId="2" fontId="45" fillId="0" borderId="0" xfId="0" applyNumberFormat="1" applyFont="1" applyBorder="1" applyAlignment="1">
      <alignment/>
    </xf>
    <xf numFmtId="164" fontId="43" fillId="0" borderId="0" xfId="0" applyNumberFormat="1" applyFont="1" applyBorder="1" applyAlignment="1">
      <alignment/>
    </xf>
    <xf numFmtId="0" fontId="47" fillId="0" borderId="23" xfId="0" applyFont="1" applyFill="1" applyBorder="1" applyAlignment="1">
      <alignment/>
    </xf>
    <xf numFmtId="0" fontId="47" fillId="0" borderId="18" xfId="0" applyFont="1" applyFill="1" applyBorder="1" applyAlignment="1">
      <alignment/>
    </xf>
    <xf numFmtId="0" fontId="41" fillId="0" borderId="19" xfId="0" applyFont="1" applyBorder="1" applyAlignment="1">
      <alignment horizontal="center"/>
    </xf>
    <xf numFmtId="0" fontId="56" fillId="0" borderId="0" xfId="0" applyFont="1" applyAlignment="1">
      <alignment/>
    </xf>
    <xf numFmtId="0" fontId="41" fillId="0" borderId="21" xfId="0" applyFont="1" applyBorder="1" applyAlignment="1">
      <alignment horizontal="center"/>
    </xf>
    <xf numFmtId="0" fontId="45" fillId="0" borderId="16" xfId="0" applyFont="1" applyBorder="1" applyAlignment="1">
      <alignment horizontal="right"/>
    </xf>
    <xf numFmtId="164" fontId="45" fillId="0" borderId="17" xfId="0" applyNumberFormat="1" applyFont="1" applyBorder="1" applyAlignment="1">
      <alignment/>
    </xf>
    <xf numFmtId="4" fontId="45" fillId="0" borderId="18" xfId="0" applyNumberFormat="1" applyFont="1" applyBorder="1" applyAlignment="1">
      <alignment/>
    </xf>
    <xf numFmtId="2" fontId="45" fillId="0" borderId="17" xfId="0" applyNumberFormat="1" applyFont="1" applyFill="1" applyBorder="1" applyAlignment="1">
      <alignment/>
    </xf>
    <xf numFmtId="0" fontId="46" fillId="0" borderId="22" xfId="0" applyFont="1" applyFill="1" applyBorder="1" applyAlignment="1">
      <alignment/>
    </xf>
    <xf numFmtId="164" fontId="46" fillId="0" borderId="17" xfId="0" applyNumberFormat="1" applyFont="1" applyFill="1" applyBorder="1" applyAlignment="1">
      <alignment/>
    </xf>
    <xf numFmtId="4" fontId="46" fillId="0" borderId="18" xfId="0" applyNumberFormat="1" applyFont="1" applyFill="1" applyBorder="1" applyAlignment="1">
      <alignment/>
    </xf>
    <xf numFmtId="2" fontId="46" fillId="0" borderId="17" xfId="0" applyNumberFormat="1" applyFont="1" applyFill="1" applyBorder="1" applyAlignment="1">
      <alignment/>
    </xf>
    <xf numFmtId="0" fontId="46" fillId="0" borderId="17" xfId="0" applyFont="1" applyBorder="1" applyAlignment="1">
      <alignment/>
    </xf>
    <xf numFmtId="164" fontId="46" fillId="0" borderId="17" xfId="0" applyNumberFormat="1" applyFont="1" applyBorder="1" applyAlignment="1">
      <alignment/>
    </xf>
    <xf numFmtId="4" fontId="46" fillId="0" borderId="18" xfId="0" applyNumberFormat="1" applyFont="1" applyBorder="1" applyAlignment="1">
      <alignment/>
    </xf>
    <xf numFmtId="4" fontId="41" fillId="0" borderId="18" xfId="0" applyNumberFormat="1" applyFont="1" applyBorder="1" applyAlignment="1">
      <alignment/>
    </xf>
    <xf numFmtId="2" fontId="41" fillId="0" borderId="17" xfId="0" applyNumberFormat="1" applyFont="1" applyFill="1" applyBorder="1" applyAlignment="1">
      <alignment/>
    </xf>
    <xf numFmtId="0" fontId="41" fillId="0" borderId="16" xfId="0" applyFont="1" applyBorder="1" applyAlignment="1">
      <alignment horizontal="right"/>
    </xf>
    <xf numFmtId="0" fontId="45" fillId="0" borderId="24" xfId="0" applyFont="1" applyFill="1" applyBorder="1" applyAlignment="1">
      <alignment horizontal="right"/>
    </xf>
    <xf numFmtId="0" fontId="45" fillId="0" borderId="10" xfId="0" applyFont="1" applyFill="1" applyBorder="1" applyAlignment="1">
      <alignment horizontal="right"/>
    </xf>
    <xf numFmtId="164" fontId="45" fillId="0" borderId="17" xfId="0" applyNumberFormat="1" applyFont="1" applyFill="1" applyBorder="1" applyAlignment="1">
      <alignment/>
    </xf>
    <xf numFmtId="4" fontId="45" fillId="0" borderId="18" xfId="0" applyNumberFormat="1" applyFont="1" applyFill="1" applyBorder="1" applyAlignment="1">
      <alignment/>
    </xf>
    <xf numFmtId="0" fontId="45" fillId="0" borderId="16" xfId="0" applyFont="1" applyFill="1" applyBorder="1" applyAlignment="1">
      <alignment horizontal="right"/>
    </xf>
    <xf numFmtId="164" fontId="41" fillId="0" borderId="17" xfId="0" applyNumberFormat="1" applyFont="1" applyFill="1" applyBorder="1" applyAlignment="1">
      <alignment/>
    </xf>
    <xf numFmtId="4" fontId="41" fillId="0" borderId="18" xfId="0" applyNumberFormat="1" applyFont="1" applyFill="1" applyBorder="1" applyAlignment="1">
      <alignment/>
    </xf>
    <xf numFmtId="0" fontId="45" fillId="0" borderId="13" xfId="0" applyFont="1" applyFill="1" applyBorder="1" applyAlignment="1">
      <alignment horizontal="right"/>
    </xf>
    <xf numFmtId="0" fontId="46" fillId="0" borderId="12" xfId="0" applyFont="1" applyBorder="1" applyAlignment="1">
      <alignment/>
    </xf>
    <xf numFmtId="0" fontId="46" fillId="0" borderId="24" xfId="0" applyFont="1" applyBorder="1" applyAlignment="1">
      <alignment/>
    </xf>
    <xf numFmtId="0" fontId="49" fillId="0" borderId="24" xfId="0" applyFont="1" applyBorder="1" applyAlignment="1">
      <alignment/>
    </xf>
    <xf numFmtId="0" fontId="47" fillId="0" borderId="17" xfId="0" applyFont="1" applyBorder="1" applyAlignment="1">
      <alignment/>
    </xf>
    <xf numFmtId="2" fontId="49" fillId="0" borderId="17" xfId="0" applyNumberFormat="1" applyFont="1" applyBorder="1" applyAlignment="1">
      <alignment/>
    </xf>
    <xf numFmtId="0" fontId="41" fillId="0" borderId="17" xfId="0" applyFont="1" applyBorder="1" applyAlignment="1">
      <alignment horizontal="center"/>
    </xf>
    <xf numFmtId="0" fontId="46" fillId="0" borderId="22" xfId="0" applyFont="1" applyBorder="1" applyAlignment="1">
      <alignment/>
    </xf>
    <xf numFmtId="164" fontId="20" fillId="0" borderId="17" xfId="0" applyNumberFormat="1" applyFont="1" applyBorder="1" applyAlignment="1">
      <alignment/>
    </xf>
    <xf numFmtId="4" fontId="20" fillId="0" borderId="18" xfId="0" applyNumberFormat="1" applyFont="1" applyBorder="1" applyAlignment="1">
      <alignment/>
    </xf>
    <xf numFmtId="2" fontId="20" fillId="0" borderId="17" xfId="0" applyNumberFormat="1" applyFont="1" applyBorder="1" applyAlignment="1">
      <alignment/>
    </xf>
    <xf numFmtId="2" fontId="46" fillId="0" borderId="17" xfId="0" applyNumberFormat="1" applyFont="1" applyBorder="1" applyAlignment="1">
      <alignment/>
    </xf>
    <xf numFmtId="164" fontId="40" fillId="0" borderId="0" xfId="0" applyNumberFormat="1" applyFont="1" applyAlignment="1">
      <alignment/>
    </xf>
    <xf numFmtId="164" fontId="46" fillId="0" borderId="10" xfId="0" applyNumberFormat="1" applyFont="1" applyBorder="1" applyAlignment="1">
      <alignment/>
    </xf>
    <xf numFmtId="4" fontId="46" fillId="0" borderId="12" xfId="0" applyNumberFormat="1" applyFont="1" applyBorder="1" applyAlignment="1">
      <alignment/>
    </xf>
    <xf numFmtId="4" fontId="41" fillId="0" borderId="12" xfId="0" applyNumberFormat="1" applyFont="1" applyBorder="1" applyAlignment="1">
      <alignment/>
    </xf>
    <xf numFmtId="0" fontId="49" fillId="0" borderId="20" xfId="0" applyFont="1" applyBorder="1" applyAlignment="1">
      <alignment/>
    </xf>
    <xf numFmtId="4" fontId="45" fillId="0" borderId="12" xfId="0" applyNumberFormat="1" applyFont="1" applyBorder="1" applyAlignment="1">
      <alignment/>
    </xf>
    <xf numFmtId="2" fontId="57" fillId="0" borderId="17" xfId="0" applyNumberFormat="1" applyFont="1" applyBorder="1" applyAlignment="1">
      <alignment/>
    </xf>
    <xf numFmtId="0" fontId="44" fillId="0" borderId="0" xfId="0" applyFont="1" applyAlignment="1">
      <alignment/>
    </xf>
    <xf numFmtId="164" fontId="46" fillId="0" borderId="11" xfId="0" applyNumberFormat="1" applyFont="1" applyBorder="1" applyAlignment="1">
      <alignment/>
    </xf>
    <xf numFmtId="4" fontId="46" fillId="0" borderId="10" xfId="0" applyNumberFormat="1" applyFont="1" applyBorder="1" applyAlignment="1">
      <alignment/>
    </xf>
    <xf numFmtId="0" fontId="43" fillId="0" borderId="11" xfId="0" applyFont="1" applyBorder="1" applyAlignment="1">
      <alignment/>
    </xf>
    <xf numFmtId="164" fontId="43" fillId="0" borderId="23" xfId="0" applyNumberFormat="1" applyFont="1" applyBorder="1" applyAlignment="1">
      <alignment/>
    </xf>
    <xf numFmtId="0" fontId="43" fillId="0" borderId="0" xfId="0" applyFont="1" applyFill="1" applyBorder="1" applyAlignment="1">
      <alignment/>
    </xf>
    <xf numFmtId="2" fontId="43" fillId="0" borderId="0" xfId="0" applyNumberFormat="1" applyFont="1" applyBorder="1" applyAlignment="1">
      <alignment/>
    </xf>
    <xf numFmtId="3" fontId="45" fillId="0" borderId="13" xfId="0" applyNumberFormat="1" applyFont="1" applyFill="1" applyBorder="1" applyAlignment="1">
      <alignment/>
    </xf>
    <xf numFmtId="4" fontId="45" fillId="0" borderId="15" xfId="0" applyNumberFormat="1" applyFont="1" applyFill="1" applyBorder="1" applyAlignment="1">
      <alignment/>
    </xf>
    <xf numFmtId="0" fontId="47" fillId="0" borderId="21" xfId="0" applyFont="1" applyFill="1" applyBorder="1" applyAlignment="1">
      <alignment/>
    </xf>
    <xf numFmtId="3" fontId="47" fillId="0" borderId="13" xfId="0" applyNumberFormat="1" applyFont="1" applyFill="1" applyBorder="1" applyAlignment="1">
      <alignment/>
    </xf>
    <xf numFmtId="4" fontId="47" fillId="0" borderId="15" xfId="0" applyNumberFormat="1" applyFont="1" applyFill="1" applyBorder="1" applyAlignment="1">
      <alignment/>
    </xf>
    <xf numFmtId="4" fontId="47" fillId="0" borderId="13" xfId="0" applyNumberFormat="1" applyFont="1" applyFill="1" applyBorder="1" applyAlignment="1">
      <alignment/>
    </xf>
    <xf numFmtId="3" fontId="41" fillId="0" borderId="13" xfId="0" applyNumberFormat="1" applyFont="1" applyFill="1" applyBorder="1" applyAlignment="1">
      <alignment/>
    </xf>
    <xf numFmtId="4" fontId="41" fillId="0" borderId="15" xfId="0" applyNumberFormat="1" applyFont="1" applyFill="1" applyBorder="1" applyAlignment="1">
      <alignment/>
    </xf>
    <xf numFmtId="4" fontId="41" fillId="0" borderId="13" xfId="0" applyNumberFormat="1" applyFont="1" applyFill="1" applyBorder="1" applyAlignment="1">
      <alignment/>
    </xf>
    <xf numFmtId="0" fontId="46" fillId="0" borderId="21" xfId="0" applyFont="1" applyBorder="1" applyAlignment="1">
      <alignment/>
    </xf>
    <xf numFmtId="164" fontId="45" fillId="0" borderId="13" xfId="0" applyNumberFormat="1" applyFont="1" applyBorder="1" applyAlignment="1">
      <alignment/>
    </xf>
    <xf numFmtId="166" fontId="45" fillId="0" borderId="15" xfId="0" applyNumberFormat="1" applyFont="1" applyBorder="1" applyAlignment="1">
      <alignment/>
    </xf>
    <xf numFmtId="166" fontId="47" fillId="0" borderId="18" xfId="0" applyNumberFormat="1" applyFont="1" applyBorder="1" applyAlignment="1">
      <alignment/>
    </xf>
    <xf numFmtId="0" fontId="50" fillId="0" borderId="0" xfId="0" applyFont="1" applyAlignment="1">
      <alignment/>
    </xf>
    <xf numFmtId="164" fontId="58" fillId="0" borderId="17" xfId="0" applyNumberFormat="1" applyFont="1" applyBorder="1" applyAlignment="1">
      <alignment/>
    </xf>
    <xf numFmtId="166" fontId="58" fillId="0" borderId="18" xfId="0" applyNumberFormat="1" applyFont="1" applyBorder="1" applyAlignment="1">
      <alignment/>
    </xf>
    <xf numFmtId="4" fontId="58" fillId="0" borderId="13" xfId="0" applyNumberFormat="1" applyFont="1" applyFill="1" applyBorder="1" applyAlignment="1">
      <alignment/>
    </xf>
    <xf numFmtId="166" fontId="46" fillId="0" borderId="18" xfId="0" applyNumberFormat="1" applyFont="1" applyBorder="1" applyAlignment="1">
      <alignment/>
    </xf>
    <xf numFmtId="4" fontId="46" fillId="0" borderId="13" xfId="0" applyNumberFormat="1" applyFont="1" applyFill="1" applyBorder="1" applyAlignment="1">
      <alignment/>
    </xf>
    <xf numFmtId="166" fontId="41" fillId="0" borderId="18" xfId="0" applyNumberFormat="1" applyFont="1" applyBorder="1" applyAlignment="1">
      <alignment/>
    </xf>
    <xf numFmtId="166" fontId="45" fillId="0" borderId="18" xfId="0" applyNumberFormat="1" applyFont="1" applyBorder="1" applyAlignment="1">
      <alignment/>
    </xf>
    <xf numFmtId="166" fontId="20" fillId="0" borderId="18" xfId="0" applyNumberFormat="1" applyFont="1" applyBorder="1" applyAlignment="1">
      <alignment/>
    </xf>
    <xf numFmtId="0" fontId="45" fillId="0" borderId="0" xfId="0" applyFont="1" applyAlignment="1">
      <alignment/>
    </xf>
    <xf numFmtId="166" fontId="41" fillId="0" borderId="0" xfId="0" applyNumberFormat="1" applyFont="1" applyBorder="1" applyAlignment="1">
      <alignment/>
    </xf>
    <xf numFmtId="4" fontId="57" fillId="0" borderId="13" xfId="0" applyNumberFormat="1" applyFont="1" applyFill="1" applyBorder="1" applyAlignment="1">
      <alignment/>
    </xf>
    <xf numFmtId="0" fontId="20" fillId="0" borderId="11" xfId="0" applyFont="1" applyBorder="1" applyAlignment="1">
      <alignment/>
    </xf>
    <xf numFmtId="164" fontId="41" fillId="0" borderId="13" xfId="0" applyNumberFormat="1" applyFont="1" applyBorder="1" applyAlignment="1">
      <alignment/>
    </xf>
    <xf numFmtId="164" fontId="20" fillId="0" borderId="13" xfId="0" applyNumberFormat="1" applyFont="1" applyBorder="1" applyAlignment="1">
      <alignment/>
    </xf>
    <xf numFmtId="166" fontId="20" fillId="0" borderId="15" xfId="0" applyNumberFormat="1" applyFont="1" applyBorder="1" applyAlignment="1">
      <alignment/>
    </xf>
    <xf numFmtId="2" fontId="21" fillId="0" borderId="13" xfId="0" applyNumberFormat="1" applyFont="1" applyBorder="1" applyAlignment="1">
      <alignment/>
    </xf>
    <xf numFmtId="0" fontId="49" fillId="0" borderId="21" xfId="0" applyFont="1" applyBorder="1" applyAlignment="1">
      <alignment/>
    </xf>
    <xf numFmtId="0" fontId="47" fillId="0" borderId="13" xfId="0" applyFont="1" applyBorder="1" applyAlignment="1">
      <alignment/>
    </xf>
    <xf numFmtId="164" fontId="47" fillId="0" borderId="13" xfId="0" applyNumberFormat="1" applyFont="1" applyBorder="1" applyAlignment="1">
      <alignment/>
    </xf>
    <xf numFmtId="166" fontId="47" fillId="0" borderId="15" xfId="0" applyNumberFormat="1" applyFont="1" applyBorder="1" applyAlignment="1">
      <alignment/>
    </xf>
    <xf numFmtId="166" fontId="41" fillId="0" borderId="17" xfId="0" applyNumberFormat="1" applyFont="1" applyBorder="1" applyAlignment="1">
      <alignment/>
    </xf>
    <xf numFmtId="4" fontId="43" fillId="0" borderId="13" xfId="0" applyNumberFormat="1" applyFont="1" applyFill="1" applyBorder="1" applyAlignment="1">
      <alignment/>
    </xf>
    <xf numFmtId="0" fontId="46" fillId="0" borderId="13" xfId="0" applyFont="1" applyBorder="1" applyAlignment="1">
      <alignment/>
    </xf>
    <xf numFmtId="0" fontId="46" fillId="0" borderId="0" xfId="0" applyFont="1" applyBorder="1" applyAlignment="1">
      <alignment/>
    </xf>
    <xf numFmtId="0" fontId="49" fillId="0" borderId="10" xfId="0" applyFont="1" applyBorder="1" applyAlignment="1">
      <alignment/>
    </xf>
    <xf numFmtId="0" fontId="49" fillId="0" borderId="19" xfId="0" applyFont="1" applyBorder="1" applyAlignment="1">
      <alignment/>
    </xf>
    <xf numFmtId="0" fontId="46" fillId="0" borderId="20" xfId="0" applyFont="1" applyBorder="1" applyAlignment="1">
      <alignment/>
    </xf>
    <xf numFmtId="164" fontId="45" fillId="0" borderId="10" xfId="0" applyNumberFormat="1" applyFont="1" applyFill="1" applyBorder="1" applyAlignment="1">
      <alignment/>
    </xf>
    <xf numFmtId="166" fontId="45" fillId="0" borderId="12" xfId="0" applyNumberFormat="1" applyFont="1" applyFill="1" applyBorder="1" applyAlignment="1">
      <alignment/>
    </xf>
    <xf numFmtId="164" fontId="46" fillId="0" borderId="10" xfId="0" applyNumberFormat="1" applyFont="1" applyFill="1" applyBorder="1" applyAlignment="1">
      <alignment/>
    </xf>
    <xf numFmtId="166" fontId="46" fillId="0" borderId="12" xfId="0" applyNumberFormat="1" applyFont="1" applyFill="1" applyBorder="1" applyAlignment="1">
      <alignment/>
    </xf>
    <xf numFmtId="166" fontId="41" fillId="0" borderId="18" xfId="0" applyNumberFormat="1" applyFont="1" applyFill="1" applyBorder="1" applyAlignment="1">
      <alignment/>
    </xf>
    <xf numFmtId="166" fontId="45" fillId="0" borderId="18" xfId="0" applyNumberFormat="1" applyFont="1" applyFill="1" applyBorder="1" applyAlignment="1">
      <alignment/>
    </xf>
    <xf numFmtId="166" fontId="46" fillId="0" borderId="18" xfId="0" applyNumberFormat="1" applyFont="1" applyFill="1" applyBorder="1" applyAlignment="1">
      <alignment/>
    </xf>
    <xf numFmtId="164" fontId="57" fillId="0" borderId="17" xfId="0" applyNumberFormat="1" applyFont="1" applyBorder="1" applyAlignment="1">
      <alignment/>
    </xf>
    <xf numFmtId="166" fontId="57" fillId="0" borderId="18" xfId="0" applyNumberFormat="1" applyFont="1" applyBorder="1" applyAlignment="1">
      <alignment/>
    </xf>
    <xf numFmtId="166" fontId="45" fillId="0" borderId="12" xfId="0" applyNumberFormat="1" applyFont="1" applyBorder="1" applyAlignment="1">
      <alignment/>
    </xf>
    <xf numFmtId="166" fontId="46" fillId="0" borderId="12" xfId="0" applyNumberFormat="1" applyFont="1" applyBorder="1" applyAlignment="1">
      <alignment/>
    </xf>
    <xf numFmtId="4" fontId="46" fillId="0" borderId="10" xfId="0" applyNumberFormat="1" applyFont="1" applyFill="1" applyBorder="1" applyAlignment="1">
      <alignment/>
    </xf>
    <xf numFmtId="166" fontId="41" fillId="0" borderId="12" xfId="0" applyNumberFormat="1" applyFont="1" applyBorder="1" applyAlignment="1">
      <alignment/>
    </xf>
    <xf numFmtId="166" fontId="41" fillId="0" borderId="15" xfId="0" applyNumberFormat="1" applyFont="1" applyBorder="1" applyAlignment="1">
      <alignment/>
    </xf>
    <xf numFmtId="0" fontId="46" fillId="0" borderId="17" xfId="0" applyFont="1" applyFill="1" applyBorder="1" applyAlignment="1">
      <alignment/>
    </xf>
    <xf numFmtId="2" fontId="47" fillId="0" borderId="13" xfId="0" applyNumberFormat="1" applyFont="1" applyBorder="1" applyAlignment="1">
      <alignment/>
    </xf>
    <xf numFmtId="164" fontId="49" fillId="0" borderId="17" xfId="0" applyNumberFormat="1" applyFont="1" applyBorder="1" applyAlignment="1">
      <alignment/>
    </xf>
    <xf numFmtId="4" fontId="49" fillId="0" borderId="18" xfId="0" applyNumberFormat="1" applyFont="1" applyBorder="1" applyAlignment="1">
      <alignment/>
    </xf>
    <xf numFmtId="3" fontId="57" fillId="0" borderId="17" xfId="0" applyNumberFormat="1" applyFont="1" applyBorder="1" applyAlignment="1">
      <alignment/>
    </xf>
    <xf numFmtId="4" fontId="57" fillId="0" borderId="18" xfId="0" applyNumberFormat="1" applyFont="1" applyBorder="1" applyAlignment="1">
      <alignment/>
    </xf>
    <xf numFmtId="164" fontId="45" fillId="0" borderId="21" xfId="0" applyNumberFormat="1" applyFont="1" applyBorder="1" applyAlignment="1">
      <alignment/>
    </xf>
    <xf numFmtId="4" fontId="45" fillId="0" borderId="15" xfId="0" applyNumberFormat="1" applyFont="1" applyBorder="1" applyAlignment="1">
      <alignment/>
    </xf>
    <xf numFmtId="164" fontId="46" fillId="0" borderId="13" xfId="0" applyNumberFormat="1" applyFont="1" applyBorder="1" applyAlignment="1">
      <alignment/>
    </xf>
    <xf numFmtId="4" fontId="46" fillId="0" borderId="15" xfId="0" applyNumberFormat="1" applyFont="1" applyBorder="1" applyAlignment="1">
      <alignment/>
    </xf>
    <xf numFmtId="4" fontId="41" fillId="0" borderId="15" xfId="0" applyNumberFormat="1" applyFont="1" applyBorder="1" applyAlignment="1">
      <alignment/>
    </xf>
    <xf numFmtId="164" fontId="49" fillId="0" borderId="22" xfId="0" applyNumberFormat="1" applyFont="1" applyBorder="1" applyAlignment="1">
      <alignment/>
    </xf>
    <xf numFmtId="4" fontId="57" fillId="0" borderId="17" xfId="0" applyNumberFormat="1" applyFont="1" applyFill="1" applyBorder="1" applyAlignment="1">
      <alignment/>
    </xf>
    <xf numFmtId="4" fontId="43" fillId="0" borderId="17" xfId="0" applyNumberFormat="1" applyFont="1" applyFill="1" applyBorder="1" applyAlignment="1">
      <alignment/>
    </xf>
    <xf numFmtId="0" fontId="49" fillId="0" borderId="22" xfId="0" applyFont="1" applyFill="1" applyBorder="1" applyAlignment="1">
      <alignment/>
    </xf>
    <xf numFmtId="164" fontId="41" fillId="0" borderId="0" xfId="0" applyNumberFormat="1" applyFont="1" applyAlignment="1">
      <alignment/>
    </xf>
    <xf numFmtId="0" fontId="45" fillId="0" borderId="20" xfId="0" applyFont="1" applyBorder="1" applyAlignment="1">
      <alignment horizontal="center"/>
    </xf>
    <xf numFmtId="0" fontId="45" fillId="0" borderId="17" xfId="0" applyFont="1" applyBorder="1" applyAlignment="1">
      <alignment/>
    </xf>
    <xf numFmtId="0" fontId="45" fillId="0" borderId="14" xfId="0" applyFont="1" applyBorder="1" applyAlignment="1">
      <alignment/>
    </xf>
    <xf numFmtId="3" fontId="45" fillId="0" borderId="13" xfId="0" applyNumberFormat="1" applyFont="1" applyBorder="1" applyAlignment="1">
      <alignment/>
    </xf>
    <xf numFmtId="4" fontId="45" fillId="0" borderId="15" xfId="0" applyNumberFormat="1" applyFont="1" applyBorder="1" applyAlignment="1">
      <alignment/>
    </xf>
    <xf numFmtId="4" fontId="45" fillId="0" borderId="13" xfId="0" applyNumberFormat="1" applyFont="1" applyBorder="1" applyAlignment="1">
      <alignment/>
    </xf>
    <xf numFmtId="3" fontId="46" fillId="0" borderId="13" xfId="0" applyNumberFormat="1" applyFont="1" applyBorder="1" applyAlignment="1">
      <alignment/>
    </xf>
    <xf numFmtId="4" fontId="46" fillId="0" borderId="15" xfId="0" applyNumberFormat="1" applyFont="1" applyBorder="1" applyAlignment="1">
      <alignment/>
    </xf>
    <xf numFmtId="4" fontId="46" fillId="0" borderId="13" xfId="0" applyNumberFormat="1" applyFont="1" applyBorder="1" applyAlignment="1">
      <alignment/>
    </xf>
    <xf numFmtId="0" fontId="41" fillId="0" borderId="20" xfId="0" applyFont="1" applyBorder="1" applyAlignment="1">
      <alignment horizontal="center"/>
    </xf>
    <xf numFmtId="0" fontId="41" fillId="0" borderId="17" xfId="0" applyFont="1" applyBorder="1" applyAlignment="1">
      <alignment/>
    </xf>
    <xf numFmtId="3" fontId="41" fillId="0" borderId="13" xfId="0" applyNumberFormat="1" applyFont="1" applyBorder="1" applyAlignment="1">
      <alignment/>
    </xf>
    <xf numFmtId="4" fontId="41" fillId="0" borderId="15" xfId="0" applyNumberFormat="1" applyFont="1" applyBorder="1" applyAlignment="1">
      <alignment/>
    </xf>
    <xf numFmtId="4" fontId="41" fillId="0" borderId="13" xfId="0" applyNumberFormat="1" applyFont="1" applyBorder="1" applyAlignment="1">
      <alignment/>
    </xf>
    <xf numFmtId="0" fontId="45" fillId="0" borderId="0" xfId="0" applyFont="1" applyFill="1" applyBorder="1" applyAlignment="1">
      <alignment/>
    </xf>
    <xf numFmtId="164" fontId="45" fillId="0" borderId="13" xfId="0" applyNumberFormat="1" applyFont="1" applyFill="1" applyBorder="1" applyAlignment="1">
      <alignment/>
    </xf>
    <xf numFmtId="166" fontId="45" fillId="0" borderId="15" xfId="0" applyNumberFormat="1" applyFont="1" applyFill="1" applyBorder="1" applyAlignment="1">
      <alignment/>
    </xf>
    <xf numFmtId="164" fontId="46" fillId="0" borderId="13" xfId="0" applyNumberFormat="1" applyFont="1" applyFill="1" applyBorder="1" applyAlignment="1">
      <alignment/>
    </xf>
    <xf numFmtId="166" fontId="46" fillId="0" borderId="15" xfId="0" applyNumberFormat="1" applyFont="1" applyFill="1" applyBorder="1" applyAlignment="1">
      <alignment/>
    </xf>
    <xf numFmtId="0" fontId="45" fillId="0" borderId="14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164" fontId="41" fillId="0" borderId="0" xfId="0" applyNumberFormat="1" applyFont="1" applyFill="1" applyBorder="1" applyAlignment="1">
      <alignment/>
    </xf>
    <xf numFmtId="166" fontId="46" fillId="0" borderId="15" xfId="0" applyNumberFormat="1" applyFont="1" applyBorder="1" applyAlignment="1">
      <alignment/>
    </xf>
    <xf numFmtId="0" fontId="41" fillId="0" borderId="0" xfId="0" applyFont="1" applyFill="1" applyBorder="1" applyAlignment="1">
      <alignment/>
    </xf>
    <xf numFmtId="166" fontId="41" fillId="0" borderId="0" xfId="0" applyNumberFormat="1" applyFont="1" applyFill="1" applyBorder="1" applyAlignment="1">
      <alignment/>
    </xf>
    <xf numFmtId="3" fontId="45" fillId="0" borderId="0" xfId="0" applyNumberFormat="1" applyFont="1" applyFill="1" applyBorder="1" applyAlignment="1">
      <alignment/>
    </xf>
    <xf numFmtId="164" fontId="43" fillId="0" borderId="0" xfId="0" applyNumberFormat="1" applyFont="1" applyFill="1" applyBorder="1" applyAlignment="1">
      <alignment/>
    </xf>
    <xf numFmtId="3" fontId="46" fillId="0" borderId="0" xfId="0" applyNumberFormat="1" applyFont="1" applyFill="1" applyBorder="1" applyAlignment="1">
      <alignment/>
    </xf>
    <xf numFmtId="0" fontId="42" fillId="0" borderId="0" xfId="0" applyFont="1" applyBorder="1" applyAlignment="1">
      <alignment horizontal="center"/>
    </xf>
    <xf numFmtId="164" fontId="42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164" fontId="20" fillId="0" borderId="0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2" fontId="20" fillId="0" borderId="0" xfId="0" applyNumberFormat="1" applyFont="1" applyBorder="1" applyAlignment="1">
      <alignment/>
    </xf>
    <xf numFmtId="4" fontId="46" fillId="0" borderId="0" xfId="0" applyNumberFormat="1" applyFont="1" applyFill="1" applyBorder="1" applyAlignment="1">
      <alignment/>
    </xf>
    <xf numFmtId="0" fontId="41" fillId="0" borderId="0" xfId="0" applyFont="1" applyAlignment="1">
      <alignment horizontal="center"/>
    </xf>
    <xf numFmtId="4" fontId="41" fillId="0" borderId="0" xfId="0" applyNumberFormat="1" applyFont="1" applyAlignment="1">
      <alignment horizontal="center"/>
    </xf>
    <xf numFmtId="0" fontId="42" fillId="0" borderId="0" xfId="0" applyFont="1" applyAlignment="1">
      <alignment horizontal="left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5" fillId="0" borderId="0" xfId="0" applyFont="1" applyAlignment="1">
      <alignment/>
    </xf>
    <xf numFmtId="4" fontId="41" fillId="0" borderId="0" xfId="0" applyNumberFormat="1" applyFont="1" applyAlignment="1">
      <alignment/>
    </xf>
    <xf numFmtId="0" fontId="43" fillId="0" borderId="0" xfId="0" applyFont="1" applyAlignment="1">
      <alignment/>
    </xf>
    <xf numFmtId="3" fontId="46" fillId="0" borderId="17" xfId="0" applyNumberFormat="1" applyFont="1" applyFill="1" applyBorder="1" applyAlignment="1">
      <alignment/>
    </xf>
    <xf numFmtId="3" fontId="47" fillId="0" borderId="17" xfId="0" applyNumberFormat="1" applyFont="1" applyFill="1" applyBorder="1" applyAlignment="1">
      <alignment/>
    </xf>
    <xf numFmtId="164" fontId="46" fillId="0" borderId="21" xfId="0" applyNumberFormat="1" applyFont="1" applyBorder="1" applyAlignment="1">
      <alignment/>
    </xf>
    <xf numFmtId="166" fontId="41" fillId="0" borderId="17" xfId="0" applyNumberFormat="1" applyFont="1" applyFill="1" applyBorder="1" applyAlignment="1">
      <alignment/>
    </xf>
    <xf numFmtId="4" fontId="45" fillId="0" borderId="0" xfId="0" applyNumberFormat="1" applyFont="1" applyFill="1" applyBorder="1" applyAlignment="1">
      <alignment/>
    </xf>
    <xf numFmtId="0" fontId="40" fillId="0" borderId="0" xfId="0" applyFont="1" applyAlignment="1">
      <alignment horizontal="center"/>
    </xf>
    <xf numFmtId="4" fontId="40" fillId="0" borderId="0" xfId="0" applyNumberFormat="1" applyFont="1" applyAlignment="1">
      <alignment horizontal="center"/>
    </xf>
    <xf numFmtId="166" fontId="41" fillId="0" borderId="0" xfId="0" applyNumberFormat="1" applyFont="1" applyAlignment="1">
      <alignment/>
    </xf>
    <xf numFmtId="166" fontId="40" fillId="0" borderId="0" xfId="0" applyNumberFormat="1" applyFont="1" applyAlignment="1">
      <alignment/>
    </xf>
    <xf numFmtId="166" fontId="40" fillId="0" borderId="0" xfId="0" applyNumberFormat="1" applyFont="1" applyAlignment="1">
      <alignment/>
    </xf>
    <xf numFmtId="4" fontId="40" fillId="0" borderId="0" xfId="0" applyNumberFormat="1" applyFont="1" applyAlignment="1">
      <alignment/>
    </xf>
    <xf numFmtId="164" fontId="41" fillId="0" borderId="15" xfId="0" applyNumberFormat="1" applyFont="1" applyBorder="1" applyAlignment="1">
      <alignment horizontal="center"/>
    </xf>
    <xf numFmtId="166" fontId="45" fillId="0" borderId="17" xfId="0" applyNumberFormat="1" applyFont="1" applyBorder="1" applyAlignment="1">
      <alignment/>
    </xf>
    <xf numFmtId="0" fontId="47" fillId="0" borderId="10" xfId="0" applyFont="1" applyBorder="1" applyAlignment="1">
      <alignment/>
    </xf>
    <xf numFmtId="166" fontId="48" fillId="0" borderId="18" xfId="0" applyNumberFormat="1" applyFont="1" applyBorder="1" applyAlignment="1">
      <alignment/>
    </xf>
    <xf numFmtId="0" fontId="47" fillId="0" borderId="16" xfId="0" applyFont="1" applyBorder="1" applyAlignment="1">
      <alignment/>
    </xf>
    <xf numFmtId="166" fontId="53" fillId="0" borderId="18" xfId="0" applyNumberFormat="1" applyFont="1" applyBorder="1" applyAlignment="1">
      <alignment/>
    </xf>
    <xf numFmtId="0" fontId="47" fillId="0" borderId="20" xfId="0" applyFont="1" applyBorder="1" applyAlignment="1">
      <alignment/>
    </xf>
    <xf numFmtId="3" fontId="41" fillId="0" borderId="10" xfId="0" applyNumberFormat="1" applyFont="1" applyBorder="1" applyAlignment="1">
      <alignment/>
    </xf>
    <xf numFmtId="166" fontId="43" fillId="0" borderId="12" xfId="0" applyNumberFormat="1" applyFont="1" applyBorder="1" applyAlignment="1">
      <alignment/>
    </xf>
    <xf numFmtId="3" fontId="43" fillId="0" borderId="0" xfId="0" applyNumberFormat="1" applyFont="1" applyAlignment="1">
      <alignment/>
    </xf>
    <xf numFmtId="166" fontId="43" fillId="0" borderId="0" xfId="0" applyNumberFormat="1" applyFont="1" applyAlignment="1">
      <alignment/>
    </xf>
    <xf numFmtId="0" fontId="40" fillId="0" borderId="0" xfId="0" applyFont="1" applyAlignment="1">
      <alignment/>
    </xf>
    <xf numFmtId="166" fontId="41" fillId="0" borderId="0" xfId="0" applyNumberFormat="1" applyFont="1" applyAlignment="1">
      <alignment/>
    </xf>
    <xf numFmtId="166" fontId="45" fillId="0" borderId="0" xfId="0" applyNumberFormat="1" applyFont="1" applyAlignment="1">
      <alignment/>
    </xf>
    <xf numFmtId="4" fontId="45" fillId="0" borderId="0" xfId="0" applyNumberFormat="1" applyFont="1" applyAlignment="1">
      <alignment/>
    </xf>
    <xf numFmtId="168" fontId="41" fillId="0" borderId="22" xfId="0" applyNumberFormat="1" applyFont="1" applyBorder="1" applyAlignment="1">
      <alignment horizontal="right"/>
    </xf>
    <xf numFmtId="0" fontId="20" fillId="0" borderId="16" xfId="0" applyFont="1" applyBorder="1" applyAlignment="1">
      <alignment/>
    </xf>
    <xf numFmtId="168" fontId="41" fillId="0" borderId="22" xfId="0" applyNumberFormat="1" applyFont="1" applyBorder="1" applyAlignment="1">
      <alignment/>
    </xf>
    <xf numFmtId="164" fontId="41" fillId="0" borderId="19" xfId="0" applyNumberFormat="1" applyFont="1" applyBorder="1" applyAlignment="1">
      <alignment/>
    </xf>
    <xf numFmtId="0" fontId="45" fillId="0" borderId="24" xfId="0" applyFont="1" applyBorder="1" applyAlignment="1">
      <alignment/>
    </xf>
    <xf numFmtId="1" fontId="41" fillId="0" borderId="13" xfId="0" applyNumberFormat="1" applyFont="1" applyBorder="1" applyAlignment="1">
      <alignment/>
    </xf>
    <xf numFmtId="166" fontId="41" fillId="0" borderId="24" xfId="0" applyNumberFormat="1" applyFont="1" applyBorder="1" applyAlignment="1">
      <alignment/>
    </xf>
    <xf numFmtId="3" fontId="40" fillId="0" borderId="0" xfId="0" applyNumberFormat="1" applyFont="1" applyAlignment="1">
      <alignment/>
    </xf>
    <xf numFmtId="1" fontId="41" fillId="0" borderId="17" xfId="0" applyNumberFormat="1" applyFont="1" applyBorder="1" applyAlignment="1">
      <alignment/>
    </xf>
    <xf numFmtId="1" fontId="41" fillId="0" borderId="10" xfId="0" applyNumberFormat="1" applyFont="1" applyBorder="1" applyAlignment="1">
      <alignment/>
    </xf>
    <xf numFmtId="166" fontId="41" fillId="0" borderId="10" xfId="0" applyNumberFormat="1" applyFont="1" applyBorder="1" applyAlignment="1">
      <alignment/>
    </xf>
    <xf numFmtId="166" fontId="45" fillId="0" borderId="13" xfId="0" applyNumberFormat="1" applyFont="1" applyBorder="1" applyAlignment="1">
      <alignment/>
    </xf>
    <xf numFmtId="1" fontId="41" fillId="0" borderId="19" xfId="0" applyNumberFormat="1" applyFont="1" applyBorder="1" applyAlignment="1">
      <alignment/>
    </xf>
    <xf numFmtId="166" fontId="45" fillId="0" borderId="10" xfId="0" applyNumberFormat="1" applyFont="1" applyBorder="1" applyAlignment="1">
      <alignment/>
    </xf>
    <xf numFmtId="0" fontId="40" fillId="0" borderId="0" xfId="0" applyFont="1" applyFill="1" applyBorder="1" applyAlignment="1">
      <alignment/>
    </xf>
    <xf numFmtId="166" fontId="54" fillId="0" borderId="0" xfId="0" applyNumberFormat="1" applyFont="1" applyAlignment="1">
      <alignment/>
    </xf>
    <xf numFmtId="0" fontId="45" fillId="32" borderId="17" xfId="0" applyFont="1" applyFill="1" applyBorder="1" applyAlignment="1">
      <alignment/>
    </xf>
    <xf numFmtId="1" fontId="45" fillId="0" borderId="19" xfId="0" applyNumberFormat="1" applyFont="1" applyBorder="1" applyAlignment="1">
      <alignment/>
    </xf>
    <xf numFmtId="1" fontId="45" fillId="0" borderId="22" xfId="0" applyNumberFormat="1" applyFont="1" applyBorder="1" applyAlignment="1">
      <alignment/>
    </xf>
    <xf numFmtId="1" fontId="41" fillId="0" borderId="22" xfId="0" applyNumberFormat="1" applyFont="1" applyBorder="1" applyAlignment="1">
      <alignment/>
    </xf>
    <xf numFmtId="1" fontId="47" fillId="0" borderId="22" xfId="0" applyNumberFormat="1" applyFont="1" applyBorder="1" applyAlignment="1">
      <alignment/>
    </xf>
    <xf numFmtId="0" fontId="51" fillId="0" borderId="22" xfId="0" applyFont="1" applyFill="1" applyBorder="1" applyAlignment="1">
      <alignment/>
    </xf>
    <xf numFmtId="0" fontId="21" fillId="0" borderId="22" xfId="0" applyFont="1" applyFill="1" applyBorder="1" applyAlignment="1">
      <alignment/>
    </xf>
    <xf numFmtId="0" fontId="45" fillId="32" borderId="12" xfId="0" applyFont="1" applyFill="1" applyBorder="1" applyAlignment="1">
      <alignment/>
    </xf>
    <xf numFmtId="0" fontId="45" fillId="32" borderId="10" xfId="0" applyFont="1" applyFill="1" applyBorder="1" applyAlignment="1">
      <alignment/>
    </xf>
    <xf numFmtId="0" fontId="45" fillId="32" borderId="22" xfId="0" applyFont="1" applyFill="1" applyBorder="1" applyAlignment="1">
      <alignment/>
    </xf>
    <xf numFmtId="166" fontId="48" fillId="32" borderId="17" xfId="0" applyNumberFormat="1" applyFont="1" applyFill="1" applyBorder="1" applyAlignment="1">
      <alignment/>
    </xf>
    <xf numFmtId="0" fontId="41" fillId="32" borderId="24" xfId="0" applyFont="1" applyFill="1" applyBorder="1" applyAlignment="1">
      <alignment/>
    </xf>
    <xf numFmtId="0" fontId="41" fillId="32" borderId="16" xfId="0" applyFont="1" applyFill="1" applyBorder="1" applyAlignment="1">
      <alignment/>
    </xf>
    <xf numFmtId="0" fontId="41" fillId="32" borderId="22" xfId="0" applyFont="1" applyFill="1" applyBorder="1" applyAlignment="1">
      <alignment/>
    </xf>
    <xf numFmtId="0" fontId="46" fillId="32" borderId="22" xfId="0" applyFont="1" applyFill="1" applyBorder="1" applyAlignment="1">
      <alignment/>
    </xf>
    <xf numFmtId="164" fontId="46" fillId="32" borderId="17" xfId="0" applyNumberFormat="1" applyFont="1" applyFill="1" applyBorder="1" applyAlignment="1">
      <alignment/>
    </xf>
    <xf numFmtId="4" fontId="46" fillId="32" borderId="17" xfId="0" applyNumberFormat="1" applyFont="1" applyFill="1" applyBorder="1" applyAlignment="1">
      <alignment/>
    </xf>
    <xf numFmtId="4" fontId="57" fillId="32" borderId="17" xfId="0" applyNumberFormat="1" applyFont="1" applyFill="1" applyBorder="1" applyAlignment="1">
      <alignment/>
    </xf>
    <xf numFmtId="0" fontId="45" fillId="32" borderId="19" xfId="0" applyFont="1" applyFill="1" applyBorder="1" applyAlignment="1">
      <alignment/>
    </xf>
    <xf numFmtId="0" fontId="41" fillId="32" borderId="15" xfId="0" applyFont="1" applyFill="1" applyBorder="1" applyAlignment="1">
      <alignment/>
    </xf>
    <xf numFmtId="0" fontId="41" fillId="32" borderId="13" xfId="0" applyFont="1" applyFill="1" applyBorder="1" applyAlignment="1">
      <alignment/>
    </xf>
    <xf numFmtId="166" fontId="45" fillId="32" borderId="18" xfId="0" applyNumberFormat="1" applyFont="1" applyFill="1" applyBorder="1" applyAlignment="1">
      <alignment/>
    </xf>
    <xf numFmtId="0" fontId="45" fillId="32" borderId="16" xfId="0" applyFont="1" applyFill="1" applyBorder="1" applyAlignment="1">
      <alignment/>
    </xf>
    <xf numFmtId="164" fontId="46" fillId="32" borderId="13" xfId="0" applyNumberFormat="1" applyFont="1" applyFill="1" applyBorder="1" applyAlignment="1">
      <alignment/>
    </xf>
    <xf numFmtId="166" fontId="46" fillId="32" borderId="15" xfId="0" applyNumberFormat="1" applyFont="1" applyFill="1" applyBorder="1" applyAlignment="1">
      <alignment/>
    </xf>
    <xf numFmtId="2" fontId="46" fillId="32" borderId="17" xfId="0" applyNumberFormat="1" applyFont="1" applyFill="1" applyBorder="1" applyAlignment="1">
      <alignment/>
    </xf>
    <xf numFmtId="0" fontId="45" fillId="32" borderId="13" xfId="0" applyFont="1" applyFill="1" applyBorder="1" applyAlignment="1">
      <alignment/>
    </xf>
    <xf numFmtId="0" fontId="45" fillId="32" borderId="12" xfId="0" applyFont="1" applyFill="1" applyBorder="1" applyAlignment="1">
      <alignment horizontal="right"/>
    </xf>
    <xf numFmtId="164" fontId="45" fillId="32" borderId="13" xfId="0" applyNumberFormat="1" applyFont="1" applyFill="1" applyBorder="1" applyAlignment="1">
      <alignment/>
    </xf>
    <xf numFmtId="4" fontId="45" fillId="32" borderId="15" xfId="0" applyNumberFormat="1" applyFont="1" applyFill="1" applyBorder="1" applyAlignment="1">
      <alignment/>
    </xf>
    <xf numFmtId="0" fontId="45" fillId="32" borderId="24" xfId="0" applyFont="1" applyFill="1" applyBorder="1" applyAlignment="1">
      <alignment horizontal="right"/>
    </xf>
    <xf numFmtId="4" fontId="46" fillId="32" borderId="15" xfId="0" applyNumberFormat="1" applyFont="1" applyFill="1" applyBorder="1" applyAlignment="1">
      <alignment/>
    </xf>
    <xf numFmtId="0" fontId="45" fillId="32" borderId="15" xfId="0" applyFont="1" applyFill="1" applyBorder="1" applyAlignment="1">
      <alignment horizontal="right"/>
    </xf>
    <xf numFmtId="4" fontId="45" fillId="32" borderId="18" xfId="0" applyNumberFormat="1" applyFont="1" applyFill="1" applyBorder="1" applyAlignment="1">
      <alignment/>
    </xf>
    <xf numFmtId="4" fontId="46" fillId="32" borderId="18" xfId="0" applyNumberFormat="1" applyFont="1" applyFill="1" applyBorder="1" applyAlignment="1">
      <alignment/>
    </xf>
    <xf numFmtId="0" fontId="45" fillId="32" borderId="24" xfId="0" applyFont="1" applyFill="1" applyBorder="1" applyAlignment="1">
      <alignment/>
    </xf>
    <xf numFmtId="0" fontId="45" fillId="32" borderId="15" xfId="0" applyFont="1" applyFill="1" applyBorder="1" applyAlignment="1">
      <alignment/>
    </xf>
    <xf numFmtId="0" fontId="45" fillId="32" borderId="0" xfId="0" applyFont="1" applyFill="1" applyBorder="1" applyAlignment="1">
      <alignment/>
    </xf>
    <xf numFmtId="0" fontId="45" fillId="32" borderId="20" xfId="0" applyFont="1" applyFill="1" applyBorder="1" applyAlignment="1">
      <alignment/>
    </xf>
    <xf numFmtId="3" fontId="45" fillId="32" borderId="16" xfId="0" applyNumberFormat="1" applyFont="1" applyFill="1" applyBorder="1" applyAlignment="1">
      <alignment/>
    </xf>
    <xf numFmtId="4" fontId="45" fillId="32" borderId="24" xfId="0" applyNumberFormat="1" applyFont="1" applyFill="1" applyBorder="1" applyAlignment="1">
      <alignment/>
    </xf>
    <xf numFmtId="4" fontId="45" fillId="32" borderId="13" xfId="0" applyNumberFormat="1" applyFont="1" applyFill="1" applyBorder="1" applyAlignment="1">
      <alignment/>
    </xf>
    <xf numFmtId="3" fontId="46" fillId="32" borderId="10" xfId="0" applyNumberFormat="1" applyFont="1" applyFill="1" applyBorder="1" applyAlignment="1">
      <alignment/>
    </xf>
    <xf numFmtId="4" fontId="46" fillId="32" borderId="12" xfId="0" applyNumberFormat="1" applyFont="1" applyFill="1" applyBorder="1" applyAlignment="1">
      <alignment/>
    </xf>
    <xf numFmtId="0" fontId="45" fillId="32" borderId="11" xfId="0" applyFont="1" applyFill="1" applyBorder="1" applyAlignment="1">
      <alignment/>
    </xf>
    <xf numFmtId="166" fontId="45" fillId="32" borderId="12" xfId="0" applyNumberFormat="1" applyFont="1" applyFill="1" applyBorder="1" applyAlignment="1">
      <alignment/>
    </xf>
    <xf numFmtId="0" fontId="45" fillId="32" borderId="14" xfId="0" applyFont="1" applyFill="1" applyBorder="1" applyAlignment="1">
      <alignment/>
    </xf>
    <xf numFmtId="164" fontId="45" fillId="32" borderId="14" xfId="0" applyNumberFormat="1" applyFont="1" applyFill="1" applyBorder="1" applyAlignment="1">
      <alignment/>
    </xf>
    <xf numFmtId="166" fontId="45" fillId="32" borderId="15" xfId="0" applyNumberFormat="1" applyFont="1" applyFill="1" applyBorder="1" applyAlignment="1">
      <alignment/>
    </xf>
    <xf numFmtId="3" fontId="46" fillId="32" borderId="17" xfId="0" applyNumberFormat="1" applyFont="1" applyFill="1" applyBorder="1" applyAlignment="1">
      <alignment/>
    </xf>
    <xf numFmtId="0" fontId="45" fillId="32" borderId="18" xfId="0" applyFont="1" applyFill="1" applyBorder="1" applyAlignment="1">
      <alignment/>
    </xf>
    <xf numFmtId="164" fontId="46" fillId="32" borderId="14" xfId="0" applyNumberFormat="1" applyFont="1" applyFill="1" applyBorder="1" applyAlignment="1">
      <alignment/>
    </xf>
    <xf numFmtId="166" fontId="45" fillId="32" borderId="10" xfId="0" applyNumberFormat="1" applyFont="1" applyFill="1" applyBorder="1" applyAlignment="1">
      <alignment/>
    </xf>
    <xf numFmtId="164" fontId="46" fillId="32" borderId="10" xfId="0" applyNumberFormat="1" applyFont="1" applyFill="1" applyBorder="1" applyAlignment="1">
      <alignment/>
    </xf>
    <xf numFmtId="166" fontId="46" fillId="32" borderId="12" xfId="0" applyNumberFormat="1" applyFont="1" applyFill="1" applyBorder="1" applyAlignment="1">
      <alignment/>
    </xf>
    <xf numFmtId="0" fontId="46" fillId="32" borderId="19" xfId="0" applyFont="1" applyFill="1" applyBorder="1" applyAlignment="1">
      <alignment/>
    </xf>
    <xf numFmtId="166" fontId="46" fillId="32" borderId="18" xfId="0" applyNumberFormat="1" applyFont="1" applyFill="1" applyBorder="1" applyAlignment="1">
      <alignment/>
    </xf>
    <xf numFmtId="4" fontId="46" fillId="32" borderId="10" xfId="0" applyNumberFormat="1" applyFont="1" applyFill="1" applyBorder="1" applyAlignment="1">
      <alignment/>
    </xf>
    <xf numFmtId="0" fontId="45" fillId="32" borderId="21" xfId="0" applyFont="1" applyFill="1" applyBorder="1" applyAlignment="1">
      <alignment/>
    </xf>
    <xf numFmtId="164" fontId="45" fillId="32" borderId="22" xfId="0" applyNumberFormat="1" applyFont="1" applyFill="1" applyBorder="1" applyAlignment="1">
      <alignment/>
    </xf>
    <xf numFmtId="0" fontId="46" fillId="32" borderId="17" xfId="0" applyFont="1" applyFill="1" applyBorder="1" applyAlignment="1">
      <alignment/>
    </xf>
    <xf numFmtId="2" fontId="57" fillId="32" borderId="17" xfId="0" applyNumberFormat="1" applyFont="1" applyFill="1" applyBorder="1" applyAlignment="1">
      <alignment/>
    </xf>
    <xf numFmtId="0" fontId="42" fillId="32" borderId="16" xfId="0" applyFont="1" applyFill="1" applyBorder="1" applyAlignment="1">
      <alignment/>
    </xf>
    <xf numFmtId="0" fontId="42" fillId="32" borderId="22" xfId="0" applyFont="1" applyFill="1" applyBorder="1" applyAlignment="1">
      <alignment/>
    </xf>
    <xf numFmtId="0" fontId="42" fillId="32" borderId="18" xfId="0" applyFont="1" applyFill="1" applyBorder="1" applyAlignment="1">
      <alignment/>
    </xf>
    <xf numFmtId="0" fontId="44" fillId="32" borderId="18" xfId="0" applyFont="1" applyFill="1" applyBorder="1" applyAlignment="1">
      <alignment/>
    </xf>
    <xf numFmtId="0" fontId="42" fillId="32" borderId="24" xfId="0" applyFont="1" applyFill="1" applyBorder="1" applyAlignment="1">
      <alignment/>
    </xf>
    <xf numFmtId="0" fontId="42" fillId="32" borderId="13" xfId="0" applyFont="1" applyFill="1" applyBorder="1" applyAlignment="1">
      <alignment horizontal="right"/>
    </xf>
    <xf numFmtId="0" fontId="42" fillId="32" borderId="17" xfId="0" applyFont="1" applyFill="1" applyBorder="1" applyAlignment="1">
      <alignment horizontal="right"/>
    </xf>
    <xf numFmtId="0" fontId="45" fillId="32" borderId="10" xfId="0" applyFont="1" applyFill="1" applyBorder="1" applyAlignment="1">
      <alignment horizontal="right"/>
    </xf>
    <xf numFmtId="0" fontId="45" fillId="32" borderId="23" xfId="0" applyFont="1" applyFill="1" applyBorder="1" applyAlignment="1">
      <alignment/>
    </xf>
    <xf numFmtId="0" fontId="44" fillId="32" borderId="15" xfId="0" applyFont="1" applyFill="1" applyBorder="1" applyAlignment="1">
      <alignment/>
    </xf>
    <xf numFmtId="0" fontId="46" fillId="32" borderId="17" xfId="0" applyFont="1" applyFill="1" applyBorder="1" applyAlignment="1">
      <alignment horizontal="right"/>
    </xf>
    <xf numFmtId="0" fontId="46" fillId="32" borderId="14" xfId="0" applyFont="1" applyFill="1" applyBorder="1" applyAlignment="1">
      <alignment/>
    </xf>
    <xf numFmtId="0" fontId="46" fillId="32" borderId="23" xfId="0" applyFont="1" applyFill="1" applyBorder="1" applyAlignment="1">
      <alignment/>
    </xf>
    <xf numFmtId="0" fontId="44" fillId="32" borderId="23" xfId="0" applyFont="1" applyFill="1" applyBorder="1" applyAlignment="1">
      <alignment/>
    </xf>
    <xf numFmtId="4" fontId="45" fillId="32" borderId="12" xfId="0" applyNumberFormat="1" applyFont="1" applyFill="1" applyBorder="1" applyAlignment="1">
      <alignment/>
    </xf>
    <xf numFmtId="3" fontId="45" fillId="32" borderId="13" xfId="0" applyNumberFormat="1" applyFont="1" applyFill="1" applyBorder="1" applyAlignment="1">
      <alignment/>
    </xf>
    <xf numFmtId="3" fontId="45" fillId="32" borderId="14" xfId="0" applyNumberFormat="1" applyFont="1" applyFill="1" applyBorder="1" applyAlignment="1">
      <alignment/>
    </xf>
    <xf numFmtId="0" fontId="46" fillId="32" borderId="18" xfId="0" applyFont="1" applyFill="1" applyBorder="1" applyAlignment="1">
      <alignment/>
    </xf>
    <xf numFmtId="3" fontId="46" fillId="32" borderId="13" xfId="0" applyNumberFormat="1" applyFont="1" applyFill="1" applyBorder="1" applyAlignment="1">
      <alignment/>
    </xf>
    <xf numFmtId="3" fontId="46" fillId="32" borderId="14" xfId="0" applyNumberFormat="1" applyFont="1" applyFill="1" applyBorder="1" applyAlignment="1">
      <alignment/>
    </xf>
    <xf numFmtId="4" fontId="46" fillId="32" borderId="13" xfId="0" applyNumberFormat="1" applyFont="1" applyFill="1" applyBorder="1" applyAlignment="1">
      <alignment/>
    </xf>
    <xf numFmtId="3" fontId="45" fillId="32" borderId="0" xfId="0" applyNumberFormat="1" applyFont="1" applyFill="1" applyBorder="1" applyAlignment="1">
      <alignment/>
    </xf>
    <xf numFmtId="4" fontId="45" fillId="32" borderId="16" xfId="0" applyNumberFormat="1" applyFont="1" applyFill="1" applyBorder="1" applyAlignment="1">
      <alignment/>
    </xf>
    <xf numFmtId="0" fontId="45" fillId="32" borderId="22" xfId="0" applyFont="1" applyFill="1" applyBorder="1" applyAlignment="1">
      <alignment horizontal="right"/>
    </xf>
    <xf numFmtId="0" fontId="45" fillId="32" borderId="19" xfId="0" applyFont="1" applyFill="1" applyBorder="1" applyAlignment="1">
      <alignment horizontal="right"/>
    </xf>
    <xf numFmtId="0" fontId="44" fillId="32" borderId="13" xfId="0" applyFont="1" applyFill="1" applyBorder="1" applyAlignment="1">
      <alignment/>
    </xf>
    <xf numFmtId="0" fontId="44" fillId="32" borderId="21" xfId="0" applyFont="1" applyFill="1" applyBorder="1" applyAlignment="1">
      <alignment/>
    </xf>
    <xf numFmtId="0" fontId="42" fillId="32" borderId="19" xfId="0" applyFont="1" applyFill="1" applyBorder="1" applyAlignment="1">
      <alignment/>
    </xf>
    <xf numFmtId="0" fontId="42" fillId="32" borderId="22" xfId="0" applyFont="1" applyFill="1" applyBorder="1" applyAlignment="1">
      <alignment horizontal="right"/>
    </xf>
    <xf numFmtId="0" fontId="42" fillId="32" borderId="21" xfId="0" applyFont="1" applyFill="1" applyBorder="1" applyAlignment="1">
      <alignment/>
    </xf>
    <xf numFmtId="166" fontId="48" fillId="32" borderId="18" xfId="0" applyNumberFormat="1" applyFont="1" applyFill="1" applyBorder="1" applyAlignment="1">
      <alignment/>
    </xf>
    <xf numFmtId="166" fontId="48" fillId="32" borderId="10" xfId="0" applyNumberFormat="1" applyFont="1" applyFill="1" applyBorder="1" applyAlignment="1">
      <alignment/>
    </xf>
    <xf numFmtId="166" fontId="48" fillId="32" borderId="13" xfId="0" applyNumberFormat="1" applyFont="1" applyFill="1" applyBorder="1" applyAlignment="1">
      <alignment/>
    </xf>
    <xf numFmtId="2" fontId="45" fillId="32" borderId="19" xfId="0" applyNumberFormat="1" applyFont="1" applyFill="1" applyBorder="1" applyAlignment="1">
      <alignment/>
    </xf>
    <xf numFmtId="166" fontId="45" fillId="32" borderId="13" xfId="0" applyNumberFormat="1" applyFont="1" applyFill="1" applyBorder="1" applyAlignment="1">
      <alignment/>
    </xf>
    <xf numFmtId="2" fontId="45" fillId="32" borderId="21" xfId="0" applyNumberFormat="1" applyFont="1" applyFill="1" applyBorder="1" applyAlignment="1">
      <alignment/>
    </xf>
    <xf numFmtId="3" fontId="45" fillId="32" borderId="15" xfId="0" applyNumberFormat="1" applyFont="1" applyFill="1" applyBorder="1" applyAlignment="1">
      <alignment/>
    </xf>
    <xf numFmtId="166" fontId="45" fillId="32" borderId="17" xfId="0" applyNumberFormat="1" applyFont="1" applyFill="1" applyBorder="1" applyAlignment="1">
      <alignment/>
    </xf>
    <xf numFmtId="4" fontId="45" fillId="32" borderId="21" xfId="0" applyNumberFormat="1" applyFont="1" applyFill="1" applyBorder="1" applyAlignment="1">
      <alignment/>
    </xf>
    <xf numFmtId="0" fontId="44" fillId="32" borderId="22" xfId="0" applyFont="1" applyFill="1" applyBorder="1" applyAlignment="1">
      <alignment/>
    </xf>
    <xf numFmtId="0" fontId="46" fillId="32" borderId="24" xfId="0" applyFont="1" applyFill="1" applyBorder="1" applyAlignment="1">
      <alignment/>
    </xf>
    <xf numFmtId="0" fontId="46" fillId="32" borderId="15" xfId="0" applyFont="1" applyFill="1" applyBorder="1" applyAlignment="1">
      <alignment/>
    </xf>
    <xf numFmtId="3" fontId="45" fillId="32" borderId="10" xfId="0" applyNumberFormat="1" applyFont="1" applyFill="1" applyBorder="1" applyAlignment="1">
      <alignment/>
    </xf>
    <xf numFmtId="3" fontId="45" fillId="32" borderId="11" xfId="0" applyNumberFormat="1" applyFont="1" applyFill="1" applyBorder="1" applyAlignment="1">
      <alignment/>
    </xf>
    <xf numFmtId="4" fontId="45" fillId="32" borderId="10" xfId="0" applyNumberFormat="1" applyFont="1" applyFill="1" applyBorder="1" applyAlignment="1">
      <alignment/>
    </xf>
    <xf numFmtId="3" fontId="45" fillId="32" borderId="13" xfId="0" applyNumberFormat="1" applyFont="1" applyFill="1" applyBorder="1" applyAlignment="1">
      <alignment/>
    </xf>
    <xf numFmtId="3" fontId="45" fillId="32" borderId="14" xfId="0" applyNumberFormat="1" applyFont="1" applyFill="1" applyBorder="1" applyAlignment="1">
      <alignment/>
    </xf>
    <xf numFmtId="4" fontId="45" fillId="32" borderId="13" xfId="0" applyNumberFormat="1" applyFont="1" applyFill="1" applyBorder="1" applyAlignment="1">
      <alignment/>
    </xf>
    <xf numFmtId="0" fontId="46" fillId="32" borderId="13" xfId="0" applyFont="1" applyFill="1" applyBorder="1" applyAlignment="1">
      <alignment/>
    </xf>
    <xf numFmtId="3" fontId="46" fillId="32" borderId="13" xfId="0" applyNumberFormat="1" applyFont="1" applyFill="1" applyBorder="1" applyAlignment="1">
      <alignment/>
    </xf>
    <xf numFmtId="4" fontId="46" fillId="32" borderId="13" xfId="0" applyNumberFormat="1" applyFont="1" applyFill="1" applyBorder="1" applyAlignment="1">
      <alignment/>
    </xf>
    <xf numFmtId="3" fontId="46" fillId="32" borderId="17" xfId="0" applyNumberFormat="1" applyFont="1" applyFill="1" applyBorder="1" applyAlignment="1">
      <alignment/>
    </xf>
    <xf numFmtId="4" fontId="46" fillId="32" borderId="17" xfId="0" applyNumberFormat="1" applyFont="1" applyFill="1" applyBorder="1" applyAlignment="1">
      <alignment/>
    </xf>
    <xf numFmtId="3" fontId="45" fillId="32" borderId="17" xfId="0" applyNumberFormat="1" applyFont="1" applyFill="1" applyBorder="1" applyAlignment="1">
      <alignment/>
    </xf>
    <xf numFmtId="4" fontId="45" fillId="32" borderId="17" xfId="0" applyNumberFormat="1" applyFont="1" applyFill="1" applyBorder="1" applyAlignment="1">
      <alignment/>
    </xf>
    <xf numFmtId="164" fontId="45" fillId="32" borderId="16" xfId="0" applyNumberFormat="1" applyFont="1" applyFill="1" applyBorder="1" applyAlignment="1">
      <alignment/>
    </xf>
    <xf numFmtId="0" fontId="40" fillId="0" borderId="12" xfId="0" applyFont="1" applyBorder="1" applyAlignment="1">
      <alignment/>
    </xf>
    <xf numFmtId="0" fontId="44" fillId="32" borderId="12" xfId="0" applyFont="1" applyFill="1" applyBorder="1" applyAlignment="1">
      <alignment/>
    </xf>
    <xf numFmtId="0" fontId="43" fillId="0" borderId="21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1" fillId="0" borderId="17" xfId="0" applyFont="1" applyFill="1" applyBorder="1" applyAlignment="1">
      <alignment horizontal="right"/>
    </xf>
    <xf numFmtId="0" fontId="40" fillId="0" borderId="20" xfId="0" applyFont="1" applyBorder="1" applyAlignment="1">
      <alignment/>
    </xf>
    <xf numFmtId="0" fontId="41" fillId="0" borderId="21" xfId="0" applyFont="1" applyBorder="1" applyAlignment="1">
      <alignment horizontal="right"/>
    </xf>
    <xf numFmtId="0" fontId="40" fillId="0" borderId="0" xfId="0" applyFont="1" applyBorder="1" applyAlignment="1">
      <alignment/>
    </xf>
    <xf numFmtId="0" fontId="41" fillId="0" borderId="19" xfId="0" applyFont="1" applyFill="1" applyBorder="1" applyAlignment="1">
      <alignment/>
    </xf>
    <xf numFmtId="3" fontId="41" fillId="0" borderId="10" xfId="0" applyNumberFormat="1" applyFont="1" applyFill="1" applyBorder="1" applyAlignment="1">
      <alignment/>
    </xf>
    <xf numFmtId="3" fontId="41" fillId="0" borderId="11" xfId="0" applyNumberFormat="1" applyFont="1" applyFill="1" applyBorder="1" applyAlignment="1">
      <alignment/>
    </xf>
    <xf numFmtId="4" fontId="41" fillId="0" borderId="12" xfId="0" applyNumberFormat="1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42" fillId="32" borderId="20" xfId="0" applyFont="1" applyFill="1" applyBorder="1" applyAlignment="1">
      <alignment/>
    </xf>
    <xf numFmtId="0" fontId="42" fillId="0" borderId="19" xfId="0" applyFont="1" applyBorder="1" applyAlignment="1">
      <alignment/>
    </xf>
    <xf numFmtId="0" fontId="40" fillId="0" borderId="21" xfId="0" applyFont="1" applyBorder="1" applyAlignment="1">
      <alignment/>
    </xf>
    <xf numFmtId="0" fontId="56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59" fillId="0" borderId="0" xfId="0" applyFont="1" applyAlignment="1">
      <alignment/>
    </xf>
    <xf numFmtId="0" fontId="59" fillId="0" borderId="0" xfId="0" applyFont="1" applyFill="1" applyBorder="1" applyAlignment="1">
      <alignment/>
    </xf>
    <xf numFmtId="0" fontId="40" fillId="0" borderId="0" xfId="0" applyFont="1" applyFill="1" applyBorder="1" applyAlignment="1">
      <alignment horizontal="center"/>
    </xf>
    <xf numFmtId="20" fontId="40" fillId="0" borderId="0" xfId="0" applyNumberFormat="1" applyFont="1" applyFill="1" applyBorder="1" applyAlignment="1">
      <alignment/>
    </xf>
    <xf numFmtId="0" fontId="45" fillId="32" borderId="17" xfId="0" applyFont="1" applyFill="1" applyBorder="1" applyAlignment="1">
      <alignment horizontal="right"/>
    </xf>
    <xf numFmtId="2" fontId="42" fillId="0" borderId="0" xfId="0" applyNumberFormat="1" applyFont="1" applyFill="1" applyBorder="1" applyAlignment="1">
      <alignment/>
    </xf>
    <xf numFmtId="0" fontId="46" fillId="0" borderId="16" xfId="0" applyFont="1" applyBorder="1" applyAlignment="1">
      <alignment horizontal="right"/>
    </xf>
    <xf numFmtId="3" fontId="44" fillId="0" borderId="0" xfId="0" applyNumberFormat="1" applyFont="1" applyFill="1" applyBorder="1" applyAlignment="1">
      <alignment/>
    </xf>
    <xf numFmtId="2" fontId="44" fillId="0" borderId="0" xfId="0" applyNumberFormat="1" applyFont="1" applyFill="1" applyBorder="1" applyAlignment="1">
      <alignment/>
    </xf>
    <xf numFmtId="164" fontId="45" fillId="0" borderId="17" xfId="0" applyNumberFormat="1" applyFont="1" applyBorder="1" applyAlignment="1">
      <alignment/>
    </xf>
    <xf numFmtId="164" fontId="41" fillId="0" borderId="17" xfId="0" applyNumberFormat="1" applyFont="1" applyBorder="1" applyAlignment="1">
      <alignment/>
    </xf>
    <xf numFmtId="164" fontId="41" fillId="0" borderId="10" xfId="0" applyNumberFormat="1" applyFont="1" applyBorder="1" applyAlignment="1">
      <alignment/>
    </xf>
    <xf numFmtId="164" fontId="45" fillId="32" borderId="12" xfId="0" applyNumberFormat="1" applyFont="1" applyFill="1" applyBorder="1" applyAlignment="1">
      <alignment/>
    </xf>
    <xf numFmtId="4" fontId="45" fillId="32" borderId="11" xfId="0" applyNumberFormat="1" applyFont="1" applyFill="1" applyBorder="1" applyAlignment="1">
      <alignment/>
    </xf>
    <xf numFmtId="164" fontId="45" fillId="32" borderId="15" xfId="0" applyNumberFormat="1" applyFont="1" applyFill="1" applyBorder="1" applyAlignment="1">
      <alignment/>
    </xf>
    <xf numFmtId="4" fontId="45" fillId="32" borderId="14" xfId="0" applyNumberFormat="1" applyFont="1" applyFill="1" applyBorder="1" applyAlignment="1">
      <alignment/>
    </xf>
    <xf numFmtId="0" fontId="45" fillId="0" borderId="24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45" fillId="32" borderId="18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1" fontId="40" fillId="0" borderId="0" xfId="0" applyNumberFormat="1" applyFont="1" applyFill="1" applyBorder="1" applyAlignment="1">
      <alignment/>
    </xf>
    <xf numFmtId="1" fontId="42" fillId="0" borderId="0" xfId="0" applyNumberFormat="1" applyFont="1" applyFill="1" applyBorder="1" applyAlignment="1">
      <alignment/>
    </xf>
    <xf numFmtId="3" fontId="42" fillId="0" borderId="0" xfId="0" applyNumberFormat="1" applyFont="1" applyBorder="1" applyAlignment="1">
      <alignment/>
    </xf>
    <xf numFmtId="0" fontId="56" fillId="0" borderId="0" xfId="0" applyFont="1" applyFill="1" applyAlignment="1">
      <alignment/>
    </xf>
    <xf numFmtId="0" fontId="40" fillId="0" borderId="0" xfId="0" applyFont="1" applyFill="1" applyAlignment="1">
      <alignment/>
    </xf>
    <xf numFmtId="2" fontId="40" fillId="0" borderId="0" xfId="0" applyNumberFormat="1" applyFont="1" applyFill="1" applyBorder="1" applyAlignment="1">
      <alignment horizontal="center"/>
    </xf>
    <xf numFmtId="1" fontId="40" fillId="0" borderId="0" xfId="0" applyNumberFormat="1" applyFont="1" applyFill="1" applyBorder="1" applyAlignment="1">
      <alignment horizontal="center"/>
    </xf>
    <xf numFmtId="2" fontId="51" fillId="0" borderId="17" xfId="0" applyNumberFormat="1" applyFont="1" applyBorder="1" applyAlignment="1">
      <alignment/>
    </xf>
    <xf numFmtId="2" fontId="51" fillId="0" borderId="13" xfId="0" applyNumberFormat="1" applyFont="1" applyBorder="1" applyAlignment="1">
      <alignment/>
    </xf>
    <xf numFmtId="164" fontId="41" fillId="0" borderId="21" xfId="0" applyNumberFormat="1" applyFont="1" applyBorder="1" applyAlignment="1">
      <alignment/>
    </xf>
    <xf numFmtId="4" fontId="47" fillId="0" borderId="15" xfId="0" applyNumberFormat="1" applyFont="1" applyBorder="1" applyAlignment="1">
      <alignment/>
    </xf>
    <xf numFmtId="2" fontId="21" fillId="0" borderId="0" xfId="0" applyNumberFormat="1" applyFont="1" applyBorder="1" applyAlignment="1">
      <alignment/>
    </xf>
    <xf numFmtId="164" fontId="49" fillId="0" borderId="0" xfId="0" applyNumberFormat="1" applyFont="1" applyBorder="1" applyAlignment="1">
      <alignment/>
    </xf>
    <xf numFmtId="3" fontId="49" fillId="0" borderId="0" xfId="0" applyNumberFormat="1" applyFont="1" applyBorder="1" applyAlignment="1">
      <alignment/>
    </xf>
    <xf numFmtId="0" fontId="21" fillId="0" borderId="22" xfId="0" applyFont="1" applyBorder="1" applyAlignment="1">
      <alignment horizontal="right"/>
    </xf>
    <xf numFmtId="3" fontId="20" fillId="0" borderId="13" xfId="0" applyNumberFormat="1" applyFont="1" applyBorder="1" applyAlignment="1">
      <alignment/>
    </xf>
    <xf numFmtId="4" fontId="20" fillId="0" borderId="15" xfId="0" applyNumberFormat="1" applyFont="1" applyBorder="1" applyAlignment="1">
      <alignment/>
    </xf>
    <xf numFmtId="3" fontId="41" fillId="0" borderId="13" xfId="0" applyNumberFormat="1" applyFont="1" applyBorder="1" applyAlignment="1">
      <alignment/>
    </xf>
    <xf numFmtId="3" fontId="47" fillId="0" borderId="13" xfId="0" applyNumberFormat="1" applyFont="1" applyBorder="1" applyAlignment="1">
      <alignment/>
    </xf>
    <xf numFmtId="3" fontId="47" fillId="0" borderId="10" xfId="0" applyNumberFormat="1" applyFont="1" applyBorder="1" applyAlignment="1">
      <alignment/>
    </xf>
    <xf numFmtId="3" fontId="47" fillId="0" borderId="11" xfId="0" applyNumberFormat="1" applyFont="1" applyBorder="1" applyAlignment="1">
      <alignment/>
    </xf>
    <xf numFmtId="4" fontId="47" fillId="0" borderId="12" xfId="0" applyNumberFormat="1" applyFont="1" applyBorder="1" applyAlignment="1">
      <alignment/>
    </xf>
    <xf numFmtId="4" fontId="47" fillId="0" borderId="10" xfId="0" applyNumberFormat="1" applyFont="1" applyFill="1" applyBorder="1" applyAlignment="1">
      <alignment/>
    </xf>
    <xf numFmtId="0" fontId="47" fillId="0" borderId="22" xfId="0" applyFont="1" applyBorder="1" applyAlignment="1">
      <alignment/>
    </xf>
    <xf numFmtId="0" fontId="60" fillId="0" borderId="0" xfId="0" applyFont="1" applyAlignment="1">
      <alignment horizontal="center"/>
    </xf>
    <xf numFmtId="0" fontId="55" fillId="0" borderId="10" xfId="0" applyFont="1" applyBorder="1" applyAlignment="1">
      <alignment/>
    </xf>
    <xf numFmtId="2" fontId="47" fillId="0" borderId="10" xfId="0" applyNumberFormat="1" applyFont="1" applyBorder="1" applyAlignment="1">
      <alignment/>
    </xf>
    <xf numFmtId="4" fontId="41" fillId="0" borderId="16" xfId="0" applyNumberFormat="1" applyFont="1" applyBorder="1" applyAlignment="1">
      <alignment/>
    </xf>
    <xf numFmtId="2" fontId="41" fillId="0" borderId="16" xfId="0" applyNumberFormat="1" applyFont="1" applyBorder="1" applyAlignment="1">
      <alignment/>
    </xf>
    <xf numFmtId="4" fontId="43" fillId="0" borderId="12" xfId="0" applyNumberFormat="1" applyFont="1" applyBorder="1" applyAlignment="1">
      <alignment horizontal="right"/>
    </xf>
    <xf numFmtId="4" fontId="43" fillId="0" borderId="10" xfId="0" applyNumberFormat="1" applyFont="1" applyBorder="1" applyAlignment="1">
      <alignment horizontal="right"/>
    </xf>
    <xf numFmtId="4" fontId="41" fillId="0" borderId="12" xfId="0" applyNumberFormat="1" applyFont="1" applyBorder="1" applyAlignment="1">
      <alignment horizontal="right"/>
    </xf>
    <xf numFmtId="4" fontId="41" fillId="0" borderId="10" xfId="0" applyNumberFormat="1" applyFont="1" applyFill="1" applyBorder="1" applyAlignment="1">
      <alignment horizontal="right"/>
    </xf>
    <xf numFmtId="0" fontId="40" fillId="0" borderId="24" xfId="0" applyFont="1" applyBorder="1" applyAlignment="1">
      <alignment horizontal="center"/>
    </xf>
    <xf numFmtId="0" fontId="45" fillId="0" borderId="12" xfId="0" applyFont="1" applyFill="1" applyBorder="1" applyAlignment="1">
      <alignment/>
    </xf>
    <xf numFmtId="3" fontId="43" fillId="0" borderId="10" xfId="0" applyNumberFormat="1" applyFont="1" applyBorder="1" applyAlignment="1">
      <alignment/>
    </xf>
    <xf numFmtId="0" fontId="43" fillId="0" borderId="11" xfId="0" applyFont="1" applyFill="1" applyBorder="1" applyAlignment="1">
      <alignment/>
    </xf>
    <xf numFmtId="0" fontId="44" fillId="32" borderId="17" xfId="0" applyFont="1" applyFill="1" applyBorder="1" applyAlignment="1">
      <alignment/>
    </xf>
    <xf numFmtId="0" fontId="21" fillId="0" borderId="17" xfId="0" applyFont="1" applyBorder="1" applyAlignment="1">
      <alignment/>
    </xf>
    <xf numFmtId="3" fontId="21" fillId="0" borderId="17" xfId="0" applyNumberFormat="1" applyFont="1" applyBorder="1" applyAlignment="1">
      <alignment/>
    </xf>
    <xf numFmtId="4" fontId="21" fillId="0" borderId="17" xfId="0" applyNumberFormat="1" applyFont="1" applyBorder="1" applyAlignment="1">
      <alignment/>
    </xf>
    <xf numFmtId="164" fontId="21" fillId="0" borderId="17" xfId="0" applyNumberFormat="1" applyFont="1" applyBorder="1" applyAlignment="1">
      <alignment/>
    </xf>
    <xf numFmtId="4" fontId="21" fillId="0" borderId="18" xfId="0" applyNumberFormat="1" applyFont="1" applyBorder="1" applyAlignment="1">
      <alignment/>
    </xf>
    <xf numFmtId="0" fontId="61" fillId="0" borderId="11" xfId="0" applyFont="1" applyFill="1" applyBorder="1" applyAlignment="1">
      <alignment/>
    </xf>
    <xf numFmtId="0" fontId="21" fillId="0" borderId="11" xfId="0" applyFont="1" applyBorder="1" applyAlignment="1">
      <alignment/>
    </xf>
    <xf numFmtId="0" fontId="0" fillId="0" borderId="0" xfId="0" applyBorder="1" applyAlignment="1">
      <alignment/>
    </xf>
    <xf numFmtId="4" fontId="43" fillId="0" borderId="18" xfId="0" applyNumberFormat="1" applyFont="1" applyBorder="1" applyAlignment="1">
      <alignment horizontal="right"/>
    </xf>
    <xf numFmtId="4" fontId="43" fillId="0" borderId="17" xfId="0" applyNumberFormat="1" applyFont="1" applyBorder="1" applyAlignment="1">
      <alignment horizontal="right"/>
    </xf>
    <xf numFmtId="0" fontId="42" fillId="0" borderId="19" xfId="0" applyFont="1" applyFill="1" applyBorder="1" applyAlignment="1">
      <alignment/>
    </xf>
    <xf numFmtId="0" fontId="40" fillId="0" borderId="20" xfId="0" applyFont="1" applyFill="1" applyBorder="1" applyAlignment="1">
      <alignment/>
    </xf>
    <xf numFmtId="0" fontId="40" fillId="0" borderId="21" xfId="0" applyFont="1" applyFill="1" applyBorder="1" applyAlignment="1">
      <alignment/>
    </xf>
    <xf numFmtId="0" fontId="44" fillId="0" borderId="10" xfId="0" applyFont="1" applyFill="1" applyBorder="1" applyAlignment="1">
      <alignment/>
    </xf>
    <xf numFmtId="0" fontId="42" fillId="0" borderId="20" xfId="0" applyFont="1" applyFill="1" applyBorder="1" applyAlignment="1">
      <alignment/>
    </xf>
    <xf numFmtId="3" fontId="45" fillId="0" borderId="16" xfId="0" applyNumberFormat="1" applyFont="1" applyFill="1" applyBorder="1" applyAlignment="1">
      <alignment/>
    </xf>
    <xf numFmtId="4" fontId="45" fillId="0" borderId="24" xfId="0" applyNumberFormat="1" applyFont="1" applyFill="1" applyBorder="1" applyAlignment="1">
      <alignment/>
    </xf>
    <xf numFmtId="4" fontId="45" fillId="0" borderId="16" xfId="0" applyNumberFormat="1" applyFont="1" applyFill="1" applyBorder="1" applyAlignment="1">
      <alignment/>
    </xf>
    <xf numFmtId="3" fontId="41" fillId="0" borderId="23" xfId="0" applyNumberFormat="1" applyFont="1" applyFill="1" applyBorder="1" applyAlignment="1">
      <alignment/>
    </xf>
    <xf numFmtId="164" fontId="1" fillId="0" borderId="0" xfId="0" applyNumberFormat="1" applyFont="1" applyAlignment="1">
      <alignment/>
    </xf>
    <xf numFmtId="164" fontId="41" fillId="32" borderId="13" xfId="0" applyNumberFormat="1" applyFont="1" applyFill="1" applyBorder="1" applyAlignment="1">
      <alignment/>
    </xf>
    <xf numFmtId="166" fontId="41" fillId="32" borderId="15" xfId="0" applyNumberFormat="1" applyFont="1" applyFill="1" applyBorder="1" applyAlignment="1">
      <alignment/>
    </xf>
    <xf numFmtId="2" fontId="41" fillId="32" borderId="17" xfId="0" applyNumberFormat="1" applyFont="1" applyFill="1" applyBorder="1" applyAlignment="1">
      <alignment/>
    </xf>
    <xf numFmtId="164" fontId="46" fillId="0" borderId="0" xfId="0" applyNumberFormat="1" applyFont="1" applyBorder="1" applyAlignment="1">
      <alignment/>
    </xf>
    <xf numFmtId="166" fontId="46" fillId="0" borderId="0" xfId="0" applyNumberFormat="1" applyFont="1" applyBorder="1" applyAlignment="1">
      <alignment/>
    </xf>
    <xf numFmtId="164" fontId="40" fillId="0" borderId="0" xfId="0" applyNumberFormat="1" applyFont="1" applyBorder="1" applyAlignment="1">
      <alignment/>
    </xf>
    <xf numFmtId="164" fontId="40" fillId="0" borderId="0" xfId="0" applyNumberFormat="1" applyFont="1" applyFill="1" applyBorder="1" applyAlignment="1">
      <alignment/>
    </xf>
    <xf numFmtId="0" fontId="61" fillId="0" borderId="17" xfId="0" applyFont="1" applyFill="1" applyBorder="1" applyAlignment="1">
      <alignment/>
    </xf>
    <xf numFmtId="0" fontId="43" fillId="0" borderId="23" xfId="0" applyFont="1" applyBorder="1" applyAlignment="1">
      <alignment/>
    </xf>
    <xf numFmtId="164" fontId="48" fillId="0" borderId="17" xfId="0" applyNumberFormat="1" applyFont="1" applyBorder="1" applyAlignment="1">
      <alignment/>
    </xf>
    <xf numFmtId="4" fontId="48" fillId="0" borderId="13" xfId="0" applyNumberFormat="1" applyFont="1" applyFill="1" applyBorder="1" applyAlignment="1">
      <alignment/>
    </xf>
    <xf numFmtId="3" fontId="48" fillId="0" borderId="17" xfId="0" applyNumberFormat="1" applyFont="1" applyBorder="1" applyAlignment="1">
      <alignment/>
    </xf>
    <xf numFmtId="4" fontId="48" fillId="0" borderId="18" xfId="0" applyNumberFormat="1" applyFont="1" applyBorder="1" applyAlignment="1">
      <alignment/>
    </xf>
    <xf numFmtId="4" fontId="48" fillId="0" borderId="17" xfId="0" applyNumberFormat="1" applyFont="1" applyFill="1" applyBorder="1" applyAlignment="1">
      <alignment/>
    </xf>
    <xf numFmtId="2" fontId="48" fillId="0" borderId="17" xfId="0" applyNumberFormat="1" applyFont="1" applyBorder="1" applyAlignment="1">
      <alignment/>
    </xf>
    <xf numFmtId="4" fontId="48" fillId="0" borderId="13" xfId="0" applyNumberFormat="1" applyFont="1" applyBorder="1" applyAlignment="1">
      <alignment/>
    </xf>
    <xf numFmtId="164" fontId="21" fillId="0" borderId="10" xfId="0" applyNumberFormat="1" applyFont="1" applyBorder="1" applyAlignment="1">
      <alignment/>
    </xf>
    <xf numFmtId="164" fontId="21" fillId="0" borderId="11" xfId="0" applyNumberFormat="1" applyFont="1" applyBorder="1" applyAlignment="1">
      <alignment/>
    </xf>
    <xf numFmtId="4" fontId="21" fillId="0" borderId="10" xfId="0" applyNumberFormat="1" applyFont="1" applyBorder="1" applyAlignment="1">
      <alignment/>
    </xf>
    <xf numFmtId="164" fontId="61" fillId="0" borderId="10" xfId="0" applyNumberFormat="1" applyFont="1" applyBorder="1" applyAlignment="1">
      <alignment/>
    </xf>
    <xf numFmtId="164" fontId="61" fillId="0" borderId="11" xfId="0" applyNumberFormat="1" applyFont="1" applyBorder="1" applyAlignment="1">
      <alignment/>
    </xf>
    <xf numFmtId="4" fontId="61" fillId="0" borderId="10" xfId="0" applyNumberFormat="1" applyFont="1" applyBorder="1" applyAlignment="1">
      <alignment/>
    </xf>
    <xf numFmtId="2" fontId="61" fillId="0" borderId="17" xfId="0" applyNumberFormat="1" applyFont="1" applyBorder="1" applyAlignment="1">
      <alignment/>
    </xf>
    <xf numFmtId="3" fontId="46" fillId="0" borderId="13" xfId="0" applyNumberFormat="1" applyFont="1" applyFill="1" applyBorder="1" applyAlignment="1">
      <alignment/>
    </xf>
    <xf numFmtId="4" fontId="46" fillId="0" borderId="15" xfId="0" applyNumberFormat="1" applyFont="1" applyFill="1" applyBorder="1" applyAlignment="1">
      <alignment/>
    </xf>
    <xf numFmtId="164" fontId="54" fillId="0" borderId="0" xfId="0" applyNumberFormat="1" applyFont="1" applyAlignment="1">
      <alignment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90"/>
  <sheetViews>
    <sheetView zoomScalePageLayoutView="0" workbookViewId="0" topLeftCell="A583">
      <selection activeCell="D575" sqref="D575"/>
    </sheetView>
  </sheetViews>
  <sheetFormatPr defaultColWidth="9.00390625" defaultRowHeight="12.75"/>
  <cols>
    <col min="1" max="1" width="4.25390625" style="19" customWidth="1"/>
    <col min="2" max="2" width="6.25390625" style="19" customWidth="1"/>
    <col min="3" max="3" width="5.375" style="19" customWidth="1"/>
    <col min="4" max="4" width="46.00390625" style="19" customWidth="1"/>
    <col min="5" max="5" width="10.75390625" style="19" customWidth="1"/>
    <col min="6" max="6" width="10.25390625" style="19" customWidth="1"/>
    <col min="7" max="7" width="11.625" style="19" customWidth="1"/>
    <col min="8" max="8" width="6.75390625" style="20" customWidth="1"/>
    <col min="9" max="10" width="10.25390625" style="19" customWidth="1"/>
    <col min="11" max="12" width="8.375" style="30" customWidth="1"/>
    <col min="13" max="71" width="9.125" style="30" customWidth="1"/>
    <col min="72" max="16384" width="9.125" style="19" customWidth="1"/>
  </cols>
  <sheetData>
    <row r="1" spans="1:71" ht="13.5" customHeight="1">
      <c r="A1" s="46"/>
      <c r="B1" s="46"/>
      <c r="C1" s="46"/>
      <c r="D1" s="46"/>
      <c r="E1" s="47" t="s">
        <v>62</v>
      </c>
      <c r="F1" s="47"/>
      <c r="G1" s="48"/>
      <c r="H1" s="48"/>
      <c r="K1" s="19"/>
      <c r="L1" s="20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</row>
    <row r="2" spans="1:71" ht="13.5" customHeight="1">
      <c r="A2" s="46"/>
      <c r="B2" s="46"/>
      <c r="C2" s="46"/>
      <c r="D2" s="49"/>
      <c r="E2" s="47" t="s">
        <v>128</v>
      </c>
      <c r="F2" s="47"/>
      <c r="G2" s="48"/>
      <c r="H2" s="48"/>
      <c r="K2" s="19"/>
      <c r="L2" s="20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</row>
    <row r="3" spans="1:71" ht="13.5" customHeight="1">
      <c r="A3" s="46"/>
      <c r="B3" s="46"/>
      <c r="C3" s="46"/>
      <c r="D3" s="46"/>
      <c r="E3" s="47" t="s">
        <v>432</v>
      </c>
      <c r="F3" s="47"/>
      <c r="G3" s="48"/>
      <c r="H3" s="48"/>
      <c r="K3" s="19"/>
      <c r="L3" s="20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</row>
    <row r="4" spans="1:71" ht="13.5" customHeight="1">
      <c r="A4" s="46"/>
      <c r="B4" s="46"/>
      <c r="C4" s="46"/>
      <c r="D4" s="49" t="s">
        <v>60</v>
      </c>
      <c r="E4" s="46"/>
      <c r="F4" s="50"/>
      <c r="G4" s="50" t="s">
        <v>274</v>
      </c>
      <c r="H4" s="51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</row>
    <row r="5" spans="1:71" ht="13.5" customHeight="1">
      <c r="A5" s="52" t="s">
        <v>0</v>
      </c>
      <c r="B5" s="53" t="s">
        <v>1</v>
      </c>
      <c r="C5" s="52" t="s">
        <v>2</v>
      </c>
      <c r="D5" s="53" t="s">
        <v>3</v>
      </c>
      <c r="E5" s="54" t="s">
        <v>174</v>
      </c>
      <c r="F5" s="53" t="s">
        <v>175</v>
      </c>
      <c r="G5" s="55" t="s">
        <v>173</v>
      </c>
      <c r="H5" s="56" t="s">
        <v>182</v>
      </c>
      <c r="I5" s="23"/>
      <c r="J5" s="23"/>
      <c r="K5" s="24"/>
      <c r="L5" s="25"/>
      <c r="M5" s="18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</row>
    <row r="6" spans="1:71" ht="13.5" customHeight="1">
      <c r="A6" s="57"/>
      <c r="B6" s="58"/>
      <c r="C6" s="57"/>
      <c r="D6" s="59"/>
      <c r="E6" s="57" t="s">
        <v>160</v>
      </c>
      <c r="F6" s="58" t="s">
        <v>176</v>
      </c>
      <c r="G6" s="60" t="s">
        <v>440</v>
      </c>
      <c r="H6" s="61" t="s">
        <v>180</v>
      </c>
      <c r="I6" s="26"/>
      <c r="J6" s="26"/>
      <c r="K6" s="24"/>
      <c r="L6" s="27"/>
      <c r="M6" s="18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</row>
    <row r="7" spans="1:71" ht="13.5" customHeight="1">
      <c r="A7" s="62">
        <v>1</v>
      </c>
      <c r="B7" s="62">
        <v>2</v>
      </c>
      <c r="C7" s="62">
        <v>3</v>
      </c>
      <c r="D7" s="62">
        <v>4</v>
      </c>
      <c r="E7" s="62">
        <v>5</v>
      </c>
      <c r="F7" s="62">
        <v>6</v>
      </c>
      <c r="G7" s="63">
        <v>7</v>
      </c>
      <c r="H7" s="64">
        <v>8</v>
      </c>
      <c r="I7" s="24"/>
      <c r="J7" s="24"/>
      <c r="K7" s="24"/>
      <c r="L7" s="24"/>
      <c r="M7" s="18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</row>
    <row r="8" spans="1:13" ht="13.5" customHeight="1">
      <c r="A8" s="624" t="s">
        <v>4</v>
      </c>
      <c r="B8" s="624"/>
      <c r="C8" s="330"/>
      <c r="D8" s="593" t="s">
        <v>5</v>
      </c>
      <c r="E8" s="323">
        <f>E9</f>
        <v>8000</v>
      </c>
      <c r="F8" s="323">
        <f>F9</f>
        <v>6500</v>
      </c>
      <c r="G8" s="326">
        <f>G9</f>
        <v>0</v>
      </c>
      <c r="H8" s="326">
        <v>0</v>
      </c>
      <c r="I8" s="16"/>
      <c r="J8" s="16"/>
      <c r="K8" s="28"/>
      <c r="L8" s="28"/>
      <c r="M8" s="29"/>
    </row>
    <row r="9" spans="1:13" ht="13.5" customHeight="1">
      <c r="A9" s="65"/>
      <c r="B9" s="66" t="s">
        <v>6</v>
      </c>
      <c r="C9" s="67"/>
      <c r="D9" s="68" t="s">
        <v>7</v>
      </c>
      <c r="E9" s="69">
        <f>E12</f>
        <v>8000</v>
      </c>
      <c r="F9" s="69">
        <f>F12</f>
        <v>6500</v>
      </c>
      <c r="G9" s="70">
        <f>G12</f>
        <v>0</v>
      </c>
      <c r="H9" s="71">
        <f>G9/F9*100</f>
        <v>0</v>
      </c>
      <c r="I9" s="31"/>
      <c r="J9" s="31"/>
      <c r="K9" s="32"/>
      <c r="L9" s="32"/>
      <c r="M9" s="29"/>
    </row>
    <row r="10" spans="1:13" ht="13.5" customHeight="1">
      <c r="A10" s="72"/>
      <c r="B10" s="72"/>
      <c r="C10" s="73">
        <v>2110</v>
      </c>
      <c r="D10" s="74" t="s">
        <v>8</v>
      </c>
      <c r="E10" s="75"/>
      <c r="F10" s="75"/>
      <c r="G10" s="76"/>
      <c r="H10" s="77"/>
      <c r="I10" s="17"/>
      <c r="J10" s="17"/>
      <c r="K10" s="45"/>
      <c r="L10" s="33"/>
      <c r="M10" s="29"/>
    </row>
    <row r="11" spans="1:13" ht="13.5" customHeight="1">
      <c r="A11" s="72"/>
      <c r="B11" s="72"/>
      <c r="C11" s="73"/>
      <c r="D11" s="74" t="s">
        <v>291</v>
      </c>
      <c r="E11" s="75"/>
      <c r="F11" s="75"/>
      <c r="G11" s="76"/>
      <c r="H11" s="77"/>
      <c r="I11" s="17"/>
      <c r="J11" s="17"/>
      <c r="K11" s="33"/>
      <c r="L11" s="33"/>
      <c r="M11" s="29"/>
    </row>
    <row r="12" spans="1:13" ht="13.5" customHeight="1">
      <c r="A12" s="72"/>
      <c r="B12" s="72"/>
      <c r="C12" s="78"/>
      <c r="D12" s="79" t="s">
        <v>290</v>
      </c>
      <c r="E12" s="75">
        <v>8000</v>
      </c>
      <c r="F12" s="75">
        <v>6500</v>
      </c>
      <c r="G12" s="76">
        <v>0</v>
      </c>
      <c r="H12" s="80">
        <f>G12/F12*100</f>
        <v>0</v>
      </c>
      <c r="I12" s="17"/>
      <c r="J12" s="17"/>
      <c r="K12" s="33"/>
      <c r="L12" s="33"/>
      <c r="M12" s="29"/>
    </row>
    <row r="13" spans="1:13" ht="13.5" customHeight="1">
      <c r="A13" s="625" t="s">
        <v>169</v>
      </c>
      <c r="B13" s="625"/>
      <c r="C13" s="557"/>
      <c r="D13" s="607" t="s">
        <v>67</v>
      </c>
      <c r="E13" s="323">
        <f>E14</f>
        <v>142331</v>
      </c>
      <c r="F13" s="323">
        <f>F14</f>
        <v>142331</v>
      </c>
      <c r="G13" s="326">
        <f>G14</f>
        <v>70525</v>
      </c>
      <c r="H13" s="326">
        <f>G13/F13*100</f>
        <v>49.54999262282988</v>
      </c>
      <c r="I13" s="16"/>
      <c r="J13" s="16"/>
      <c r="K13" s="28"/>
      <c r="L13" s="28"/>
      <c r="M13" s="29"/>
    </row>
    <row r="14" spans="1:13" ht="13.5" customHeight="1">
      <c r="A14" s="72"/>
      <c r="B14" s="66" t="s">
        <v>170</v>
      </c>
      <c r="C14" s="81"/>
      <c r="D14" s="82" t="s">
        <v>171</v>
      </c>
      <c r="E14" s="69">
        <f>E17</f>
        <v>142331</v>
      </c>
      <c r="F14" s="69">
        <f>F17</f>
        <v>142331</v>
      </c>
      <c r="G14" s="70">
        <f>G17</f>
        <v>70525</v>
      </c>
      <c r="H14" s="71">
        <f>G14/F14*100</f>
        <v>49.54999262282988</v>
      </c>
      <c r="I14" s="31"/>
      <c r="J14" s="31"/>
      <c r="K14" s="32"/>
      <c r="L14" s="32"/>
      <c r="M14" s="29"/>
    </row>
    <row r="15" spans="1:13" ht="13.5" customHeight="1">
      <c r="A15" s="72"/>
      <c r="B15" s="72"/>
      <c r="C15" s="73">
        <v>2460</v>
      </c>
      <c r="D15" s="74" t="s">
        <v>172</v>
      </c>
      <c r="E15" s="75"/>
      <c r="F15" s="75"/>
      <c r="G15" s="76"/>
      <c r="H15" s="80"/>
      <c r="I15" s="17"/>
      <c r="J15" s="17"/>
      <c r="K15" s="33"/>
      <c r="L15" s="33"/>
      <c r="M15" s="29"/>
    </row>
    <row r="16" spans="1:13" ht="13.5" customHeight="1">
      <c r="A16" s="72"/>
      <c r="B16" s="72"/>
      <c r="C16" s="73"/>
      <c r="D16" s="74" t="s">
        <v>196</v>
      </c>
      <c r="E16" s="75"/>
      <c r="F16" s="75"/>
      <c r="G16" s="76"/>
      <c r="H16" s="80"/>
      <c r="I16" s="17"/>
      <c r="J16" s="17"/>
      <c r="K16" s="33"/>
      <c r="L16" s="33"/>
      <c r="M16" s="29"/>
    </row>
    <row r="17" spans="1:13" ht="13.5" customHeight="1">
      <c r="A17" s="72"/>
      <c r="B17" s="72"/>
      <c r="C17" s="78"/>
      <c r="D17" s="74" t="s">
        <v>197</v>
      </c>
      <c r="E17" s="75">
        <v>142331</v>
      </c>
      <c r="F17" s="75">
        <v>142331</v>
      </c>
      <c r="G17" s="76">
        <v>70525</v>
      </c>
      <c r="H17" s="80">
        <f>G17/F17*100</f>
        <v>49.54999262282988</v>
      </c>
      <c r="I17" s="17"/>
      <c r="J17" s="17"/>
      <c r="K17" s="33"/>
      <c r="L17" s="33"/>
      <c r="M17" s="29"/>
    </row>
    <row r="18" spans="1:13" ht="13.5" customHeight="1">
      <c r="A18" s="327">
        <v>600</v>
      </c>
      <c r="B18" s="327"/>
      <c r="C18" s="626"/>
      <c r="D18" s="627" t="s">
        <v>9</v>
      </c>
      <c r="E18" s="323">
        <f>E20</f>
        <v>3843960</v>
      </c>
      <c r="F18" s="323">
        <f>F20</f>
        <v>3412960</v>
      </c>
      <c r="G18" s="326">
        <f>G20</f>
        <v>374473.46</v>
      </c>
      <c r="H18" s="326">
        <f>G18/F18*100</f>
        <v>10.972102222118044</v>
      </c>
      <c r="I18" s="16"/>
      <c r="J18" s="16"/>
      <c r="K18" s="28"/>
      <c r="L18" s="28"/>
      <c r="M18" s="29"/>
    </row>
    <row r="19" spans="1:13" ht="13.5" customHeight="1">
      <c r="A19" s="628"/>
      <c r="B19" s="628"/>
      <c r="C19" s="629"/>
      <c r="D19" s="630" t="s">
        <v>178</v>
      </c>
      <c r="E19" s="606">
        <f>E33+E36+E39</f>
        <v>3474460</v>
      </c>
      <c r="F19" s="606">
        <f>F33+F36+F39</f>
        <v>3043460</v>
      </c>
      <c r="G19" s="573">
        <f>G30+G27</f>
        <v>0</v>
      </c>
      <c r="H19" s="326">
        <f>G19/F19*100</f>
        <v>0</v>
      </c>
      <c r="I19" s="16"/>
      <c r="J19" s="16"/>
      <c r="K19" s="28"/>
      <c r="L19" s="28"/>
      <c r="M19" s="29"/>
    </row>
    <row r="20" spans="1:13" ht="13.5" customHeight="1">
      <c r="A20" s="83"/>
      <c r="B20" s="84">
        <v>60014</v>
      </c>
      <c r="C20" s="85"/>
      <c r="D20" s="68" t="s">
        <v>10</v>
      </c>
      <c r="E20" s="69">
        <f>E21+E30</f>
        <v>3843960</v>
      </c>
      <c r="F20" s="69">
        <f>F21+F30</f>
        <v>3412960</v>
      </c>
      <c r="G20" s="70">
        <f>G21+G30</f>
        <v>374473.46</v>
      </c>
      <c r="H20" s="71">
        <f>G20/F20*100</f>
        <v>10.972102222118044</v>
      </c>
      <c r="I20" s="31"/>
      <c r="J20" s="31"/>
      <c r="K20" s="32"/>
      <c r="L20" s="32"/>
      <c r="M20" s="29"/>
    </row>
    <row r="21" spans="1:13" ht="13.5" customHeight="1">
      <c r="A21" s="86"/>
      <c r="B21" s="87"/>
      <c r="C21" s="88"/>
      <c r="D21" s="89" t="s">
        <v>219</v>
      </c>
      <c r="E21" s="90">
        <f>SUM(E22:E28)</f>
        <v>369500</v>
      </c>
      <c r="F21" s="90">
        <f>SUM(F23:F28)</f>
        <v>369500</v>
      </c>
      <c r="G21" s="91">
        <f>SUM(G23:G29)</f>
        <v>374473.46</v>
      </c>
      <c r="H21" s="92">
        <f>G21/F21*100</f>
        <v>101.34599729364007</v>
      </c>
      <c r="I21" s="31"/>
      <c r="J21" s="31"/>
      <c r="K21" s="32"/>
      <c r="L21" s="32"/>
      <c r="M21" s="29"/>
    </row>
    <row r="22" spans="1:13" ht="13.5" customHeight="1">
      <c r="A22" s="86"/>
      <c r="B22" s="87"/>
      <c r="C22" s="93" t="s">
        <v>217</v>
      </c>
      <c r="D22" s="74" t="s">
        <v>285</v>
      </c>
      <c r="E22" s="75"/>
      <c r="F22" s="75"/>
      <c r="G22" s="76"/>
      <c r="H22" s="80"/>
      <c r="I22" s="31"/>
      <c r="J22" s="31"/>
      <c r="K22" s="32"/>
      <c r="L22" s="32"/>
      <c r="M22" s="29"/>
    </row>
    <row r="23" spans="1:13" ht="13.5" customHeight="1">
      <c r="A23" s="86"/>
      <c r="B23" s="87"/>
      <c r="C23" s="93"/>
      <c r="D23" s="74" t="s">
        <v>218</v>
      </c>
      <c r="E23" s="75">
        <v>340000</v>
      </c>
      <c r="F23" s="75">
        <v>340000</v>
      </c>
      <c r="G23" s="76">
        <v>328885.86</v>
      </c>
      <c r="H23" s="80">
        <f>G23/F23*100</f>
        <v>96.73113529411765</v>
      </c>
      <c r="I23" s="31"/>
      <c r="J23" s="31"/>
      <c r="K23" s="32"/>
      <c r="L23" s="32"/>
      <c r="M23" s="29"/>
    </row>
    <row r="24" spans="1:13" ht="13.5" customHeight="1">
      <c r="A24" s="86"/>
      <c r="B24" s="87"/>
      <c r="C24" s="93" t="s">
        <v>398</v>
      </c>
      <c r="D24" s="74" t="s">
        <v>399</v>
      </c>
      <c r="E24" s="75">
        <v>0</v>
      </c>
      <c r="F24" s="75">
        <v>0</v>
      </c>
      <c r="G24" s="76">
        <v>200</v>
      </c>
      <c r="H24" s="80">
        <v>0</v>
      </c>
      <c r="I24" s="31"/>
      <c r="J24" s="31"/>
      <c r="K24" s="32"/>
      <c r="L24" s="32"/>
      <c r="M24" s="29"/>
    </row>
    <row r="25" spans="1:13" ht="13.5" customHeight="1">
      <c r="A25" s="86"/>
      <c r="B25" s="86"/>
      <c r="C25" s="93" t="s">
        <v>11</v>
      </c>
      <c r="D25" s="74" t="s">
        <v>12</v>
      </c>
      <c r="E25" s="75">
        <v>7500</v>
      </c>
      <c r="F25" s="75">
        <v>7500</v>
      </c>
      <c r="G25" s="76">
        <v>3315.95</v>
      </c>
      <c r="H25" s="80">
        <f>G25/F25*100</f>
        <v>44.212666666666664</v>
      </c>
      <c r="I25" s="17"/>
      <c r="J25" s="17"/>
      <c r="K25" s="33"/>
      <c r="L25" s="33"/>
      <c r="M25" s="29"/>
    </row>
    <row r="26" spans="1:13" ht="13.5" customHeight="1">
      <c r="A26" s="86"/>
      <c r="B26" s="86"/>
      <c r="C26" s="93" t="s">
        <v>166</v>
      </c>
      <c r="D26" s="74" t="s">
        <v>102</v>
      </c>
      <c r="E26" s="75">
        <v>22000</v>
      </c>
      <c r="F26" s="75">
        <v>22000</v>
      </c>
      <c r="G26" s="76">
        <v>42012.81</v>
      </c>
      <c r="H26" s="80">
        <f>G26/F26*100</f>
        <v>190.96731818181817</v>
      </c>
      <c r="I26" s="17"/>
      <c r="J26" s="17"/>
      <c r="K26" s="33"/>
      <c r="L26" s="33"/>
      <c r="M26" s="29"/>
    </row>
    <row r="27" spans="1:13" ht="13.5" customHeight="1">
      <c r="A27" s="86"/>
      <c r="B27" s="86"/>
      <c r="C27" s="94" t="s">
        <v>183</v>
      </c>
      <c r="D27" s="95" t="s">
        <v>108</v>
      </c>
      <c r="E27" s="96">
        <v>0</v>
      </c>
      <c r="F27" s="96">
        <v>0</v>
      </c>
      <c r="G27" s="97">
        <v>0</v>
      </c>
      <c r="H27" s="80">
        <v>0</v>
      </c>
      <c r="I27" s="17"/>
      <c r="J27" s="17"/>
      <c r="K27" s="33"/>
      <c r="L27" s="33"/>
      <c r="M27" s="29"/>
    </row>
    <row r="28" spans="1:13" ht="13.5" customHeight="1">
      <c r="A28" s="86"/>
      <c r="B28" s="86"/>
      <c r="C28" s="93" t="s">
        <v>273</v>
      </c>
      <c r="D28" s="74" t="s">
        <v>310</v>
      </c>
      <c r="E28" s="75">
        <v>0</v>
      </c>
      <c r="F28" s="75">
        <v>0</v>
      </c>
      <c r="G28" s="76">
        <v>58.84</v>
      </c>
      <c r="H28" s="80">
        <v>0</v>
      </c>
      <c r="I28" s="17"/>
      <c r="J28" s="17"/>
      <c r="K28" s="33"/>
      <c r="L28" s="33"/>
      <c r="M28" s="29"/>
    </row>
    <row r="29" spans="1:13" ht="13.5" customHeight="1">
      <c r="A29" s="86"/>
      <c r="B29" s="86"/>
      <c r="C29" s="98" t="s">
        <v>24</v>
      </c>
      <c r="D29" s="175" t="s">
        <v>126</v>
      </c>
      <c r="E29" s="75">
        <v>0</v>
      </c>
      <c r="F29" s="75">
        <v>0</v>
      </c>
      <c r="G29" s="76">
        <v>0</v>
      </c>
      <c r="H29" s="80">
        <v>0</v>
      </c>
      <c r="I29" s="17"/>
      <c r="J29" s="17"/>
      <c r="K29" s="33"/>
      <c r="L29" s="33"/>
      <c r="M29" s="29"/>
    </row>
    <row r="30" spans="1:13" ht="13.5" customHeight="1">
      <c r="A30" s="86"/>
      <c r="B30" s="86"/>
      <c r="C30" s="98"/>
      <c r="D30" s="99" t="s">
        <v>127</v>
      </c>
      <c r="E30" s="90">
        <f>E33+E36+E39</f>
        <v>3474460</v>
      </c>
      <c r="F30" s="90">
        <f>F33+F36+F39</f>
        <v>3043460</v>
      </c>
      <c r="G30" s="91">
        <f>G33+G36+G39</f>
        <v>0</v>
      </c>
      <c r="H30" s="92">
        <v>0</v>
      </c>
      <c r="I30" s="17"/>
      <c r="J30" s="17"/>
      <c r="K30" s="33"/>
      <c r="L30" s="33"/>
      <c r="M30" s="29"/>
    </row>
    <row r="31" spans="1:13" ht="13.5" customHeight="1">
      <c r="A31" s="86"/>
      <c r="B31" s="86"/>
      <c r="C31" s="100">
        <v>6290</v>
      </c>
      <c r="D31" s="101" t="s">
        <v>433</v>
      </c>
      <c r="E31" s="96"/>
      <c r="F31" s="96"/>
      <c r="G31" s="97"/>
      <c r="H31" s="80"/>
      <c r="I31" s="17"/>
      <c r="J31" s="17"/>
      <c r="K31" s="33"/>
      <c r="L31" s="33"/>
      <c r="M31" s="29"/>
    </row>
    <row r="32" spans="1:13" ht="13.5" customHeight="1">
      <c r="A32" s="86"/>
      <c r="B32" s="86"/>
      <c r="C32" s="100"/>
      <c r="D32" s="101" t="s">
        <v>434</v>
      </c>
      <c r="E32" s="96"/>
      <c r="F32" s="96"/>
      <c r="G32" s="97"/>
      <c r="H32" s="80"/>
      <c r="I32" s="17"/>
      <c r="J32" s="17"/>
      <c r="K32" s="33"/>
      <c r="L32" s="33"/>
      <c r="M32" s="29"/>
    </row>
    <row r="33" spans="1:13" ht="13.5" customHeight="1">
      <c r="A33" s="86"/>
      <c r="B33" s="86"/>
      <c r="C33" s="100"/>
      <c r="D33" s="101" t="s">
        <v>435</v>
      </c>
      <c r="E33" s="96">
        <v>2672460</v>
      </c>
      <c r="F33" s="96">
        <v>2672460</v>
      </c>
      <c r="G33" s="97">
        <v>0</v>
      </c>
      <c r="H33" s="80">
        <v>0</v>
      </c>
      <c r="I33" s="17"/>
      <c r="J33" s="17"/>
      <c r="K33" s="33"/>
      <c r="L33" s="33"/>
      <c r="M33" s="29"/>
    </row>
    <row r="34" spans="1:13" ht="13.5" customHeight="1">
      <c r="A34" s="86"/>
      <c r="B34" s="86"/>
      <c r="C34" s="102">
        <v>6300</v>
      </c>
      <c r="D34" s="103" t="s">
        <v>477</v>
      </c>
      <c r="E34" s="96"/>
      <c r="F34" s="96"/>
      <c r="G34" s="97"/>
      <c r="H34" s="80"/>
      <c r="I34" s="17"/>
      <c r="J34" s="17"/>
      <c r="K34" s="33"/>
      <c r="L34" s="33"/>
      <c r="M34" s="29"/>
    </row>
    <row r="35" spans="1:13" ht="13.5" customHeight="1">
      <c r="A35" s="86"/>
      <c r="B35" s="86"/>
      <c r="C35" s="102"/>
      <c r="D35" s="103" t="s">
        <v>478</v>
      </c>
      <c r="E35" s="96"/>
      <c r="F35" s="96"/>
      <c r="G35" s="97"/>
      <c r="H35" s="80"/>
      <c r="I35" s="17"/>
      <c r="J35" s="17"/>
      <c r="K35" s="33"/>
      <c r="L35" s="33"/>
      <c r="M35" s="29"/>
    </row>
    <row r="36" spans="1:13" ht="13.5" customHeight="1">
      <c r="A36" s="86"/>
      <c r="B36" s="86"/>
      <c r="C36" s="102"/>
      <c r="D36" s="103" t="s">
        <v>296</v>
      </c>
      <c r="E36" s="96">
        <v>371000</v>
      </c>
      <c r="F36" s="96">
        <v>371000</v>
      </c>
      <c r="G36" s="97">
        <v>0</v>
      </c>
      <c r="H36" s="80">
        <v>0</v>
      </c>
      <c r="I36" s="17"/>
      <c r="J36" s="17"/>
      <c r="K36" s="33"/>
      <c r="L36" s="33"/>
      <c r="M36" s="29"/>
    </row>
    <row r="37" spans="1:13" ht="13.5" customHeight="1">
      <c r="A37" s="86"/>
      <c r="B37" s="86"/>
      <c r="C37" s="102">
        <v>6430</v>
      </c>
      <c r="D37" s="103" t="s">
        <v>297</v>
      </c>
      <c r="E37" s="96"/>
      <c r="F37" s="96">
        <v>0</v>
      </c>
      <c r="G37" s="97"/>
      <c r="H37" s="80"/>
      <c r="I37" s="17"/>
      <c r="J37" s="17"/>
      <c r="K37" s="33"/>
      <c r="L37" s="33"/>
      <c r="M37" s="29"/>
    </row>
    <row r="38" spans="1:13" ht="13.5" customHeight="1">
      <c r="A38" s="86"/>
      <c r="B38" s="86"/>
      <c r="C38" s="102"/>
      <c r="D38" s="103" t="s">
        <v>414</v>
      </c>
      <c r="E38" s="96"/>
      <c r="F38" s="96"/>
      <c r="G38" s="97"/>
      <c r="H38" s="80"/>
      <c r="I38" s="17"/>
      <c r="J38" s="17"/>
      <c r="K38" s="33"/>
      <c r="L38" s="33"/>
      <c r="M38" s="29"/>
    </row>
    <row r="39" spans="1:13" ht="13.5" customHeight="1">
      <c r="A39" s="86"/>
      <c r="B39" s="86"/>
      <c r="C39" s="102"/>
      <c r="D39" s="103" t="s">
        <v>298</v>
      </c>
      <c r="E39" s="96">
        <v>431000</v>
      </c>
      <c r="F39" s="96">
        <v>0</v>
      </c>
      <c r="G39" s="97">
        <v>0</v>
      </c>
      <c r="H39" s="80">
        <v>0</v>
      </c>
      <c r="I39" s="17"/>
      <c r="J39" s="17"/>
      <c r="K39" s="33"/>
      <c r="L39" s="33"/>
      <c r="M39" s="29"/>
    </row>
    <row r="40" spans="1:13" ht="13.5" customHeight="1">
      <c r="A40" s="327">
        <v>700</v>
      </c>
      <c r="B40" s="327"/>
      <c r="C40" s="322"/>
      <c r="D40" s="603" t="s">
        <v>13</v>
      </c>
      <c r="E40" s="323">
        <f>E42</f>
        <v>664000</v>
      </c>
      <c r="F40" s="323">
        <f>F42</f>
        <v>664000</v>
      </c>
      <c r="G40" s="326">
        <f>G42</f>
        <v>356918.49</v>
      </c>
      <c r="H40" s="326">
        <f>G40/F40*100</f>
        <v>53.75278463855422</v>
      </c>
      <c r="I40" s="16"/>
      <c r="J40" s="16"/>
      <c r="K40" s="28"/>
      <c r="L40" s="28"/>
      <c r="M40" s="29"/>
    </row>
    <row r="41" spans="1:13" ht="13.5" customHeight="1">
      <c r="A41" s="329"/>
      <c r="B41" s="329"/>
      <c r="C41" s="321"/>
      <c r="D41" s="630" t="s">
        <v>178</v>
      </c>
      <c r="E41" s="606">
        <f>E45</f>
        <v>35000</v>
      </c>
      <c r="F41" s="606">
        <f>F45</f>
        <v>35000</v>
      </c>
      <c r="G41" s="573">
        <f>G45</f>
        <v>0</v>
      </c>
      <c r="H41" s="326">
        <v>0</v>
      </c>
      <c r="I41" s="16"/>
      <c r="J41" s="16"/>
      <c r="K41" s="28"/>
      <c r="L41" s="28"/>
      <c r="M41" s="29"/>
    </row>
    <row r="42" spans="1:13" ht="13.5" customHeight="1">
      <c r="A42" s="83"/>
      <c r="B42" s="84">
        <v>70005</v>
      </c>
      <c r="C42" s="93"/>
      <c r="D42" s="68" t="s">
        <v>14</v>
      </c>
      <c r="E42" s="69">
        <f>SUM(E43:E53)</f>
        <v>664000</v>
      </c>
      <c r="F42" s="69">
        <f>SUM(F43:F53)</f>
        <v>664000</v>
      </c>
      <c r="G42" s="70">
        <f>SUM(G43:G53)</f>
        <v>356918.49</v>
      </c>
      <c r="H42" s="71">
        <f>G42/F42*100</f>
        <v>53.75278463855422</v>
      </c>
      <c r="I42" s="31"/>
      <c r="J42" s="31"/>
      <c r="K42" s="32"/>
      <c r="L42" s="32"/>
      <c r="M42" s="29"/>
    </row>
    <row r="43" spans="1:13" ht="13.5" customHeight="1">
      <c r="A43" s="86"/>
      <c r="B43" s="104"/>
      <c r="C43" s="93" t="s">
        <v>115</v>
      </c>
      <c r="D43" s="74" t="s">
        <v>286</v>
      </c>
      <c r="E43" s="75">
        <v>5000</v>
      </c>
      <c r="F43" s="75">
        <v>5000</v>
      </c>
      <c r="G43" s="76">
        <v>5080.19</v>
      </c>
      <c r="H43" s="80">
        <f>G43/F43*100</f>
        <v>101.6038</v>
      </c>
      <c r="I43" s="17"/>
      <c r="J43" s="17"/>
      <c r="K43" s="33"/>
      <c r="L43" s="33"/>
      <c r="M43" s="29"/>
    </row>
    <row r="44" spans="1:13" ht="13.5" customHeight="1">
      <c r="A44" s="86"/>
      <c r="B44" s="104"/>
      <c r="C44" s="93" t="s">
        <v>11</v>
      </c>
      <c r="D44" s="74" t="s">
        <v>12</v>
      </c>
      <c r="E44" s="75">
        <v>350000</v>
      </c>
      <c r="F44" s="75">
        <v>350000</v>
      </c>
      <c r="G44" s="76">
        <v>145424.19</v>
      </c>
      <c r="H44" s="80">
        <f>G44/F44*100</f>
        <v>41.54976857142857</v>
      </c>
      <c r="I44" s="17"/>
      <c r="J44" s="17"/>
      <c r="K44" s="33"/>
      <c r="L44" s="33"/>
      <c r="M44" s="29"/>
    </row>
    <row r="45" spans="1:13" ht="13.5" customHeight="1">
      <c r="A45" s="86"/>
      <c r="B45" s="104"/>
      <c r="C45" s="102" t="s">
        <v>103</v>
      </c>
      <c r="D45" s="95" t="s">
        <v>108</v>
      </c>
      <c r="E45" s="96">
        <v>35000</v>
      </c>
      <c r="F45" s="96">
        <v>35000</v>
      </c>
      <c r="G45" s="97">
        <v>0</v>
      </c>
      <c r="H45" s="80">
        <v>0</v>
      </c>
      <c r="I45" s="17"/>
      <c r="J45" s="17"/>
      <c r="K45" s="33"/>
      <c r="L45" s="33"/>
      <c r="M45" s="29"/>
    </row>
    <row r="46" spans="1:13" ht="13.5" customHeight="1">
      <c r="A46" s="86"/>
      <c r="B46" s="104"/>
      <c r="C46" s="93" t="s">
        <v>273</v>
      </c>
      <c r="D46" s="74" t="s">
        <v>23</v>
      </c>
      <c r="E46" s="75">
        <v>0</v>
      </c>
      <c r="F46" s="75">
        <v>0</v>
      </c>
      <c r="G46" s="76">
        <v>210.71</v>
      </c>
      <c r="H46" s="80">
        <v>0</v>
      </c>
      <c r="I46" s="17"/>
      <c r="J46" s="17"/>
      <c r="K46" s="33"/>
      <c r="L46" s="33"/>
      <c r="M46" s="29"/>
    </row>
    <row r="47" spans="1:13" ht="13.5" customHeight="1">
      <c r="A47" s="86"/>
      <c r="B47" s="104"/>
      <c r="C47" s="93" t="s">
        <v>24</v>
      </c>
      <c r="D47" s="74" t="s">
        <v>25</v>
      </c>
      <c r="E47" s="75">
        <v>0</v>
      </c>
      <c r="F47" s="75">
        <v>0</v>
      </c>
      <c r="G47" s="76">
        <v>6575.89</v>
      </c>
      <c r="H47" s="80">
        <v>0</v>
      </c>
      <c r="I47" s="17"/>
      <c r="J47" s="17"/>
      <c r="K47" s="33"/>
      <c r="L47" s="33"/>
      <c r="M47" s="29"/>
    </row>
    <row r="48" spans="1:13" ht="13.5" customHeight="1">
      <c r="A48" s="86"/>
      <c r="B48" s="104"/>
      <c r="C48" s="93">
        <v>2110</v>
      </c>
      <c r="D48" s="74" t="s">
        <v>8</v>
      </c>
      <c r="E48" s="75"/>
      <c r="F48" s="75"/>
      <c r="G48" s="76"/>
      <c r="H48" s="80"/>
      <c r="I48" s="17"/>
      <c r="J48" s="17"/>
      <c r="K48" s="33"/>
      <c r="L48" s="33"/>
      <c r="M48" s="29"/>
    </row>
    <row r="49" spans="1:13" ht="13.5" customHeight="1">
      <c r="A49" s="86"/>
      <c r="B49" s="104"/>
      <c r="C49" s="93"/>
      <c r="D49" s="74" t="s">
        <v>291</v>
      </c>
      <c r="E49" s="75"/>
      <c r="F49" s="75"/>
      <c r="G49" s="76"/>
      <c r="H49" s="80"/>
      <c r="I49" s="17"/>
      <c r="J49" s="17"/>
      <c r="K49" s="33"/>
      <c r="L49" s="33"/>
      <c r="M49" s="29"/>
    </row>
    <row r="50" spans="1:13" ht="13.5" customHeight="1">
      <c r="A50" s="86"/>
      <c r="B50" s="104"/>
      <c r="C50" s="93"/>
      <c r="D50" s="74" t="s">
        <v>290</v>
      </c>
      <c r="E50" s="75">
        <v>124000</v>
      </c>
      <c r="F50" s="75">
        <v>124000</v>
      </c>
      <c r="G50" s="76">
        <v>60996</v>
      </c>
      <c r="H50" s="80">
        <f>G50/F50*100</f>
        <v>49.190322580645166</v>
      </c>
      <c r="I50" s="17"/>
      <c r="J50" s="17"/>
      <c r="K50" s="33"/>
      <c r="L50" s="33"/>
      <c r="M50" s="29"/>
    </row>
    <row r="51" spans="1:13" ht="13.5" customHeight="1">
      <c r="A51" s="86"/>
      <c r="B51" s="104"/>
      <c r="C51" s="93">
        <v>2360</v>
      </c>
      <c r="D51" s="74" t="s">
        <v>293</v>
      </c>
      <c r="E51" s="75"/>
      <c r="F51" s="75"/>
      <c r="G51" s="76"/>
      <c r="H51" s="80"/>
      <c r="I51" s="17"/>
      <c r="J51" s="17"/>
      <c r="K51" s="33"/>
      <c r="L51" s="33"/>
      <c r="M51" s="29"/>
    </row>
    <row r="52" spans="1:13" ht="13.5" customHeight="1">
      <c r="A52" s="86"/>
      <c r="B52" s="86"/>
      <c r="C52" s="93"/>
      <c r="D52" s="74" t="s">
        <v>292</v>
      </c>
      <c r="E52" s="75"/>
      <c r="F52" s="75"/>
      <c r="G52" s="76"/>
      <c r="H52" s="80"/>
      <c r="I52" s="17"/>
      <c r="J52" s="17"/>
      <c r="K52" s="33"/>
      <c r="L52" s="33"/>
      <c r="M52" s="29"/>
    </row>
    <row r="53" spans="1:13" ht="13.5" customHeight="1">
      <c r="A53" s="105"/>
      <c r="B53" s="105"/>
      <c r="C53" s="93"/>
      <c r="D53" s="74" t="s">
        <v>118</v>
      </c>
      <c r="E53" s="75">
        <v>150000</v>
      </c>
      <c r="F53" s="75">
        <v>150000</v>
      </c>
      <c r="G53" s="76">
        <v>138631.51</v>
      </c>
      <c r="H53" s="80">
        <f>G53/F53*100</f>
        <v>92.42100666666667</v>
      </c>
      <c r="I53" s="17"/>
      <c r="J53" s="17"/>
      <c r="K53" s="33"/>
      <c r="L53" s="33"/>
      <c r="M53" s="29"/>
    </row>
    <row r="54" spans="1:13" ht="13.5" customHeight="1">
      <c r="A54" s="106"/>
      <c r="B54" s="106"/>
      <c r="C54" s="107"/>
      <c r="D54" s="108"/>
      <c r="E54" s="109"/>
      <c r="F54" s="109"/>
      <c r="G54" s="110"/>
      <c r="H54" s="111"/>
      <c r="I54" s="17"/>
      <c r="J54" s="17"/>
      <c r="K54" s="33"/>
      <c r="L54" s="33"/>
      <c r="M54" s="29"/>
    </row>
    <row r="55" spans="1:13" ht="13.5" customHeight="1">
      <c r="A55" s="106"/>
      <c r="B55" s="106"/>
      <c r="C55" s="107"/>
      <c r="D55" s="108"/>
      <c r="E55" s="109"/>
      <c r="F55" s="109"/>
      <c r="G55" s="110"/>
      <c r="H55" s="111"/>
      <c r="I55" s="17"/>
      <c r="J55" s="17"/>
      <c r="K55" s="33"/>
      <c r="L55" s="33"/>
      <c r="M55" s="29"/>
    </row>
    <row r="56" spans="1:13" ht="13.5" customHeight="1">
      <c r="A56" s="106"/>
      <c r="B56" s="106"/>
      <c r="C56" s="107"/>
      <c r="D56" s="108"/>
      <c r="E56" s="109"/>
      <c r="F56" s="109"/>
      <c r="G56" s="110"/>
      <c r="H56" s="111"/>
      <c r="I56" s="17"/>
      <c r="J56" s="17"/>
      <c r="K56" s="33"/>
      <c r="L56" s="33"/>
      <c r="M56" s="29"/>
    </row>
    <row r="57" spans="1:13" ht="13.5" customHeight="1">
      <c r="A57" s="106"/>
      <c r="B57" s="106"/>
      <c r="C57" s="107"/>
      <c r="D57" s="108"/>
      <c r="E57" s="109"/>
      <c r="F57" s="109"/>
      <c r="G57" s="110"/>
      <c r="H57" s="111"/>
      <c r="I57" s="17"/>
      <c r="J57" s="17"/>
      <c r="K57" s="33"/>
      <c r="L57" s="33"/>
      <c r="M57" s="29"/>
    </row>
    <row r="58" spans="1:13" ht="13.5" customHeight="1">
      <c r="A58" s="106"/>
      <c r="B58" s="106"/>
      <c r="C58" s="107"/>
      <c r="D58" s="108"/>
      <c r="E58" s="109"/>
      <c r="F58" s="109"/>
      <c r="G58" s="110"/>
      <c r="H58" s="111"/>
      <c r="I58" s="17"/>
      <c r="J58" s="17"/>
      <c r="K58" s="33"/>
      <c r="L58" s="33"/>
      <c r="M58" s="29"/>
    </row>
    <row r="59" spans="1:13" ht="13.5" customHeight="1">
      <c r="A59" s="106"/>
      <c r="B59" s="106"/>
      <c r="C59" s="107"/>
      <c r="D59" s="108"/>
      <c r="E59" s="109" t="s">
        <v>376</v>
      </c>
      <c r="F59" s="109"/>
      <c r="G59" s="110"/>
      <c r="H59" s="111"/>
      <c r="I59" s="17"/>
      <c r="J59" s="17"/>
      <c r="K59" s="33"/>
      <c r="L59" s="33"/>
      <c r="M59" s="29"/>
    </row>
    <row r="60" spans="1:13" ht="13.5" customHeight="1">
      <c r="A60" s="106"/>
      <c r="B60" s="106"/>
      <c r="C60" s="107"/>
      <c r="D60" s="108"/>
      <c r="E60" s="109"/>
      <c r="F60" s="109"/>
      <c r="G60" s="110"/>
      <c r="H60" s="111"/>
      <c r="I60" s="17"/>
      <c r="J60" s="17"/>
      <c r="K60" s="33"/>
      <c r="L60" s="33"/>
      <c r="M60" s="29"/>
    </row>
    <row r="61" spans="1:13" ht="13.5" customHeight="1">
      <c r="A61" s="52" t="s">
        <v>0</v>
      </c>
      <c r="B61" s="53" t="s">
        <v>1</v>
      </c>
      <c r="C61" s="52" t="s">
        <v>2</v>
      </c>
      <c r="D61" s="53" t="s">
        <v>3</v>
      </c>
      <c r="E61" s="54" t="s">
        <v>174</v>
      </c>
      <c r="F61" s="53" t="s">
        <v>175</v>
      </c>
      <c r="G61" s="55" t="s">
        <v>173</v>
      </c>
      <c r="H61" s="56" t="s">
        <v>182</v>
      </c>
      <c r="I61" s="17"/>
      <c r="J61" s="17"/>
      <c r="K61" s="33"/>
      <c r="L61" s="33"/>
      <c r="M61" s="29"/>
    </row>
    <row r="62" spans="1:13" ht="13.5" customHeight="1">
      <c r="A62" s="57"/>
      <c r="B62" s="58"/>
      <c r="C62" s="57"/>
      <c r="D62" s="59"/>
      <c r="E62" s="57" t="s">
        <v>160</v>
      </c>
      <c r="F62" s="58" t="s">
        <v>176</v>
      </c>
      <c r="G62" s="60" t="s">
        <v>440</v>
      </c>
      <c r="H62" s="61" t="s">
        <v>180</v>
      </c>
      <c r="I62" s="17"/>
      <c r="J62" s="17"/>
      <c r="K62" s="33"/>
      <c r="L62" s="33"/>
      <c r="M62" s="29"/>
    </row>
    <row r="63" spans="1:13" ht="13.5" customHeight="1">
      <c r="A63" s="62">
        <v>1</v>
      </c>
      <c r="B63" s="62">
        <v>2</v>
      </c>
      <c r="C63" s="62">
        <v>3</v>
      </c>
      <c r="D63" s="62">
        <v>4</v>
      </c>
      <c r="E63" s="62">
        <v>5</v>
      </c>
      <c r="F63" s="62">
        <v>6</v>
      </c>
      <c r="G63" s="63">
        <v>7</v>
      </c>
      <c r="H63" s="64">
        <v>8</v>
      </c>
      <c r="I63" s="17"/>
      <c r="J63" s="17"/>
      <c r="K63" s="33"/>
      <c r="L63" s="33"/>
      <c r="M63" s="29"/>
    </row>
    <row r="64" spans="1:13" ht="13.5" customHeight="1">
      <c r="A64" s="327">
        <v>710</v>
      </c>
      <c r="B64" s="327"/>
      <c r="C64" s="322"/>
      <c r="D64" s="627" t="s">
        <v>15</v>
      </c>
      <c r="E64" s="323">
        <f>E66+E73</f>
        <v>897000</v>
      </c>
      <c r="F64" s="323">
        <f>F66+F73</f>
        <v>897000</v>
      </c>
      <c r="G64" s="326">
        <f>G66+G73</f>
        <v>432992.79000000004</v>
      </c>
      <c r="H64" s="326">
        <f>G64/F64*100</f>
        <v>48.27121404682275</v>
      </c>
      <c r="I64" s="31"/>
      <c r="J64" s="31"/>
      <c r="K64" s="32"/>
      <c r="L64" s="32"/>
      <c r="M64" s="29"/>
    </row>
    <row r="65" spans="1:13" ht="13.5" customHeight="1">
      <c r="A65" s="623"/>
      <c r="B65" s="623"/>
      <c r="C65" s="321"/>
      <c r="D65" s="631" t="s">
        <v>178</v>
      </c>
      <c r="E65" s="606">
        <f>E80</f>
        <v>60000</v>
      </c>
      <c r="F65" s="606">
        <f>F80</f>
        <v>60000</v>
      </c>
      <c r="G65" s="573">
        <f>G80</f>
        <v>59900</v>
      </c>
      <c r="H65" s="573">
        <f>G65/F65*100</f>
        <v>99.83333333333333</v>
      </c>
      <c r="I65" s="31"/>
      <c r="J65" s="31"/>
      <c r="K65" s="32"/>
      <c r="L65" s="32"/>
      <c r="M65" s="29"/>
    </row>
    <row r="66" spans="1:13" ht="13.5" customHeight="1">
      <c r="A66" s="83"/>
      <c r="B66" s="84">
        <v>71012</v>
      </c>
      <c r="C66" s="160"/>
      <c r="D66" s="68" t="s">
        <v>436</v>
      </c>
      <c r="E66" s="69">
        <f>E72+E67</f>
        <v>492000</v>
      </c>
      <c r="F66" s="69">
        <f>F67+F72</f>
        <v>492000</v>
      </c>
      <c r="G66" s="70">
        <f>G67+G72+G68+G69</f>
        <v>192192.79</v>
      </c>
      <c r="H66" s="71">
        <f>G66/F66*100</f>
        <v>39.06357520325203</v>
      </c>
      <c r="I66" s="31"/>
      <c r="J66" s="31"/>
      <c r="K66" s="32"/>
      <c r="L66" s="32"/>
      <c r="M66" s="29"/>
    </row>
    <row r="67" spans="1:13" ht="13.5" customHeight="1">
      <c r="A67" s="86"/>
      <c r="B67" s="87"/>
      <c r="C67" s="117" t="s">
        <v>40</v>
      </c>
      <c r="D67" s="74" t="s">
        <v>246</v>
      </c>
      <c r="E67" s="75">
        <v>301000</v>
      </c>
      <c r="F67" s="75">
        <v>301000</v>
      </c>
      <c r="G67" s="76">
        <v>173770</v>
      </c>
      <c r="H67" s="80">
        <f>G67/F67*100</f>
        <v>57.730897009966775</v>
      </c>
      <c r="I67" s="31"/>
      <c r="J67" s="31"/>
      <c r="K67" s="32"/>
      <c r="L67" s="32"/>
      <c r="M67" s="29"/>
    </row>
    <row r="68" spans="1:13" ht="13.5" customHeight="1">
      <c r="A68" s="86"/>
      <c r="B68" s="87"/>
      <c r="C68" s="117" t="s">
        <v>22</v>
      </c>
      <c r="D68" s="74" t="s">
        <v>23</v>
      </c>
      <c r="E68" s="75">
        <v>0</v>
      </c>
      <c r="F68" s="75">
        <v>0</v>
      </c>
      <c r="G68" s="76">
        <v>175.29</v>
      </c>
      <c r="H68" s="80">
        <v>0</v>
      </c>
      <c r="I68" s="31"/>
      <c r="J68" s="31"/>
      <c r="K68" s="32"/>
      <c r="L68" s="32"/>
      <c r="M68" s="29"/>
    </row>
    <row r="69" spans="1:13" ht="13.5" customHeight="1">
      <c r="A69" s="86"/>
      <c r="B69" s="87"/>
      <c r="C69" s="117" t="s">
        <v>24</v>
      </c>
      <c r="D69" s="74" t="s">
        <v>126</v>
      </c>
      <c r="E69" s="75">
        <v>0</v>
      </c>
      <c r="F69" s="75">
        <v>0</v>
      </c>
      <c r="G69" s="76">
        <v>1247.5</v>
      </c>
      <c r="H69" s="80">
        <v>0</v>
      </c>
      <c r="I69" s="31"/>
      <c r="J69" s="31"/>
      <c r="K69" s="32"/>
      <c r="L69" s="32"/>
      <c r="M69" s="29"/>
    </row>
    <row r="70" spans="1:13" ht="13.5" customHeight="1">
      <c r="A70" s="86"/>
      <c r="B70" s="86"/>
      <c r="C70" s="116">
        <v>2110</v>
      </c>
      <c r="D70" s="74" t="s">
        <v>8</v>
      </c>
      <c r="E70" s="75"/>
      <c r="F70" s="75"/>
      <c r="G70" s="76"/>
      <c r="H70" s="71"/>
      <c r="I70" s="17"/>
      <c r="J70" s="17"/>
      <c r="K70" s="33"/>
      <c r="L70" s="33"/>
      <c r="M70" s="29"/>
    </row>
    <row r="71" spans="1:13" ht="13.5" customHeight="1">
      <c r="A71" s="86"/>
      <c r="B71" s="86"/>
      <c r="C71" s="116"/>
      <c r="D71" s="74" t="s">
        <v>291</v>
      </c>
      <c r="E71" s="75"/>
      <c r="F71" s="75"/>
      <c r="G71" s="76"/>
      <c r="H71" s="71"/>
      <c r="I71" s="17"/>
      <c r="J71" s="17"/>
      <c r="K71" s="33"/>
      <c r="L71" s="33"/>
      <c r="M71" s="29"/>
    </row>
    <row r="72" spans="1:13" ht="13.5" customHeight="1">
      <c r="A72" s="86"/>
      <c r="B72" s="86"/>
      <c r="C72" s="116"/>
      <c r="D72" s="74" t="s">
        <v>290</v>
      </c>
      <c r="E72" s="75">
        <v>191000</v>
      </c>
      <c r="F72" s="75">
        <v>191000</v>
      </c>
      <c r="G72" s="76">
        <v>17000</v>
      </c>
      <c r="H72" s="80">
        <f>G72/F72*100</f>
        <v>8.900523560209423</v>
      </c>
      <c r="I72" s="17"/>
      <c r="J72" s="17"/>
      <c r="K72" s="33"/>
      <c r="L72" s="33"/>
      <c r="M72" s="29"/>
    </row>
    <row r="73" spans="1:13" ht="13.5" customHeight="1">
      <c r="A73" s="86"/>
      <c r="B73" s="118">
        <v>71015</v>
      </c>
      <c r="C73" s="67"/>
      <c r="D73" s="68" t="s">
        <v>16</v>
      </c>
      <c r="E73" s="69">
        <f>E76+E80</f>
        <v>405000</v>
      </c>
      <c r="F73" s="69">
        <f>F76+F80</f>
        <v>405000</v>
      </c>
      <c r="G73" s="70">
        <f>G76+G80</f>
        <v>240800</v>
      </c>
      <c r="H73" s="71">
        <f>G73/F73*100</f>
        <v>59.45679012345679</v>
      </c>
      <c r="I73" s="34"/>
      <c r="J73" s="34"/>
      <c r="K73" s="32"/>
      <c r="L73" s="32"/>
      <c r="M73" s="29"/>
    </row>
    <row r="74" spans="1:13" ht="13.5" customHeight="1">
      <c r="A74" s="86"/>
      <c r="B74" s="113"/>
      <c r="C74" s="73">
        <v>2110</v>
      </c>
      <c r="D74" s="74" t="s">
        <v>8</v>
      </c>
      <c r="E74" s="75"/>
      <c r="F74" s="75"/>
      <c r="G74" s="76"/>
      <c r="H74" s="80"/>
      <c r="I74" s="22"/>
      <c r="J74" s="22"/>
      <c r="K74" s="33"/>
      <c r="L74" s="33"/>
      <c r="M74" s="29"/>
    </row>
    <row r="75" spans="1:13" ht="13.5" customHeight="1">
      <c r="A75" s="86"/>
      <c r="B75" s="113"/>
      <c r="C75" s="73"/>
      <c r="D75" s="74" t="s">
        <v>291</v>
      </c>
      <c r="E75" s="75"/>
      <c r="F75" s="75"/>
      <c r="G75" s="76"/>
      <c r="H75" s="80"/>
      <c r="I75" s="22"/>
      <c r="J75" s="22"/>
      <c r="K75" s="33"/>
      <c r="L75" s="33"/>
      <c r="M75" s="29"/>
    </row>
    <row r="76" spans="1:13" ht="13.5" customHeight="1">
      <c r="A76" s="86"/>
      <c r="B76" s="113"/>
      <c r="C76" s="78"/>
      <c r="D76" s="74" t="s">
        <v>290</v>
      </c>
      <c r="E76" s="75">
        <v>345000</v>
      </c>
      <c r="F76" s="75">
        <v>345000</v>
      </c>
      <c r="G76" s="76">
        <v>180900</v>
      </c>
      <c r="H76" s="80">
        <f>G76/F76*100</f>
        <v>52.43478260869565</v>
      </c>
      <c r="I76" s="22"/>
      <c r="J76" s="22"/>
      <c r="K76" s="33"/>
      <c r="L76" s="33"/>
      <c r="M76" s="29"/>
    </row>
    <row r="77" spans="1:13" ht="13.5" customHeight="1">
      <c r="A77" s="86"/>
      <c r="B77" s="106"/>
      <c r="C77" s="78">
        <v>6410</v>
      </c>
      <c r="D77" s="135" t="s">
        <v>48</v>
      </c>
      <c r="E77" s="75"/>
      <c r="F77" s="75"/>
      <c r="G77" s="76"/>
      <c r="H77" s="80"/>
      <c r="I77" s="22"/>
      <c r="J77" s="22"/>
      <c r="K77" s="33"/>
      <c r="L77" s="33"/>
      <c r="M77" s="29"/>
    </row>
    <row r="78" spans="1:13" ht="13.5" customHeight="1">
      <c r="A78" s="86"/>
      <c r="B78" s="106"/>
      <c r="C78" s="78"/>
      <c r="D78" s="135" t="s">
        <v>437</v>
      </c>
      <c r="E78" s="75"/>
      <c r="F78" s="75"/>
      <c r="G78" s="76"/>
      <c r="H78" s="80"/>
      <c r="I78" s="22"/>
      <c r="J78" s="22"/>
      <c r="K78" s="33"/>
      <c r="L78" s="33"/>
      <c r="M78" s="29"/>
    </row>
    <row r="79" spans="1:13" ht="13.5" customHeight="1">
      <c r="A79" s="86"/>
      <c r="B79" s="106"/>
      <c r="C79" s="78"/>
      <c r="D79" s="135" t="s">
        <v>396</v>
      </c>
      <c r="E79" s="75"/>
      <c r="F79" s="75"/>
      <c r="G79" s="76"/>
      <c r="H79" s="80"/>
      <c r="I79" s="22"/>
      <c r="J79" s="22"/>
      <c r="K79" s="33"/>
      <c r="L79" s="33"/>
      <c r="M79" s="29"/>
    </row>
    <row r="80" spans="1:13" ht="13.5" customHeight="1">
      <c r="A80" s="105"/>
      <c r="B80" s="106"/>
      <c r="C80" s="78"/>
      <c r="D80" s="135" t="s">
        <v>397</v>
      </c>
      <c r="E80" s="75">
        <v>60000</v>
      </c>
      <c r="F80" s="75">
        <v>60000</v>
      </c>
      <c r="G80" s="76">
        <v>59900</v>
      </c>
      <c r="H80" s="80">
        <f>G80/F80*100</f>
        <v>99.83333333333333</v>
      </c>
      <c r="I80" s="22"/>
      <c r="J80" s="22"/>
      <c r="K80" s="33"/>
      <c r="L80" s="33"/>
      <c r="M80" s="29"/>
    </row>
    <row r="81" spans="1:13" ht="13.5" customHeight="1">
      <c r="A81" s="619">
        <v>750</v>
      </c>
      <c r="B81" s="327"/>
      <c r="C81" s="322"/>
      <c r="D81" s="627" t="s">
        <v>17</v>
      </c>
      <c r="E81" s="323">
        <f>E83+E87+E98+E105</f>
        <v>175943</v>
      </c>
      <c r="F81" s="323">
        <f>F83+F87+F98+F105</f>
        <v>855071</v>
      </c>
      <c r="G81" s="326">
        <f>G83+G87+G98+G105</f>
        <v>852355.39</v>
      </c>
      <c r="H81" s="326">
        <f>G81/F81*100</f>
        <v>99.6824111681954</v>
      </c>
      <c r="I81" s="21"/>
      <c r="J81" s="21"/>
      <c r="K81" s="28"/>
      <c r="L81" s="28"/>
      <c r="M81" s="29"/>
    </row>
    <row r="82" spans="1:13" ht="13.5" customHeight="1">
      <c r="A82" s="619"/>
      <c r="B82" s="329"/>
      <c r="C82" s="321"/>
      <c r="D82" s="632" t="s">
        <v>178</v>
      </c>
      <c r="E82" s="606">
        <f>E88+E106</f>
        <v>0</v>
      </c>
      <c r="F82" s="606">
        <f>F88+F106</f>
        <v>679128</v>
      </c>
      <c r="G82" s="573">
        <f>G88+G106</f>
        <v>679241.9</v>
      </c>
      <c r="H82" s="573">
        <f>G82/F82*100</f>
        <v>100.01677150699133</v>
      </c>
      <c r="I82" s="21"/>
      <c r="J82" s="21"/>
      <c r="K82" s="28"/>
      <c r="L82" s="28"/>
      <c r="M82" s="29"/>
    </row>
    <row r="83" spans="1:13" ht="13.5" customHeight="1">
      <c r="A83" s="119"/>
      <c r="B83" s="112">
        <v>75011</v>
      </c>
      <c r="C83" s="120"/>
      <c r="D83" s="121" t="s">
        <v>18</v>
      </c>
      <c r="E83" s="69">
        <f>E86</f>
        <v>42400</v>
      </c>
      <c r="F83" s="69">
        <f>F86</f>
        <v>42400</v>
      </c>
      <c r="G83" s="70">
        <f>G86</f>
        <v>21180</v>
      </c>
      <c r="H83" s="71">
        <f>G83/F83*100</f>
        <v>49.95283018867924</v>
      </c>
      <c r="I83" s="34"/>
      <c r="J83" s="34"/>
      <c r="K83" s="32"/>
      <c r="L83" s="32"/>
      <c r="M83" s="29"/>
    </row>
    <row r="84" spans="1:13" ht="13.5" customHeight="1">
      <c r="A84" s="122"/>
      <c r="B84" s="113"/>
      <c r="C84" s="73">
        <v>2110</v>
      </c>
      <c r="D84" s="74" t="s">
        <v>8</v>
      </c>
      <c r="E84" s="75"/>
      <c r="F84" s="75"/>
      <c r="G84" s="76"/>
      <c r="H84" s="71"/>
      <c r="I84" s="17"/>
      <c r="J84" s="17"/>
      <c r="K84" s="33"/>
      <c r="L84" s="33"/>
      <c r="M84" s="29"/>
    </row>
    <row r="85" spans="1:13" ht="13.5" customHeight="1">
      <c r="A85" s="122"/>
      <c r="B85" s="113"/>
      <c r="C85" s="73"/>
      <c r="D85" s="74" t="s">
        <v>291</v>
      </c>
      <c r="E85" s="75"/>
      <c r="F85" s="75"/>
      <c r="G85" s="76"/>
      <c r="H85" s="71"/>
      <c r="I85" s="17"/>
      <c r="J85" s="17"/>
      <c r="K85" s="33"/>
      <c r="L85" s="33"/>
      <c r="M85" s="29"/>
    </row>
    <row r="86" spans="1:13" ht="13.5" customHeight="1">
      <c r="A86" s="122"/>
      <c r="B86" s="114"/>
      <c r="C86" s="73"/>
      <c r="D86" s="74" t="s">
        <v>290</v>
      </c>
      <c r="E86" s="75">
        <v>42400</v>
      </c>
      <c r="F86" s="75">
        <v>42400</v>
      </c>
      <c r="G86" s="76">
        <v>21180</v>
      </c>
      <c r="H86" s="80">
        <f>G86/F86*100</f>
        <v>49.95283018867924</v>
      </c>
      <c r="I86" s="17"/>
      <c r="J86" s="17"/>
      <c r="K86" s="33"/>
      <c r="L86" s="33"/>
      <c r="M86" s="29"/>
    </row>
    <row r="87" spans="1:13" ht="13.5" customHeight="1">
      <c r="A87" s="122"/>
      <c r="B87" s="112">
        <v>75020</v>
      </c>
      <c r="C87" s="115"/>
      <c r="D87" s="68" t="s">
        <v>19</v>
      </c>
      <c r="E87" s="69">
        <f>SUM(E90:E97)</f>
        <v>110043</v>
      </c>
      <c r="F87" s="69">
        <f>SUM(F90:F97)</f>
        <v>110043</v>
      </c>
      <c r="G87" s="70">
        <f>SUM(G90:G97)</f>
        <v>129046.54000000001</v>
      </c>
      <c r="H87" s="71">
        <f>G87/F87*100</f>
        <v>117.26919476931745</v>
      </c>
      <c r="I87" s="31"/>
      <c r="J87" s="31"/>
      <c r="K87" s="32"/>
      <c r="L87" s="32"/>
      <c r="M87" s="29"/>
    </row>
    <row r="88" spans="1:13" ht="13.5" customHeight="1">
      <c r="A88" s="122"/>
      <c r="B88" s="118"/>
      <c r="C88" s="115"/>
      <c r="D88" s="123" t="s">
        <v>178</v>
      </c>
      <c r="E88" s="124">
        <v>0</v>
      </c>
      <c r="F88" s="124">
        <v>0</v>
      </c>
      <c r="G88" s="125">
        <f>G93</f>
        <v>113.05</v>
      </c>
      <c r="H88" s="77">
        <v>0</v>
      </c>
      <c r="I88" s="31"/>
      <c r="J88" s="31"/>
      <c r="K88" s="32"/>
      <c r="L88" s="32"/>
      <c r="M88" s="29"/>
    </row>
    <row r="89" spans="1:13" ht="13.5" customHeight="1">
      <c r="A89" s="122"/>
      <c r="B89" s="118"/>
      <c r="C89" s="115"/>
      <c r="D89" s="89" t="s">
        <v>127</v>
      </c>
      <c r="E89" s="90"/>
      <c r="F89" s="90"/>
      <c r="G89" s="91"/>
      <c r="H89" s="92"/>
      <c r="I89" s="31"/>
      <c r="J89" s="31"/>
      <c r="K89" s="32"/>
      <c r="L89" s="32"/>
      <c r="M89" s="29"/>
    </row>
    <row r="90" spans="1:13" ht="13.5" customHeight="1">
      <c r="A90" s="122"/>
      <c r="B90" s="118"/>
      <c r="C90" s="117" t="s">
        <v>184</v>
      </c>
      <c r="D90" s="74" t="s">
        <v>43</v>
      </c>
      <c r="E90" s="75">
        <v>0</v>
      </c>
      <c r="F90" s="75">
        <v>0</v>
      </c>
      <c r="G90" s="76">
        <v>1150</v>
      </c>
      <c r="H90" s="80">
        <v>0</v>
      </c>
      <c r="I90" s="31"/>
      <c r="J90" s="31"/>
      <c r="K90" s="32"/>
      <c r="L90" s="32"/>
      <c r="M90" s="29"/>
    </row>
    <row r="91" spans="1:13" ht="13.5" customHeight="1">
      <c r="A91" s="122"/>
      <c r="B91" s="118"/>
      <c r="C91" s="117" t="s">
        <v>11</v>
      </c>
      <c r="D91" s="74" t="s">
        <v>12</v>
      </c>
      <c r="E91" s="75">
        <v>0</v>
      </c>
      <c r="F91" s="75">
        <v>0</v>
      </c>
      <c r="G91" s="76">
        <v>2500</v>
      </c>
      <c r="H91" s="80">
        <v>0</v>
      </c>
      <c r="I91" s="31"/>
      <c r="J91" s="31"/>
      <c r="K91" s="32"/>
      <c r="L91" s="32"/>
      <c r="M91" s="29"/>
    </row>
    <row r="92" spans="1:13" ht="13.5" customHeight="1">
      <c r="A92" s="122"/>
      <c r="B92" s="118"/>
      <c r="C92" s="117" t="s">
        <v>166</v>
      </c>
      <c r="D92" s="74" t="s">
        <v>102</v>
      </c>
      <c r="E92" s="75">
        <v>0</v>
      </c>
      <c r="F92" s="75">
        <v>0</v>
      </c>
      <c r="G92" s="76">
        <v>477.06</v>
      </c>
      <c r="H92" s="80">
        <v>0</v>
      </c>
      <c r="I92" s="31"/>
      <c r="J92" s="31"/>
      <c r="K92" s="32"/>
      <c r="L92" s="32"/>
      <c r="M92" s="29"/>
    </row>
    <row r="93" spans="1:13" ht="13.5" customHeight="1">
      <c r="A93" s="122"/>
      <c r="B93" s="118"/>
      <c r="C93" s="117" t="s">
        <v>103</v>
      </c>
      <c r="D93" s="95" t="s">
        <v>108</v>
      </c>
      <c r="E93" s="96">
        <v>0</v>
      </c>
      <c r="F93" s="96">
        <v>0</v>
      </c>
      <c r="G93" s="97">
        <v>113.05</v>
      </c>
      <c r="H93" s="126">
        <v>0</v>
      </c>
      <c r="I93" s="31"/>
      <c r="J93" s="31"/>
      <c r="K93" s="32"/>
      <c r="L93" s="32"/>
      <c r="M93" s="29"/>
    </row>
    <row r="94" spans="1:13" ht="13.5" customHeight="1">
      <c r="A94" s="122"/>
      <c r="B94" s="113"/>
      <c r="C94" s="117" t="s">
        <v>22</v>
      </c>
      <c r="D94" s="74" t="s">
        <v>23</v>
      </c>
      <c r="E94" s="75">
        <v>100000</v>
      </c>
      <c r="F94" s="75">
        <v>100000</v>
      </c>
      <c r="G94" s="76">
        <v>30028.04</v>
      </c>
      <c r="H94" s="80">
        <f>G94/F94*100</f>
        <v>30.02804</v>
      </c>
      <c r="I94" s="17"/>
      <c r="J94" s="17"/>
      <c r="K94" s="33"/>
      <c r="L94" s="33"/>
      <c r="M94" s="29"/>
    </row>
    <row r="95" spans="1:13" ht="13.5" customHeight="1">
      <c r="A95" s="122"/>
      <c r="B95" s="113"/>
      <c r="C95" s="117" t="s">
        <v>24</v>
      </c>
      <c r="D95" s="74" t="s">
        <v>25</v>
      </c>
      <c r="E95" s="75">
        <v>10043</v>
      </c>
      <c r="F95" s="75">
        <v>10043</v>
      </c>
      <c r="G95" s="76">
        <v>94778.39</v>
      </c>
      <c r="H95" s="80">
        <f>G95/F95*100</f>
        <v>943.7258787214976</v>
      </c>
      <c r="I95" s="17"/>
      <c r="J95" s="17"/>
      <c r="K95" s="33"/>
      <c r="L95" s="33"/>
      <c r="M95" s="29"/>
    </row>
    <row r="96" spans="1:13" ht="13.5" customHeight="1">
      <c r="A96" s="122"/>
      <c r="B96" s="113"/>
      <c r="C96" s="117">
        <v>2709</v>
      </c>
      <c r="D96" s="74" t="s">
        <v>311</v>
      </c>
      <c r="E96" s="75"/>
      <c r="F96" s="75"/>
      <c r="G96" s="76"/>
      <c r="H96" s="80"/>
      <c r="I96" s="17"/>
      <c r="J96" s="17"/>
      <c r="K96" s="33"/>
      <c r="L96" s="33"/>
      <c r="M96" s="29"/>
    </row>
    <row r="97" spans="1:13" ht="13.5" customHeight="1">
      <c r="A97" s="122"/>
      <c r="B97" s="113"/>
      <c r="C97" s="117"/>
      <c r="D97" s="74" t="s">
        <v>312</v>
      </c>
      <c r="E97" s="75">
        <v>0</v>
      </c>
      <c r="F97" s="75">
        <v>0</v>
      </c>
      <c r="G97" s="76">
        <v>0</v>
      </c>
      <c r="H97" s="80">
        <v>0</v>
      </c>
      <c r="I97" s="17"/>
      <c r="J97" s="17"/>
      <c r="K97" s="33"/>
      <c r="L97" s="33"/>
      <c r="M97" s="29"/>
    </row>
    <row r="98" spans="1:13" ht="13.5" customHeight="1">
      <c r="A98" s="104"/>
      <c r="B98" s="112">
        <v>75045</v>
      </c>
      <c r="C98" s="115"/>
      <c r="D98" s="68" t="s">
        <v>210</v>
      </c>
      <c r="E98" s="128">
        <f>E101+E104</f>
        <v>23500</v>
      </c>
      <c r="F98" s="128">
        <f>F101+F104</f>
        <v>23500</v>
      </c>
      <c r="G98" s="129">
        <f>G101+G104</f>
        <v>23000</v>
      </c>
      <c r="H98" s="71">
        <f>G98/F98*100</f>
        <v>97.87234042553192</v>
      </c>
      <c r="I98" s="31"/>
      <c r="J98" s="31"/>
      <c r="K98" s="32"/>
      <c r="L98" s="32"/>
      <c r="M98" s="29"/>
    </row>
    <row r="99" spans="1:13" ht="13.5" customHeight="1">
      <c r="A99" s="86"/>
      <c r="B99" s="113"/>
      <c r="C99" s="116">
        <v>2110</v>
      </c>
      <c r="D99" s="74" t="s">
        <v>8</v>
      </c>
      <c r="E99" s="130"/>
      <c r="F99" s="130"/>
      <c r="G99" s="131"/>
      <c r="H99" s="71"/>
      <c r="I99" s="17"/>
      <c r="J99" s="17"/>
      <c r="K99" s="33"/>
      <c r="L99" s="33"/>
      <c r="M99" s="29"/>
    </row>
    <row r="100" spans="1:13" ht="13.5" customHeight="1">
      <c r="A100" s="86"/>
      <c r="B100" s="113"/>
      <c r="C100" s="116"/>
      <c r="D100" s="74" t="s">
        <v>291</v>
      </c>
      <c r="E100" s="130"/>
      <c r="F100" s="130"/>
      <c r="G100" s="131"/>
      <c r="H100" s="71"/>
      <c r="I100" s="17"/>
      <c r="J100" s="17"/>
      <c r="K100" s="33"/>
      <c r="L100" s="33"/>
      <c r="M100" s="29"/>
    </row>
    <row r="101" spans="1:13" ht="13.5" customHeight="1">
      <c r="A101" s="86"/>
      <c r="B101" s="113"/>
      <c r="C101" s="116"/>
      <c r="D101" s="74" t="s">
        <v>290</v>
      </c>
      <c r="E101" s="130">
        <v>23000</v>
      </c>
      <c r="F101" s="130">
        <v>23000</v>
      </c>
      <c r="G101" s="131">
        <v>23000</v>
      </c>
      <c r="H101" s="80">
        <f>G101/F101*100</f>
        <v>100</v>
      </c>
      <c r="I101" s="17"/>
      <c r="J101" s="17"/>
      <c r="K101" s="33"/>
      <c r="L101" s="33"/>
      <c r="M101" s="29"/>
    </row>
    <row r="102" spans="1:13" ht="13.5" customHeight="1">
      <c r="A102" s="86"/>
      <c r="B102" s="113"/>
      <c r="C102" s="116">
        <v>2120</v>
      </c>
      <c r="D102" s="74" t="s">
        <v>8</v>
      </c>
      <c r="E102" s="130"/>
      <c r="F102" s="130"/>
      <c r="G102" s="131"/>
      <c r="H102" s="80"/>
      <c r="I102" s="17"/>
      <c r="J102" s="17"/>
      <c r="K102" s="33"/>
      <c r="L102" s="33"/>
      <c r="M102" s="29"/>
    </row>
    <row r="103" spans="1:13" ht="13.5" customHeight="1">
      <c r="A103" s="86"/>
      <c r="B103" s="113"/>
      <c r="C103" s="132"/>
      <c r="D103" s="79" t="s">
        <v>299</v>
      </c>
      <c r="E103" s="133"/>
      <c r="F103" s="133"/>
      <c r="G103" s="56"/>
      <c r="H103" s="134"/>
      <c r="I103" s="17"/>
      <c r="J103" s="17"/>
      <c r="K103" s="33"/>
      <c r="L103" s="33"/>
      <c r="M103" s="29"/>
    </row>
    <row r="104" spans="1:13" ht="13.5" customHeight="1">
      <c r="A104" s="86"/>
      <c r="B104" s="113"/>
      <c r="C104" s="116"/>
      <c r="D104" s="135" t="s">
        <v>300</v>
      </c>
      <c r="E104" s="130">
        <v>500</v>
      </c>
      <c r="F104" s="136">
        <v>500</v>
      </c>
      <c r="G104" s="137">
        <v>0</v>
      </c>
      <c r="H104" s="80">
        <v>0</v>
      </c>
      <c r="I104" s="17"/>
      <c r="J104" s="17"/>
      <c r="K104" s="33"/>
      <c r="L104" s="33"/>
      <c r="M104" s="29"/>
    </row>
    <row r="105" spans="1:13" ht="13.5" customHeight="1">
      <c r="A105" s="147"/>
      <c r="B105" s="84">
        <v>75095</v>
      </c>
      <c r="C105" s="171"/>
      <c r="D105" s="141" t="s">
        <v>145</v>
      </c>
      <c r="E105" s="142">
        <f>E107+E131</f>
        <v>0</v>
      </c>
      <c r="F105" s="143">
        <f>F107+F131</f>
        <v>679128</v>
      </c>
      <c r="G105" s="144">
        <f>G107+G131</f>
        <v>679128.85</v>
      </c>
      <c r="H105" s="189">
        <f>G105/F105*100</f>
        <v>100.00012516049995</v>
      </c>
      <c r="I105" s="17"/>
      <c r="J105" s="17"/>
      <c r="K105" s="33"/>
      <c r="L105" s="33"/>
      <c r="M105" s="29"/>
    </row>
    <row r="106" spans="1:13" ht="13.5" customHeight="1">
      <c r="A106" s="147"/>
      <c r="B106" s="87"/>
      <c r="C106" s="171"/>
      <c r="D106" s="123" t="s">
        <v>178</v>
      </c>
      <c r="E106" s="142">
        <f>E126+E130+E135+E138</f>
        <v>0</v>
      </c>
      <c r="F106" s="143">
        <f>F126+F130+F135+F138</f>
        <v>679128</v>
      </c>
      <c r="G106" s="144">
        <f>G126+G130+G135+G138</f>
        <v>679128.85</v>
      </c>
      <c r="H106" s="189">
        <f>G106/F106*100</f>
        <v>100.00012516049995</v>
      </c>
      <c r="I106" s="17"/>
      <c r="J106" s="17"/>
      <c r="K106" s="33"/>
      <c r="L106" s="33"/>
      <c r="M106" s="29"/>
    </row>
    <row r="107" spans="1:13" ht="13.5" customHeight="1">
      <c r="A107" s="147"/>
      <c r="B107" s="87"/>
      <c r="C107" s="171"/>
      <c r="D107" s="350" t="s">
        <v>392</v>
      </c>
      <c r="E107" s="733">
        <f>E111+E115+E126+E130</f>
        <v>0</v>
      </c>
      <c r="F107" s="734">
        <f>F111+F115+F126+F130</f>
        <v>0</v>
      </c>
      <c r="G107" s="735">
        <f>G111+G115+G126+G130</f>
        <v>0</v>
      </c>
      <c r="H107" s="736">
        <v>0</v>
      </c>
      <c r="I107" s="17"/>
      <c r="J107" s="17"/>
      <c r="K107" s="33"/>
      <c r="L107" s="33"/>
      <c r="M107" s="29"/>
    </row>
    <row r="108" spans="1:13" ht="13.5" customHeight="1">
      <c r="A108" s="147"/>
      <c r="B108" s="86"/>
      <c r="C108" s="78">
        <v>2007</v>
      </c>
      <c r="D108" s="74" t="s">
        <v>206</v>
      </c>
      <c r="E108" s="133"/>
      <c r="F108" s="145"/>
      <c r="G108" s="146"/>
      <c r="H108" s="134"/>
      <c r="I108" s="17"/>
      <c r="J108" s="17"/>
      <c r="K108" s="33"/>
      <c r="L108" s="33"/>
      <c r="M108" s="29"/>
    </row>
    <row r="109" spans="1:13" ht="13.5" customHeight="1">
      <c r="A109" s="147"/>
      <c r="B109" s="86"/>
      <c r="C109" s="78"/>
      <c r="D109" s="74" t="s">
        <v>207</v>
      </c>
      <c r="E109" s="133"/>
      <c r="F109" s="145"/>
      <c r="G109" s="146"/>
      <c r="H109" s="134"/>
      <c r="I109" s="17"/>
      <c r="J109" s="17"/>
      <c r="K109" s="33"/>
      <c r="L109" s="33"/>
      <c r="M109" s="29"/>
    </row>
    <row r="110" spans="1:13" ht="13.5" customHeight="1">
      <c r="A110" s="147"/>
      <c r="B110" s="86"/>
      <c r="C110" s="78"/>
      <c r="D110" s="74" t="s">
        <v>208</v>
      </c>
      <c r="E110" s="133"/>
      <c r="F110" s="145"/>
      <c r="G110" s="146"/>
      <c r="H110" s="134"/>
      <c r="I110" s="17"/>
      <c r="J110" s="17"/>
      <c r="K110" s="33"/>
      <c r="L110" s="33"/>
      <c r="M110" s="29"/>
    </row>
    <row r="111" spans="1:13" ht="13.5" customHeight="1">
      <c r="A111" s="147"/>
      <c r="B111" s="86"/>
      <c r="C111" s="73"/>
      <c r="D111" s="74" t="s">
        <v>209</v>
      </c>
      <c r="E111" s="130">
        <v>0</v>
      </c>
      <c r="F111" s="136">
        <v>0</v>
      </c>
      <c r="G111" s="137">
        <v>0</v>
      </c>
      <c r="H111" s="80">
        <v>0</v>
      </c>
      <c r="I111" s="17"/>
      <c r="J111" s="17"/>
      <c r="K111" s="33"/>
      <c r="L111" s="33"/>
      <c r="M111" s="29"/>
    </row>
    <row r="112" spans="1:13" ht="13.5" customHeight="1">
      <c r="A112" s="201"/>
      <c r="B112" s="679"/>
      <c r="C112" s="78">
        <v>2009</v>
      </c>
      <c r="D112" s="74" t="s">
        <v>206</v>
      </c>
      <c r="E112" s="133"/>
      <c r="F112" s="145"/>
      <c r="G112" s="743"/>
      <c r="H112" s="744"/>
      <c r="I112" s="17"/>
      <c r="J112" s="17"/>
      <c r="K112" s="33"/>
      <c r="L112" s="33"/>
      <c r="M112" s="29"/>
    </row>
    <row r="113" spans="1:13" ht="13.5" customHeight="1">
      <c r="A113" s="201"/>
      <c r="B113" s="679"/>
      <c r="C113" s="78"/>
      <c r="D113" s="74" t="s">
        <v>207</v>
      </c>
      <c r="E113" s="133"/>
      <c r="F113" s="145"/>
      <c r="G113" s="743"/>
      <c r="H113" s="744"/>
      <c r="I113" s="17"/>
      <c r="J113" s="17"/>
      <c r="K113" s="33"/>
      <c r="L113" s="33"/>
      <c r="M113" s="29"/>
    </row>
    <row r="114" spans="1:13" ht="13.5" customHeight="1">
      <c r="A114" s="201"/>
      <c r="B114" s="679"/>
      <c r="C114" s="78"/>
      <c r="D114" s="74" t="s">
        <v>208</v>
      </c>
      <c r="E114" s="133"/>
      <c r="F114" s="145"/>
      <c r="G114" s="743"/>
      <c r="H114" s="744"/>
      <c r="I114" s="17"/>
      <c r="J114" s="17"/>
      <c r="K114" s="33"/>
      <c r="L114" s="33"/>
      <c r="M114" s="29"/>
    </row>
    <row r="115" spans="1:13" ht="13.5" customHeight="1">
      <c r="A115" s="254"/>
      <c r="B115" s="202"/>
      <c r="C115" s="73"/>
      <c r="D115" s="74" t="s">
        <v>209</v>
      </c>
      <c r="E115" s="130">
        <v>0</v>
      </c>
      <c r="F115" s="136">
        <v>0</v>
      </c>
      <c r="G115" s="760">
        <v>0</v>
      </c>
      <c r="H115" s="761">
        <v>0</v>
      </c>
      <c r="I115" s="17"/>
      <c r="J115" s="17"/>
      <c r="K115" s="33"/>
      <c r="L115" s="33"/>
      <c r="M115" s="29"/>
    </row>
    <row r="116" spans="1:13" ht="13.5" customHeight="1">
      <c r="A116" s="106"/>
      <c r="B116" s="106"/>
      <c r="C116" s="108"/>
      <c r="D116" s="108"/>
      <c r="E116" s="138"/>
      <c r="F116" s="138"/>
      <c r="G116" s="139"/>
      <c r="H116" s="111"/>
      <c r="I116" s="17"/>
      <c r="J116" s="17"/>
      <c r="K116" s="33"/>
      <c r="L116" s="33"/>
      <c r="M116" s="29"/>
    </row>
    <row r="117" spans="1:13" ht="13.5" customHeight="1">
      <c r="A117" s="106"/>
      <c r="B117" s="106"/>
      <c r="C117" s="108"/>
      <c r="D117" s="108"/>
      <c r="E117" s="138"/>
      <c r="F117" s="138"/>
      <c r="G117" s="139"/>
      <c r="H117" s="111"/>
      <c r="I117" s="17"/>
      <c r="J117" s="17"/>
      <c r="K117" s="33"/>
      <c r="L117" s="33"/>
      <c r="M117" s="29"/>
    </row>
    <row r="118" spans="1:13" ht="13.5" customHeight="1">
      <c r="A118" s="106"/>
      <c r="B118" s="106"/>
      <c r="C118" s="108"/>
      <c r="D118" s="108"/>
      <c r="E118" s="138" t="s">
        <v>424</v>
      </c>
      <c r="F118" s="138"/>
      <c r="G118" s="139"/>
      <c r="H118" s="111"/>
      <c r="I118" s="17"/>
      <c r="J118" s="17"/>
      <c r="K118" s="33"/>
      <c r="L118" s="33"/>
      <c r="M118" s="29"/>
    </row>
    <row r="119" spans="1:13" ht="13.5" customHeight="1">
      <c r="A119" s="106"/>
      <c r="B119" s="106"/>
      <c r="C119" s="108"/>
      <c r="D119" s="108"/>
      <c r="E119" s="138"/>
      <c r="F119" s="138"/>
      <c r="G119" s="139"/>
      <c r="H119" s="111"/>
      <c r="I119" s="17"/>
      <c r="J119" s="17"/>
      <c r="K119" s="33"/>
      <c r="L119" s="33"/>
      <c r="M119" s="29"/>
    </row>
    <row r="120" spans="1:13" ht="13.5" customHeight="1">
      <c r="A120" s="52" t="s">
        <v>0</v>
      </c>
      <c r="B120" s="53" t="s">
        <v>1</v>
      </c>
      <c r="C120" s="52" t="s">
        <v>2</v>
      </c>
      <c r="D120" s="53" t="s">
        <v>3</v>
      </c>
      <c r="E120" s="54" t="s">
        <v>174</v>
      </c>
      <c r="F120" s="53" t="s">
        <v>175</v>
      </c>
      <c r="G120" s="55" t="s">
        <v>173</v>
      </c>
      <c r="H120" s="56" t="s">
        <v>182</v>
      </c>
      <c r="I120" s="17"/>
      <c r="J120" s="17"/>
      <c r="K120" s="33"/>
      <c r="L120" s="33"/>
      <c r="M120" s="29"/>
    </row>
    <row r="121" spans="1:13" ht="13.5" customHeight="1">
      <c r="A121" s="57"/>
      <c r="B121" s="58"/>
      <c r="C121" s="57"/>
      <c r="D121" s="59"/>
      <c r="E121" s="57" t="s">
        <v>160</v>
      </c>
      <c r="F121" s="58" t="s">
        <v>176</v>
      </c>
      <c r="G121" s="60" t="s">
        <v>440</v>
      </c>
      <c r="H121" s="61" t="s">
        <v>180</v>
      </c>
      <c r="I121" s="17"/>
      <c r="J121" s="17"/>
      <c r="K121" s="33"/>
      <c r="L121" s="33"/>
      <c r="M121" s="29"/>
    </row>
    <row r="122" spans="1:13" ht="13.5" customHeight="1">
      <c r="A122" s="62">
        <v>1</v>
      </c>
      <c r="B122" s="62">
        <v>2</v>
      </c>
      <c r="C122" s="62">
        <v>3</v>
      </c>
      <c r="D122" s="62">
        <v>4</v>
      </c>
      <c r="E122" s="62">
        <v>5</v>
      </c>
      <c r="F122" s="62">
        <v>6</v>
      </c>
      <c r="G122" s="63">
        <v>7</v>
      </c>
      <c r="H122" s="64">
        <v>8</v>
      </c>
      <c r="I122" s="17"/>
      <c r="J122" s="17"/>
      <c r="K122" s="33"/>
      <c r="L122" s="33"/>
      <c r="M122" s="29"/>
    </row>
    <row r="123" spans="1:13" ht="13.5" customHeight="1">
      <c r="A123" s="86"/>
      <c r="B123" s="86"/>
      <c r="C123" s="100">
        <v>6207</v>
      </c>
      <c r="D123" s="101" t="s">
        <v>242</v>
      </c>
      <c r="E123" s="133"/>
      <c r="F123" s="145"/>
      <c r="G123" s="745"/>
      <c r="H123" s="746"/>
      <c r="I123" s="17"/>
      <c r="J123" s="17"/>
      <c r="K123" s="33"/>
      <c r="L123" s="33"/>
      <c r="M123" s="29"/>
    </row>
    <row r="124" spans="1:13" ht="13.5" customHeight="1">
      <c r="A124" s="86"/>
      <c r="B124" s="86"/>
      <c r="C124" s="100"/>
      <c r="D124" s="101" t="s">
        <v>243</v>
      </c>
      <c r="E124" s="133"/>
      <c r="F124" s="145"/>
      <c r="G124" s="745"/>
      <c r="H124" s="746"/>
      <c r="I124" s="17"/>
      <c r="J124" s="17"/>
      <c r="K124" s="33"/>
      <c r="L124" s="33"/>
      <c r="M124" s="29"/>
    </row>
    <row r="125" spans="1:13" ht="13.5" customHeight="1">
      <c r="A125" s="86"/>
      <c r="B125" s="86"/>
      <c r="C125" s="100"/>
      <c r="D125" s="101" t="s">
        <v>244</v>
      </c>
      <c r="E125" s="133"/>
      <c r="F125" s="145"/>
      <c r="G125" s="745"/>
      <c r="H125" s="746"/>
      <c r="I125" s="17"/>
      <c r="J125" s="17"/>
      <c r="K125" s="33"/>
      <c r="L125" s="33"/>
      <c r="M125" s="29"/>
    </row>
    <row r="126" spans="1:13" ht="13.5" customHeight="1">
      <c r="A126" s="86"/>
      <c r="B126" s="86"/>
      <c r="C126" s="102"/>
      <c r="D126" s="101" t="s">
        <v>245</v>
      </c>
      <c r="E126" s="133">
        <v>0</v>
      </c>
      <c r="F126" s="145">
        <v>0</v>
      </c>
      <c r="G126" s="745">
        <v>0</v>
      </c>
      <c r="H126" s="746">
        <v>0</v>
      </c>
      <c r="I126" s="17"/>
      <c r="J126" s="17"/>
      <c r="K126" s="33"/>
      <c r="L126" s="33"/>
      <c r="M126" s="29"/>
    </row>
    <row r="127" spans="1:13" ht="13.5" customHeight="1">
      <c r="A127" s="86"/>
      <c r="B127" s="86"/>
      <c r="C127" s="100">
        <v>6209</v>
      </c>
      <c r="D127" s="101" t="s">
        <v>242</v>
      </c>
      <c r="E127" s="133"/>
      <c r="F127" s="145"/>
      <c r="G127" s="745"/>
      <c r="H127" s="746"/>
      <c r="I127" s="17"/>
      <c r="J127" s="17"/>
      <c r="K127" s="33"/>
      <c r="L127" s="33"/>
      <c r="M127" s="29"/>
    </row>
    <row r="128" spans="1:13" ht="13.5" customHeight="1">
      <c r="A128" s="86"/>
      <c r="B128" s="86"/>
      <c r="C128" s="100"/>
      <c r="D128" s="101" t="s">
        <v>243</v>
      </c>
      <c r="E128" s="133"/>
      <c r="F128" s="145"/>
      <c r="G128" s="745"/>
      <c r="H128" s="746"/>
      <c r="I128" s="17"/>
      <c r="J128" s="17"/>
      <c r="K128" s="33"/>
      <c r="L128" s="33"/>
      <c r="M128" s="29"/>
    </row>
    <row r="129" spans="1:13" ht="13.5" customHeight="1">
      <c r="A129" s="86"/>
      <c r="B129" s="86"/>
      <c r="C129" s="100"/>
      <c r="D129" s="101" t="s">
        <v>244</v>
      </c>
      <c r="E129" s="133"/>
      <c r="F129" s="145"/>
      <c r="G129" s="745"/>
      <c r="H129" s="746"/>
      <c r="I129" s="17"/>
      <c r="J129" s="17"/>
      <c r="K129" s="33"/>
      <c r="L129" s="33"/>
      <c r="M129" s="29"/>
    </row>
    <row r="130" spans="1:13" ht="13.5" customHeight="1">
      <c r="A130" s="86"/>
      <c r="B130" s="86"/>
      <c r="C130" s="102"/>
      <c r="D130" s="101" t="s">
        <v>245</v>
      </c>
      <c r="E130" s="133">
        <v>0</v>
      </c>
      <c r="F130" s="145">
        <v>0</v>
      </c>
      <c r="G130" s="745"/>
      <c r="H130" s="746">
        <v>0</v>
      </c>
      <c r="I130" s="17"/>
      <c r="J130" s="17"/>
      <c r="K130" s="33"/>
      <c r="L130" s="33"/>
      <c r="M130" s="29"/>
    </row>
    <row r="131" spans="1:13" ht="13.5" customHeight="1">
      <c r="A131" s="86"/>
      <c r="B131" s="86"/>
      <c r="C131" s="102"/>
      <c r="D131" s="99" t="s">
        <v>393</v>
      </c>
      <c r="E131" s="733">
        <f>E135+E138</f>
        <v>0</v>
      </c>
      <c r="F131" s="734">
        <f>F135+F138</f>
        <v>679128</v>
      </c>
      <c r="G131" s="735">
        <f>G135+G138</f>
        <v>679128.85</v>
      </c>
      <c r="H131" s="736">
        <f>G131/F131*100</f>
        <v>100.00012516049995</v>
      </c>
      <c r="I131" s="17"/>
      <c r="J131" s="17"/>
      <c r="K131" s="33"/>
      <c r="L131" s="33"/>
      <c r="M131" s="29"/>
    </row>
    <row r="132" spans="1:13" ht="13.5" customHeight="1">
      <c r="A132" s="86"/>
      <c r="B132" s="86"/>
      <c r="C132" s="100">
        <v>6207</v>
      </c>
      <c r="D132" s="101" t="s">
        <v>242</v>
      </c>
      <c r="E132" s="133"/>
      <c r="F132" s="145"/>
      <c r="G132" s="146"/>
      <c r="H132" s="134"/>
      <c r="I132" s="17"/>
      <c r="J132" s="17"/>
      <c r="K132" s="33"/>
      <c r="L132" s="33"/>
      <c r="M132" s="29"/>
    </row>
    <row r="133" spans="1:13" ht="13.5" customHeight="1">
      <c r="A133" s="86"/>
      <c r="B133" s="86"/>
      <c r="C133" s="100"/>
      <c r="D133" s="101" t="s">
        <v>243</v>
      </c>
      <c r="E133" s="133"/>
      <c r="F133" s="145"/>
      <c r="G133" s="146"/>
      <c r="H133" s="134"/>
      <c r="I133" s="17"/>
      <c r="J133" s="17"/>
      <c r="K133" s="33"/>
      <c r="L133" s="33"/>
      <c r="M133" s="29"/>
    </row>
    <row r="134" spans="1:13" ht="13.5" customHeight="1">
      <c r="A134" s="86"/>
      <c r="B134" s="86"/>
      <c r="C134" s="100"/>
      <c r="D134" s="101" t="s">
        <v>244</v>
      </c>
      <c r="E134" s="133"/>
      <c r="F134" s="145"/>
      <c r="G134" s="146"/>
      <c r="H134" s="134"/>
      <c r="I134" s="17"/>
      <c r="J134" s="17"/>
      <c r="K134" s="33"/>
      <c r="L134" s="33"/>
      <c r="M134" s="29"/>
    </row>
    <row r="135" spans="1:13" ht="13.5" customHeight="1">
      <c r="A135" s="86"/>
      <c r="B135" s="86"/>
      <c r="C135" s="102"/>
      <c r="D135" s="101" t="s">
        <v>245</v>
      </c>
      <c r="E135" s="133">
        <v>0</v>
      </c>
      <c r="F135" s="145">
        <v>679128</v>
      </c>
      <c r="G135" s="146">
        <v>679128.85</v>
      </c>
      <c r="H135" s="134">
        <f>G135/F135*100</f>
        <v>100.00012516049995</v>
      </c>
      <c r="I135" s="17"/>
      <c r="J135" s="17"/>
      <c r="K135" s="33"/>
      <c r="L135" s="33"/>
      <c r="M135" s="29"/>
    </row>
    <row r="136" spans="1:13" ht="13.5" customHeight="1">
      <c r="A136" s="86"/>
      <c r="B136" s="86"/>
      <c r="C136" s="102">
        <v>6290</v>
      </c>
      <c r="D136" s="148" t="s">
        <v>377</v>
      </c>
      <c r="E136" s="133"/>
      <c r="F136" s="145"/>
      <c r="G136" s="146"/>
      <c r="H136" s="134"/>
      <c r="I136" s="17"/>
      <c r="J136" s="17"/>
      <c r="K136" s="33"/>
      <c r="L136" s="33"/>
      <c r="M136" s="29"/>
    </row>
    <row r="137" spans="1:13" ht="13.5" customHeight="1">
      <c r="A137" s="86"/>
      <c r="B137" s="86"/>
      <c r="C137" s="102"/>
      <c r="D137" s="148" t="s">
        <v>378</v>
      </c>
      <c r="E137" s="133"/>
      <c r="F137" s="145"/>
      <c r="G137" s="146"/>
      <c r="H137" s="134"/>
      <c r="I137" s="17"/>
      <c r="J137" s="17"/>
      <c r="K137" s="33"/>
      <c r="L137" s="33"/>
      <c r="M137" s="29"/>
    </row>
    <row r="138" spans="1:13" ht="13.5" customHeight="1">
      <c r="A138" s="86"/>
      <c r="B138" s="86"/>
      <c r="C138" s="102"/>
      <c r="D138" s="148" t="s">
        <v>379</v>
      </c>
      <c r="E138" s="133">
        <v>0</v>
      </c>
      <c r="F138" s="145">
        <v>0</v>
      </c>
      <c r="G138" s="146">
        <v>0</v>
      </c>
      <c r="H138" s="134">
        <v>0</v>
      </c>
      <c r="I138" s="17"/>
      <c r="J138" s="17"/>
      <c r="K138" s="33"/>
      <c r="L138" s="33"/>
      <c r="M138" s="29"/>
    </row>
    <row r="139" spans="1:13" ht="13.5" customHeight="1">
      <c r="A139" s="327">
        <v>754</v>
      </c>
      <c r="B139" s="322"/>
      <c r="C139" s="575"/>
      <c r="D139" s="601" t="s">
        <v>119</v>
      </c>
      <c r="E139" s="333"/>
      <c r="F139" s="334"/>
      <c r="G139" s="633"/>
      <c r="H139" s="335"/>
      <c r="I139" s="17"/>
      <c r="J139" s="17"/>
      <c r="K139" s="33"/>
      <c r="L139" s="33"/>
      <c r="M139" s="29"/>
    </row>
    <row r="140" spans="1:13" ht="13.5" customHeight="1">
      <c r="A140" s="623"/>
      <c r="B140" s="619"/>
      <c r="C140" s="615"/>
      <c r="D140" s="603" t="s">
        <v>76</v>
      </c>
      <c r="E140" s="634">
        <f>E142</f>
        <v>3422000</v>
      </c>
      <c r="F140" s="635">
        <f>F142</f>
        <v>3446381</v>
      </c>
      <c r="G140" s="586">
        <f>G142</f>
        <v>2158644</v>
      </c>
      <c r="H140" s="598">
        <f>G140/F140*100</f>
        <v>62.6350946108396</v>
      </c>
      <c r="I140" s="16"/>
      <c r="J140" s="16"/>
      <c r="K140" s="28"/>
      <c r="L140" s="28"/>
      <c r="M140" s="29"/>
    </row>
    <row r="141" spans="1:13" ht="13.5" customHeight="1">
      <c r="A141" s="623"/>
      <c r="B141" s="619"/>
      <c r="C141" s="615"/>
      <c r="D141" s="636" t="s">
        <v>178</v>
      </c>
      <c r="E141" s="637">
        <v>0</v>
      </c>
      <c r="F141" s="638">
        <f>F149</f>
        <v>0</v>
      </c>
      <c r="G141" s="588">
        <v>0</v>
      </c>
      <c r="H141" s="639">
        <v>0</v>
      </c>
      <c r="I141" s="16"/>
      <c r="J141" s="16"/>
      <c r="K141" s="28"/>
      <c r="L141" s="28"/>
      <c r="M141" s="29"/>
    </row>
    <row r="142" spans="1:13" ht="13.5" customHeight="1">
      <c r="A142" s="765"/>
      <c r="B142" s="762">
        <v>75411</v>
      </c>
      <c r="C142" s="150"/>
      <c r="D142" s="151" t="s">
        <v>26</v>
      </c>
      <c r="E142" s="152">
        <f>E145</f>
        <v>3422000</v>
      </c>
      <c r="F142" s="152">
        <f>F145+F149</f>
        <v>3446381</v>
      </c>
      <c r="G142" s="71">
        <f>G145</f>
        <v>2158644</v>
      </c>
      <c r="H142" s="71">
        <f>G142/F142*100</f>
        <v>62.6350946108396</v>
      </c>
      <c r="I142" s="31"/>
      <c r="J142" s="31"/>
      <c r="K142" s="32"/>
      <c r="L142" s="32"/>
      <c r="M142" s="29"/>
    </row>
    <row r="143" spans="1:13" ht="13.5" customHeight="1">
      <c r="A143" s="122"/>
      <c r="B143" s="763"/>
      <c r="C143" s="153">
        <v>2110</v>
      </c>
      <c r="D143" s="74" t="s">
        <v>8</v>
      </c>
      <c r="E143" s="154"/>
      <c r="F143" s="154"/>
      <c r="G143" s="80"/>
      <c r="H143" s="71"/>
      <c r="I143" s="17"/>
      <c r="J143" s="17"/>
      <c r="K143" s="33"/>
      <c r="L143" s="33"/>
      <c r="M143" s="29"/>
    </row>
    <row r="144" spans="1:13" ht="13.5" customHeight="1">
      <c r="A144" s="122"/>
      <c r="B144" s="763"/>
      <c r="C144" s="153"/>
      <c r="D144" s="74" t="s">
        <v>291</v>
      </c>
      <c r="E144" s="154"/>
      <c r="F144" s="154"/>
      <c r="G144" s="80"/>
      <c r="H144" s="71"/>
      <c r="I144" s="17"/>
      <c r="J144" s="17"/>
      <c r="K144" s="33"/>
      <c r="L144" s="33"/>
      <c r="M144" s="29"/>
    </row>
    <row r="145" spans="1:13" ht="13.5" customHeight="1">
      <c r="A145" s="122"/>
      <c r="B145" s="763"/>
      <c r="C145" s="153"/>
      <c r="D145" s="74" t="s">
        <v>290</v>
      </c>
      <c r="E145" s="154">
        <v>3422000</v>
      </c>
      <c r="F145" s="154">
        <v>3446381</v>
      </c>
      <c r="G145" s="80">
        <v>2158644</v>
      </c>
      <c r="H145" s="71">
        <f>G145/F145*100</f>
        <v>62.6350946108396</v>
      </c>
      <c r="I145" s="17"/>
      <c r="J145" s="17"/>
      <c r="K145" s="33"/>
      <c r="L145" s="33"/>
      <c r="M145" s="29"/>
    </row>
    <row r="146" spans="1:13" ht="13.5" customHeight="1">
      <c r="A146" s="122"/>
      <c r="B146" s="763"/>
      <c r="C146" s="684">
        <v>6410</v>
      </c>
      <c r="D146" s="285" t="s">
        <v>395</v>
      </c>
      <c r="E146" s="685"/>
      <c r="F146" s="686"/>
      <c r="G146" s="687"/>
      <c r="H146" s="189"/>
      <c r="I146" s="17"/>
      <c r="J146" s="17"/>
      <c r="K146" s="33"/>
      <c r="L146" s="33"/>
      <c r="M146" s="29"/>
    </row>
    <row r="147" spans="1:13" ht="13.5" customHeight="1">
      <c r="A147" s="122"/>
      <c r="B147" s="763"/>
      <c r="C147" s="684"/>
      <c r="D147" s="285" t="s">
        <v>415</v>
      </c>
      <c r="E147" s="685"/>
      <c r="F147" s="686"/>
      <c r="G147" s="687"/>
      <c r="H147" s="189"/>
      <c r="I147" s="17"/>
      <c r="J147" s="17"/>
      <c r="K147" s="33"/>
      <c r="L147" s="33"/>
      <c r="M147" s="29"/>
    </row>
    <row r="148" spans="1:13" ht="13.5" customHeight="1">
      <c r="A148" s="122"/>
      <c r="B148" s="763"/>
      <c r="C148" s="684"/>
      <c r="D148" s="285" t="s">
        <v>396</v>
      </c>
      <c r="E148" s="685"/>
      <c r="F148" s="686"/>
      <c r="G148" s="687"/>
      <c r="H148" s="189"/>
      <c r="I148" s="17"/>
      <c r="J148" s="17"/>
      <c r="K148" s="33"/>
      <c r="L148" s="33"/>
      <c r="M148" s="29"/>
    </row>
    <row r="149" spans="1:13" ht="13.5" customHeight="1">
      <c r="A149" s="122"/>
      <c r="B149" s="763"/>
      <c r="C149" s="684"/>
      <c r="D149" s="285" t="s">
        <v>397</v>
      </c>
      <c r="E149" s="685">
        <v>0</v>
      </c>
      <c r="F149" s="686">
        <v>0</v>
      </c>
      <c r="G149" s="687">
        <v>0</v>
      </c>
      <c r="H149" s="134">
        <v>0</v>
      </c>
      <c r="I149" s="17"/>
      <c r="J149" s="17"/>
      <c r="K149" s="33"/>
      <c r="L149" s="33"/>
      <c r="M149" s="29"/>
    </row>
    <row r="150" spans="1:13" ht="13.5" customHeight="1">
      <c r="A150" s="321">
        <v>755</v>
      </c>
      <c r="B150" s="321"/>
      <c r="C150" s="557"/>
      <c r="D150" s="557" t="s">
        <v>460</v>
      </c>
      <c r="E150" s="323">
        <v>0</v>
      </c>
      <c r="F150" s="323">
        <f>F151</f>
        <v>61800</v>
      </c>
      <c r="G150" s="326">
        <f>G151</f>
        <v>61800</v>
      </c>
      <c r="H150" s="326">
        <f>G150/F150*100</f>
        <v>100</v>
      </c>
      <c r="I150" s="17"/>
      <c r="J150" s="17"/>
      <c r="K150" s="33"/>
      <c r="L150" s="33"/>
      <c r="M150" s="29"/>
    </row>
    <row r="151" spans="1:13" ht="13.5" customHeight="1">
      <c r="A151" s="122"/>
      <c r="B151" s="766">
        <v>75515</v>
      </c>
      <c r="C151" s="177"/>
      <c r="D151" s="169" t="s">
        <v>461</v>
      </c>
      <c r="E151" s="767">
        <v>0</v>
      </c>
      <c r="F151" s="497">
        <v>61800</v>
      </c>
      <c r="G151" s="768">
        <f>G154</f>
        <v>61800</v>
      </c>
      <c r="H151" s="769">
        <f>G151/F151*100</f>
        <v>100</v>
      </c>
      <c r="I151" s="17"/>
      <c r="J151" s="17"/>
      <c r="K151" s="33"/>
      <c r="L151" s="33"/>
      <c r="M151" s="29"/>
    </row>
    <row r="152" spans="1:13" ht="13.5" customHeight="1">
      <c r="A152" s="122"/>
      <c r="B152" s="763"/>
      <c r="C152" s="153">
        <v>2110</v>
      </c>
      <c r="D152" s="74" t="s">
        <v>8</v>
      </c>
      <c r="E152" s="685"/>
      <c r="F152" s="686"/>
      <c r="G152" s="687"/>
      <c r="H152" s="134"/>
      <c r="I152" s="17"/>
      <c r="J152" s="17"/>
      <c r="K152" s="33"/>
      <c r="L152" s="33"/>
      <c r="M152" s="29"/>
    </row>
    <row r="153" spans="1:13" ht="13.5" customHeight="1">
      <c r="A153" s="122"/>
      <c r="B153" s="763"/>
      <c r="C153" s="153"/>
      <c r="D153" s="74" t="s">
        <v>291</v>
      </c>
      <c r="E153" s="685"/>
      <c r="F153" s="686"/>
      <c r="G153" s="687"/>
      <c r="H153" s="134"/>
      <c r="I153" s="17"/>
      <c r="J153" s="17"/>
      <c r="K153" s="33"/>
      <c r="L153" s="33"/>
      <c r="M153" s="29"/>
    </row>
    <row r="154" spans="1:13" ht="13.5" customHeight="1">
      <c r="A154" s="122"/>
      <c r="B154" s="763"/>
      <c r="C154" s="153"/>
      <c r="D154" s="74" t="s">
        <v>290</v>
      </c>
      <c r="E154" s="685">
        <v>0</v>
      </c>
      <c r="F154" s="686">
        <v>61800</v>
      </c>
      <c r="G154" s="687">
        <v>61800</v>
      </c>
      <c r="H154" s="134">
        <f>G154/F154*100</f>
        <v>100</v>
      </c>
      <c r="I154" s="17"/>
      <c r="J154" s="17"/>
      <c r="K154" s="33"/>
      <c r="L154" s="33"/>
      <c r="M154" s="29"/>
    </row>
    <row r="155" spans="1:13" ht="13.5" customHeight="1">
      <c r="A155" s="322">
        <v>756</v>
      </c>
      <c r="B155" s="322"/>
      <c r="C155" s="565"/>
      <c r="D155" s="601" t="s">
        <v>27</v>
      </c>
      <c r="E155" s="333"/>
      <c r="F155" s="334"/>
      <c r="G155" s="633"/>
      <c r="H155" s="335"/>
      <c r="I155" s="17"/>
      <c r="J155" s="17"/>
      <c r="K155" s="33"/>
      <c r="L155" s="33"/>
      <c r="M155" s="29"/>
    </row>
    <row r="156" spans="1:13" ht="13.5" customHeight="1">
      <c r="A156" s="619"/>
      <c r="B156" s="619"/>
      <c r="C156" s="579"/>
      <c r="D156" s="594" t="s">
        <v>28</v>
      </c>
      <c r="E156" s="596"/>
      <c r="F156" s="640"/>
      <c r="G156" s="597"/>
      <c r="H156" s="641"/>
      <c r="I156" s="17"/>
      <c r="J156" s="17"/>
      <c r="K156" s="33"/>
      <c r="L156" s="33"/>
      <c r="M156" s="29"/>
    </row>
    <row r="157" spans="1:13" ht="13.5" customHeight="1">
      <c r="A157" s="330"/>
      <c r="B157" s="330"/>
      <c r="C157" s="583"/>
      <c r="D157" s="603" t="s">
        <v>29</v>
      </c>
      <c r="E157" s="634">
        <f>E159+E162</f>
        <v>7774974</v>
      </c>
      <c r="F157" s="635">
        <f>F159+F162</f>
        <v>7748351</v>
      </c>
      <c r="G157" s="586">
        <f>G159+G162</f>
        <v>3682234.8600000003</v>
      </c>
      <c r="H157" s="598">
        <f>G157/F157*100</f>
        <v>47.52281950056212</v>
      </c>
      <c r="I157" s="17"/>
      <c r="J157" s="17"/>
      <c r="K157" s="33"/>
      <c r="L157" s="33"/>
      <c r="M157" s="29"/>
    </row>
    <row r="158" spans="1:13" ht="13.5" customHeight="1">
      <c r="A158" s="220"/>
      <c r="B158" s="84">
        <v>75618</v>
      </c>
      <c r="C158" s="115"/>
      <c r="D158" s="68" t="s">
        <v>198</v>
      </c>
      <c r="E158" s="69"/>
      <c r="F158" s="69"/>
      <c r="G158" s="70"/>
      <c r="H158" s="157"/>
      <c r="I158" s="17"/>
      <c r="J158" s="17"/>
      <c r="K158" s="33"/>
      <c r="L158" s="33"/>
      <c r="M158" s="29"/>
    </row>
    <row r="159" spans="1:13" ht="13.5" customHeight="1">
      <c r="A159" s="147"/>
      <c r="B159" s="86"/>
      <c r="C159" s="117"/>
      <c r="D159" s="68" t="s">
        <v>287</v>
      </c>
      <c r="E159" s="69">
        <f>E160+E161</f>
        <v>900000</v>
      </c>
      <c r="F159" s="69">
        <f>F160+F161</f>
        <v>900000</v>
      </c>
      <c r="G159" s="70">
        <f>G160+G161</f>
        <v>497709.62</v>
      </c>
      <c r="H159" s="71">
        <f aca="true" t="shared" si="0" ref="H159:H165">G159/F159*100</f>
        <v>55.30106888888889</v>
      </c>
      <c r="I159" s="17"/>
      <c r="J159" s="17"/>
      <c r="K159" s="33"/>
      <c r="L159" s="33"/>
      <c r="M159" s="29"/>
    </row>
    <row r="160" spans="1:13" ht="13.5" customHeight="1">
      <c r="A160" s="747"/>
      <c r="B160" s="158"/>
      <c r="C160" s="117" t="s">
        <v>20</v>
      </c>
      <c r="D160" s="74" t="s">
        <v>247</v>
      </c>
      <c r="E160" s="75">
        <v>780000</v>
      </c>
      <c r="F160" s="75">
        <v>780000</v>
      </c>
      <c r="G160" s="76">
        <v>432139.62</v>
      </c>
      <c r="H160" s="80">
        <f t="shared" si="0"/>
        <v>55.402515384615384</v>
      </c>
      <c r="I160" s="17"/>
      <c r="J160" s="17"/>
      <c r="K160" s="33"/>
      <c r="L160" s="33"/>
      <c r="M160" s="29"/>
    </row>
    <row r="161" spans="1:13" ht="13.5" customHeight="1">
      <c r="A161" s="747"/>
      <c r="B161" s="186"/>
      <c r="C161" s="682" t="s">
        <v>438</v>
      </c>
      <c r="D161" s="175" t="s">
        <v>439</v>
      </c>
      <c r="E161" s="731">
        <v>120000</v>
      </c>
      <c r="F161" s="731">
        <v>120000</v>
      </c>
      <c r="G161" s="261">
        <v>65570</v>
      </c>
      <c r="H161" s="409">
        <f>G161/F161*100</f>
        <v>54.641666666666666</v>
      </c>
      <c r="I161" s="17"/>
      <c r="J161" s="17"/>
      <c r="K161" s="33"/>
      <c r="L161" s="33"/>
      <c r="M161" s="29"/>
    </row>
    <row r="162" spans="1:13" ht="13.5" customHeight="1">
      <c r="A162" s="158"/>
      <c r="B162" s="118">
        <v>75622</v>
      </c>
      <c r="C162" s="160"/>
      <c r="D162" s="82" t="s">
        <v>30</v>
      </c>
      <c r="E162" s="161">
        <f>E163+E164</f>
        <v>6874974</v>
      </c>
      <c r="F162" s="161">
        <f>F163+F164</f>
        <v>6848351</v>
      </c>
      <c r="G162" s="162">
        <f>G163+G164</f>
        <v>3184525.24</v>
      </c>
      <c r="H162" s="157">
        <f t="shared" si="0"/>
        <v>46.50061365137389</v>
      </c>
      <c r="I162" s="17"/>
      <c r="J162" s="17"/>
      <c r="K162" s="33"/>
      <c r="L162" s="33"/>
      <c r="M162" s="29"/>
    </row>
    <row r="163" spans="1:13" ht="13.5" customHeight="1">
      <c r="A163" s="158"/>
      <c r="B163" s="113"/>
      <c r="C163" s="117" t="s">
        <v>31</v>
      </c>
      <c r="D163" s="74" t="s">
        <v>32</v>
      </c>
      <c r="E163" s="75">
        <v>6744974</v>
      </c>
      <c r="F163" s="75">
        <v>6718351</v>
      </c>
      <c r="G163" s="76">
        <v>3123139</v>
      </c>
      <c r="H163" s="80">
        <f t="shared" si="0"/>
        <v>46.4866899630579</v>
      </c>
      <c r="I163" s="17"/>
      <c r="J163" s="17"/>
      <c r="K163" s="33"/>
      <c r="L163" s="33"/>
      <c r="M163" s="29"/>
    </row>
    <row r="164" spans="1:13" ht="13.5" customHeight="1">
      <c r="A164" s="158"/>
      <c r="B164" s="163"/>
      <c r="C164" s="117" t="s">
        <v>33</v>
      </c>
      <c r="D164" s="74" t="s">
        <v>34</v>
      </c>
      <c r="E164" s="75">
        <v>130000</v>
      </c>
      <c r="F164" s="75">
        <v>130000</v>
      </c>
      <c r="G164" s="76">
        <v>61386.24</v>
      </c>
      <c r="H164" s="80">
        <f t="shared" si="0"/>
        <v>47.22018461538461</v>
      </c>
      <c r="I164" s="17"/>
      <c r="J164" s="17"/>
      <c r="K164" s="33"/>
      <c r="L164" s="33"/>
      <c r="M164" s="29"/>
    </row>
    <row r="165" spans="1:13" ht="13.5" customHeight="1">
      <c r="A165" s="564">
        <v>758</v>
      </c>
      <c r="B165" s="565"/>
      <c r="C165" s="642"/>
      <c r="D165" s="607" t="s">
        <v>35</v>
      </c>
      <c r="E165" s="323">
        <f>E167+E182+E184+E186</f>
        <v>32630363</v>
      </c>
      <c r="F165" s="323">
        <f>F167+F182+F184+F186+F169</f>
        <v>32496153</v>
      </c>
      <c r="G165" s="345">
        <f>G167+G182+G184+G186+G169</f>
        <v>19179788</v>
      </c>
      <c r="H165" s="326">
        <f t="shared" si="0"/>
        <v>59.02171866312914</v>
      </c>
      <c r="I165" s="16"/>
      <c r="J165" s="16"/>
      <c r="K165" s="28"/>
      <c r="L165" s="28"/>
      <c r="M165" s="29"/>
    </row>
    <row r="166" spans="1:13" ht="13.5" customHeight="1">
      <c r="A166" s="592"/>
      <c r="B166" s="583"/>
      <c r="C166" s="642"/>
      <c r="D166" s="631" t="s">
        <v>178</v>
      </c>
      <c r="E166" s="606">
        <v>0</v>
      </c>
      <c r="F166" s="606">
        <f>F172</f>
        <v>420986</v>
      </c>
      <c r="G166" s="574">
        <f>G172</f>
        <v>420986</v>
      </c>
      <c r="H166" s="573">
        <v>0</v>
      </c>
      <c r="I166" s="16"/>
      <c r="J166" s="16"/>
      <c r="K166" s="28"/>
      <c r="L166" s="28"/>
      <c r="M166" s="29"/>
    </row>
    <row r="167" spans="1:13" ht="13.5" customHeight="1">
      <c r="A167" s="164"/>
      <c r="B167" s="141">
        <v>75801</v>
      </c>
      <c r="C167" s="88"/>
      <c r="D167" s="68" t="s">
        <v>295</v>
      </c>
      <c r="E167" s="69">
        <f>E168</f>
        <v>24138887</v>
      </c>
      <c r="F167" s="69">
        <f>F168</f>
        <v>23583882</v>
      </c>
      <c r="G167" s="165">
        <f>G168</f>
        <v>14513160</v>
      </c>
      <c r="H167" s="71">
        <f>G167/F167*100</f>
        <v>61.53846936649361</v>
      </c>
      <c r="I167" s="31"/>
      <c r="J167" s="31"/>
      <c r="K167" s="32"/>
      <c r="L167" s="32"/>
      <c r="M167" s="29"/>
    </row>
    <row r="168" spans="1:13" ht="13.5" customHeight="1">
      <c r="A168" s="166"/>
      <c r="B168" s="167"/>
      <c r="C168" s="93">
        <v>2920</v>
      </c>
      <c r="D168" s="74" t="s">
        <v>117</v>
      </c>
      <c r="E168" s="75">
        <v>24138887</v>
      </c>
      <c r="F168" s="75">
        <v>23583882</v>
      </c>
      <c r="G168" s="168">
        <v>14513160</v>
      </c>
      <c r="H168" s="80">
        <f>G168/F168*100</f>
        <v>61.53846936649361</v>
      </c>
      <c r="I168" s="17"/>
      <c r="J168" s="17"/>
      <c r="K168" s="33"/>
      <c r="L168" s="33"/>
      <c r="M168" s="29"/>
    </row>
    <row r="169" spans="1:13" ht="13.5" customHeight="1">
      <c r="A169" s="166"/>
      <c r="B169" s="169">
        <v>75802</v>
      </c>
      <c r="C169" s="88"/>
      <c r="D169" s="68" t="s">
        <v>333</v>
      </c>
      <c r="E169" s="69">
        <v>0</v>
      </c>
      <c r="F169" s="69">
        <f>F172</f>
        <v>420986</v>
      </c>
      <c r="G169" s="165">
        <f>G172</f>
        <v>420986</v>
      </c>
      <c r="H169" s="71">
        <f>G169/F169*100</f>
        <v>100</v>
      </c>
      <c r="I169" s="17"/>
      <c r="J169" s="17"/>
      <c r="K169" s="33"/>
      <c r="L169" s="33"/>
      <c r="M169" s="29"/>
    </row>
    <row r="170" spans="1:13" ht="13.5" customHeight="1">
      <c r="A170" s="166"/>
      <c r="B170" s="108"/>
      <c r="C170" s="93">
        <v>6180</v>
      </c>
      <c r="D170" s="74" t="s">
        <v>334</v>
      </c>
      <c r="E170" s="75"/>
      <c r="F170" s="75"/>
      <c r="G170" s="168"/>
      <c r="H170" s="80"/>
      <c r="I170" s="17"/>
      <c r="J170" s="17"/>
      <c r="K170" s="33"/>
      <c r="L170" s="33"/>
      <c r="M170" s="29"/>
    </row>
    <row r="171" spans="1:13" ht="13.5" customHeight="1">
      <c r="A171" s="166"/>
      <c r="B171" s="108"/>
      <c r="C171" s="93"/>
      <c r="D171" s="74" t="s">
        <v>335</v>
      </c>
      <c r="E171" s="75"/>
      <c r="F171" s="75"/>
      <c r="G171" s="168"/>
      <c r="H171" s="80"/>
      <c r="I171" s="17"/>
      <c r="J171" s="17"/>
      <c r="K171" s="33"/>
      <c r="L171" s="33"/>
      <c r="M171" s="29"/>
    </row>
    <row r="172" spans="1:13" ht="13.5" customHeight="1">
      <c r="A172" s="172"/>
      <c r="B172" s="167"/>
      <c r="C172" s="93"/>
      <c r="D172" s="74" t="s">
        <v>336</v>
      </c>
      <c r="E172" s="75">
        <v>0</v>
      </c>
      <c r="F172" s="75">
        <v>420986</v>
      </c>
      <c r="G172" s="168">
        <v>420986</v>
      </c>
      <c r="H172" s="80">
        <f>G172/F172*100</f>
        <v>100</v>
      </c>
      <c r="I172" s="17"/>
      <c r="J172" s="17"/>
      <c r="K172" s="33"/>
      <c r="L172" s="33"/>
      <c r="M172" s="29"/>
    </row>
    <row r="173" spans="1:13" ht="13.5" customHeight="1">
      <c r="A173" s="108"/>
      <c r="B173" s="108"/>
      <c r="C173" s="107"/>
      <c r="D173" s="108"/>
      <c r="E173" s="109"/>
      <c r="F173" s="109"/>
      <c r="G173" s="316"/>
      <c r="H173" s="111"/>
      <c r="I173" s="17"/>
      <c r="J173" s="17"/>
      <c r="K173" s="33"/>
      <c r="L173" s="33"/>
      <c r="M173" s="29"/>
    </row>
    <row r="174" spans="1:13" ht="13.5" customHeight="1">
      <c r="A174" s="108"/>
      <c r="B174" s="108"/>
      <c r="C174" s="107"/>
      <c r="D174" s="108"/>
      <c r="E174" s="109"/>
      <c r="F174" s="109"/>
      <c r="G174" s="316"/>
      <c r="H174" s="111"/>
      <c r="I174" s="17"/>
      <c r="J174" s="17"/>
      <c r="K174" s="33"/>
      <c r="L174" s="33"/>
      <c r="M174" s="29"/>
    </row>
    <row r="175" spans="1:13" ht="13.5" customHeight="1">
      <c r="A175" s="108"/>
      <c r="B175" s="108"/>
      <c r="C175" s="107"/>
      <c r="D175" s="108"/>
      <c r="E175" s="109"/>
      <c r="F175" s="109"/>
      <c r="G175" s="316"/>
      <c r="H175" s="111"/>
      <c r="I175" s="17"/>
      <c r="J175" s="17"/>
      <c r="K175" s="33"/>
      <c r="L175" s="33"/>
      <c r="M175" s="29"/>
    </row>
    <row r="176" spans="1:13" ht="13.5" customHeight="1">
      <c r="A176" s="108"/>
      <c r="B176" s="108"/>
      <c r="C176" s="107"/>
      <c r="D176" s="108"/>
      <c r="E176" s="109"/>
      <c r="F176" s="109"/>
      <c r="G176" s="316"/>
      <c r="H176" s="111"/>
      <c r="I176" s="17"/>
      <c r="J176" s="17"/>
      <c r="K176" s="33"/>
      <c r="L176" s="33"/>
      <c r="M176" s="29"/>
    </row>
    <row r="177" spans="1:13" ht="13.5" customHeight="1">
      <c r="A177" s="108"/>
      <c r="B177" s="108"/>
      <c r="C177" s="107"/>
      <c r="D177" s="108"/>
      <c r="E177" s="109" t="s">
        <v>425</v>
      </c>
      <c r="F177" s="109"/>
      <c r="G177" s="316"/>
      <c r="H177" s="111"/>
      <c r="I177" s="17"/>
      <c r="J177" s="17"/>
      <c r="K177" s="33"/>
      <c r="L177" s="33"/>
      <c r="M177" s="29"/>
    </row>
    <row r="178" spans="1:13" ht="13.5" customHeight="1">
      <c r="A178" s="108"/>
      <c r="B178" s="108"/>
      <c r="C178" s="107"/>
      <c r="D178" s="108"/>
      <c r="E178" s="109"/>
      <c r="F178" s="109"/>
      <c r="G178" s="316"/>
      <c r="H178" s="111"/>
      <c r="I178" s="17"/>
      <c r="J178" s="17"/>
      <c r="K178" s="33"/>
      <c r="L178" s="33"/>
      <c r="M178" s="29"/>
    </row>
    <row r="179" spans="1:13" ht="13.5" customHeight="1">
      <c r="A179" s="52" t="s">
        <v>0</v>
      </c>
      <c r="B179" s="53" t="s">
        <v>1</v>
      </c>
      <c r="C179" s="52" t="s">
        <v>2</v>
      </c>
      <c r="D179" s="53" t="s">
        <v>3</v>
      </c>
      <c r="E179" s="54" t="s">
        <v>174</v>
      </c>
      <c r="F179" s="53" t="s">
        <v>175</v>
      </c>
      <c r="G179" s="55" t="s">
        <v>173</v>
      </c>
      <c r="H179" s="56" t="s">
        <v>182</v>
      </c>
      <c r="I179" s="17"/>
      <c r="J179" s="17"/>
      <c r="K179" s="33"/>
      <c r="L179" s="33"/>
      <c r="M179" s="29"/>
    </row>
    <row r="180" spans="1:13" ht="13.5" customHeight="1">
      <c r="A180" s="57"/>
      <c r="B180" s="58"/>
      <c r="C180" s="57"/>
      <c r="D180" s="59"/>
      <c r="E180" s="57" t="s">
        <v>160</v>
      </c>
      <c r="F180" s="58" t="s">
        <v>176</v>
      </c>
      <c r="G180" s="60" t="s">
        <v>440</v>
      </c>
      <c r="H180" s="61" t="s">
        <v>180</v>
      </c>
      <c r="I180" s="17"/>
      <c r="J180" s="17"/>
      <c r="K180" s="33"/>
      <c r="L180" s="33"/>
      <c r="M180" s="29"/>
    </row>
    <row r="181" spans="1:13" ht="13.5" customHeight="1">
      <c r="A181" s="62">
        <v>1</v>
      </c>
      <c r="B181" s="62">
        <v>2</v>
      </c>
      <c r="C181" s="62">
        <v>3</v>
      </c>
      <c r="D181" s="62">
        <v>4</v>
      </c>
      <c r="E181" s="62">
        <v>5</v>
      </c>
      <c r="F181" s="62">
        <v>6</v>
      </c>
      <c r="G181" s="63">
        <v>7</v>
      </c>
      <c r="H181" s="64">
        <v>8</v>
      </c>
      <c r="I181" s="17"/>
      <c r="J181" s="17"/>
      <c r="K181" s="33"/>
      <c r="L181" s="33"/>
      <c r="M181" s="29"/>
    </row>
    <row r="182" spans="1:13" ht="13.5" customHeight="1">
      <c r="A182" s="170"/>
      <c r="B182" s="140">
        <v>75803</v>
      </c>
      <c r="C182" s="88"/>
      <c r="D182" s="68" t="s">
        <v>36</v>
      </c>
      <c r="E182" s="69">
        <f>E183</f>
        <v>6455847</v>
      </c>
      <c r="F182" s="69">
        <f>F183</f>
        <v>6455847</v>
      </c>
      <c r="G182" s="165">
        <f>G183</f>
        <v>3227922</v>
      </c>
      <c r="H182" s="71">
        <f>G182/F182*100</f>
        <v>49.99997676524862</v>
      </c>
      <c r="I182" s="31"/>
      <c r="J182" s="31"/>
      <c r="K182" s="32"/>
      <c r="L182" s="32"/>
      <c r="M182" s="29"/>
    </row>
    <row r="183" spans="1:13" ht="13.5" customHeight="1">
      <c r="A183" s="166"/>
      <c r="B183" s="185"/>
      <c r="C183" s="93">
        <v>2920</v>
      </c>
      <c r="D183" s="74" t="s">
        <v>117</v>
      </c>
      <c r="E183" s="75">
        <v>6455847</v>
      </c>
      <c r="F183" s="75">
        <v>6455847</v>
      </c>
      <c r="G183" s="168">
        <v>3227922</v>
      </c>
      <c r="H183" s="80">
        <f>G183/F183*100</f>
        <v>49.99997676524862</v>
      </c>
      <c r="I183" s="17"/>
      <c r="J183" s="17"/>
      <c r="K183" s="33"/>
      <c r="L183" s="33"/>
      <c r="M183" s="29"/>
    </row>
    <row r="184" spans="1:13" ht="13.5" customHeight="1">
      <c r="A184" s="170"/>
      <c r="B184" s="141">
        <v>75832</v>
      </c>
      <c r="C184" s="88"/>
      <c r="D184" s="68" t="s">
        <v>37</v>
      </c>
      <c r="E184" s="69">
        <f>E185</f>
        <v>2035629</v>
      </c>
      <c r="F184" s="69">
        <f>F185</f>
        <v>2035438</v>
      </c>
      <c r="G184" s="165">
        <f>G185</f>
        <v>1017720</v>
      </c>
      <c r="H184" s="71">
        <f>G184/F184*100</f>
        <v>50.00004912947483</v>
      </c>
      <c r="I184" s="31"/>
      <c r="J184" s="31"/>
      <c r="K184" s="32"/>
      <c r="L184" s="32"/>
      <c r="M184" s="29"/>
    </row>
    <row r="185" spans="1:13" ht="13.5" customHeight="1">
      <c r="A185" s="166"/>
      <c r="B185" s="108"/>
      <c r="C185" s="93">
        <v>2920</v>
      </c>
      <c r="D185" s="74" t="s">
        <v>117</v>
      </c>
      <c r="E185" s="75">
        <v>2035629</v>
      </c>
      <c r="F185" s="75">
        <v>2035438</v>
      </c>
      <c r="G185" s="168">
        <v>1017720</v>
      </c>
      <c r="H185" s="80">
        <f>G185/F185*100</f>
        <v>50.00004912947483</v>
      </c>
      <c r="I185" s="17"/>
      <c r="J185" s="17"/>
      <c r="K185" s="33"/>
      <c r="L185" s="33"/>
      <c r="M185" s="29"/>
    </row>
    <row r="186" spans="1:13" ht="13.5" customHeight="1">
      <c r="A186" s="166"/>
      <c r="B186" s="140">
        <v>75814</v>
      </c>
      <c r="C186" s="174"/>
      <c r="D186" s="68" t="s">
        <v>153</v>
      </c>
      <c r="E186" s="69">
        <v>0</v>
      </c>
      <c r="F186" s="69">
        <v>0</v>
      </c>
      <c r="G186" s="70">
        <v>0</v>
      </c>
      <c r="H186" s="71">
        <v>0</v>
      </c>
      <c r="I186" s="31"/>
      <c r="J186" s="31"/>
      <c r="K186" s="32"/>
      <c r="L186" s="32"/>
      <c r="M186" s="29"/>
    </row>
    <row r="187" spans="1:13" ht="13.5" customHeight="1">
      <c r="A187" s="172"/>
      <c r="B187" s="185"/>
      <c r="C187" s="117" t="s">
        <v>24</v>
      </c>
      <c r="D187" s="74" t="s">
        <v>25</v>
      </c>
      <c r="E187" s="75">
        <v>0</v>
      </c>
      <c r="F187" s="75">
        <v>0</v>
      </c>
      <c r="G187" s="76">
        <v>0</v>
      </c>
      <c r="H187" s="80">
        <v>0</v>
      </c>
      <c r="I187" s="17"/>
      <c r="J187" s="17"/>
      <c r="K187" s="33"/>
      <c r="L187" s="33"/>
      <c r="M187" s="29"/>
    </row>
    <row r="188" spans="1:13" ht="13.5" customHeight="1">
      <c r="A188" s="327">
        <v>801</v>
      </c>
      <c r="B188" s="565"/>
      <c r="C188" s="643"/>
      <c r="D188" s="564" t="s">
        <v>38</v>
      </c>
      <c r="E188" s="323">
        <f>E193+E201</f>
        <v>141248</v>
      </c>
      <c r="F188" s="323">
        <f>F193+F201+F190</f>
        <v>141248</v>
      </c>
      <c r="G188" s="326">
        <f>G193+G201+G190</f>
        <v>91020.73999999999</v>
      </c>
      <c r="H188" s="326">
        <f>G188/F188*100</f>
        <v>64.44037437698232</v>
      </c>
      <c r="I188" s="16"/>
      <c r="J188" s="16"/>
      <c r="K188" s="28"/>
      <c r="L188" s="28"/>
      <c r="M188" s="29"/>
    </row>
    <row r="189" spans="1:13" ht="13.5" customHeight="1">
      <c r="A189" s="623"/>
      <c r="B189" s="583"/>
      <c r="C189" s="643"/>
      <c r="D189" s="636" t="s">
        <v>178</v>
      </c>
      <c r="E189" s="606">
        <v>0</v>
      </c>
      <c r="F189" s="606">
        <v>0</v>
      </c>
      <c r="G189" s="573">
        <v>0</v>
      </c>
      <c r="H189" s="573">
        <v>0</v>
      </c>
      <c r="I189" s="16"/>
      <c r="J189" s="16"/>
      <c r="K189" s="28"/>
      <c r="L189" s="28"/>
      <c r="M189" s="29"/>
    </row>
    <row r="190" spans="1:13" ht="13.5" customHeight="1">
      <c r="A190" s="149"/>
      <c r="B190" s="177">
        <v>80102</v>
      </c>
      <c r="C190" s="178"/>
      <c r="D190" s="151" t="s">
        <v>416</v>
      </c>
      <c r="E190" s="152">
        <v>0</v>
      </c>
      <c r="F190" s="152">
        <f>F192</f>
        <v>0</v>
      </c>
      <c r="G190" s="71">
        <f>G192</f>
        <v>0</v>
      </c>
      <c r="H190" s="71">
        <v>0</v>
      </c>
      <c r="I190" s="16"/>
      <c r="J190" s="16"/>
      <c r="K190" s="28"/>
      <c r="L190" s="28"/>
      <c r="M190" s="29"/>
    </row>
    <row r="191" spans="1:13" ht="13.5" customHeight="1">
      <c r="A191" s="179"/>
      <c r="B191" s="177"/>
      <c r="C191" s="180">
        <v>2130</v>
      </c>
      <c r="D191" s="181" t="s">
        <v>48</v>
      </c>
      <c r="E191" s="154"/>
      <c r="F191" s="154"/>
      <c r="G191" s="80"/>
      <c r="H191" s="80"/>
      <c r="I191" s="16"/>
      <c r="J191" s="16"/>
      <c r="K191" s="28"/>
      <c r="L191" s="28"/>
      <c r="M191" s="29"/>
    </row>
    <row r="192" spans="1:13" ht="13.5" customHeight="1">
      <c r="A192" s="179"/>
      <c r="B192" s="177"/>
      <c r="C192" s="180"/>
      <c r="D192" s="181" t="s">
        <v>337</v>
      </c>
      <c r="E192" s="154">
        <v>0</v>
      </c>
      <c r="F192" s="154">
        <v>0</v>
      </c>
      <c r="G192" s="80">
        <v>0</v>
      </c>
      <c r="H192" s="80">
        <v>0</v>
      </c>
      <c r="I192" s="16"/>
      <c r="J192" s="16"/>
      <c r="K192" s="28"/>
      <c r="L192" s="28"/>
      <c r="M192" s="29"/>
    </row>
    <row r="193" spans="1:13" ht="13.5" customHeight="1">
      <c r="A193" s="86"/>
      <c r="B193" s="140">
        <v>80120</v>
      </c>
      <c r="C193" s="174"/>
      <c r="D193" s="68" t="s">
        <v>39</v>
      </c>
      <c r="E193" s="69">
        <f>E194+E198</f>
        <v>35248</v>
      </c>
      <c r="F193" s="69">
        <f>F194+F198</f>
        <v>35248</v>
      </c>
      <c r="G193" s="70">
        <f>G194+G198</f>
        <v>27406.03</v>
      </c>
      <c r="H193" s="71">
        <f aca="true" t="shared" si="1" ref="H193:H201">G193/F193*100</f>
        <v>77.75201429868362</v>
      </c>
      <c r="I193" s="31"/>
      <c r="J193" s="31"/>
      <c r="K193" s="32"/>
      <c r="L193" s="32"/>
      <c r="M193" s="29"/>
    </row>
    <row r="194" spans="1:13" ht="13.5" customHeight="1">
      <c r="A194" s="86"/>
      <c r="B194" s="182"/>
      <c r="C194" s="183"/>
      <c r="D194" s="89" t="s">
        <v>199</v>
      </c>
      <c r="E194" s="90">
        <f>SUM(E195:E197)</f>
        <v>4000</v>
      </c>
      <c r="F194" s="90">
        <f>SUM(F195:F197)</f>
        <v>4000</v>
      </c>
      <c r="G194" s="91">
        <f>G195+G197+G196</f>
        <v>5918.83</v>
      </c>
      <c r="H194" s="92">
        <f t="shared" si="1"/>
        <v>147.97075</v>
      </c>
      <c r="I194" s="35"/>
      <c r="J194" s="35"/>
      <c r="K194" s="36"/>
      <c r="L194" s="36"/>
      <c r="M194" s="29"/>
    </row>
    <row r="195" spans="1:13" ht="13.5" customHeight="1">
      <c r="A195" s="86"/>
      <c r="B195" s="182"/>
      <c r="C195" s="117" t="s">
        <v>40</v>
      </c>
      <c r="D195" s="74" t="s">
        <v>41</v>
      </c>
      <c r="E195" s="75">
        <v>4000</v>
      </c>
      <c r="F195" s="75">
        <v>4000</v>
      </c>
      <c r="G195" s="76">
        <v>4174</v>
      </c>
      <c r="H195" s="80">
        <f t="shared" si="1"/>
        <v>104.35000000000001</v>
      </c>
      <c r="I195" s="17"/>
      <c r="J195" s="17"/>
      <c r="K195" s="33"/>
      <c r="L195" s="33"/>
      <c r="M195" s="29"/>
    </row>
    <row r="196" spans="1:13" ht="13.5" customHeight="1">
      <c r="A196" s="86"/>
      <c r="B196" s="182"/>
      <c r="C196" s="117" t="s">
        <v>22</v>
      </c>
      <c r="D196" s="74" t="s">
        <v>23</v>
      </c>
      <c r="E196" s="75">
        <v>0</v>
      </c>
      <c r="F196" s="75">
        <v>0</v>
      </c>
      <c r="G196" s="76">
        <v>40.4</v>
      </c>
      <c r="H196" s="80">
        <v>0</v>
      </c>
      <c r="I196" s="17"/>
      <c r="J196" s="17"/>
      <c r="K196" s="33"/>
      <c r="L196" s="33"/>
      <c r="M196" s="29"/>
    </row>
    <row r="197" spans="1:13" ht="13.5" customHeight="1">
      <c r="A197" s="86"/>
      <c r="B197" s="182"/>
      <c r="C197" s="117" t="s">
        <v>24</v>
      </c>
      <c r="D197" s="79" t="s">
        <v>25</v>
      </c>
      <c r="E197" s="75">
        <v>0</v>
      </c>
      <c r="F197" s="75">
        <v>0</v>
      </c>
      <c r="G197" s="76">
        <v>1704.43</v>
      </c>
      <c r="H197" s="80">
        <v>0</v>
      </c>
      <c r="I197" s="17"/>
      <c r="J197" s="17"/>
      <c r="K197" s="33"/>
      <c r="L197" s="33"/>
      <c r="M197" s="29"/>
    </row>
    <row r="198" spans="1:13" ht="13.5" customHeight="1">
      <c r="A198" s="86"/>
      <c r="B198" s="182"/>
      <c r="C198" s="184"/>
      <c r="D198" s="89" t="s">
        <v>42</v>
      </c>
      <c r="E198" s="90">
        <f>SUM(E199:E200)</f>
        <v>31248</v>
      </c>
      <c r="F198" s="90">
        <f>F199+F200</f>
        <v>31248</v>
      </c>
      <c r="G198" s="91">
        <f>G199+G200</f>
        <v>21487.2</v>
      </c>
      <c r="H198" s="92">
        <f t="shared" si="1"/>
        <v>68.76344086021506</v>
      </c>
      <c r="I198" s="37"/>
      <c r="J198" s="37"/>
      <c r="K198" s="38"/>
      <c r="L198" s="38"/>
      <c r="M198" s="29"/>
    </row>
    <row r="199" spans="1:13" ht="13.5" customHeight="1">
      <c r="A199" s="86"/>
      <c r="B199" s="182"/>
      <c r="C199" s="117" t="s">
        <v>21</v>
      </c>
      <c r="D199" s="74" t="s">
        <v>43</v>
      </c>
      <c r="E199" s="75">
        <v>546</v>
      </c>
      <c r="F199" s="75">
        <v>546</v>
      </c>
      <c r="G199" s="76">
        <v>246</v>
      </c>
      <c r="H199" s="80">
        <f t="shared" si="1"/>
        <v>45.05494505494506</v>
      </c>
      <c r="I199" s="17"/>
      <c r="J199" s="17"/>
      <c r="K199" s="33"/>
      <c r="L199" s="33"/>
      <c r="M199" s="29"/>
    </row>
    <row r="200" spans="1:13" ht="13.5" customHeight="1">
      <c r="A200" s="86"/>
      <c r="B200" s="185"/>
      <c r="C200" s="117" t="s">
        <v>40</v>
      </c>
      <c r="D200" s="74" t="s">
        <v>41</v>
      </c>
      <c r="E200" s="75">
        <v>30702</v>
      </c>
      <c r="F200" s="75">
        <v>30702</v>
      </c>
      <c r="G200" s="76">
        <v>21241.2</v>
      </c>
      <c r="H200" s="80">
        <f t="shared" si="1"/>
        <v>69.18506937658785</v>
      </c>
      <c r="I200" s="17"/>
      <c r="J200" s="17"/>
      <c r="K200" s="33"/>
      <c r="L200" s="33"/>
      <c r="M200" s="29"/>
    </row>
    <row r="201" spans="1:13" ht="13.5" customHeight="1">
      <c r="A201" s="158"/>
      <c r="B201" s="140">
        <v>80130</v>
      </c>
      <c r="C201" s="115"/>
      <c r="D201" s="68" t="s">
        <v>44</v>
      </c>
      <c r="E201" s="69">
        <f>E202</f>
        <v>106000</v>
      </c>
      <c r="F201" s="69">
        <f>F202</f>
        <v>106000</v>
      </c>
      <c r="G201" s="70">
        <f>G202</f>
        <v>63614.71</v>
      </c>
      <c r="H201" s="71">
        <f t="shared" si="1"/>
        <v>60.01387735849056</v>
      </c>
      <c r="I201" s="31"/>
      <c r="J201" s="31"/>
      <c r="K201" s="32"/>
      <c r="L201" s="32"/>
      <c r="M201" s="29"/>
    </row>
    <row r="202" spans="1:13" ht="13.5" customHeight="1">
      <c r="A202" s="158"/>
      <c r="B202" s="182"/>
      <c r="C202" s="184"/>
      <c r="D202" s="89" t="s">
        <v>85</v>
      </c>
      <c r="E202" s="90">
        <f>SUM(E203:E205)</f>
        <v>106000</v>
      </c>
      <c r="F202" s="90">
        <f>SUM(F203:F205)</f>
        <v>106000</v>
      </c>
      <c r="G202" s="91">
        <f>SUM(G203:G205)</f>
        <v>63614.71</v>
      </c>
      <c r="H202" s="92">
        <f>G202/F202*100</f>
        <v>60.01387735849056</v>
      </c>
      <c r="I202" s="37"/>
      <c r="J202" s="37"/>
      <c r="K202" s="38"/>
      <c r="L202" s="38"/>
      <c r="M202" s="29"/>
    </row>
    <row r="203" spans="1:13" ht="13.5" customHeight="1">
      <c r="A203" s="158"/>
      <c r="B203" s="182"/>
      <c r="C203" s="116" t="s">
        <v>184</v>
      </c>
      <c r="D203" s="74" t="s">
        <v>43</v>
      </c>
      <c r="E203" s="75">
        <v>500</v>
      </c>
      <c r="F203" s="75">
        <v>500</v>
      </c>
      <c r="G203" s="76">
        <v>470</v>
      </c>
      <c r="H203" s="80">
        <f>G203/F203*100</f>
        <v>94</v>
      </c>
      <c r="I203" s="17"/>
      <c r="J203" s="17"/>
      <c r="K203" s="33"/>
      <c r="L203" s="33"/>
      <c r="M203" s="29"/>
    </row>
    <row r="204" spans="1:13" ht="13.5" customHeight="1">
      <c r="A204" s="158"/>
      <c r="B204" s="182"/>
      <c r="C204" s="117" t="s">
        <v>40</v>
      </c>
      <c r="D204" s="74" t="s">
        <v>41</v>
      </c>
      <c r="E204" s="75">
        <v>104500</v>
      </c>
      <c r="F204" s="75">
        <v>104500</v>
      </c>
      <c r="G204" s="76">
        <v>63144.71</v>
      </c>
      <c r="H204" s="80">
        <f>G204/F204*100</f>
        <v>60.42555980861244</v>
      </c>
      <c r="I204" s="17"/>
      <c r="J204" s="17"/>
      <c r="K204" s="33"/>
      <c r="L204" s="33"/>
      <c r="M204" s="29"/>
    </row>
    <row r="205" spans="1:13" ht="13.5" customHeight="1">
      <c r="A205" s="186"/>
      <c r="B205" s="182"/>
      <c r="C205" s="117" t="s">
        <v>24</v>
      </c>
      <c r="D205" s="74" t="s">
        <v>25</v>
      </c>
      <c r="E205" s="75">
        <v>1000</v>
      </c>
      <c r="F205" s="75">
        <v>1000</v>
      </c>
      <c r="G205" s="76">
        <v>0</v>
      </c>
      <c r="H205" s="80">
        <f>G205/F205*100</f>
        <v>0</v>
      </c>
      <c r="I205" s="17"/>
      <c r="J205" s="17"/>
      <c r="K205" s="33"/>
      <c r="L205" s="33"/>
      <c r="M205" s="29"/>
    </row>
    <row r="206" spans="1:13" ht="13.5" customHeight="1">
      <c r="A206" s="623">
        <v>851</v>
      </c>
      <c r="B206" s="322"/>
      <c r="C206" s="620"/>
      <c r="D206" s="621" t="s">
        <v>45</v>
      </c>
      <c r="E206" s="323">
        <f>E208+E215+E218+E222+E226</f>
        <v>3356189</v>
      </c>
      <c r="F206" s="323">
        <f>F208+F215+F218+F222+F226</f>
        <v>3721511</v>
      </c>
      <c r="G206" s="326">
        <f>G208+G215+G218+G222+G226</f>
        <v>1889460.0499999998</v>
      </c>
      <c r="H206" s="326">
        <f>G206/F206*100</f>
        <v>50.771314393535306</v>
      </c>
      <c r="I206" s="16"/>
      <c r="J206" s="16"/>
      <c r="K206" s="28"/>
      <c r="L206" s="28"/>
      <c r="M206" s="29"/>
    </row>
    <row r="207" spans="1:13" ht="13.5" customHeight="1">
      <c r="A207" s="623"/>
      <c r="B207" s="619"/>
      <c r="C207" s="646"/>
      <c r="D207" s="676" t="s">
        <v>178</v>
      </c>
      <c r="E207" s="333">
        <v>0</v>
      </c>
      <c r="F207" s="333">
        <v>0</v>
      </c>
      <c r="G207" s="335">
        <v>0</v>
      </c>
      <c r="H207" s="335">
        <v>0</v>
      </c>
      <c r="I207" s="16"/>
      <c r="J207" s="16"/>
      <c r="K207" s="28"/>
      <c r="L207" s="28"/>
      <c r="M207" s="29"/>
    </row>
    <row r="208" spans="1:13" ht="13.5" customHeight="1">
      <c r="A208" s="149"/>
      <c r="B208" s="188">
        <v>85111</v>
      </c>
      <c r="C208" s="192"/>
      <c r="D208" s="192" t="s">
        <v>248</v>
      </c>
      <c r="E208" s="152">
        <f>E212</f>
        <v>351780</v>
      </c>
      <c r="F208" s="152">
        <f>F212+F214</f>
        <v>351780</v>
      </c>
      <c r="G208" s="71">
        <f>SUM(G212:G214)</f>
        <v>158919.67</v>
      </c>
      <c r="H208" s="71">
        <f>G208/F208*100</f>
        <v>45.17586844050259</v>
      </c>
      <c r="I208" s="16"/>
      <c r="J208" s="16"/>
      <c r="K208" s="28"/>
      <c r="L208" s="28"/>
      <c r="M208" s="29"/>
    </row>
    <row r="209" spans="1:13" ht="13.5" customHeight="1">
      <c r="A209" s="179"/>
      <c r="B209" s="177"/>
      <c r="C209" s="680" t="s">
        <v>11</v>
      </c>
      <c r="D209" s="193" t="s">
        <v>167</v>
      </c>
      <c r="E209" s="154"/>
      <c r="F209" s="154"/>
      <c r="G209" s="80"/>
      <c r="H209" s="80"/>
      <c r="I209" s="16"/>
      <c r="J209" s="16"/>
      <c r="K209" s="28"/>
      <c r="L209" s="28"/>
      <c r="M209" s="29"/>
    </row>
    <row r="210" spans="1:13" ht="13.5" customHeight="1">
      <c r="A210" s="179"/>
      <c r="B210" s="177"/>
      <c r="C210" s="193"/>
      <c r="D210" s="193" t="s">
        <v>249</v>
      </c>
      <c r="E210" s="154"/>
      <c r="F210" s="154"/>
      <c r="G210" s="80"/>
      <c r="H210" s="80"/>
      <c r="I210" s="16"/>
      <c r="J210" s="16"/>
      <c r="K210" s="28"/>
      <c r="L210" s="28"/>
      <c r="M210" s="29"/>
    </row>
    <row r="211" spans="1:13" ht="13.5" customHeight="1">
      <c r="A211" s="179"/>
      <c r="B211" s="177"/>
      <c r="C211" s="193"/>
      <c r="D211" s="193" t="s">
        <v>250</v>
      </c>
      <c r="E211" s="154"/>
      <c r="F211" s="154"/>
      <c r="G211" s="80"/>
      <c r="H211" s="80"/>
      <c r="I211" s="16"/>
      <c r="J211" s="16"/>
      <c r="K211" s="28"/>
      <c r="L211" s="28"/>
      <c r="M211" s="29"/>
    </row>
    <row r="212" spans="1:13" ht="13.5" customHeight="1">
      <c r="A212" s="179"/>
      <c r="B212" s="177"/>
      <c r="C212" s="193"/>
      <c r="D212" s="193" t="s">
        <v>251</v>
      </c>
      <c r="E212" s="154">
        <v>351780</v>
      </c>
      <c r="F212" s="154">
        <v>351780</v>
      </c>
      <c r="G212" s="80">
        <v>158748.72</v>
      </c>
      <c r="H212" s="80">
        <f>G212/F212*100</f>
        <v>45.127272727272725</v>
      </c>
      <c r="I212" s="16"/>
      <c r="J212" s="16"/>
      <c r="K212" s="28"/>
      <c r="L212" s="28"/>
      <c r="M212" s="29"/>
    </row>
    <row r="213" spans="1:13" ht="13.5" customHeight="1">
      <c r="A213" s="179"/>
      <c r="B213" s="177"/>
      <c r="C213" s="193" t="s">
        <v>22</v>
      </c>
      <c r="D213" s="73" t="s">
        <v>23</v>
      </c>
      <c r="E213" s="154">
        <v>0</v>
      </c>
      <c r="F213" s="154">
        <v>0</v>
      </c>
      <c r="G213" s="80">
        <v>170.95</v>
      </c>
      <c r="H213" s="80">
        <v>0</v>
      </c>
      <c r="I213" s="16"/>
      <c r="J213" s="16"/>
      <c r="K213" s="28"/>
      <c r="L213" s="28"/>
      <c r="M213" s="29"/>
    </row>
    <row r="214" spans="1:13" ht="13.5" customHeight="1">
      <c r="A214" s="179"/>
      <c r="B214" s="194"/>
      <c r="C214" s="193" t="s">
        <v>24</v>
      </c>
      <c r="D214" s="73" t="s">
        <v>25</v>
      </c>
      <c r="E214" s="154">
        <v>0</v>
      </c>
      <c r="F214" s="154">
        <v>0</v>
      </c>
      <c r="G214" s="80">
        <v>0</v>
      </c>
      <c r="H214" s="80">
        <v>0</v>
      </c>
      <c r="I214" s="16"/>
      <c r="J214" s="16"/>
      <c r="K214" s="28"/>
      <c r="L214" s="28"/>
      <c r="M214" s="29"/>
    </row>
    <row r="215" spans="1:13" ht="13.5" customHeight="1">
      <c r="A215" s="179"/>
      <c r="B215" s="188">
        <v>85153</v>
      </c>
      <c r="C215" s="192"/>
      <c r="D215" s="192" t="s">
        <v>144</v>
      </c>
      <c r="E215" s="152">
        <v>0</v>
      </c>
      <c r="F215" s="152">
        <f>F217</f>
        <v>3000</v>
      </c>
      <c r="G215" s="71">
        <f>G217</f>
        <v>3000</v>
      </c>
      <c r="H215" s="71">
        <f>G215/F215*100</f>
        <v>100</v>
      </c>
      <c r="I215" s="16"/>
      <c r="J215" s="16"/>
      <c r="K215" s="28"/>
      <c r="L215" s="28"/>
      <c r="M215" s="29"/>
    </row>
    <row r="216" spans="1:13" ht="13.5" customHeight="1">
      <c r="A216" s="179"/>
      <c r="B216" s="177"/>
      <c r="C216" s="193">
        <v>2310</v>
      </c>
      <c r="D216" s="73" t="s">
        <v>104</v>
      </c>
      <c r="E216" s="154"/>
      <c r="F216" s="154"/>
      <c r="G216" s="80"/>
      <c r="H216" s="80"/>
      <c r="I216" s="16"/>
      <c r="J216" s="16"/>
      <c r="K216" s="28"/>
      <c r="L216" s="28"/>
      <c r="M216" s="29"/>
    </row>
    <row r="217" spans="1:13" ht="13.5" customHeight="1">
      <c r="A217" s="179"/>
      <c r="B217" s="194"/>
      <c r="C217" s="193"/>
      <c r="D217" s="73" t="s">
        <v>111</v>
      </c>
      <c r="E217" s="154">
        <v>0</v>
      </c>
      <c r="F217" s="154">
        <v>3000</v>
      </c>
      <c r="G217" s="80">
        <v>3000</v>
      </c>
      <c r="H217" s="80">
        <f>G217/F217*100</f>
        <v>100</v>
      </c>
      <c r="I217" s="16"/>
      <c r="J217" s="16"/>
      <c r="K217" s="28"/>
      <c r="L217" s="28"/>
      <c r="M217" s="29"/>
    </row>
    <row r="218" spans="1:13" ht="13.5" customHeight="1">
      <c r="A218" s="179"/>
      <c r="B218" s="188">
        <v>85154</v>
      </c>
      <c r="C218" s="192"/>
      <c r="D218" s="192" t="s">
        <v>133</v>
      </c>
      <c r="E218" s="152">
        <v>0</v>
      </c>
      <c r="F218" s="152">
        <f>F220</f>
        <v>2600</v>
      </c>
      <c r="G218" s="71">
        <f>G220</f>
        <v>2600</v>
      </c>
      <c r="H218" s="71">
        <f>G218/F218*100</f>
        <v>100</v>
      </c>
      <c r="I218" s="16"/>
      <c r="J218" s="16"/>
      <c r="K218" s="28"/>
      <c r="L218" s="28"/>
      <c r="M218" s="29"/>
    </row>
    <row r="219" spans="1:13" ht="13.5" customHeight="1">
      <c r="A219" s="179"/>
      <c r="B219" s="177"/>
      <c r="C219" s="193">
        <v>2310</v>
      </c>
      <c r="D219" s="73" t="s">
        <v>104</v>
      </c>
      <c r="E219" s="154"/>
      <c r="F219" s="154"/>
      <c r="G219" s="80"/>
      <c r="H219" s="80"/>
      <c r="I219" s="16"/>
      <c r="J219" s="16"/>
      <c r="K219" s="28"/>
      <c r="L219" s="28"/>
      <c r="M219" s="29"/>
    </row>
    <row r="220" spans="1:13" ht="13.5" customHeight="1">
      <c r="A220" s="179"/>
      <c r="B220" s="194"/>
      <c r="C220" s="193"/>
      <c r="D220" s="73" t="s">
        <v>111</v>
      </c>
      <c r="E220" s="154">
        <v>0</v>
      </c>
      <c r="F220" s="154">
        <v>2600</v>
      </c>
      <c r="G220" s="80">
        <v>2600</v>
      </c>
      <c r="H220" s="80">
        <f>G220/F220*100</f>
        <v>100</v>
      </c>
      <c r="I220" s="16"/>
      <c r="J220" s="16"/>
      <c r="K220" s="28"/>
      <c r="L220" s="28"/>
      <c r="M220" s="29"/>
    </row>
    <row r="221" spans="1:13" ht="13.5" customHeight="1">
      <c r="A221" s="104"/>
      <c r="B221" s="140">
        <v>85156</v>
      </c>
      <c r="C221" s="67"/>
      <c r="D221" s="67" t="s">
        <v>185</v>
      </c>
      <c r="E221" s="69"/>
      <c r="F221" s="69"/>
      <c r="G221" s="70"/>
      <c r="H221" s="71"/>
      <c r="I221" s="16"/>
      <c r="J221" s="16"/>
      <c r="K221" s="28"/>
      <c r="L221" s="28"/>
      <c r="M221" s="29"/>
    </row>
    <row r="222" spans="1:13" ht="13.5" customHeight="1">
      <c r="A222" s="104"/>
      <c r="B222" s="195"/>
      <c r="C222" s="67"/>
      <c r="D222" s="67" t="s">
        <v>186</v>
      </c>
      <c r="E222" s="69">
        <f>E225</f>
        <v>2165000</v>
      </c>
      <c r="F222" s="69">
        <f>F225</f>
        <v>2165000</v>
      </c>
      <c r="G222" s="70">
        <f>G225</f>
        <v>1016283</v>
      </c>
      <c r="H222" s="71">
        <f>G222/F222*100</f>
        <v>46.94147806004619</v>
      </c>
      <c r="I222" s="16"/>
      <c r="J222" s="16"/>
      <c r="K222" s="28"/>
      <c r="L222" s="28"/>
      <c r="M222" s="29"/>
    </row>
    <row r="223" spans="1:13" ht="13.5" customHeight="1">
      <c r="A223" s="86"/>
      <c r="B223" s="182"/>
      <c r="C223" s="73">
        <v>2110</v>
      </c>
      <c r="D223" s="73" t="s">
        <v>8</v>
      </c>
      <c r="E223" s="75"/>
      <c r="F223" s="75"/>
      <c r="G223" s="76"/>
      <c r="H223" s="77"/>
      <c r="I223" s="16"/>
      <c r="J223" s="16"/>
      <c r="K223" s="28"/>
      <c r="L223" s="28"/>
      <c r="M223" s="29"/>
    </row>
    <row r="224" spans="1:13" ht="13.5" customHeight="1">
      <c r="A224" s="86"/>
      <c r="B224" s="182"/>
      <c r="C224" s="73"/>
      <c r="D224" s="73" t="s">
        <v>291</v>
      </c>
      <c r="E224" s="75"/>
      <c r="F224" s="75"/>
      <c r="G224" s="76"/>
      <c r="H224" s="77"/>
      <c r="I224" s="16"/>
      <c r="J224" s="16"/>
      <c r="K224" s="28"/>
      <c r="L224" s="28"/>
      <c r="M224" s="29"/>
    </row>
    <row r="225" spans="1:13" ht="13.5" customHeight="1">
      <c r="A225" s="86"/>
      <c r="B225" s="182"/>
      <c r="C225" s="73"/>
      <c r="D225" s="73" t="s">
        <v>290</v>
      </c>
      <c r="E225" s="75">
        <v>2165000</v>
      </c>
      <c r="F225" s="75">
        <v>2165000</v>
      </c>
      <c r="G225" s="76">
        <v>1016283</v>
      </c>
      <c r="H225" s="80">
        <f>G225/F225*100</f>
        <v>46.94147806004619</v>
      </c>
      <c r="I225" s="16"/>
      <c r="J225" s="16"/>
      <c r="K225" s="28"/>
      <c r="L225" s="28"/>
      <c r="M225" s="29"/>
    </row>
    <row r="226" spans="1:13" ht="13.5" customHeight="1">
      <c r="A226" s="86"/>
      <c r="B226" s="140">
        <v>85195</v>
      </c>
      <c r="C226" s="115"/>
      <c r="D226" s="67" t="s">
        <v>145</v>
      </c>
      <c r="E226" s="69">
        <f>E227</f>
        <v>839409</v>
      </c>
      <c r="F226" s="69">
        <f>F231+F235</f>
        <v>1199131</v>
      </c>
      <c r="G226" s="70">
        <f>G227</f>
        <v>708657.38</v>
      </c>
      <c r="H226" s="71">
        <f>G226/F226*100</f>
        <v>59.09757816285294</v>
      </c>
      <c r="I226" s="16"/>
      <c r="J226" s="16"/>
      <c r="K226" s="28"/>
      <c r="L226" s="28"/>
      <c r="M226" s="29"/>
    </row>
    <row r="227" spans="1:13" ht="13.5" customHeight="1">
      <c r="A227" s="86"/>
      <c r="B227" s="195"/>
      <c r="C227" s="115"/>
      <c r="D227" s="379" t="s">
        <v>394</v>
      </c>
      <c r="E227" s="90">
        <f>E231+E235</f>
        <v>839409</v>
      </c>
      <c r="F227" s="90">
        <f>F231+F235</f>
        <v>1199131</v>
      </c>
      <c r="G227" s="91">
        <f>G231+G235</f>
        <v>708657.38</v>
      </c>
      <c r="H227" s="92">
        <f>G227/F227*100</f>
        <v>59.09757816285294</v>
      </c>
      <c r="I227" s="16"/>
      <c r="J227" s="16"/>
      <c r="K227" s="28"/>
      <c r="L227" s="28"/>
      <c r="M227" s="29"/>
    </row>
    <row r="228" spans="1:13" ht="13.5" customHeight="1">
      <c r="A228" s="86"/>
      <c r="B228" s="182"/>
      <c r="C228" s="116">
        <v>2006</v>
      </c>
      <c r="D228" s="73" t="s">
        <v>206</v>
      </c>
      <c r="E228" s="75"/>
      <c r="F228" s="75"/>
      <c r="G228" s="76"/>
      <c r="H228" s="80"/>
      <c r="I228" s="16"/>
      <c r="J228" s="16"/>
      <c r="K228" s="28"/>
      <c r="L228" s="28"/>
      <c r="M228" s="29"/>
    </row>
    <row r="229" spans="1:13" ht="13.5" customHeight="1">
      <c r="A229" s="86"/>
      <c r="B229" s="182"/>
      <c r="C229" s="116"/>
      <c r="D229" s="73" t="s">
        <v>207</v>
      </c>
      <c r="E229" s="75"/>
      <c r="F229" s="75"/>
      <c r="G229" s="76"/>
      <c r="H229" s="80"/>
      <c r="I229" s="16"/>
      <c r="J229" s="16"/>
      <c r="K229" s="28"/>
      <c r="L229" s="28"/>
      <c r="M229" s="29"/>
    </row>
    <row r="230" spans="1:13" ht="13.5" customHeight="1">
      <c r="A230" s="86"/>
      <c r="B230" s="182"/>
      <c r="C230" s="116"/>
      <c r="D230" s="73" t="s">
        <v>208</v>
      </c>
      <c r="E230" s="75"/>
      <c r="F230" s="75"/>
      <c r="G230" s="76"/>
      <c r="H230" s="80"/>
      <c r="I230" s="16"/>
      <c r="J230" s="16"/>
      <c r="K230" s="28"/>
      <c r="L230" s="28"/>
      <c r="M230" s="29"/>
    </row>
    <row r="231" spans="1:13" ht="13.5" customHeight="1">
      <c r="A231" s="86"/>
      <c r="B231" s="182"/>
      <c r="C231" s="116"/>
      <c r="D231" s="73" t="s">
        <v>209</v>
      </c>
      <c r="E231" s="75">
        <v>125911</v>
      </c>
      <c r="F231" s="75">
        <v>179869</v>
      </c>
      <c r="G231" s="76">
        <v>106298.61</v>
      </c>
      <c r="H231" s="80">
        <f>G231/F231*100</f>
        <v>59.09779339408124</v>
      </c>
      <c r="I231" s="16"/>
      <c r="J231" s="16"/>
      <c r="K231" s="28"/>
      <c r="L231" s="28"/>
      <c r="M231" s="29"/>
    </row>
    <row r="232" spans="1:13" ht="13.5" customHeight="1">
      <c r="A232" s="86"/>
      <c r="B232" s="182"/>
      <c r="C232" s="132">
        <v>2007</v>
      </c>
      <c r="D232" s="74" t="s">
        <v>206</v>
      </c>
      <c r="E232" s="75"/>
      <c r="F232" s="75"/>
      <c r="G232" s="76"/>
      <c r="H232" s="80"/>
      <c r="I232" s="16"/>
      <c r="J232" s="16"/>
      <c r="K232" s="28"/>
      <c r="L232" s="28"/>
      <c r="M232" s="29"/>
    </row>
    <row r="233" spans="1:13" ht="13.5" customHeight="1">
      <c r="A233" s="86"/>
      <c r="B233" s="182"/>
      <c r="C233" s="132"/>
      <c r="D233" s="74" t="s">
        <v>207</v>
      </c>
      <c r="E233" s="75"/>
      <c r="F233" s="75"/>
      <c r="G233" s="76"/>
      <c r="H233" s="80"/>
      <c r="I233" s="16"/>
      <c r="J233" s="16"/>
      <c r="K233" s="28"/>
      <c r="L233" s="28"/>
      <c r="M233" s="29"/>
    </row>
    <row r="234" spans="1:13" ht="13.5" customHeight="1">
      <c r="A234" s="86"/>
      <c r="B234" s="182"/>
      <c r="C234" s="132"/>
      <c r="D234" s="74" t="s">
        <v>208</v>
      </c>
      <c r="E234" s="75"/>
      <c r="F234" s="75"/>
      <c r="G234" s="76"/>
      <c r="H234" s="80"/>
      <c r="I234" s="16"/>
      <c r="J234" s="16"/>
      <c r="K234" s="28"/>
      <c r="L234" s="28"/>
      <c r="M234" s="29"/>
    </row>
    <row r="235" spans="1:13" ht="13.5" customHeight="1">
      <c r="A235" s="105"/>
      <c r="B235" s="185"/>
      <c r="C235" s="116"/>
      <c r="D235" s="74" t="s">
        <v>209</v>
      </c>
      <c r="E235" s="75">
        <v>713498</v>
      </c>
      <c r="F235" s="75">
        <v>1019262</v>
      </c>
      <c r="G235" s="76">
        <v>602358.77</v>
      </c>
      <c r="H235" s="80">
        <f>G235/F235*100</f>
        <v>59.09754018103295</v>
      </c>
      <c r="I235" s="16"/>
      <c r="J235" s="16"/>
      <c r="K235" s="28"/>
      <c r="L235" s="28"/>
      <c r="M235" s="29"/>
    </row>
    <row r="236" spans="1:13" ht="13.5" customHeight="1">
      <c r="A236" s="106"/>
      <c r="B236" s="108"/>
      <c r="C236" s="108"/>
      <c r="D236" s="108"/>
      <c r="E236" s="109" t="s">
        <v>480</v>
      </c>
      <c r="F236" s="109"/>
      <c r="G236" s="110"/>
      <c r="H236" s="111"/>
      <c r="I236" s="16"/>
      <c r="J236" s="16"/>
      <c r="K236" s="28"/>
      <c r="L236" s="28"/>
      <c r="M236" s="29"/>
    </row>
    <row r="237" spans="1:13" ht="13.5" customHeight="1">
      <c r="A237" s="106"/>
      <c r="B237" s="108"/>
      <c r="C237" s="108"/>
      <c r="D237" s="108"/>
      <c r="E237" s="109"/>
      <c r="F237" s="109"/>
      <c r="G237" s="110"/>
      <c r="H237" s="111"/>
      <c r="I237" s="16"/>
      <c r="J237" s="16"/>
      <c r="K237" s="28"/>
      <c r="L237" s="28"/>
      <c r="M237" s="29"/>
    </row>
    <row r="238" spans="1:13" ht="13.5" customHeight="1">
      <c r="A238" s="52" t="s">
        <v>0</v>
      </c>
      <c r="B238" s="53" t="s">
        <v>1</v>
      </c>
      <c r="C238" s="52" t="s">
        <v>2</v>
      </c>
      <c r="D238" s="53" t="s">
        <v>3</v>
      </c>
      <c r="E238" s="54" t="s">
        <v>174</v>
      </c>
      <c r="F238" s="53" t="s">
        <v>175</v>
      </c>
      <c r="G238" s="55" t="s">
        <v>173</v>
      </c>
      <c r="H238" s="56" t="s">
        <v>182</v>
      </c>
      <c r="I238" s="16"/>
      <c r="J238" s="16"/>
      <c r="K238" s="28"/>
      <c r="L238" s="28"/>
      <c r="M238" s="29"/>
    </row>
    <row r="239" spans="1:13" ht="13.5" customHeight="1">
      <c r="A239" s="57"/>
      <c r="B239" s="58"/>
      <c r="C239" s="57"/>
      <c r="D239" s="59"/>
      <c r="E239" s="57" t="s">
        <v>160</v>
      </c>
      <c r="F239" s="58" t="s">
        <v>176</v>
      </c>
      <c r="G239" s="60" t="s">
        <v>440</v>
      </c>
      <c r="H239" s="61" t="s">
        <v>180</v>
      </c>
      <c r="I239" s="16"/>
      <c r="J239" s="16"/>
      <c r="K239" s="28"/>
      <c r="L239" s="28"/>
      <c r="M239" s="29"/>
    </row>
    <row r="240" spans="1:13" ht="13.5" customHeight="1">
      <c r="A240" s="62">
        <v>1</v>
      </c>
      <c r="B240" s="62">
        <v>2</v>
      </c>
      <c r="C240" s="62">
        <v>3</v>
      </c>
      <c r="D240" s="62">
        <v>4</v>
      </c>
      <c r="E240" s="62">
        <v>5</v>
      </c>
      <c r="F240" s="62">
        <v>6</v>
      </c>
      <c r="G240" s="63">
        <v>7</v>
      </c>
      <c r="H240" s="64">
        <v>8</v>
      </c>
      <c r="I240" s="16"/>
      <c r="J240" s="16"/>
      <c r="K240" s="28"/>
      <c r="L240" s="28"/>
      <c r="M240" s="29"/>
    </row>
    <row r="241" spans="1:13" ht="13.5" customHeight="1">
      <c r="A241" s="623">
        <v>852</v>
      </c>
      <c r="B241" s="619"/>
      <c r="C241" s="648"/>
      <c r="D241" s="329" t="s">
        <v>110</v>
      </c>
      <c r="E241" s="634">
        <f>E243+E248+E259+E270</f>
        <v>7412470</v>
      </c>
      <c r="F241" s="634">
        <f>F243+F248+F259+F270</f>
        <v>8083764</v>
      </c>
      <c r="G241" s="598">
        <f>G243+G248+G259+G270</f>
        <v>3975032.8</v>
      </c>
      <c r="H241" s="598">
        <f>G241/F241*100</f>
        <v>49.17304364649932</v>
      </c>
      <c r="I241" s="16"/>
      <c r="J241" s="16"/>
      <c r="K241" s="28"/>
      <c r="L241" s="28"/>
      <c r="M241" s="29"/>
    </row>
    <row r="242" spans="1:13" ht="13.5" customHeight="1">
      <c r="A242" s="623"/>
      <c r="B242" s="619"/>
      <c r="C242" s="620"/>
      <c r="D242" s="622" t="s">
        <v>178</v>
      </c>
      <c r="E242" s="606">
        <v>0</v>
      </c>
      <c r="F242" s="606">
        <v>0</v>
      </c>
      <c r="G242" s="573">
        <f>G258</f>
        <v>0</v>
      </c>
      <c r="H242" s="573">
        <v>0</v>
      </c>
      <c r="I242" s="16"/>
      <c r="J242" s="16"/>
      <c r="K242" s="28"/>
      <c r="L242" s="28"/>
      <c r="M242" s="29"/>
    </row>
    <row r="243" spans="1:13" ht="13.5" customHeight="1">
      <c r="A243" s="220"/>
      <c r="B243" s="84">
        <v>85201</v>
      </c>
      <c r="C243" s="115"/>
      <c r="D243" s="68" t="s">
        <v>47</v>
      </c>
      <c r="E243" s="69">
        <f>E244</f>
        <v>19575</v>
      </c>
      <c r="F243" s="69">
        <f>F244</f>
        <v>118963</v>
      </c>
      <c r="G243" s="70">
        <f>G244</f>
        <v>57287.72</v>
      </c>
      <c r="H243" s="71">
        <f aca="true" t="shared" si="2" ref="H243:H248">G243/F243*100</f>
        <v>48.15591402368804</v>
      </c>
      <c r="I243" s="16"/>
      <c r="J243" s="16"/>
      <c r="K243" s="28"/>
      <c r="L243" s="28"/>
      <c r="M243" s="29"/>
    </row>
    <row r="244" spans="1:13" ht="13.5" customHeight="1">
      <c r="A244" s="200"/>
      <c r="B244" s="196"/>
      <c r="C244" s="184"/>
      <c r="D244" s="89" t="s">
        <v>387</v>
      </c>
      <c r="E244" s="90">
        <f>SUM(E245:E247)</f>
        <v>19575</v>
      </c>
      <c r="F244" s="90">
        <f>SUM(F245:F247)</f>
        <v>118963</v>
      </c>
      <c r="G244" s="91">
        <f>SUM(G245:G247)</f>
        <v>57287.72</v>
      </c>
      <c r="H244" s="92">
        <f t="shared" si="2"/>
        <v>48.15591402368804</v>
      </c>
      <c r="I244" s="16"/>
      <c r="J244" s="16"/>
      <c r="K244" s="28"/>
      <c r="L244" s="28"/>
      <c r="M244" s="29"/>
    </row>
    <row r="245" spans="1:13" ht="13.5" customHeight="1">
      <c r="A245" s="147"/>
      <c r="B245" s="86"/>
      <c r="C245" s="117" t="s">
        <v>40</v>
      </c>
      <c r="D245" s="74" t="s">
        <v>41</v>
      </c>
      <c r="E245" s="75">
        <v>19575</v>
      </c>
      <c r="F245" s="75">
        <v>24463</v>
      </c>
      <c r="G245" s="76">
        <v>11787.72</v>
      </c>
      <c r="H245" s="80">
        <f t="shared" si="2"/>
        <v>48.18591342026734</v>
      </c>
      <c r="I245" s="16"/>
      <c r="J245" s="16"/>
      <c r="K245" s="28"/>
      <c r="L245" s="28"/>
      <c r="M245" s="29"/>
    </row>
    <row r="246" spans="1:13" ht="13.5" customHeight="1">
      <c r="A246" s="147"/>
      <c r="B246" s="86"/>
      <c r="C246" s="117" t="s">
        <v>252</v>
      </c>
      <c r="D246" s="74" t="s">
        <v>418</v>
      </c>
      <c r="E246" s="75">
        <v>0</v>
      </c>
      <c r="F246" s="75">
        <v>93500</v>
      </c>
      <c r="G246" s="76">
        <v>44500</v>
      </c>
      <c r="H246" s="80">
        <f t="shared" si="2"/>
        <v>47.593582887700535</v>
      </c>
      <c r="I246" s="16"/>
      <c r="J246" s="16"/>
      <c r="K246" s="28"/>
      <c r="L246" s="28"/>
      <c r="M246" s="29"/>
    </row>
    <row r="247" spans="1:13" ht="13.5" customHeight="1">
      <c r="A247" s="147"/>
      <c r="B247" s="105"/>
      <c r="C247" s="117" t="s">
        <v>24</v>
      </c>
      <c r="D247" s="74" t="s">
        <v>126</v>
      </c>
      <c r="E247" s="75">
        <v>0</v>
      </c>
      <c r="F247" s="75">
        <v>1000</v>
      </c>
      <c r="G247" s="76">
        <v>1000</v>
      </c>
      <c r="H247" s="80">
        <f t="shared" si="2"/>
        <v>100</v>
      </c>
      <c r="I247" s="16"/>
      <c r="J247" s="16"/>
      <c r="K247" s="28"/>
      <c r="L247" s="28"/>
      <c r="M247" s="29"/>
    </row>
    <row r="248" spans="1:13" ht="13.5" customHeight="1">
      <c r="A248" s="104"/>
      <c r="B248" s="118">
        <v>85202</v>
      </c>
      <c r="C248" s="115"/>
      <c r="D248" s="68" t="s">
        <v>51</v>
      </c>
      <c r="E248" s="69">
        <f>E251+E252+E256</f>
        <v>6368400</v>
      </c>
      <c r="F248" s="69">
        <f>F251+F252+F256</f>
        <v>6362785</v>
      </c>
      <c r="G248" s="70">
        <f>G251+G252+G256</f>
        <v>3258644.4099999997</v>
      </c>
      <c r="H248" s="71">
        <f t="shared" si="2"/>
        <v>51.21412101776187</v>
      </c>
      <c r="I248" s="31"/>
      <c r="J248" s="31"/>
      <c r="K248" s="32"/>
      <c r="L248" s="32"/>
      <c r="M248" s="29"/>
    </row>
    <row r="249" spans="1:13" ht="13.5" customHeight="1">
      <c r="A249" s="104"/>
      <c r="B249" s="118"/>
      <c r="C249" s="115"/>
      <c r="D249" s="198" t="s">
        <v>365</v>
      </c>
      <c r="E249" s="124">
        <v>0</v>
      </c>
      <c r="F249" s="124">
        <v>0</v>
      </c>
      <c r="G249" s="125">
        <f>G258</f>
        <v>0</v>
      </c>
      <c r="H249" s="77">
        <v>0</v>
      </c>
      <c r="I249" s="31"/>
      <c r="J249" s="31"/>
      <c r="K249" s="32"/>
      <c r="L249" s="32"/>
      <c r="M249" s="29"/>
    </row>
    <row r="250" spans="1:13" ht="13.5" customHeight="1">
      <c r="A250" s="86"/>
      <c r="B250" s="113"/>
      <c r="C250" s="116">
        <v>2130</v>
      </c>
      <c r="D250" s="74" t="s">
        <v>48</v>
      </c>
      <c r="E250" s="75"/>
      <c r="F250" s="75"/>
      <c r="G250" s="76"/>
      <c r="H250" s="77"/>
      <c r="I250" s="17"/>
      <c r="J250" s="17"/>
      <c r="K250" s="33"/>
      <c r="L250" s="33"/>
      <c r="M250" s="29"/>
    </row>
    <row r="251" spans="1:13" ht="13.5" customHeight="1">
      <c r="A251" s="86"/>
      <c r="B251" s="113"/>
      <c r="C251" s="116"/>
      <c r="D251" s="74" t="s">
        <v>49</v>
      </c>
      <c r="E251" s="75">
        <v>2052000</v>
      </c>
      <c r="F251" s="75">
        <v>2046385</v>
      </c>
      <c r="G251" s="76">
        <v>1010404</v>
      </c>
      <c r="H251" s="80">
        <f>G251/F251*100</f>
        <v>49.375068718740614</v>
      </c>
      <c r="I251" s="17"/>
      <c r="J251" s="17"/>
      <c r="K251" s="33"/>
      <c r="L251" s="33"/>
      <c r="M251" s="29"/>
    </row>
    <row r="252" spans="1:13" ht="13.5" customHeight="1">
      <c r="A252" s="196"/>
      <c r="B252" s="197"/>
      <c r="C252" s="184"/>
      <c r="D252" s="89" t="s">
        <v>52</v>
      </c>
      <c r="E252" s="90">
        <f>E253</f>
        <v>2556400</v>
      </c>
      <c r="F252" s="90">
        <f>F253+F255</f>
        <v>2556400</v>
      </c>
      <c r="G252" s="91">
        <f>G253+G255+G254</f>
        <v>1340440.84</v>
      </c>
      <c r="H252" s="199">
        <f>G252/F252*100</f>
        <v>52.434706618682526</v>
      </c>
      <c r="I252" s="17"/>
      <c r="J252" s="17"/>
      <c r="K252" s="33"/>
      <c r="L252" s="33"/>
      <c r="M252" s="29"/>
    </row>
    <row r="253" spans="1:13" ht="13.5" customHeight="1">
      <c r="A253" s="86"/>
      <c r="B253" s="113"/>
      <c r="C253" s="117" t="s">
        <v>40</v>
      </c>
      <c r="D253" s="74" t="s">
        <v>41</v>
      </c>
      <c r="E253" s="75">
        <v>2556400</v>
      </c>
      <c r="F253" s="75">
        <v>2556400</v>
      </c>
      <c r="G253" s="76">
        <v>1340431.5</v>
      </c>
      <c r="H253" s="80">
        <f>G253/F253*100</f>
        <v>52.43434126114849</v>
      </c>
      <c r="I253" s="17"/>
      <c r="J253" s="17"/>
      <c r="K253" s="33"/>
      <c r="L253" s="33"/>
      <c r="M253" s="29"/>
    </row>
    <row r="254" spans="1:13" ht="13.5" customHeight="1">
      <c r="A254" s="86"/>
      <c r="B254" s="113"/>
      <c r="C254" s="117" t="s">
        <v>166</v>
      </c>
      <c r="D254" s="74" t="s">
        <v>400</v>
      </c>
      <c r="E254" s="75">
        <v>0</v>
      </c>
      <c r="F254" s="75">
        <v>0</v>
      </c>
      <c r="G254" s="76">
        <v>0</v>
      </c>
      <c r="H254" s="80">
        <v>0</v>
      </c>
      <c r="I254" s="17"/>
      <c r="J254" s="17"/>
      <c r="K254" s="33"/>
      <c r="L254" s="33"/>
      <c r="M254" s="29"/>
    </row>
    <row r="255" spans="1:13" ht="13.5" customHeight="1">
      <c r="A255" s="86"/>
      <c r="B255" s="113"/>
      <c r="C255" s="117" t="s">
        <v>24</v>
      </c>
      <c r="D255" s="74" t="s">
        <v>126</v>
      </c>
      <c r="E255" s="75">
        <v>0</v>
      </c>
      <c r="F255" s="75">
        <v>0</v>
      </c>
      <c r="G255" s="76">
        <v>9.34</v>
      </c>
      <c r="H255" s="80">
        <v>0</v>
      </c>
      <c r="I255" s="17"/>
      <c r="J255" s="17"/>
      <c r="K255" s="33"/>
      <c r="L255" s="33"/>
      <c r="M255" s="29"/>
    </row>
    <row r="256" spans="1:13" ht="13.5" customHeight="1">
      <c r="A256" s="196"/>
      <c r="B256" s="197"/>
      <c r="C256" s="184"/>
      <c r="D256" s="89" t="s">
        <v>53</v>
      </c>
      <c r="E256" s="90">
        <f>E257</f>
        <v>1760000</v>
      </c>
      <c r="F256" s="90">
        <f>F257</f>
        <v>1760000</v>
      </c>
      <c r="G256" s="91">
        <f>G257+G258</f>
        <v>907799.57</v>
      </c>
      <c r="H256" s="92">
        <f>G256/F256*100</f>
        <v>51.57952102272727</v>
      </c>
      <c r="I256" s="17"/>
      <c r="J256" s="17"/>
      <c r="K256" s="33"/>
      <c r="L256" s="33"/>
      <c r="M256" s="29"/>
    </row>
    <row r="257" spans="1:13" ht="13.5" customHeight="1">
      <c r="A257" s="86"/>
      <c r="B257" s="113"/>
      <c r="C257" s="117" t="s">
        <v>40</v>
      </c>
      <c r="D257" s="74" t="s">
        <v>41</v>
      </c>
      <c r="E257" s="75">
        <v>1760000</v>
      </c>
      <c r="F257" s="75">
        <v>1760000</v>
      </c>
      <c r="G257" s="76">
        <v>907799.57</v>
      </c>
      <c r="H257" s="80">
        <f>G257/F257*100</f>
        <v>51.57952102272727</v>
      </c>
      <c r="I257" s="17"/>
      <c r="J257" s="17"/>
      <c r="K257" s="33"/>
      <c r="L257" s="33"/>
      <c r="M257" s="29"/>
    </row>
    <row r="258" spans="1:13" ht="13.5" customHeight="1">
      <c r="A258" s="679"/>
      <c r="B258" s="677"/>
      <c r="C258" s="728" t="s">
        <v>103</v>
      </c>
      <c r="D258" s="203" t="s">
        <v>364</v>
      </c>
      <c r="E258" s="204">
        <v>0</v>
      </c>
      <c r="F258" s="204">
        <v>0</v>
      </c>
      <c r="G258" s="203">
        <v>0</v>
      </c>
      <c r="H258" s="205">
        <v>0</v>
      </c>
      <c r="I258" s="17"/>
      <c r="J258" s="17"/>
      <c r="K258" s="33"/>
      <c r="L258" s="33"/>
      <c r="M258" s="29"/>
    </row>
    <row r="259" spans="1:13" ht="13.5" customHeight="1">
      <c r="A259" s="104"/>
      <c r="B259" s="84">
        <v>85204</v>
      </c>
      <c r="C259" s="174"/>
      <c r="D259" s="68" t="s">
        <v>92</v>
      </c>
      <c r="E259" s="69">
        <f>E261+E263+E269</f>
        <v>1015495</v>
      </c>
      <c r="F259" s="69">
        <f>F261+F263+F269+F266</f>
        <v>1592710</v>
      </c>
      <c r="G259" s="70">
        <f>G261+G263+G266+G269</f>
        <v>649794.6699999999</v>
      </c>
      <c r="H259" s="71">
        <f>G259/F259*100</f>
        <v>40.79805300399947</v>
      </c>
      <c r="I259" s="31"/>
      <c r="J259" s="31"/>
      <c r="K259" s="32"/>
      <c r="L259" s="32"/>
      <c r="M259" s="29"/>
    </row>
    <row r="260" spans="1:13" ht="13.5" customHeight="1">
      <c r="A260" s="86"/>
      <c r="B260" s="86"/>
      <c r="C260" s="117">
        <v>2130</v>
      </c>
      <c r="D260" s="74" t="s">
        <v>48</v>
      </c>
      <c r="E260" s="75">
        <v>0</v>
      </c>
      <c r="F260" s="75"/>
      <c r="G260" s="76"/>
      <c r="H260" s="80"/>
      <c r="I260" s="17"/>
      <c r="J260" s="17"/>
      <c r="K260" s="33"/>
      <c r="L260" s="33"/>
      <c r="M260" s="29"/>
    </row>
    <row r="261" spans="1:13" ht="13.5" customHeight="1">
      <c r="A261" s="86"/>
      <c r="B261" s="86"/>
      <c r="C261" s="117"/>
      <c r="D261" s="74" t="s">
        <v>49</v>
      </c>
      <c r="E261" s="75">
        <v>0</v>
      </c>
      <c r="F261" s="75">
        <v>0</v>
      </c>
      <c r="G261" s="76">
        <v>0</v>
      </c>
      <c r="H261" s="80">
        <v>0</v>
      </c>
      <c r="I261" s="17"/>
      <c r="J261" s="17"/>
      <c r="K261" s="33"/>
      <c r="L261" s="33"/>
      <c r="M261" s="29"/>
    </row>
    <row r="262" spans="1:13" ht="13.5" customHeight="1">
      <c r="A262" s="158"/>
      <c r="B262" s="158"/>
      <c r="C262" s="117">
        <v>2160</v>
      </c>
      <c r="D262" s="74" t="s">
        <v>8</v>
      </c>
      <c r="E262" s="75">
        <v>0</v>
      </c>
      <c r="F262" s="75"/>
      <c r="G262" s="76"/>
      <c r="H262" s="80"/>
      <c r="I262" s="17"/>
      <c r="J262" s="17"/>
      <c r="K262" s="33"/>
      <c r="L262" s="33"/>
      <c r="M262" s="29"/>
    </row>
    <row r="263" spans="1:13" ht="13.5" customHeight="1">
      <c r="A263" s="158"/>
      <c r="B263" s="158"/>
      <c r="C263" s="117"/>
      <c r="D263" s="74" t="s">
        <v>462</v>
      </c>
      <c r="E263" s="75">
        <v>0</v>
      </c>
      <c r="F263" s="75">
        <v>0</v>
      </c>
      <c r="G263" s="76">
        <v>0</v>
      </c>
      <c r="H263" s="80">
        <v>0</v>
      </c>
      <c r="I263" s="17"/>
      <c r="J263" s="17"/>
      <c r="K263" s="33"/>
      <c r="L263" s="33"/>
      <c r="M263" s="29"/>
    </row>
    <row r="264" spans="1:13" ht="13.5" customHeight="1">
      <c r="A264" s="158"/>
      <c r="B264" s="158"/>
      <c r="C264" s="117"/>
      <c r="D264" s="74" t="s">
        <v>479</v>
      </c>
      <c r="E264" s="75"/>
      <c r="F264" s="75"/>
      <c r="G264" s="76"/>
      <c r="H264" s="80"/>
      <c r="I264" s="17"/>
      <c r="J264" s="17"/>
      <c r="K264" s="33"/>
      <c r="L264" s="33"/>
      <c r="M264" s="29"/>
    </row>
    <row r="265" spans="1:13" ht="13.5" customHeight="1">
      <c r="A265" s="158"/>
      <c r="B265" s="158"/>
      <c r="C265" s="117"/>
      <c r="D265" s="74" t="s">
        <v>463</v>
      </c>
      <c r="E265" s="75"/>
      <c r="F265" s="75"/>
      <c r="G265" s="76"/>
      <c r="H265" s="80"/>
      <c r="I265" s="17"/>
      <c r="J265" s="17"/>
      <c r="K265" s="33"/>
      <c r="L265" s="33"/>
      <c r="M265" s="29"/>
    </row>
    <row r="266" spans="1:13" ht="13.5" customHeight="1">
      <c r="A266" s="158"/>
      <c r="B266" s="158"/>
      <c r="C266" s="117"/>
      <c r="D266" s="74" t="s">
        <v>464</v>
      </c>
      <c r="E266" s="75">
        <v>0</v>
      </c>
      <c r="F266" s="75">
        <v>577215</v>
      </c>
      <c r="G266" s="76">
        <v>191900</v>
      </c>
      <c r="H266" s="80">
        <f>G266/F266*100</f>
        <v>33.24584426946632</v>
      </c>
      <c r="I266" s="17"/>
      <c r="J266" s="17"/>
      <c r="K266" s="33"/>
      <c r="L266" s="33"/>
      <c r="M266" s="29"/>
    </row>
    <row r="267" spans="1:13" ht="13.5" customHeight="1">
      <c r="A267" s="158"/>
      <c r="B267" s="158"/>
      <c r="C267" s="117">
        <v>2900</v>
      </c>
      <c r="D267" s="74" t="s">
        <v>301</v>
      </c>
      <c r="E267" s="75"/>
      <c r="F267" s="75"/>
      <c r="G267" s="76"/>
      <c r="H267" s="80"/>
      <c r="I267" s="17"/>
      <c r="J267" s="17"/>
      <c r="K267" s="33"/>
      <c r="L267" s="33"/>
      <c r="M267" s="29"/>
    </row>
    <row r="268" spans="1:13" ht="13.5" customHeight="1">
      <c r="A268" s="158"/>
      <c r="B268" s="158"/>
      <c r="C268" s="117"/>
      <c r="D268" s="74" t="s">
        <v>302</v>
      </c>
      <c r="E268" s="75"/>
      <c r="F268" s="75"/>
      <c r="G268" s="76"/>
      <c r="H268" s="80"/>
      <c r="I268" s="17"/>
      <c r="J268" s="17"/>
      <c r="K268" s="33"/>
      <c r="L268" s="33"/>
      <c r="M268" s="29"/>
    </row>
    <row r="269" spans="1:13" ht="13.5" customHeight="1">
      <c r="A269" s="158"/>
      <c r="B269" s="186"/>
      <c r="C269" s="117"/>
      <c r="D269" s="74" t="s">
        <v>303</v>
      </c>
      <c r="E269" s="75">
        <v>1015495</v>
      </c>
      <c r="F269" s="75">
        <v>1015495</v>
      </c>
      <c r="G269" s="76">
        <v>457894.67</v>
      </c>
      <c r="H269" s="80">
        <f>G269/F269*100</f>
        <v>45.09078528205456</v>
      </c>
      <c r="I269" s="17"/>
      <c r="J269" s="17"/>
      <c r="K269" s="33"/>
      <c r="L269" s="33"/>
      <c r="M269" s="29"/>
    </row>
    <row r="270" spans="1:13" ht="13.5" customHeight="1">
      <c r="A270" s="158"/>
      <c r="B270" s="206">
        <v>85205</v>
      </c>
      <c r="C270" s="174"/>
      <c r="D270" s="68" t="s">
        <v>200</v>
      </c>
      <c r="E270" s="69">
        <f>E273</f>
        <v>9000</v>
      </c>
      <c r="F270" s="69">
        <f>F273</f>
        <v>9306</v>
      </c>
      <c r="G270" s="70">
        <f>G273</f>
        <v>9306</v>
      </c>
      <c r="H270" s="71">
        <f>G270/F270*100</f>
        <v>100</v>
      </c>
      <c r="I270" s="17"/>
      <c r="J270" s="17"/>
      <c r="K270" s="33"/>
      <c r="L270" s="33"/>
      <c r="M270" s="29"/>
    </row>
    <row r="271" spans="1:13" ht="13.5" customHeight="1">
      <c r="A271" s="158"/>
      <c r="B271" s="163"/>
      <c r="C271" s="116">
        <v>2110</v>
      </c>
      <c r="D271" s="74" t="s">
        <v>8</v>
      </c>
      <c r="E271" s="75"/>
      <c r="F271" s="75"/>
      <c r="G271" s="76"/>
      <c r="H271" s="80"/>
      <c r="I271" s="17"/>
      <c r="J271" s="17"/>
      <c r="K271" s="33"/>
      <c r="L271" s="33"/>
      <c r="M271" s="29"/>
    </row>
    <row r="272" spans="1:13" ht="13.5" customHeight="1">
      <c r="A272" s="158"/>
      <c r="B272" s="163"/>
      <c r="C272" s="116"/>
      <c r="D272" s="74" t="s">
        <v>291</v>
      </c>
      <c r="E272" s="75"/>
      <c r="F272" s="75"/>
      <c r="G272" s="76"/>
      <c r="H272" s="80"/>
      <c r="I272" s="17"/>
      <c r="J272" s="17"/>
      <c r="K272" s="33"/>
      <c r="L272" s="33"/>
      <c r="M272" s="29"/>
    </row>
    <row r="273" spans="1:13" ht="13.5" customHeight="1">
      <c r="A273" s="186"/>
      <c r="B273" s="163"/>
      <c r="C273" s="116"/>
      <c r="D273" s="74" t="s">
        <v>290</v>
      </c>
      <c r="E273" s="75">
        <v>9000</v>
      </c>
      <c r="F273" s="75">
        <v>9306</v>
      </c>
      <c r="G273" s="76">
        <v>9306</v>
      </c>
      <c r="H273" s="80">
        <f>G273/F273*100</f>
        <v>100</v>
      </c>
      <c r="I273" s="17"/>
      <c r="J273" s="17"/>
      <c r="K273" s="33"/>
      <c r="L273" s="33"/>
      <c r="M273" s="29"/>
    </row>
    <row r="274" spans="1:13" ht="13.5" customHeight="1">
      <c r="A274" s="619">
        <v>853</v>
      </c>
      <c r="B274" s="322"/>
      <c r="C274" s="620"/>
      <c r="D274" s="621" t="s">
        <v>54</v>
      </c>
      <c r="E274" s="323">
        <f>E276+E280+E284+E288</f>
        <v>622400</v>
      </c>
      <c r="F274" s="323">
        <f>F276+F280+F284+F288</f>
        <v>622400</v>
      </c>
      <c r="G274" s="326">
        <f>G276+G280+G284+G288</f>
        <v>238148.32</v>
      </c>
      <c r="H274" s="326">
        <f>G274/F274*100</f>
        <v>38.262904884318765</v>
      </c>
      <c r="I274" s="16"/>
      <c r="J274" s="39"/>
      <c r="K274" s="28"/>
      <c r="L274" s="28"/>
      <c r="M274" s="40"/>
    </row>
    <row r="275" spans="1:13" ht="13.5" customHeight="1">
      <c r="A275" s="619"/>
      <c r="B275" s="330"/>
      <c r="C275" s="620"/>
      <c r="D275" s="622" t="s">
        <v>178</v>
      </c>
      <c r="E275" s="606">
        <v>0</v>
      </c>
      <c r="F275" s="606">
        <v>0</v>
      </c>
      <c r="G275" s="573">
        <v>0</v>
      </c>
      <c r="H275" s="573">
        <v>0</v>
      </c>
      <c r="I275" s="16"/>
      <c r="J275" s="39"/>
      <c r="K275" s="28"/>
      <c r="L275" s="28"/>
      <c r="M275" s="40"/>
    </row>
    <row r="276" spans="1:13" ht="13.5" customHeight="1">
      <c r="A276" s="156"/>
      <c r="B276" s="112">
        <v>85321</v>
      </c>
      <c r="C276" s="67"/>
      <c r="D276" s="68" t="s">
        <v>55</v>
      </c>
      <c r="E276" s="69">
        <f>E279</f>
        <v>104000</v>
      </c>
      <c r="F276" s="69">
        <f>F279</f>
        <v>104000</v>
      </c>
      <c r="G276" s="70">
        <f>G279</f>
        <v>51996</v>
      </c>
      <c r="H276" s="71">
        <f>G276/F276*100</f>
        <v>49.996153846153845</v>
      </c>
      <c r="I276" s="31"/>
      <c r="J276" s="31"/>
      <c r="K276" s="32"/>
      <c r="L276" s="32"/>
      <c r="M276" s="40"/>
    </row>
    <row r="277" spans="1:13" ht="13.5" customHeight="1">
      <c r="A277" s="86"/>
      <c r="B277" s="113"/>
      <c r="C277" s="73">
        <v>2110</v>
      </c>
      <c r="D277" s="74" t="s">
        <v>8</v>
      </c>
      <c r="E277" s="75"/>
      <c r="F277" s="75"/>
      <c r="G277" s="76"/>
      <c r="H277" s="80"/>
      <c r="I277" s="17"/>
      <c r="J277" s="17"/>
      <c r="K277" s="33"/>
      <c r="L277" s="33"/>
      <c r="M277" s="40"/>
    </row>
    <row r="278" spans="1:13" ht="13.5" customHeight="1">
      <c r="A278" s="86"/>
      <c r="B278" s="113"/>
      <c r="C278" s="73"/>
      <c r="D278" s="74" t="s">
        <v>291</v>
      </c>
      <c r="E278" s="75"/>
      <c r="F278" s="75"/>
      <c r="G278" s="76"/>
      <c r="H278" s="80"/>
      <c r="I278" s="17"/>
      <c r="J278" s="17"/>
      <c r="K278" s="33"/>
      <c r="L278" s="33"/>
      <c r="M278" s="40"/>
    </row>
    <row r="279" spans="1:13" ht="13.5" customHeight="1">
      <c r="A279" s="86"/>
      <c r="B279" s="114"/>
      <c r="C279" s="73"/>
      <c r="D279" s="74" t="s">
        <v>290</v>
      </c>
      <c r="E279" s="75">
        <v>104000</v>
      </c>
      <c r="F279" s="75">
        <v>104000</v>
      </c>
      <c r="G279" s="76">
        <v>51996</v>
      </c>
      <c r="H279" s="80">
        <f>G279/F279*100</f>
        <v>49.996153846153845</v>
      </c>
      <c r="I279" s="17"/>
      <c r="J279" s="17"/>
      <c r="K279" s="33"/>
      <c r="L279" s="33"/>
      <c r="M279" s="29"/>
    </row>
    <row r="280" spans="1:13" ht="13.5" customHeight="1">
      <c r="A280" s="86"/>
      <c r="B280" s="112">
        <v>85322</v>
      </c>
      <c r="C280" s="115"/>
      <c r="D280" s="68" t="s">
        <v>120</v>
      </c>
      <c r="E280" s="69">
        <f>E283</f>
        <v>518400</v>
      </c>
      <c r="F280" s="69">
        <f>F283</f>
        <v>518400</v>
      </c>
      <c r="G280" s="70">
        <f>G283</f>
        <v>186000</v>
      </c>
      <c r="H280" s="71">
        <f>G280/F280*100</f>
        <v>35.879629629629626</v>
      </c>
      <c r="I280" s="17"/>
      <c r="J280" s="17"/>
      <c r="K280" s="33"/>
      <c r="L280" s="33"/>
      <c r="M280" s="29"/>
    </row>
    <row r="281" spans="1:13" ht="13.5" customHeight="1">
      <c r="A281" s="86"/>
      <c r="B281" s="113"/>
      <c r="C281" s="116">
        <v>2690</v>
      </c>
      <c r="D281" s="74" t="s">
        <v>121</v>
      </c>
      <c r="E281" s="75"/>
      <c r="F281" s="75"/>
      <c r="G281" s="76"/>
      <c r="H281" s="80"/>
      <c r="I281" s="17"/>
      <c r="J281" s="17"/>
      <c r="K281" s="33"/>
      <c r="L281" s="33"/>
      <c r="M281" s="29"/>
    </row>
    <row r="282" spans="1:13" ht="13.5" customHeight="1">
      <c r="A282" s="86"/>
      <c r="B282" s="113"/>
      <c r="C282" s="116"/>
      <c r="D282" s="74" t="s">
        <v>122</v>
      </c>
      <c r="E282" s="75"/>
      <c r="F282" s="75"/>
      <c r="G282" s="76"/>
      <c r="H282" s="80"/>
      <c r="I282" s="17"/>
      <c r="J282" s="17"/>
      <c r="K282" s="33"/>
      <c r="L282" s="33"/>
      <c r="M282" s="29"/>
    </row>
    <row r="283" spans="1:13" ht="13.5" customHeight="1">
      <c r="A283" s="86"/>
      <c r="B283" s="113"/>
      <c r="C283" s="116"/>
      <c r="D283" s="74" t="s">
        <v>154</v>
      </c>
      <c r="E283" s="75">
        <v>518400</v>
      </c>
      <c r="F283" s="75">
        <v>518400</v>
      </c>
      <c r="G283" s="76">
        <v>186000</v>
      </c>
      <c r="H283" s="80">
        <f>G283/F283*100</f>
        <v>35.879629629629626</v>
      </c>
      <c r="I283" s="17"/>
      <c r="J283" s="17"/>
      <c r="K283" s="33"/>
      <c r="L283" s="33"/>
      <c r="M283" s="29"/>
    </row>
    <row r="284" spans="1:13" ht="13.5" customHeight="1">
      <c r="A284" s="158"/>
      <c r="B284" s="690">
        <v>85333</v>
      </c>
      <c r="C284" s="207"/>
      <c r="D284" s="208" t="s">
        <v>255</v>
      </c>
      <c r="E284" s="128">
        <v>0</v>
      </c>
      <c r="F284" s="128">
        <v>0</v>
      </c>
      <c r="G284" s="209">
        <f>G285</f>
        <v>152.32</v>
      </c>
      <c r="H284" s="128">
        <v>0</v>
      </c>
      <c r="I284" s="17"/>
      <c r="J284" s="17"/>
      <c r="K284" s="33"/>
      <c r="L284" s="33"/>
      <c r="M284" s="29"/>
    </row>
    <row r="285" spans="1:13" ht="13.5" customHeight="1">
      <c r="A285" s="158"/>
      <c r="B285" s="681"/>
      <c r="C285" s="210"/>
      <c r="D285" s="211" t="s">
        <v>256</v>
      </c>
      <c r="E285" s="212">
        <v>0</v>
      </c>
      <c r="F285" s="212">
        <v>0</v>
      </c>
      <c r="G285" s="213">
        <f>G286+G287</f>
        <v>152.32</v>
      </c>
      <c r="H285" s="212">
        <v>0</v>
      </c>
      <c r="I285" s="17"/>
      <c r="J285" s="17"/>
      <c r="K285" s="33"/>
      <c r="L285" s="33"/>
      <c r="M285" s="29"/>
    </row>
    <row r="286" spans="1:13" ht="13.5" customHeight="1">
      <c r="A286" s="158"/>
      <c r="B286" s="681"/>
      <c r="C286" s="117" t="s">
        <v>11</v>
      </c>
      <c r="D286" s="74" t="s">
        <v>288</v>
      </c>
      <c r="E286" s="130">
        <v>0</v>
      </c>
      <c r="F286" s="130">
        <v>0</v>
      </c>
      <c r="G286" s="137">
        <v>0</v>
      </c>
      <c r="H286" s="130">
        <v>0</v>
      </c>
      <c r="I286" s="17"/>
      <c r="J286" s="17"/>
      <c r="K286" s="33"/>
      <c r="L286" s="33"/>
      <c r="M286" s="29"/>
    </row>
    <row r="287" spans="1:13" ht="13.5" customHeight="1">
      <c r="A287" s="158"/>
      <c r="B287" s="691"/>
      <c r="C287" s="117" t="s">
        <v>24</v>
      </c>
      <c r="D287" s="74" t="s">
        <v>126</v>
      </c>
      <c r="E287" s="130">
        <v>0</v>
      </c>
      <c r="F287" s="130">
        <v>0</v>
      </c>
      <c r="G287" s="137">
        <v>152.32</v>
      </c>
      <c r="H287" s="130">
        <v>0</v>
      </c>
      <c r="I287" s="17"/>
      <c r="J287" s="17"/>
      <c r="K287" s="33"/>
      <c r="L287" s="33"/>
      <c r="M287" s="29"/>
    </row>
    <row r="288" spans="1:13" ht="13.5" customHeight="1">
      <c r="A288" s="86"/>
      <c r="B288" s="112">
        <v>85395</v>
      </c>
      <c r="C288" s="115"/>
      <c r="D288" s="68" t="s">
        <v>145</v>
      </c>
      <c r="E288" s="69">
        <f>E289</f>
        <v>0</v>
      </c>
      <c r="F288" s="69">
        <f>F289</f>
        <v>0</v>
      </c>
      <c r="G288" s="70">
        <f>G289</f>
        <v>0</v>
      </c>
      <c r="H288" s="71">
        <v>0</v>
      </c>
      <c r="I288" s="17"/>
      <c r="J288" s="17"/>
      <c r="K288" s="33"/>
      <c r="L288" s="33"/>
      <c r="M288" s="29"/>
    </row>
    <row r="289" spans="1:13" ht="13.5" customHeight="1">
      <c r="A289" s="158"/>
      <c r="B289" s="163"/>
      <c r="C289" s="116"/>
      <c r="D289" s="215" t="s">
        <v>338</v>
      </c>
      <c r="E289" s="218">
        <f>E293</f>
        <v>0</v>
      </c>
      <c r="F289" s="212">
        <f>F293</f>
        <v>0</v>
      </c>
      <c r="G289" s="213">
        <f>G293</f>
        <v>0</v>
      </c>
      <c r="H289" s="219">
        <v>0</v>
      </c>
      <c r="I289" s="17"/>
      <c r="J289" s="17"/>
      <c r="K289" s="33"/>
      <c r="L289" s="33"/>
      <c r="M289" s="29"/>
    </row>
    <row r="290" spans="1:13" ht="13.5" customHeight="1">
      <c r="A290" s="158"/>
      <c r="B290" s="163"/>
      <c r="C290" s="116">
        <v>2007</v>
      </c>
      <c r="D290" s="74" t="s">
        <v>206</v>
      </c>
      <c r="E290" s="130"/>
      <c r="F290" s="130"/>
      <c r="G290" s="137"/>
      <c r="H290" s="131"/>
      <c r="I290" s="17"/>
      <c r="J290" s="17"/>
      <c r="K290" s="33"/>
      <c r="L290" s="33"/>
      <c r="M290" s="29"/>
    </row>
    <row r="291" spans="1:13" ht="13.5" customHeight="1">
      <c r="A291" s="158"/>
      <c r="B291" s="163"/>
      <c r="C291" s="116"/>
      <c r="D291" s="74" t="s">
        <v>207</v>
      </c>
      <c r="E291" s="130"/>
      <c r="F291" s="130"/>
      <c r="G291" s="137"/>
      <c r="H291" s="131"/>
      <c r="I291" s="17"/>
      <c r="J291" s="17"/>
      <c r="K291" s="33"/>
      <c r="L291" s="33"/>
      <c r="M291" s="29"/>
    </row>
    <row r="292" spans="1:13" ht="13.5" customHeight="1">
      <c r="A292" s="158"/>
      <c r="B292" s="163"/>
      <c r="C292" s="116"/>
      <c r="D292" s="74" t="s">
        <v>208</v>
      </c>
      <c r="E292" s="130"/>
      <c r="F292" s="130"/>
      <c r="G292" s="137"/>
      <c r="H292" s="131"/>
      <c r="I292" s="17"/>
      <c r="J292" s="17"/>
      <c r="K292" s="33"/>
      <c r="L292" s="33"/>
      <c r="M292" s="29"/>
    </row>
    <row r="293" spans="1:13" ht="13.5" customHeight="1">
      <c r="A293" s="186"/>
      <c r="B293" s="159"/>
      <c r="C293" s="116"/>
      <c r="D293" s="74" t="s">
        <v>209</v>
      </c>
      <c r="E293" s="130">
        <v>0</v>
      </c>
      <c r="F293" s="130">
        <v>0</v>
      </c>
      <c r="G293" s="137">
        <v>0</v>
      </c>
      <c r="H293" s="131">
        <v>0</v>
      </c>
      <c r="I293" s="17"/>
      <c r="J293" s="17"/>
      <c r="K293" s="33"/>
      <c r="L293" s="33"/>
      <c r="M293" s="29"/>
    </row>
    <row r="294" spans="1:13" ht="13.5" customHeight="1">
      <c r="A294" s="678"/>
      <c r="B294" s="678"/>
      <c r="C294" s="108"/>
      <c r="D294" s="108"/>
      <c r="E294" s="138"/>
      <c r="F294" s="138"/>
      <c r="G294" s="139"/>
      <c r="H294" s="139"/>
      <c r="I294" s="17"/>
      <c r="J294" s="17"/>
      <c r="K294" s="33"/>
      <c r="L294" s="33"/>
      <c r="M294" s="29"/>
    </row>
    <row r="295" spans="1:13" ht="13.5" customHeight="1">
      <c r="A295" s="678"/>
      <c r="B295" s="683"/>
      <c r="C295" s="107"/>
      <c r="D295" s="108"/>
      <c r="E295" s="138" t="s">
        <v>481</v>
      </c>
      <c r="F295" s="138"/>
      <c r="G295" s="139"/>
      <c r="H295" s="138"/>
      <c r="I295" s="17"/>
      <c r="J295" s="17"/>
      <c r="K295" s="33"/>
      <c r="L295" s="33"/>
      <c r="M295" s="29"/>
    </row>
    <row r="296" spans="1:13" ht="13.5" customHeight="1">
      <c r="A296" s="678"/>
      <c r="B296" s="683"/>
      <c r="C296" s="107"/>
      <c r="D296" s="108"/>
      <c r="E296" s="138"/>
      <c r="F296" s="138"/>
      <c r="G296" s="139"/>
      <c r="H296" s="138"/>
      <c r="I296" s="17"/>
      <c r="J296" s="17"/>
      <c r="K296" s="33"/>
      <c r="L296" s="33"/>
      <c r="M296" s="29"/>
    </row>
    <row r="297" spans="1:13" ht="13.5" customHeight="1">
      <c r="A297" s="52" t="s">
        <v>0</v>
      </c>
      <c r="B297" s="53" t="s">
        <v>1</v>
      </c>
      <c r="C297" s="52" t="s">
        <v>2</v>
      </c>
      <c r="D297" s="53" t="s">
        <v>3</v>
      </c>
      <c r="E297" s="54" t="s">
        <v>174</v>
      </c>
      <c r="F297" s="53" t="s">
        <v>175</v>
      </c>
      <c r="G297" s="55" t="s">
        <v>173</v>
      </c>
      <c r="H297" s="56" t="s">
        <v>182</v>
      </c>
      <c r="I297" s="17"/>
      <c r="J297" s="17"/>
      <c r="K297" s="33"/>
      <c r="L297" s="33"/>
      <c r="M297" s="29"/>
    </row>
    <row r="298" spans="1:13" ht="13.5" customHeight="1">
      <c r="A298" s="57"/>
      <c r="B298" s="58"/>
      <c r="C298" s="57"/>
      <c r="D298" s="59"/>
      <c r="E298" s="57" t="s">
        <v>160</v>
      </c>
      <c r="F298" s="58" t="s">
        <v>176</v>
      </c>
      <c r="G298" s="60" t="s">
        <v>440</v>
      </c>
      <c r="H298" s="61" t="s">
        <v>180</v>
      </c>
      <c r="I298" s="17"/>
      <c r="J298" s="17"/>
      <c r="K298" s="33"/>
      <c r="L298" s="33"/>
      <c r="M298" s="29"/>
    </row>
    <row r="299" spans="1:13" ht="13.5" customHeight="1">
      <c r="A299" s="62">
        <v>1</v>
      </c>
      <c r="B299" s="62">
        <v>2</v>
      </c>
      <c r="C299" s="62">
        <v>3</v>
      </c>
      <c r="D299" s="62">
        <v>4</v>
      </c>
      <c r="E299" s="62">
        <v>5</v>
      </c>
      <c r="F299" s="62">
        <v>6</v>
      </c>
      <c r="G299" s="63">
        <v>7</v>
      </c>
      <c r="H299" s="64">
        <v>8</v>
      </c>
      <c r="I299" s="17"/>
      <c r="J299" s="17"/>
      <c r="K299" s="33"/>
      <c r="L299" s="33"/>
      <c r="M299" s="29"/>
    </row>
    <row r="300" spans="1:13" ht="13.5" customHeight="1">
      <c r="A300" s="623">
        <v>854</v>
      </c>
      <c r="B300" s="619"/>
      <c r="C300" s="620"/>
      <c r="D300" s="621" t="s">
        <v>56</v>
      </c>
      <c r="E300" s="323">
        <f>E302+E310+E316</f>
        <v>1304550</v>
      </c>
      <c r="F300" s="323">
        <f>F302+F310+F316</f>
        <v>1304550</v>
      </c>
      <c r="G300" s="326">
        <f>G302+G310+G316</f>
        <v>647061.53</v>
      </c>
      <c r="H300" s="326">
        <f>G300/F300*100</f>
        <v>49.60036257713388</v>
      </c>
      <c r="I300" s="16"/>
      <c r="J300" s="16"/>
      <c r="K300" s="28"/>
      <c r="L300" s="28"/>
      <c r="M300" s="40"/>
    </row>
    <row r="301" spans="1:13" ht="13.5" customHeight="1">
      <c r="A301" s="628"/>
      <c r="B301" s="644"/>
      <c r="C301" s="645"/>
      <c r="D301" s="622" t="s">
        <v>178</v>
      </c>
      <c r="E301" s="606">
        <v>0</v>
      </c>
      <c r="F301" s="606">
        <v>0</v>
      </c>
      <c r="G301" s="573">
        <v>0</v>
      </c>
      <c r="H301" s="573">
        <v>0</v>
      </c>
      <c r="I301" s="16"/>
      <c r="J301" s="16"/>
      <c r="K301" s="41"/>
      <c r="L301" s="41"/>
      <c r="M301" s="40"/>
    </row>
    <row r="302" spans="1:13" ht="13.5" customHeight="1">
      <c r="A302" s="220"/>
      <c r="B302" s="171">
        <v>85403</v>
      </c>
      <c r="C302" s="88"/>
      <c r="D302" s="68" t="s">
        <v>57</v>
      </c>
      <c r="E302" s="69">
        <f>E303</f>
        <v>110150</v>
      </c>
      <c r="F302" s="69">
        <f>F303</f>
        <v>110150</v>
      </c>
      <c r="G302" s="70">
        <f>SUM(G305:G309)</f>
        <v>50383.36</v>
      </c>
      <c r="H302" s="71">
        <f>G302/F302*100</f>
        <v>45.74068088969587</v>
      </c>
      <c r="I302" s="31"/>
      <c r="J302" s="31"/>
      <c r="K302" s="32"/>
      <c r="L302" s="32"/>
      <c r="M302" s="40"/>
    </row>
    <row r="303" spans="1:13" ht="13.5" customHeight="1">
      <c r="A303" s="200"/>
      <c r="B303" s="221"/>
      <c r="C303" s="222"/>
      <c r="D303" s="89" t="s">
        <v>325</v>
      </c>
      <c r="E303" s="90">
        <f>SUM(E305:E309)</f>
        <v>110150</v>
      </c>
      <c r="F303" s="90">
        <f>SUM(F305:F309)</f>
        <v>110150</v>
      </c>
      <c r="G303" s="91">
        <f>SUM(G305:G309)</f>
        <v>50383.36</v>
      </c>
      <c r="H303" s="92">
        <f>G303/F303*100</f>
        <v>45.74068088969587</v>
      </c>
      <c r="I303" s="37"/>
      <c r="J303" s="37"/>
      <c r="K303" s="38"/>
      <c r="L303" s="38"/>
      <c r="M303" s="40"/>
    </row>
    <row r="304" spans="1:13" ht="13.5" customHeight="1">
      <c r="A304" s="200"/>
      <c r="B304" s="221"/>
      <c r="C304" s="93" t="s">
        <v>187</v>
      </c>
      <c r="D304" s="74" t="s">
        <v>417</v>
      </c>
      <c r="E304" s="75"/>
      <c r="F304" s="75"/>
      <c r="G304" s="76"/>
      <c r="H304" s="80"/>
      <c r="I304" s="17"/>
      <c r="J304" s="17"/>
      <c r="K304" s="33"/>
      <c r="L304" s="33"/>
      <c r="M304" s="40"/>
    </row>
    <row r="305" spans="1:13" ht="13.5" customHeight="1">
      <c r="A305" s="200"/>
      <c r="B305" s="221"/>
      <c r="C305" s="93"/>
      <c r="D305" s="74" t="s">
        <v>107</v>
      </c>
      <c r="E305" s="75">
        <v>0</v>
      </c>
      <c r="F305" s="75">
        <v>0</v>
      </c>
      <c r="G305" s="76">
        <v>0</v>
      </c>
      <c r="H305" s="80">
        <v>0</v>
      </c>
      <c r="I305" s="17"/>
      <c r="J305" s="17"/>
      <c r="K305" s="33"/>
      <c r="L305" s="33"/>
      <c r="M305" s="29"/>
    </row>
    <row r="306" spans="1:13" ht="13.5" customHeight="1">
      <c r="A306" s="200"/>
      <c r="B306" s="221"/>
      <c r="C306" s="93" t="s">
        <v>188</v>
      </c>
      <c r="D306" s="74" t="s">
        <v>43</v>
      </c>
      <c r="E306" s="75">
        <v>65150</v>
      </c>
      <c r="F306" s="75">
        <v>65150</v>
      </c>
      <c r="G306" s="76">
        <v>24513.67</v>
      </c>
      <c r="H306" s="80">
        <f>G306/F306*100</f>
        <v>37.626508058326934</v>
      </c>
      <c r="I306" s="17"/>
      <c r="J306" s="17"/>
      <c r="K306" s="33"/>
      <c r="L306" s="33"/>
      <c r="M306" s="29"/>
    </row>
    <row r="307" spans="1:13" ht="13.5" customHeight="1">
      <c r="A307" s="147"/>
      <c r="B307" s="166"/>
      <c r="C307" s="93" t="s">
        <v>40</v>
      </c>
      <c r="D307" s="74" t="s">
        <v>41</v>
      </c>
      <c r="E307" s="75">
        <v>45000</v>
      </c>
      <c r="F307" s="75">
        <v>45000</v>
      </c>
      <c r="G307" s="76">
        <v>24200.68</v>
      </c>
      <c r="H307" s="80">
        <f>G307/F307*100</f>
        <v>53.779288888888885</v>
      </c>
      <c r="I307" s="17"/>
      <c r="J307" s="17"/>
      <c r="K307" s="33"/>
      <c r="L307" s="33"/>
      <c r="M307" s="29"/>
    </row>
    <row r="308" spans="1:13" ht="13.5" customHeight="1">
      <c r="A308" s="147"/>
      <c r="B308" s="166"/>
      <c r="C308" s="93" t="s">
        <v>273</v>
      </c>
      <c r="D308" s="74" t="s">
        <v>310</v>
      </c>
      <c r="E308" s="75">
        <v>0</v>
      </c>
      <c r="F308" s="75">
        <v>0</v>
      </c>
      <c r="G308" s="76">
        <v>160.05</v>
      </c>
      <c r="H308" s="80">
        <v>0</v>
      </c>
      <c r="I308" s="17"/>
      <c r="J308" s="17"/>
      <c r="K308" s="33"/>
      <c r="L308" s="33"/>
      <c r="M308" s="29"/>
    </row>
    <row r="309" spans="1:13" ht="13.5" customHeight="1">
      <c r="A309" s="147"/>
      <c r="B309" s="172"/>
      <c r="C309" s="93" t="s">
        <v>252</v>
      </c>
      <c r="D309" s="74" t="s">
        <v>253</v>
      </c>
      <c r="E309" s="75">
        <v>0</v>
      </c>
      <c r="F309" s="75">
        <v>0</v>
      </c>
      <c r="G309" s="76">
        <v>1508.96</v>
      </c>
      <c r="H309" s="80">
        <v>0</v>
      </c>
      <c r="I309" s="17"/>
      <c r="J309" s="17"/>
      <c r="K309" s="33"/>
      <c r="L309" s="33"/>
      <c r="M309" s="29"/>
    </row>
    <row r="310" spans="1:13" ht="13.5" customHeight="1">
      <c r="A310" s="104"/>
      <c r="B310" s="169">
        <v>85410</v>
      </c>
      <c r="C310" s="67"/>
      <c r="D310" s="68" t="s">
        <v>58</v>
      </c>
      <c r="E310" s="69">
        <f>E311+E313</f>
        <v>490400</v>
      </c>
      <c r="F310" s="69">
        <f>F311+F313</f>
        <v>490400</v>
      </c>
      <c r="G310" s="70">
        <f>G311+G313</f>
        <v>337166.59</v>
      </c>
      <c r="H310" s="71">
        <f aca="true" t="shared" si="3" ref="H310:H321">G310/F310*100</f>
        <v>68.7533829526917</v>
      </c>
      <c r="I310" s="31"/>
      <c r="J310" s="31"/>
      <c r="K310" s="32"/>
      <c r="L310" s="32"/>
      <c r="M310" s="29"/>
    </row>
    <row r="311" spans="1:13" ht="13.5" customHeight="1">
      <c r="A311" s="196"/>
      <c r="B311" s="223"/>
      <c r="C311" s="224"/>
      <c r="D311" s="89" t="s">
        <v>254</v>
      </c>
      <c r="E311" s="90">
        <f>E312</f>
        <v>440400</v>
      </c>
      <c r="F311" s="90">
        <f>F312</f>
        <v>440400</v>
      </c>
      <c r="G311" s="91">
        <f>G312</f>
        <v>319274.09</v>
      </c>
      <c r="H311" s="92">
        <f t="shared" si="3"/>
        <v>72.49638737511354</v>
      </c>
      <c r="I311" s="37"/>
      <c r="J311" s="37"/>
      <c r="K311" s="38"/>
      <c r="L311" s="38"/>
      <c r="M311" s="29"/>
    </row>
    <row r="312" spans="1:13" ht="13.5" customHeight="1">
      <c r="A312" s="86"/>
      <c r="B312" s="108"/>
      <c r="C312" s="93" t="s">
        <v>40</v>
      </c>
      <c r="D312" s="74" t="s">
        <v>41</v>
      </c>
      <c r="E312" s="75">
        <v>440400</v>
      </c>
      <c r="F312" s="75">
        <v>440400</v>
      </c>
      <c r="G312" s="76">
        <v>319274.09</v>
      </c>
      <c r="H312" s="80">
        <f t="shared" si="3"/>
        <v>72.49638737511354</v>
      </c>
      <c r="I312" s="17"/>
      <c r="J312" s="17"/>
      <c r="K312" s="33"/>
      <c r="L312" s="33"/>
      <c r="M312" s="29"/>
    </row>
    <row r="313" spans="1:13" ht="13.5" customHeight="1">
      <c r="A313" s="86"/>
      <c r="B313" s="108"/>
      <c r="C313" s="93"/>
      <c r="D313" s="225" t="s">
        <v>324</v>
      </c>
      <c r="E313" s="90">
        <f>E314</f>
        <v>50000</v>
      </c>
      <c r="F313" s="90">
        <f>F314</f>
        <v>50000</v>
      </c>
      <c r="G313" s="91">
        <f>G314+G315</f>
        <v>17892.5</v>
      </c>
      <c r="H313" s="92">
        <f>G313/F313*100</f>
        <v>35.785</v>
      </c>
      <c r="I313" s="17"/>
      <c r="J313" s="17"/>
      <c r="K313" s="33"/>
      <c r="L313" s="33"/>
      <c r="M313" s="29"/>
    </row>
    <row r="314" spans="1:13" ht="13.5" customHeight="1">
      <c r="A314" s="86"/>
      <c r="B314" s="108"/>
      <c r="C314" s="93" t="s">
        <v>40</v>
      </c>
      <c r="D314" s="79" t="s">
        <v>246</v>
      </c>
      <c r="E314" s="75">
        <v>50000</v>
      </c>
      <c r="F314" s="75">
        <v>50000</v>
      </c>
      <c r="G314" s="76">
        <v>17892.5</v>
      </c>
      <c r="H314" s="80">
        <f>G314/F314*100</f>
        <v>35.785</v>
      </c>
      <c r="I314" s="17"/>
      <c r="J314" s="17"/>
      <c r="K314" s="33"/>
      <c r="L314" s="33"/>
      <c r="M314" s="29"/>
    </row>
    <row r="315" spans="1:13" ht="13.5" customHeight="1">
      <c r="A315" s="86"/>
      <c r="B315" s="108"/>
      <c r="C315" s="93" t="s">
        <v>22</v>
      </c>
      <c r="D315" s="74" t="s">
        <v>310</v>
      </c>
      <c r="E315" s="75">
        <v>0</v>
      </c>
      <c r="F315" s="75">
        <v>0</v>
      </c>
      <c r="G315" s="76">
        <v>0</v>
      </c>
      <c r="H315" s="80">
        <v>0</v>
      </c>
      <c r="I315" s="17"/>
      <c r="J315" s="17"/>
      <c r="K315" s="33"/>
      <c r="L315" s="33"/>
      <c r="M315" s="29"/>
    </row>
    <row r="316" spans="1:13" ht="13.5" customHeight="1">
      <c r="A316" s="104"/>
      <c r="B316" s="171">
        <v>85411</v>
      </c>
      <c r="C316" s="67"/>
      <c r="D316" s="68" t="s">
        <v>59</v>
      </c>
      <c r="E316" s="69">
        <f>E317</f>
        <v>704000</v>
      </c>
      <c r="F316" s="69">
        <f>F317</f>
        <v>704000</v>
      </c>
      <c r="G316" s="70">
        <f>G317</f>
        <v>259511.58</v>
      </c>
      <c r="H316" s="71">
        <f t="shared" si="3"/>
        <v>36.86244034090909</v>
      </c>
      <c r="I316" s="31"/>
      <c r="J316" s="31"/>
      <c r="K316" s="32"/>
      <c r="L316" s="32"/>
      <c r="M316" s="29"/>
    </row>
    <row r="317" spans="1:13" ht="13.5" customHeight="1">
      <c r="A317" s="196"/>
      <c r="B317" s="221"/>
      <c r="C317" s="224"/>
      <c r="D317" s="89" t="s">
        <v>324</v>
      </c>
      <c r="E317" s="90">
        <f>E318+E320</f>
        <v>704000</v>
      </c>
      <c r="F317" s="90">
        <f>F318+F320</f>
        <v>704000</v>
      </c>
      <c r="G317" s="91">
        <f>SUM(G318:G320)</f>
        <v>259511.58</v>
      </c>
      <c r="H317" s="92">
        <f t="shared" si="3"/>
        <v>36.86244034090909</v>
      </c>
      <c r="I317" s="35"/>
      <c r="J317" s="35"/>
      <c r="K317" s="36"/>
      <c r="L317" s="36"/>
      <c r="M317" s="29"/>
    </row>
    <row r="318" spans="1:13" ht="13.5" customHeight="1">
      <c r="A318" s="86"/>
      <c r="B318" s="166"/>
      <c r="C318" s="93" t="s">
        <v>40</v>
      </c>
      <c r="D318" s="74" t="s">
        <v>41</v>
      </c>
      <c r="E318" s="75">
        <v>700000</v>
      </c>
      <c r="F318" s="75">
        <v>700000</v>
      </c>
      <c r="G318" s="76">
        <v>259480.83</v>
      </c>
      <c r="H318" s="80">
        <f t="shared" si="3"/>
        <v>37.06869</v>
      </c>
      <c r="I318" s="17"/>
      <c r="J318" s="17"/>
      <c r="K318" s="33"/>
      <c r="L318" s="33"/>
      <c r="M318" s="29"/>
    </row>
    <row r="319" spans="1:13" ht="13.5" customHeight="1">
      <c r="A319" s="86"/>
      <c r="B319" s="166"/>
      <c r="C319" s="93" t="s">
        <v>22</v>
      </c>
      <c r="D319" s="74" t="s">
        <v>310</v>
      </c>
      <c r="E319" s="75">
        <v>0</v>
      </c>
      <c r="F319" s="75">
        <v>0</v>
      </c>
      <c r="G319" s="76">
        <v>23.59</v>
      </c>
      <c r="H319" s="80">
        <v>0</v>
      </c>
      <c r="I319" s="17"/>
      <c r="J319" s="17"/>
      <c r="K319" s="33"/>
      <c r="L319" s="33"/>
      <c r="M319" s="29"/>
    </row>
    <row r="320" spans="1:13" ht="13.5" customHeight="1">
      <c r="A320" s="105"/>
      <c r="B320" s="172"/>
      <c r="C320" s="93" t="s">
        <v>24</v>
      </c>
      <c r="D320" s="74" t="s">
        <v>25</v>
      </c>
      <c r="E320" s="75">
        <v>4000</v>
      </c>
      <c r="F320" s="75">
        <v>4000</v>
      </c>
      <c r="G320" s="76">
        <v>7.16</v>
      </c>
      <c r="H320" s="80">
        <f t="shared" si="3"/>
        <v>0.17900000000000002</v>
      </c>
      <c r="I320" s="17"/>
      <c r="J320" s="17"/>
      <c r="K320" s="33"/>
      <c r="L320" s="33"/>
      <c r="M320" s="29"/>
    </row>
    <row r="321" spans="1:13" ht="13.5" customHeight="1">
      <c r="A321" s="322">
        <v>900</v>
      </c>
      <c r="B321" s="646"/>
      <c r="C321" s="647"/>
      <c r="D321" s="621" t="s">
        <v>201</v>
      </c>
      <c r="E321" s="323">
        <f>E324+E328</f>
        <v>514932</v>
      </c>
      <c r="F321" s="323">
        <f>F324+F328</f>
        <v>514932</v>
      </c>
      <c r="G321" s="326">
        <f>G324+G328</f>
        <v>95051.45999999999</v>
      </c>
      <c r="H321" s="326">
        <f t="shared" si="3"/>
        <v>18.45903148376873</v>
      </c>
      <c r="I321" s="17"/>
      <c r="J321" s="17"/>
      <c r="K321" s="33"/>
      <c r="L321" s="33"/>
      <c r="M321" s="29"/>
    </row>
    <row r="322" spans="1:13" ht="13.5" customHeight="1">
      <c r="A322" s="330"/>
      <c r="B322" s="689"/>
      <c r="C322" s="645"/>
      <c r="D322" s="622" t="s">
        <v>178</v>
      </c>
      <c r="E322" s="637">
        <f>E332+E339+E335</f>
        <v>374932</v>
      </c>
      <c r="F322" s="637">
        <f>F332+F339+F335</f>
        <v>374932</v>
      </c>
      <c r="G322" s="639">
        <f>G332+G339</f>
        <v>3687.28</v>
      </c>
      <c r="H322" s="639">
        <f>G322/F322*100</f>
        <v>0.9834529994772386</v>
      </c>
      <c r="I322" s="17"/>
      <c r="J322" s="17"/>
      <c r="K322" s="33"/>
      <c r="L322" s="33"/>
      <c r="M322" s="29"/>
    </row>
    <row r="323" spans="1:13" ht="13.5" customHeight="1">
      <c r="A323" s="226"/>
      <c r="B323" s="171">
        <v>90019</v>
      </c>
      <c r="C323" s="174"/>
      <c r="D323" s="227" t="s">
        <v>225</v>
      </c>
      <c r="E323" s="69"/>
      <c r="F323" s="69"/>
      <c r="G323" s="70"/>
      <c r="H323" s="71"/>
      <c r="I323" s="17"/>
      <c r="J323" s="17"/>
      <c r="K323" s="33"/>
      <c r="L323" s="33"/>
      <c r="M323" s="29"/>
    </row>
    <row r="324" spans="1:13" ht="13.5" customHeight="1">
      <c r="A324" s="147"/>
      <c r="B324" s="166"/>
      <c r="C324" s="117"/>
      <c r="D324" s="227" t="s">
        <v>202</v>
      </c>
      <c r="E324" s="69">
        <f>E326</f>
        <v>140000</v>
      </c>
      <c r="F324" s="69">
        <f>F326</f>
        <v>140000</v>
      </c>
      <c r="G324" s="70">
        <f>G326+G327</f>
        <v>91364.18</v>
      </c>
      <c r="H324" s="71">
        <f>G324/F324*100</f>
        <v>65.26012857142857</v>
      </c>
      <c r="I324" s="17"/>
      <c r="J324" s="17"/>
      <c r="K324" s="33"/>
      <c r="L324" s="33"/>
      <c r="M324" s="29"/>
    </row>
    <row r="325" spans="1:13" ht="13.5" customHeight="1">
      <c r="A325" s="147"/>
      <c r="B325" s="166"/>
      <c r="C325" s="117" t="s">
        <v>203</v>
      </c>
      <c r="D325" s="79" t="s">
        <v>204</v>
      </c>
      <c r="E325" s="228"/>
      <c r="F325" s="228"/>
      <c r="G325" s="229"/>
      <c r="H325" s="230"/>
      <c r="I325" s="17"/>
      <c r="J325" s="17"/>
      <c r="K325" s="33"/>
      <c r="L325" s="33"/>
      <c r="M325" s="29"/>
    </row>
    <row r="326" spans="1:13" ht="13.5" customHeight="1">
      <c r="A326" s="147"/>
      <c r="B326" s="166"/>
      <c r="C326" s="117"/>
      <c r="D326" s="79" t="s">
        <v>205</v>
      </c>
      <c r="E326" s="75">
        <v>140000</v>
      </c>
      <c r="F326" s="75">
        <v>140000</v>
      </c>
      <c r="G326" s="76">
        <v>84854.18</v>
      </c>
      <c r="H326" s="80">
        <f>G326/F326*100</f>
        <v>60.61012857142857</v>
      </c>
      <c r="I326" s="17"/>
      <c r="J326" s="17"/>
      <c r="K326" s="33"/>
      <c r="L326" s="33"/>
      <c r="M326" s="29"/>
    </row>
    <row r="327" spans="1:13" ht="13.5" customHeight="1">
      <c r="A327" s="147"/>
      <c r="B327" s="172"/>
      <c r="C327" s="117" t="s">
        <v>21</v>
      </c>
      <c r="D327" s="74" t="s">
        <v>43</v>
      </c>
      <c r="E327" s="75">
        <v>0</v>
      </c>
      <c r="F327" s="75">
        <v>0</v>
      </c>
      <c r="G327" s="76">
        <v>6510</v>
      </c>
      <c r="H327" s="80">
        <v>0</v>
      </c>
      <c r="I327" s="17"/>
      <c r="J327" s="17"/>
      <c r="K327" s="33"/>
      <c r="L327" s="33"/>
      <c r="M327" s="29"/>
    </row>
    <row r="328" spans="1:13" ht="13.5" customHeight="1">
      <c r="A328" s="147"/>
      <c r="B328" s="231">
        <v>90095</v>
      </c>
      <c r="C328" s="174"/>
      <c r="D328" s="227" t="s">
        <v>74</v>
      </c>
      <c r="E328" s="69">
        <f>E332+E339+E335</f>
        <v>374932</v>
      </c>
      <c r="F328" s="69">
        <f>F332+F339+F335</f>
        <v>374932</v>
      </c>
      <c r="G328" s="70">
        <f>G332+G339</f>
        <v>3687.28</v>
      </c>
      <c r="H328" s="71">
        <f>G328/F328*100</f>
        <v>0.9834529994772386</v>
      </c>
      <c r="I328" s="17"/>
      <c r="J328" s="17"/>
      <c r="K328" s="33"/>
      <c r="L328" s="33"/>
      <c r="M328" s="29"/>
    </row>
    <row r="329" spans="1:13" ht="13.5" customHeight="1">
      <c r="A329" s="147"/>
      <c r="B329" s="166"/>
      <c r="C329" s="117">
        <v>6207</v>
      </c>
      <c r="D329" s="95" t="s">
        <v>280</v>
      </c>
      <c r="E329" s="75"/>
      <c r="F329" s="75"/>
      <c r="G329" s="76"/>
      <c r="H329" s="80"/>
      <c r="I329" s="17"/>
      <c r="J329" s="17"/>
      <c r="K329" s="33"/>
      <c r="L329" s="33"/>
      <c r="M329" s="29"/>
    </row>
    <row r="330" spans="1:13" ht="13.5" customHeight="1">
      <c r="A330" s="147"/>
      <c r="B330" s="166"/>
      <c r="C330" s="117"/>
      <c r="D330" s="95" t="s">
        <v>294</v>
      </c>
      <c r="E330" s="75"/>
      <c r="F330" s="75"/>
      <c r="G330" s="76"/>
      <c r="H330" s="80"/>
      <c r="I330" s="17"/>
      <c r="J330" s="17"/>
      <c r="K330" s="33"/>
      <c r="L330" s="33"/>
      <c r="M330" s="29"/>
    </row>
    <row r="331" spans="1:13" ht="13.5" customHeight="1">
      <c r="A331" s="147"/>
      <c r="B331" s="166"/>
      <c r="C331" s="117"/>
      <c r="D331" s="101" t="s">
        <v>419</v>
      </c>
      <c r="E331" s="75"/>
      <c r="F331" s="75"/>
      <c r="G331" s="76"/>
      <c r="H331" s="80"/>
      <c r="I331" s="17"/>
      <c r="J331" s="17"/>
      <c r="K331" s="33"/>
      <c r="L331" s="33"/>
      <c r="M331" s="29"/>
    </row>
    <row r="332" spans="1:13" ht="13.5" customHeight="1">
      <c r="A332" s="147"/>
      <c r="B332" s="166"/>
      <c r="C332" s="117"/>
      <c r="D332" s="101" t="s">
        <v>281</v>
      </c>
      <c r="E332" s="75">
        <v>0</v>
      </c>
      <c r="F332" s="75">
        <v>0</v>
      </c>
      <c r="G332" s="76">
        <v>0</v>
      </c>
      <c r="H332" s="80">
        <v>0</v>
      </c>
      <c r="I332" s="17"/>
      <c r="J332" s="17"/>
      <c r="K332" s="33"/>
      <c r="L332" s="33"/>
      <c r="M332" s="29"/>
    </row>
    <row r="333" spans="1:13" ht="13.5" customHeight="1">
      <c r="A333" s="147"/>
      <c r="B333" s="166"/>
      <c r="C333" s="117">
        <v>6290</v>
      </c>
      <c r="D333" s="148" t="s">
        <v>377</v>
      </c>
      <c r="E333" s="75"/>
      <c r="F333" s="75"/>
      <c r="G333" s="76"/>
      <c r="H333" s="80"/>
      <c r="I333" s="17"/>
      <c r="J333" s="17"/>
      <c r="K333" s="33"/>
      <c r="L333" s="33"/>
      <c r="M333" s="29"/>
    </row>
    <row r="334" spans="1:13" ht="13.5" customHeight="1">
      <c r="A334" s="147"/>
      <c r="B334" s="166"/>
      <c r="C334" s="117"/>
      <c r="D334" s="148" t="s">
        <v>378</v>
      </c>
      <c r="E334" s="75"/>
      <c r="F334" s="75"/>
      <c r="G334" s="76"/>
      <c r="H334" s="80"/>
      <c r="I334" s="17"/>
      <c r="J334" s="17"/>
      <c r="K334" s="33"/>
      <c r="L334" s="33"/>
      <c r="M334" s="29"/>
    </row>
    <row r="335" spans="1:13" ht="13.5" customHeight="1">
      <c r="A335" s="147"/>
      <c r="B335" s="166"/>
      <c r="C335" s="117"/>
      <c r="D335" s="148" t="s">
        <v>379</v>
      </c>
      <c r="E335" s="75">
        <v>62496</v>
      </c>
      <c r="F335" s="75">
        <v>62496</v>
      </c>
      <c r="G335" s="76">
        <v>0</v>
      </c>
      <c r="H335" s="80">
        <v>0</v>
      </c>
      <c r="I335" s="17"/>
      <c r="J335" s="17"/>
      <c r="K335" s="33"/>
      <c r="L335" s="33"/>
      <c r="M335" s="29"/>
    </row>
    <row r="336" spans="1:13" ht="13.5" customHeight="1">
      <c r="A336" s="147"/>
      <c r="B336" s="166"/>
      <c r="C336" s="117">
        <v>6617</v>
      </c>
      <c r="D336" s="148" t="s">
        <v>326</v>
      </c>
      <c r="E336" s="75"/>
      <c r="F336" s="75"/>
      <c r="G336" s="76"/>
      <c r="H336" s="80"/>
      <c r="I336" s="17"/>
      <c r="J336" s="17"/>
      <c r="K336" s="33"/>
      <c r="L336" s="33"/>
      <c r="M336" s="29"/>
    </row>
    <row r="337" spans="1:13" ht="13.5" customHeight="1">
      <c r="A337" s="147"/>
      <c r="B337" s="166"/>
      <c r="C337" s="117"/>
      <c r="D337" s="148" t="s">
        <v>420</v>
      </c>
      <c r="E337" s="75"/>
      <c r="F337" s="75"/>
      <c r="G337" s="76"/>
      <c r="H337" s="80"/>
      <c r="I337" s="17"/>
      <c r="J337" s="17"/>
      <c r="K337" s="33"/>
      <c r="L337" s="33"/>
      <c r="M337" s="29"/>
    </row>
    <row r="338" spans="1:13" ht="13.5" customHeight="1">
      <c r="A338" s="147"/>
      <c r="B338" s="166"/>
      <c r="C338" s="117"/>
      <c r="D338" s="148" t="s">
        <v>327</v>
      </c>
      <c r="E338" s="75"/>
      <c r="F338" s="75"/>
      <c r="G338" s="76"/>
      <c r="H338" s="80"/>
      <c r="I338" s="17"/>
      <c r="J338" s="17"/>
      <c r="K338" s="33"/>
      <c r="L338" s="33"/>
      <c r="M338" s="29"/>
    </row>
    <row r="339" spans="1:13" ht="13.5" customHeight="1">
      <c r="A339" s="232"/>
      <c r="B339" s="172"/>
      <c r="C339" s="117"/>
      <c r="D339" s="148" t="s">
        <v>328</v>
      </c>
      <c r="E339" s="75">
        <v>312436</v>
      </c>
      <c r="F339" s="75">
        <v>312436</v>
      </c>
      <c r="G339" s="76">
        <v>3687.28</v>
      </c>
      <c r="H339" s="80">
        <f>G339/F339*100</f>
        <v>1.180171299082052</v>
      </c>
      <c r="I339" s="17"/>
      <c r="J339" s="17"/>
      <c r="K339" s="33"/>
      <c r="L339" s="33"/>
      <c r="M339" s="29"/>
    </row>
    <row r="340" spans="1:13" ht="13.5" customHeight="1">
      <c r="A340" s="327">
        <v>926</v>
      </c>
      <c r="B340" s="565"/>
      <c r="C340" s="642"/>
      <c r="D340" s="557" t="s">
        <v>329</v>
      </c>
      <c r="E340" s="323">
        <f>E342</f>
        <v>0</v>
      </c>
      <c r="F340" s="323">
        <f>F342</f>
        <v>0</v>
      </c>
      <c r="G340" s="326">
        <f>G342</f>
        <v>0</v>
      </c>
      <c r="H340" s="326">
        <v>0</v>
      </c>
      <c r="I340" s="17"/>
      <c r="J340" s="17"/>
      <c r="K340" s="33"/>
      <c r="L340" s="33"/>
      <c r="M340" s="29"/>
    </row>
    <row r="341" spans="1:13" ht="13.5" customHeight="1">
      <c r="A341" s="329"/>
      <c r="B341" s="583"/>
      <c r="C341" s="642"/>
      <c r="D341" s="617" t="s">
        <v>178</v>
      </c>
      <c r="E341" s="606">
        <f>E345</f>
        <v>0</v>
      </c>
      <c r="F341" s="606">
        <f>F345</f>
        <v>0</v>
      </c>
      <c r="G341" s="573">
        <f>G345</f>
        <v>0</v>
      </c>
      <c r="H341" s="573">
        <v>0</v>
      </c>
      <c r="I341" s="17"/>
      <c r="J341" s="17"/>
      <c r="K341" s="33"/>
      <c r="L341" s="33"/>
      <c r="M341" s="29"/>
    </row>
    <row r="342" spans="1:13" ht="13.5" customHeight="1">
      <c r="A342" s="147"/>
      <c r="B342" s="231">
        <v>92601</v>
      </c>
      <c r="C342" s="233"/>
      <c r="D342" s="82" t="s">
        <v>330</v>
      </c>
      <c r="E342" s="161">
        <f>E345</f>
        <v>0</v>
      </c>
      <c r="F342" s="161">
        <f>F345</f>
        <v>0</v>
      </c>
      <c r="G342" s="162">
        <f>G345</f>
        <v>0</v>
      </c>
      <c r="H342" s="157">
        <v>0</v>
      </c>
      <c r="I342" s="17"/>
      <c r="J342" s="17"/>
      <c r="K342" s="33"/>
      <c r="L342" s="33"/>
      <c r="M342" s="29"/>
    </row>
    <row r="343" spans="1:13" ht="13.5" customHeight="1">
      <c r="A343" s="147"/>
      <c r="B343" s="166"/>
      <c r="C343" s="117">
        <v>6290</v>
      </c>
      <c r="D343" s="74" t="s">
        <v>421</v>
      </c>
      <c r="E343" s="75"/>
      <c r="F343" s="75"/>
      <c r="G343" s="76"/>
      <c r="H343" s="80"/>
      <c r="I343" s="17"/>
      <c r="J343" s="17"/>
      <c r="K343" s="33"/>
      <c r="L343" s="33"/>
      <c r="M343" s="29"/>
    </row>
    <row r="344" spans="1:13" ht="13.5" customHeight="1">
      <c r="A344" s="147"/>
      <c r="B344" s="166"/>
      <c r="C344" s="117"/>
      <c r="D344" s="74" t="s">
        <v>331</v>
      </c>
      <c r="E344" s="75"/>
      <c r="F344" s="75"/>
      <c r="G344" s="76"/>
      <c r="H344" s="80"/>
      <c r="I344" s="17"/>
      <c r="J344" s="17"/>
      <c r="K344" s="33"/>
      <c r="L344" s="33"/>
      <c r="M344" s="29"/>
    </row>
    <row r="345" spans="1:13" ht="13.5" customHeight="1">
      <c r="A345" s="147"/>
      <c r="B345" s="166"/>
      <c r="C345" s="117"/>
      <c r="D345" s="74" t="s">
        <v>332</v>
      </c>
      <c r="E345" s="75">
        <v>0</v>
      </c>
      <c r="F345" s="75">
        <v>0</v>
      </c>
      <c r="G345" s="76">
        <v>0</v>
      </c>
      <c r="H345" s="80">
        <v>0</v>
      </c>
      <c r="I345" s="17"/>
      <c r="J345" s="17"/>
      <c r="K345" s="33"/>
      <c r="L345" s="33"/>
      <c r="M345" s="29"/>
    </row>
    <row r="346" spans="1:13" ht="13.5" customHeight="1">
      <c r="A346" s="327"/>
      <c r="B346" s="322"/>
      <c r="C346" s="620"/>
      <c r="D346" s="621" t="s">
        <v>152</v>
      </c>
      <c r="E346" s="323">
        <f>E8+E13+E18+E40+E64+E81+E140+E165+E188+E206+E274+E300+E321+E157+E241+E340</f>
        <v>62910360</v>
      </c>
      <c r="F346" s="323">
        <f>F8+F13+F18+F40+F64+F81+F140+F165+F188+F206+F274+F300+F321+F157+F241+F340+F150</f>
        <v>64118952</v>
      </c>
      <c r="G346" s="345">
        <f>G8+G13+G18+G40+G64+G81+G140+G165+G188+G206+G274+G300+G321+G157+G241+G150</f>
        <v>34105506.89</v>
      </c>
      <c r="H346" s="326">
        <f>G346/F346*100</f>
        <v>53.19099240736187</v>
      </c>
      <c r="I346" s="16"/>
      <c r="J346" s="16"/>
      <c r="K346" s="28"/>
      <c r="L346" s="28"/>
      <c r="M346" s="29"/>
    </row>
    <row r="347" spans="1:13" ht="13.5" customHeight="1">
      <c r="A347" s="623"/>
      <c r="B347" s="619"/>
      <c r="C347" s="620"/>
      <c r="D347" s="621" t="s">
        <v>322</v>
      </c>
      <c r="E347" s="323">
        <f>E346-E348</f>
        <v>58965968</v>
      </c>
      <c r="F347" s="323">
        <f>F346-F348</f>
        <v>59505446</v>
      </c>
      <c r="G347" s="345">
        <f>G346-G348</f>
        <v>32941691.71</v>
      </c>
      <c r="H347" s="326">
        <f>G347/F347*100</f>
        <v>55.35912076014018</v>
      </c>
      <c r="I347" s="16"/>
      <c r="J347" s="16"/>
      <c r="K347" s="28"/>
      <c r="L347" s="28"/>
      <c r="M347" s="29"/>
    </row>
    <row r="348" spans="1:13" ht="13.5" customHeight="1">
      <c r="A348" s="628"/>
      <c r="B348" s="644"/>
      <c r="C348" s="658"/>
      <c r="D348" s="622" t="s">
        <v>323</v>
      </c>
      <c r="E348" s="606">
        <f>E19+E41+E65+E82+E189+E275+E301+E322+E341</f>
        <v>3944392</v>
      </c>
      <c r="F348" s="606">
        <f>F19+F41+F82+F189+F322+F166+F341+F65+F141+F207+F242+F275+F301</f>
        <v>4613506</v>
      </c>
      <c r="G348" s="574">
        <f>G19+G41+G65+G82+G141+G166+G189+G207+G242+G275+G301+G322+G341</f>
        <v>1163815.18</v>
      </c>
      <c r="H348" s="573">
        <f>G348/F348*100</f>
        <v>25.226263496785307</v>
      </c>
      <c r="I348" s="16"/>
      <c r="J348" s="16"/>
      <c r="K348" s="28"/>
      <c r="L348" s="28"/>
      <c r="M348" s="29"/>
    </row>
    <row r="349" spans="1:13" ht="13.5" customHeight="1">
      <c r="A349" s="234"/>
      <c r="B349" s="234"/>
      <c r="C349" s="234"/>
      <c r="D349" s="234"/>
      <c r="E349" s="235"/>
      <c r="F349" s="236"/>
      <c r="G349" s="237"/>
      <c r="H349" s="238"/>
      <c r="I349" s="17"/>
      <c r="J349" s="17"/>
      <c r="K349" s="33"/>
      <c r="L349" s="33"/>
      <c r="M349" s="29"/>
    </row>
    <row r="350" spans="1:13" ht="13.5" customHeight="1">
      <c r="A350" s="234"/>
      <c r="B350" s="234"/>
      <c r="C350" s="234"/>
      <c r="D350" s="234"/>
      <c r="E350" s="239"/>
      <c r="F350" s="239"/>
      <c r="G350" s="240"/>
      <c r="H350" s="241"/>
      <c r="I350" s="17"/>
      <c r="J350" s="17"/>
      <c r="K350" s="33"/>
      <c r="L350" s="33"/>
      <c r="M350" s="29"/>
    </row>
    <row r="351" spans="1:13" ht="13.5" customHeight="1">
      <c r="A351" s="234"/>
      <c r="B351" s="234"/>
      <c r="C351" s="234"/>
      <c r="D351" s="234"/>
      <c r="E351" s="239"/>
      <c r="F351" s="239"/>
      <c r="G351" s="240"/>
      <c r="H351" s="241"/>
      <c r="I351" s="17"/>
      <c r="J351" s="17"/>
      <c r="K351" s="33"/>
      <c r="L351" s="33"/>
      <c r="M351" s="29"/>
    </row>
    <row r="352" spans="1:13" ht="13.5" customHeight="1">
      <c r="A352" s="234"/>
      <c r="B352" s="234"/>
      <c r="C352" s="234"/>
      <c r="D352" s="234"/>
      <c r="E352" s="239"/>
      <c r="F352" s="239"/>
      <c r="G352" s="243"/>
      <c r="H352" s="241"/>
      <c r="I352" s="17"/>
      <c r="J352" s="17"/>
      <c r="K352" s="33"/>
      <c r="L352" s="33"/>
      <c r="M352" s="29"/>
    </row>
    <row r="353" spans="1:13" ht="13.5" customHeight="1">
      <c r="A353" s="234"/>
      <c r="B353" s="234"/>
      <c r="C353" s="234"/>
      <c r="D353" s="234"/>
      <c r="E353" s="235"/>
      <c r="F353" s="239"/>
      <c r="G353" s="243"/>
      <c r="H353" s="241"/>
      <c r="I353" s="17"/>
      <c r="J353" s="17"/>
      <c r="K353" s="33"/>
      <c r="L353" s="33"/>
      <c r="M353" s="29"/>
    </row>
    <row r="354" spans="1:13" ht="13.5" customHeight="1">
      <c r="A354" s="234"/>
      <c r="B354" s="234"/>
      <c r="C354" s="234"/>
      <c r="D354" s="234"/>
      <c r="E354" s="235" t="s">
        <v>482</v>
      </c>
      <c r="F354" s="242"/>
      <c r="G354" s="243"/>
      <c r="H354" s="241"/>
      <c r="I354" s="17"/>
      <c r="J354" s="17"/>
      <c r="K354" s="33"/>
      <c r="L354" s="33"/>
      <c r="M354" s="29"/>
    </row>
    <row r="355" spans="1:71" s="46" customFormat="1" ht="13.5" customHeight="1">
      <c r="A355" s="234"/>
      <c r="B355" s="234"/>
      <c r="C355" s="234"/>
      <c r="D355" s="234"/>
      <c r="E355" s="238"/>
      <c r="F355" s="108" t="s">
        <v>116</v>
      </c>
      <c r="G355" s="108"/>
      <c r="H355" s="110"/>
      <c r="I355" s="236"/>
      <c r="J355" s="236"/>
      <c r="K355" s="45"/>
      <c r="L355" s="45"/>
      <c r="M355" s="692"/>
      <c r="N355" s="352"/>
      <c r="O355" s="352"/>
      <c r="P355" s="352"/>
      <c r="Q355" s="352"/>
      <c r="R355" s="352"/>
      <c r="S355" s="352"/>
      <c r="T355" s="352"/>
      <c r="U355" s="352"/>
      <c r="V355" s="352"/>
      <c r="W355" s="352"/>
      <c r="X355" s="352"/>
      <c r="Y355" s="352"/>
      <c r="Z355" s="352"/>
      <c r="AA355" s="352"/>
      <c r="AB355" s="352"/>
      <c r="AC355" s="352"/>
      <c r="AD355" s="352"/>
      <c r="AE355" s="352"/>
      <c r="AF355" s="352"/>
      <c r="AG355" s="352"/>
      <c r="AH355" s="352"/>
      <c r="AI355" s="352"/>
      <c r="AJ355" s="352"/>
      <c r="AK355" s="352"/>
      <c r="AL355" s="352"/>
      <c r="AM355" s="352"/>
      <c r="AN355" s="352"/>
      <c r="AO355" s="352"/>
      <c r="AP355" s="352"/>
      <c r="AQ355" s="352"/>
      <c r="AR355" s="352"/>
      <c r="AS355" s="352"/>
      <c r="AT355" s="352"/>
      <c r="AU355" s="352"/>
      <c r="AV355" s="352"/>
      <c r="AW355" s="352"/>
      <c r="AX355" s="352"/>
      <c r="AY355" s="352"/>
      <c r="AZ355" s="352"/>
      <c r="BA355" s="352"/>
      <c r="BB355" s="352"/>
      <c r="BC355" s="352"/>
      <c r="BD355" s="352"/>
      <c r="BE355" s="352"/>
      <c r="BF355" s="352"/>
      <c r="BG355" s="352"/>
      <c r="BH355" s="352"/>
      <c r="BI355" s="352"/>
      <c r="BJ355" s="352"/>
      <c r="BK355" s="352"/>
      <c r="BL355" s="352"/>
      <c r="BM355" s="352"/>
      <c r="BN355" s="352"/>
      <c r="BO355" s="352"/>
      <c r="BP355" s="352"/>
      <c r="BQ355" s="352"/>
      <c r="BR355" s="352"/>
      <c r="BS355" s="352"/>
    </row>
    <row r="356" spans="1:71" s="46" customFormat="1" ht="13.5" customHeight="1">
      <c r="A356" s="234"/>
      <c r="B356" s="234"/>
      <c r="C356" s="234"/>
      <c r="D356" s="234"/>
      <c r="E356" s="238"/>
      <c r="F356" s="108" t="s">
        <v>128</v>
      </c>
      <c r="G356" s="108"/>
      <c r="H356" s="110"/>
      <c r="I356" s="236"/>
      <c r="J356" s="236"/>
      <c r="K356" s="45"/>
      <c r="L356" s="45"/>
      <c r="M356" s="692"/>
      <c r="N356" s="352"/>
      <c r="O356" s="352"/>
      <c r="P356" s="352"/>
      <c r="Q356" s="352"/>
      <c r="R356" s="352"/>
      <c r="S356" s="352"/>
      <c r="T356" s="352"/>
      <c r="U356" s="352"/>
      <c r="V356" s="352"/>
      <c r="W356" s="352"/>
      <c r="X356" s="352"/>
      <c r="Y356" s="352"/>
      <c r="Z356" s="352"/>
      <c r="AA356" s="352"/>
      <c r="AB356" s="352"/>
      <c r="AC356" s="352"/>
      <c r="AD356" s="352"/>
      <c r="AE356" s="352"/>
      <c r="AF356" s="352"/>
      <c r="AG356" s="352"/>
      <c r="AH356" s="352"/>
      <c r="AI356" s="352"/>
      <c r="AJ356" s="352"/>
      <c r="AK356" s="352"/>
      <c r="AL356" s="352"/>
      <c r="AM356" s="352"/>
      <c r="AN356" s="352"/>
      <c r="AO356" s="352"/>
      <c r="AP356" s="352"/>
      <c r="AQ356" s="352"/>
      <c r="AR356" s="352"/>
      <c r="AS356" s="352"/>
      <c r="AT356" s="352"/>
      <c r="AU356" s="352"/>
      <c r="AV356" s="352"/>
      <c r="AW356" s="352"/>
      <c r="AX356" s="352"/>
      <c r="AY356" s="352"/>
      <c r="AZ356" s="352"/>
      <c r="BA356" s="352"/>
      <c r="BB356" s="352"/>
      <c r="BC356" s="352"/>
      <c r="BD356" s="352"/>
      <c r="BE356" s="352"/>
      <c r="BF356" s="352"/>
      <c r="BG356" s="352"/>
      <c r="BH356" s="352"/>
      <c r="BI356" s="352"/>
      <c r="BJ356" s="352"/>
      <c r="BK356" s="352"/>
      <c r="BL356" s="352"/>
      <c r="BM356" s="352"/>
      <c r="BN356" s="352"/>
      <c r="BO356" s="352"/>
      <c r="BP356" s="352"/>
      <c r="BQ356" s="352"/>
      <c r="BR356" s="352"/>
      <c r="BS356" s="352"/>
    </row>
    <row r="357" spans="1:71" s="46" customFormat="1" ht="13.5" customHeight="1">
      <c r="A357" s="234"/>
      <c r="B357" s="234"/>
      <c r="C357" s="234"/>
      <c r="D357" s="234"/>
      <c r="E357" s="238"/>
      <c r="F357" s="47" t="s">
        <v>432</v>
      </c>
      <c r="G357" s="47"/>
      <c r="H357" s="48"/>
      <c r="I357" s="236"/>
      <c r="J357" s="236"/>
      <c r="K357" s="45"/>
      <c r="L357" s="45"/>
      <c r="M357" s="692"/>
      <c r="N357" s="352"/>
      <c r="O357" s="352"/>
      <c r="P357" s="352"/>
      <c r="Q357" s="352"/>
      <c r="R357" s="352"/>
      <c r="S357" s="352"/>
      <c r="T357" s="352"/>
      <c r="U357" s="352"/>
      <c r="V357" s="352"/>
      <c r="W357" s="352"/>
      <c r="X357" s="352"/>
      <c r="Y357" s="352"/>
      <c r="Z357" s="352"/>
      <c r="AA357" s="352"/>
      <c r="AB357" s="352"/>
      <c r="AC357" s="352"/>
      <c r="AD357" s="352"/>
      <c r="AE357" s="352"/>
      <c r="AF357" s="352"/>
      <c r="AG357" s="352"/>
      <c r="AH357" s="352"/>
      <c r="AI357" s="352"/>
      <c r="AJ357" s="352"/>
      <c r="AK357" s="352"/>
      <c r="AL357" s="352"/>
      <c r="AM357" s="352"/>
      <c r="AN357" s="352"/>
      <c r="AO357" s="352"/>
      <c r="AP357" s="352"/>
      <c r="AQ357" s="352"/>
      <c r="AR357" s="352"/>
      <c r="AS357" s="352"/>
      <c r="AT357" s="352"/>
      <c r="AU357" s="352"/>
      <c r="AV357" s="352"/>
      <c r="AW357" s="352"/>
      <c r="AX357" s="352"/>
      <c r="AY357" s="352"/>
      <c r="AZ357" s="352"/>
      <c r="BA357" s="352"/>
      <c r="BB357" s="352"/>
      <c r="BC357" s="352"/>
      <c r="BD357" s="352"/>
      <c r="BE357" s="352"/>
      <c r="BF357" s="352"/>
      <c r="BG357" s="352"/>
      <c r="BH357" s="352"/>
      <c r="BI357" s="352"/>
      <c r="BJ357" s="352"/>
      <c r="BK357" s="352"/>
      <c r="BL357" s="352"/>
      <c r="BM357" s="352"/>
      <c r="BN357" s="352"/>
      <c r="BO357" s="352"/>
      <c r="BP357" s="352"/>
      <c r="BQ357" s="352"/>
      <c r="BR357" s="352"/>
      <c r="BS357" s="352"/>
    </row>
    <row r="358" spans="1:71" s="394" customFormat="1" ht="13.5" customHeight="1">
      <c r="A358" s="106"/>
      <c r="B358" s="106"/>
      <c r="C358" s="106"/>
      <c r="D358" s="106"/>
      <c r="E358" s="106"/>
      <c r="F358" s="106"/>
      <c r="G358" s="106"/>
      <c r="H358" s="317"/>
      <c r="I358" s="688"/>
      <c r="J358" s="555"/>
      <c r="K358" s="555"/>
      <c r="L358" s="237"/>
      <c r="M358" s="693"/>
      <c r="N358" s="694"/>
      <c r="O358" s="694"/>
      <c r="P358" s="694"/>
      <c r="Q358" s="694"/>
      <c r="R358" s="694"/>
      <c r="S358" s="694"/>
      <c r="T358" s="694"/>
      <c r="U358" s="694"/>
      <c r="V358" s="694"/>
      <c r="W358" s="694"/>
      <c r="X358" s="694"/>
      <c r="Y358" s="694"/>
      <c r="Z358" s="694"/>
      <c r="AA358" s="694"/>
      <c r="AB358" s="694"/>
      <c r="AC358" s="694"/>
      <c r="AD358" s="694"/>
      <c r="AE358" s="694"/>
      <c r="AF358" s="694"/>
      <c r="AG358" s="694"/>
      <c r="AH358" s="694"/>
      <c r="AI358" s="694"/>
      <c r="AJ358" s="694"/>
      <c r="AK358" s="694"/>
      <c r="AL358" s="694"/>
      <c r="AM358" s="694"/>
      <c r="AN358" s="694"/>
      <c r="AO358" s="694"/>
      <c r="AP358" s="694"/>
      <c r="AQ358" s="694"/>
      <c r="AR358" s="694"/>
      <c r="AS358" s="694"/>
      <c r="AT358" s="694"/>
      <c r="AU358" s="694"/>
      <c r="AV358" s="694"/>
      <c r="AW358" s="694"/>
      <c r="AX358" s="694"/>
      <c r="AY358" s="694"/>
      <c r="AZ358" s="694"/>
      <c r="BA358" s="694"/>
      <c r="BB358" s="694"/>
      <c r="BC358" s="694"/>
      <c r="BD358" s="694"/>
      <c r="BE358" s="694"/>
      <c r="BF358" s="694"/>
      <c r="BG358" s="694"/>
      <c r="BH358" s="694"/>
      <c r="BI358" s="694"/>
      <c r="BJ358" s="694"/>
      <c r="BK358" s="694"/>
      <c r="BL358" s="694"/>
      <c r="BM358" s="694"/>
      <c r="BN358" s="694"/>
      <c r="BO358" s="694"/>
      <c r="BP358" s="694"/>
      <c r="BQ358" s="694"/>
      <c r="BR358" s="694"/>
      <c r="BS358" s="694"/>
    </row>
    <row r="359" spans="1:71" s="394" customFormat="1" ht="13.5" customHeight="1">
      <c r="A359" s="106"/>
      <c r="B359" s="287" t="s">
        <v>177</v>
      </c>
      <c r="C359" s="287"/>
      <c r="D359" s="500"/>
      <c r="E359" s="287"/>
      <c r="F359" s="287"/>
      <c r="G359" s="106"/>
      <c r="H359" s="317"/>
      <c r="I359" s="688"/>
      <c r="J359" s="688"/>
      <c r="K359" s="695"/>
      <c r="L359" s="695"/>
      <c r="M359" s="693"/>
      <c r="N359" s="694"/>
      <c r="O359" s="694"/>
      <c r="P359" s="694"/>
      <c r="Q359" s="694"/>
      <c r="R359" s="694"/>
      <c r="S359" s="694"/>
      <c r="T359" s="694"/>
      <c r="U359" s="694"/>
      <c r="V359" s="694"/>
      <c r="W359" s="694"/>
      <c r="X359" s="694"/>
      <c r="Y359" s="694"/>
      <c r="Z359" s="694"/>
      <c r="AA359" s="694"/>
      <c r="AB359" s="694"/>
      <c r="AC359" s="694"/>
      <c r="AD359" s="694"/>
      <c r="AE359" s="694"/>
      <c r="AF359" s="694"/>
      <c r="AG359" s="694"/>
      <c r="AH359" s="694"/>
      <c r="AI359" s="694"/>
      <c r="AJ359" s="694"/>
      <c r="AK359" s="694"/>
      <c r="AL359" s="694"/>
      <c r="AM359" s="694"/>
      <c r="AN359" s="694"/>
      <c r="AO359" s="694"/>
      <c r="AP359" s="694"/>
      <c r="AQ359" s="694"/>
      <c r="AR359" s="694"/>
      <c r="AS359" s="694"/>
      <c r="AT359" s="694"/>
      <c r="AU359" s="694"/>
      <c r="AV359" s="694"/>
      <c r="AW359" s="694"/>
      <c r="AX359" s="694"/>
      <c r="AY359" s="694"/>
      <c r="AZ359" s="694"/>
      <c r="BA359" s="694"/>
      <c r="BB359" s="694"/>
      <c r="BC359" s="694"/>
      <c r="BD359" s="694"/>
      <c r="BE359" s="694"/>
      <c r="BF359" s="694"/>
      <c r="BG359" s="694"/>
      <c r="BH359" s="694"/>
      <c r="BI359" s="694"/>
      <c r="BJ359" s="694"/>
      <c r="BK359" s="694"/>
      <c r="BL359" s="694"/>
      <c r="BM359" s="694"/>
      <c r="BN359" s="694"/>
      <c r="BO359" s="694"/>
      <c r="BP359" s="694"/>
      <c r="BQ359" s="694"/>
      <c r="BR359" s="694"/>
      <c r="BS359" s="694"/>
    </row>
    <row r="360" spans="1:71" s="394" customFormat="1" ht="13.5" customHeight="1">
      <c r="A360" s="106"/>
      <c r="B360" s="106"/>
      <c r="C360" s="106"/>
      <c r="D360" s="500"/>
      <c r="E360" s="106"/>
      <c r="F360" s="106"/>
      <c r="G360" s="293" t="s">
        <v>274</v>
      </c>
      <c r="H360" s="316"/>
      <c r="I360" s="688"/>
      <c r="J360" s="555"/>
      <c r="K360" s="695"/>
      <c r="L360" s="695"/>
      <c r="M360" s="693"/>
      <c r="N360" s="694"/>
      <c r="O360" s="694"/>
      <c r="P360" s="694"/>
      <c r="Q360" s="694"/>
      <c r="R360" s="694"/>
      <c r="S360" s="694"/>
      <c r="T360" s="694"/>
      <c r="U360" s="694"/>
      <c r="V360" s="694"/>
      <c r="W360" s="694"/>
      <c r="X360" s="694"/>
      <c r="Y360" s="694"/>
      <c r="Z360" s="694"/>
      <c r="AA360" s="694"/>
      <c r="AB360" s="694"/>
      <c r="AC360" s="694"/>
      <c r="AD360" s="694"/>
      <c r="AE360" s="694"/>
      <c r="AF360" s="694"/>
      <c r="AG360" s="694"/>
      <c r="AH360" s="694"/>
      <c r="AI360" s="694"/>
      <c r="AJ360" s="694"/>
      <c r="AK360" s="694"/>
      <c r="AL360" s="694"/>
      <c r="AM360" s="694"/>
      <c r="AN360" s="694"/>
      <c r="AO360" s="694"/>
      <c r="AP360" s="694"/>
      <c r="AQ360" s="694"/>
      <c r="AR360" s="694"/>
      <c r="AS360" s="694"/>
      <c r="AT360" s="694"/>
      <c r="AU360" s="694"/>
      <c r="AV360" s="694"/>
      <c r="AW360" s="694"/>
      <c r="AX360" s="694"/>
      <c r="AY360" s="694"/>
      <c r="AZ360" s="694"/>
      <c r="BA360" s="694"/>
      <c r="BB360" s="694"/>
      <c r="BC360" s="694"/>
      <c r="BD360" s="694"/>
      <c r="BE360" s="694"/>
      <c r="BF360" s="694"/>
      <c r="BG360" s="694"/>
      <c r="BH360" s="694"/>
      <c r="BI360" s="694"/>
      <c r="BJ360" s="694"/>
      <c r="BK360" s="694"/>
      <c r="BL360" s="694"/>
      <c r="BM360" s="694"/>
      <c r="BN360" s="694"/>
      <c r="BO360" s="694"/>
      <c r="BP360" s="694"/>
      <c r="BQ360" s="694"/>
      <c r="BR360" s="694"/>
      <c r="BS360" s="694"/>
    </row>
    <row r="361" spans="1:71" s="394" customFormat="1" ht="13.5" customHeight="1">
      <c r="A361" s="52" t="s">
        <v>0</v>
      </c>
      <c r="B361" s="53" t="s">
        <v>1</v>
      </c>
      <c r="C361" s="52" t="s">
        <v>2</v>
      </c>
      <c r="D361" s="53" t="s">
        <v>3</v>
      </c>
      <c r="E361" s="54" t="s">
        <v>174</v>
      </c>
      <c r="F361" s="53" t="s">
        <v>175</v>
      </c>
      <c r="G361" s="55" t="s">
        <v>173</v>
      </c>
      <c r="H361" s="56" t="s">
        <v>182</v>
      </c>
      <c r="I361" s="555"/>
      <c r="J361" s="555"/>
      <c r="K361" s="696"/>
      <c r="L361" s="688"/>
      <c r="M361" s="693"/>
      <c r="N361" s="694"/>
      <c r="O361" s="694"/>
      <c r="P361" s="694"/>
      <c r="Q361" s="694"/>
      <c r="R361" s="694"/>
      <c r="S361" s="694"/>
      <c r="T361" s="694"/>
      <c r="U361" s="694"/>
      <c r="V361" s="694"/>
      <c r="W361" s="694"/>
      <c r="X361" s="694"/>
      <c r="Y361" s="694"/>
      <c r="Z361" s="694"/>
      <c r="AA361" s="694"/>
      <c r="AB361" s="694"/>
      <c r="AC361" s="694"/>
      <c r="AD361" s="694"/>
      <c r="AE361" s="694"/>
      <c r="AF361" s="694"/>
      <c r="AG361" s="694"/>
      <c r="AH361" s="694"/>
      <c r="AI361" s="694"/>
      <c r="AJ361" s="694"/>
      <c r="AK361" s="694"/>
      <c r="AL361" s="694"/>
      <c r="AM361" s="694"/>
      <c r="AN361" s="694"/>
      <c r="AO361" s="694"/>
      <c r="AP361" s="694"/>
      <c r="AQ361" s="694"/>
      <c r="AR361" s="694"/>
      <c r="AS361" s="694"/>
      <c r="AT361" s="694"/>
      <c r="AU361" s="694"/>
      <c r="AV361" s="694"/>
      <c r="AW361" s="694"/>
      <c r="AX361" s="694"/>
      <c r="AY361" s="694"/>
      <c r="AZ361" s="694"/>
      <c r="BA361" s="694"/>
      <c r="BB361" s="694"/>
      <c r="BC361" s="694"/>
      <c r="BD361" s="694"/>
      <c r="BE361" s="694"/>
      <c r="BF361" s="694"/>
      <c r="BG361" s="694"/>
      <c r="BH361" s="694"/>
      <c r="BI361" s="694"/>
      <c r="BJ361" s="694"/>
      <c r="BK361" s="694"/>
      <c r="BL361" s="694"/>
      <c r="BM361" s="694"/>
      <c r="BN361" s="694"/>
      <c r="BO361" s="694"/>
      <c r="BP361" s="694"/>
      <c r="BQ361" s="694"/>
      <c r="BR361" s="694"/>
      <c r="BS361" s="694"/>
    </row>
    <row r="362" spans="1:71" s="46" customFormat="1" ht="13.5" customHeight="1">
      <c r="A362" s="57"/>
      <c r="B362" s="58"/>
      <c r="C362" s="57"/>
      <c r="D362" s="59"/>
      <c r="E362" s="57" t="s">
        <v>160</v>
      </c>
      <c r="F362" s="58" t="s">
        <v>176</v>
      </c>
      <c r="G362" s="60" t="s">
        <v>440</v>
      </c>
      <c r="H362" s="61" t="s">
        <v>180</v>
      </c>
      <c r="I362" s="696"/>
      <c r="J362" s="696"/>
      <c r="K362" s="696"/>
      <c r="L362" s="697"/>
      <c r="M362" s="692"/>
      <c r="N362" s="352"/>
      <c r="O362" s="352"/>
      <c r="P362" s="352"/>
      <c r="Q362" s="352"/>
      <c r="R362" s="352"/>
      <c r="S362" s="352"/>
      <c r="T362" s="352"/>
      <c r="U362" s="352"/>
      <c r="V362" s="352"/>
      <c r="W362" s="352"/>
      <c r="X362" s="352"/>
      <c r="Y362" s="352"/>
      <c r="Z362" s="352"/>
      <c r="AA362" s="352"/>
      <c r="AB362" s="352"/>
      <c r="AC362" s="352"/>
      <c r="AD362" s="352"/>
      <c r="AE362" s="352"/>
      <c r="AF362" s="352"/>
      <c r="AG362" s="352"/>
      <c r="AH362" s="352"/>
      <c r="AI362" s="352"/>
      <c r="AJ362" s="352"/>
      <c r="AK362" s="352"/>
      <c r="AL362" s="352"/>
      <c r="AM362" s="352"/>
      <c r="AN362" s="352"/>
      <c r="AO362" s="352"/>
      <c r="AP362" s="352"/>
      <c r="AQ362" s="352"/>
      <c r="AR362" s="352"/>
      <c r="AS362" s="352"/>
      <c r="AT362" s="352"/>
      <c r="AU362" s="352"/>
      <c r="AV362" s="352"/>
      <c r="AW362" s="352"/>
      <c r="AX362" s="352"/>
      <c r="AY362" s="352"/>
      <c r="AZ362" s="352"/>
      <c r="BA362" s="352"/>
      <c r="BB362" s="352"/>
      <c r="BC362" s="352"/>
      <c r="BD362" s="352"/>
      <c r="BE362" s="352"/>
      <c r="BF362" s="352"/>
      <c r="BG362" s="352"/>
      <c r="BH362" s="352"/>
      <c r="BI362" s="352"/>
      <c r="BJ362" s="352"/>
      <c r="BK362" s="352"/>
      <c r="BL362" s="352"/>
      <c r="BM362" s="352"/>
      <c r="BN362" s="352"/>
      <c r="BO362" s="352"/>
      <c r="BP362" s="352"/>
      <c r="BQ362" s="352"/>
      <c r="BR362" s="352"/>
      <c r="BS362" s="352"/>
    </row>
    <row r="363" spans="1:71" s="46" customFormat="1" ht="13.5" customHeight="1">
      <c r="A363" s="62">
        <v>1</v>
      </c>
      <c r="B363" s="62">
        <v>2</v>
      </c>
      <c r="C363" s="62">
        <v>3</v>
      </c>
      <c r="D363" s="62">
        <v>4</v>
      </c>
      <c r="E363" s="62">
        <v>5</v>
      </c>
      <c r="F363" s="62">
        <v>6</v>
      </c>
      <c r="G363" s="63">
        <v>7</v>
      </c>
      <c r="H363" s="64">
        <v>8</v>
      </c>
      <c r="I363" s="696"/>
      <c r="J363" s="696"/>
      <c r="K363" s="696"/>
      <c r="L363" s="696"/>
      <c r="M363" s="692"/>
      <c r="N363" s="352"/>
      <c r="O363" s="352"/>
      <c r="P363" s="352"/>
      <c r="Q363" s="352"/>
      <c r="R363" s="352"/>
      <c r="S363" s="352"/>
      <c r="T363" s="352"/>
      <c r="U363" s="352"/>
      <c r="V363" s="352"/>
      <c r="W363" s="352"/>
      <c r="X363" s="352"/>
      <c r="Y363" s="352"/>
      <c r="Z363" s="352"/>
      <c r="AA363" s="352"/>
      <c r="AB363" s="352"/>
      <c r="AC363" s="352"/>
      <c r="AD363" s="352"/>
      <c r="AE363" s="352"/>
      <c r="AF363" s="352"/>
      <c r="AG363" s="352"/>
      <c r="AH363" s="352"/>
      <c r="AI363" s="352"/>
      <c r="AJ363" s="352"/>
      <c r="AK363" s="352"/>
      <c r="AL363" s="352"/>
      <c r="AM363" s="352"/>
      <c r="AN363" s="352"/>
      <c r="AO363" s="352"/>
      <c r="AP363" s="352"/>
      <c r="AQ363" s="352"/>
      <c r="AR363" s="352"/>
      <c r="AS363" s="352"/>
      <c r="AT363" s="352"/>
      <c r="AU363" s="352"/>
      <c r="AV363" s="352"/>
      <c r="AW363" s="352"/>
      <c r="AX363" s="352"/>
      <c r="AY363" s="352"/>
      <c r="AZ363" s="352"/>
      <c r="BA363" s="352"/>
      <c r="BB363" s="352"/>
      <c r="BC363" s="352"/>
      <c r="BD363" s="352"/>
      <c r="BE363" s="352"/>
      <c r="BF363" s="352"/>
      <c r="BG363" s="352"/>
      <c r="BH363" s="352"/>
      <c r="BI363" s="352"/>
      <c r="BJ363" s="352"/>
      <c r="BK363" s="352"/>
      <c r="BL363" s="352"/>
      <c r="BM363" s="352"/>
      <c r="BN363" s="352"/>
      <c r="BO363" s="352"/>
      <c r="BP363" s="352"/>
      <c r="BQ363" s="352"/>
      <c r="BR363" s="352"/>
      <c r="BS363" s="352"/>
    </row>
    <row r="364" spans="1:71" s="46" customFormat="1" ht="13.5" customHeight="1">
      <c r="A364" s="698" t="s">
        <v>4</v>
      </c>
      <c r="B364" s="698"/>
      <c r="C364" s="557"/>
      <c r="D364" s="607" t="s">
        <v>5</v>
      </c>
      <c r="E364" s="340">
        <f>E365</f>
        <v>8000</v>
      </c>
      <c r="F364" s="340">
        <f>F365</f>
        <v>6500</v>
      </c>
      <c r="G364" s="326">
        <f>G365</f>
        <v>0</v>
      </c>
      <c r="H364" s="326">
        <f>G364/F364*100</f>
        <v>0</v>
      </c>
      <c r="I364" s="238"/>
      <c r="J364" s="238"/>
      <c r="K364" s="699"/>
      <c r="L364" s="699"/>
      <c r="M364" s="692"/>
      <c r="N364" s="352"/>
      <c r="O364" s="352"/>
      <c r="P364" s="352"/>
      <c r="Q364" s="352"/>
      <c r="R364" s="352"/>
      <c r="S364" s="352"/>
      <c r="T364" s="352"/>
      <c r="U364" s="352"/>
      <c r="V364" s="352"/>
      <c r="W364" s="352"/>
      <c r="X364" s="352"/>
      <c r="Y364" s="352"/>
      <c r="Z364" s="352"/>
      <c r="AA364" s="352"/>
      <c r="AB364" s="352"/>
      <c r="AC364" s="352"/>
      <c r="AD364" s="352"/>
      <c r="AE364" s="352"/>
      <c r="AF364" s="352"/>
      <c r="AG364" s="352"/>
      <c r="AH364" s="352"/>
      <c r="AI364" s="352"/>
      <c r="AJ364" s="352"/>
      <c r="AK364" s="352"/>
      <c r="AL364" s="352"/>
      <c r="AM364" s="352"/>
      <c r="AN364" s="352"/>
      <c r="AO364" s="352"/>
      <c r="AP364" s="352"/>
      <c r="AQ364" s="352"/>
      <c r="AR364" s="352"/>
      <c r="AS364" s="352"/>
      <c r="AT364" s="352"/>
      <c r="AU364" s="352"/>
      <c r="AV364" s="352"/>
      <c r="AW364" s="352"/>
      <c r="AX364" s="352"/>
      <c r="AY364" s="352"/>
      <c r="AZ364" s="352"/>
      <c r="BA364" s="352"/>
      <c r="BB364" s="352"/>
      <c r="BC364" s="352"/>
      <c r="BD364" s="352"/>
      <c r="BE364" s="352"/>
      <c r="BF364" s="352"/>
      <c r="BG364" s="352"/>
      <c r="BH364" s="352"/>
      <c r="BI364" s="352"/>
      <c r="BJ364" s="352"/>
      <c r="BK364" s="352"/>
      <c r="BL364" s="352"/>
      <c r="BM364" s="352"/>
      <c r="BN364" s="352"/>
      <c r="BO364" s="352"/>
      <c r="BP364" s="352"/>
      <c r="BQ364" s="352"/>
      <c r="BR364" s="352"/>
      <c r="BS364" s="352"/>
    </row>
    <row r="365" spans="1:71" s="46" customFormat="1" ht="13.5" customHeight="1">
      <c r="A365" s="700"/>
      <c r="B365" s="354" t="s">
        <v>6</v>
      </c>
      <c r="C365" s="67"/>
      <c r="D365" s="68" t="s">
        <v>7</v>
      </c>
      <c r="E365" s="355">
        <f>E368</f>
        <v>8000</v>
      </c>
      <c r="F365" s="355">
        <f>F368</f>
        <v>6500</v>
      </c>
      <c r="G365" s="70">
        <f>G368</f>
        <v>0</v>
      </c>
      <c r="H365" s="70">
        <f>G365/F365*100</f>
        <v>0</v>
      </c>
      <c r="I365" s="701"/>
      <c r="J365" s="701"/>
      <c r="K365" s="702"/>
      <c r="L365" s="702"/>
      <c r="M365" s="692"/>
      <c r="N365" s="352"/>
      <c r="O365" s="352"/>
      <c r="P365" s="352"/>
      <c r="Q365" s="352"/>
      <c r="R365" s="352"/>
      <c r="S365" s="352"/>
      <c r="T365" s="352"/>
      <c r="U365" s="352"/>
      <c r="V365" s="352"/>
      <c r="W365" s="352"/>
      <c r="X365" s="352"/>
      <c r="Y365" s="352"/>
      <c r="Z365" s="352"/>
      <c r="AA365" s="352"/>
      <c r="AB365" s="352"/>
      <c r="AC365" s="352"/>
      <c r="AD365" s="352"/>
      <c r="AE365" s="352"/>
      <c r="AF365" s="352"/>
      <c r="AG365" s="352"/>
      <c r="AH365" s="352"/>
      <c r="AI365" s="352"/>
      <c r="AJ365" s="352"/>
      <c r="AK365" s="352"/>
      <c r="AL365" s="352"/>
      <c r="AM365" s="352"/>
      <c r="AN365" s="352"/>
      <c r="AO365" s="352"/>
      <c r="AP365" s="352"/>
      <c r="AQ365" s="352"/>
      <c r="AR365" s="352"/>
      <c r="AS365" s="352"/>
      <c r="AT365" s="352"/>
      <c r="AU365" s="352"/>
      <c r="AV365" s="352"/>
      <c r="AW365" s="352"/>
      <c r="AX365" s="352"/>
      <c r="AY365" s="352"/>
      <c r="AZ365" s="352"/>
      <c r="BA365" s="352"/>
      <c r="BB365" s="352"/>
      <c r="BC365" s="352"/>
      <c r="BD365" s="352"/>
      <c r="BE365" s="352"/>
      <c r="BF365" s="352"/>
      <c r="BG365" s="352"/>
      <c r="BH365" s="352"/>
      <c r="BI365" s="352"/>
      <c r="BJ365" s="352"/>
      <c r="BK365" s="352"/>
      <c r="BL365" s="352"/>
      <c r="BM365" s="352"/>
      <c r="BN365" s="352"/>
      <c r="BO365" s="352"/>
      <c r="BP365" s="352"/>
      <c r="BQ365" s="352"/>
      <c r="BR365" s="352"/>
      <c r="BS365" s="352"/>
    </row>
    <row r="366" spans="1:71" s="46" customFormat="1" ht="13.5" customHeight="1">
      <c r="A366" s="367"/>
      <c r="B366" s="367"/>
      <c r="C366" s="73">
        <v>2110</v>
      </c>
      <c r="D366" s="74" t="s">
        <v>8</v>
      </c>
      <c r="E366" s="291"/>
      <c r="F366" s="291"/>
      <c r="G366" s="76"/>
      <c r="H366" s="76"/>
      <c r="I366" s="236"/>
      <c r="J366" s="236"/>
      <c r="K366" s="45"/>
      <c r="L366" s="45"/>
      <c r="M366" s="692"/>
      <c r="N366" s="352"/>
      <c r="O366" s="352"/>
      <c r="P366" s="352"/>
      <c r="Q366" s="352"/>
      <c r="R366" s="352"/>
      <c r="S366" s="352"/>
      <c r="T366" s="352"/>
      <c r="U366" s="352"/>
      <c r="V366" s="352"/>
      <c r="W366" s="352"/>
      <c r="X366" s="352"/>
      <c r="Y366" s="352"/>
      <c r="Z366" s="352"/>
      <c r="AA366" s="352"/>
      <c r="AB366" s="352"/>
      <c r="AC366" s="352"/>
      <c r="AD366" s="352"/>
      <c r="AE366" s="352"/>
      <c r="AF366" s="352"/>
      <c r="AG366" s="352"/>
      <c r="AH366" s="352"/>
      <c r="AI366" s="352"/>
      <c r="AJ366" s="352"/>
      <c r="AK366" s="352"/>
      <c r="AL366" s="352"/>
      <c r="AM366" s="352"/>
      <c r="AN366" s="352"/>
      <c r="AO366" s="352"/>
      <c r="AP366" s="352"/>
      <c r="AQ366" s="352"/>
      <c r="AR366" s="352"/>
      <c r="AS366" s="352"/>
      <c r="AT366" s="352"/>
      <c r="AU366" s="352"/>
      <c r="AV366" s="352"/>
      <c r="AW366" s="352"/>
      <c r="AX366" s="352"/>
      <c r="AY366" s="352"/>
      <c r="AZ366" s="352"/>
      <c r="BA366" s="352"/>
      <c r="BB366" s="352"/>
      <c r="BC366" s="352"/>
      <c r="BD366" s="352"/>
      <c r="BE366" s="352"/>
      <c r="BF366" s="352"/>
      <c r="BG366" s="352"/>
      <c r="BH366" s="352"/>
      <c r="BI366" s="352"/>
      <c r="BJ366" s="352"/>
      <c r="BK366" s="352"/>
      <c r="BL366" s="352"/>
      <c r="BM366" s="352"/>
      <c r="BN366" s="352"/>
      <c r="BO366" s="352"/>
      <c r="BP366" s="352"/>
      <c r="BQ366" s="352"/>
      <c r="BR366" s="352"/>
      <c r="BS366" s="352"/>
    </row>
    <row r="367" spans="1:71" s="46" customFormat="1" ht="13.5" customHeight="1">
      <c r="A367" s="367"/>
      <c r="B367" s="367"/>
      <c r="C367" s="73"/>
      <c r="D367" s="74" t="s">
        <v>291</v>
      </c>
      <c r="E367" s="291"/>
      <c r="F367" s="291"/>
      <c r="G367" s="76"/>
      <c r="H367" s="76"/>
      <c r="I367" s="236"/>
      <c r="J367" s="236"/>
      <c r="K367" s="45"/>
      <c r="L367" s="45"/>
      <c r="M367" s="692"/>
      <c r="N367" s="352"/>
      <c r="O367" s="352"/>
      <c r="P367" s="352"/>
      <c r="Q367" s="352"/>
      <c r="R367" s="352"/>
      <c r="S367" s="352"/>
      <c r="T367" s="352"/>
      <c r="U367" s="352"/>
      <c r="V367" s="352"/>
      <c r="W367" s="352"/>
      <c r="X367" s="352"/>
      <c r="Y367" s="352"/>
      <c r="Z367" s="352"/>
      <c r="AA367" s="352"/>
      <c r="AB367" s="352"/>
      <c r="AC367" s="352"/>
      <c r="AD367" s="352"/>
      <c r="AE367" s="352"/>
      <c r="AF367" s="352"/>
      <c r="AG367" s="352"/>
      <c r="AH367" s="352"/>
      <c r="AI367" s="352"/>
      <c r="AJ367" s="352"/>
      <c r="AK367" s="352"/>
      <c r="AL367" s="352"/>
      <c r="AM367" s="352"/>
      <c r="AN367" s="352"/>
      <c r="AO367" s="352"/>
      <c r="AP367" s="352"/>
      <c r="AQ367" s="352"/>
      <c r="AR367" s="352"/>
      <c r="AS367" s="352"/>
      <c r="AT367" s="352"/>
      <c r="AU367" s="352"/>
      <c r="AV367" s="352"/>
      <c r="AW367" s="352"/>
      <c r="AX367" s="352"/>
      <c r="AY367" s="352"/>
      <c r="AZ367" s="352"/>
      <c r="BA367" s="352"/>
      <c r="BB367" s="352"/>
      <c r="BC367" s="352"/>
      <c r="BD367" s="352"/>
      <c r="BE367" s="352"/>
      <c r="BF367" s="352"/>
      <c r="BG367" s="352"/>
      <c r="BH367" s="352"/>
      <c r="BI367" s="352"/>
      <c r="BJ367" s="352"/>
      <c r="BK367" s="352"/>
      <c r="BL367" s="352"/>
      <c r="BM367" s="352"/>
      <c r="BN367" s="352"/>
      <c r="BO367" s="352"/>
      <c r="BP367" s="352"/>
      <c r="BQ367" s="352"/>
      <c r="BR367" s="352"/>
      <c r="BS367" s="352"/>
    </row>
    <row r="368" spans="1:71" s="46" customFormat="1" ht="13.5" customHeight="1">
      <c r="A368" s="367"/>
      <c r="B368" s="367"/>
      <c r="C368" s="73"/>
      <c r="D368" s="74" t="s">
        <v>290</v>
      </c>
      <c r="E368" s="291">
        <v>8000</v>
      </c>
      <c r="F368" s="291">
        <v>6500</v>
      </c>
      <c r="G368" s="76">
        <v>0</v>
      </c>
      <c r="H368" s="76">
        <f>G368/F368*100</f>
        <v>0</v>
      </c>
      <c r="I368" s="236"/>
      <c r="J368" s="236"/>
      <c r="K368" s="45"/>
      <c r="L368" s="45"/>
      <c r="M368" s="692"/>
      <c r="N368" s="352"/>
      <c r="O368" s="352"/>
      <c r="P368" s="352"/>
      <c r="Q368" s="352"/>
      <c r="R368" s="352"/>
      <c r="S368" s="352"/>
      <c r="T368" s="352"/>
      <c r="U368" s="352"/>
      <c r="V368" s="352"/>
      <c r="W368" s="352"/>
      <c r="X368" s="352"/>
      <c r="Y368" s="352"/>
      <c r="Z368" s="352"/>
      <c r="AA368" s="352"/>
      <c r="AB368" s="352"/>
      <c r="AC368" s="352"/>
      <c r="AD368" s="352"/>
      <c r="AE368" s="352"/>
      <c r="AF368" s="352"/>
      <c r="AG368" s="352"/>
      <c r="AH368" s="352"/>
      <c r="AI368" s="352"/>
      <c r="AJ368" s="352"/>
      <c r="AK368" s="352"/>
      <c r="AL368" s="352"/>
      <c r="AM368" s="352"/>
      <c r="AN368" s="352"/>
      <c r="AO368" s="352"/>
      <c r="AP368" s="352"/>
      <c r="AQ368" s="352"/>
      <c r="AR368" s="352"/>
      <c r="AS368" s="352"/>
      <c r="AT368" s="352"/>
      <c r="AU368" s="352"/>
      <c r="AV368" s="352"/>
      <c r="AW368" s="352"/>
      <c r="AX368" s="352"/>
      <c r="AY368" s="352"/>
      <c r="AZ368" s="352"/>
      <c r="BA368" s="352"/>
      <c r="BB368" s="352"/>
      <c r="BC368" s="352"/>
      <c r="BD368" s="352"/>
      <c r="BE368" s="352"/>
      <c r="BF368" s="352"/>
      <c r="BG368" s="352"/>
      <c r="BH368" s="352"/>
      <c r="BI368" s="352"/>
      <c r="BJ368" s="352"/>
      <c r="BK368" s="352"/>
      <c r="BL368" s="352"/>
      <c r="BM368" s="352"/>
      <c r="BN368" s="352"/>
      <c r="BO368" s="352"/>
      <c r="BP368" s="352"/>
      <c r="BQ368" s="352"/>
      <c r="BR368" s="352"/>
      <c r="BS368" s="352"/>
    </row>
    <row r="369" spans="1:71" s="46" customFormat="1" ht="13.5" customHeight="1">
      <c r="A369" s="557">
        <v>700</v>
      </c>
      <c r="B369" s="557"/>
      <c r="C369" s="583"/>
      <c r="D369" s="593" t="s">
        <v>13</v>
      </c>
      <c r="E369" s="340">
        <f>E370</f>
        <v>124000</v>
      </c>
      <c r="F369" s="340">
        <f>F370</f>
        <v>124000</v>
      </c>
      <c r="G369" s="326">
        <f>G370</f>
        <v>60996</v>
      </c>
      <c r="H369" s="326">
        <f>G369/F369*100</f>
        <v>49.190322580645166</v>
      </c>
      <c r="I369" s="238"/>
      <c r="J369" s="238"/>
      <c r="K369" s="699"/>
      <c r="L369" s="699"/>
      <c r="M369" s="692"/>
      <c r="N369" s="352"/>
      <c r="O369" s="352"/>
      <c r="P369" s="352"/>
      <c r="Q369" s="352"/>
      <c r="R369" s="352"/>
      <c r="S369" s="352"/>
      <c r="T369" s="352"/>
      <c r="U369" s="352"/>
      <c r="V369" s="352"/>
      <c r="W369" s="352"/>
      <c r="X369" s="352"/>
      <c r="Y369" s="352"/>
      <c r="Z369" s="352"/>
      <c r="AA369" s="352"/>
      <c r="AB369" s="352"/>
      <c r="AC369" s="352"/>
      <c r="AD369" s="352"/>
      <c r="AE369" s="352"/>
      <c r="AF369" s="352"/>
      <c r="AG369" s="352"/>
      <c r="AH369" s="352"/>
      <c r="AI369" s="352"/>
      <c r="AJ369" s="352"/>
      <c r="AK369" s="352"/>
      <c r="AL369" s="352"/>
      <c r="AM369" s="352"/>
      <c r="AN369" s="352"/>
      <c r="AO369" s="352"/>
      <c r="AP369" s="352"/>
      <c r="AQ369" s="352"/>
      <c r="AR369" s="352"/>
      <c r="AS369" s="352"/>
      <c r="AT369" s="352"/>
      <c r="AU369" s="352"/>
      <c r="AV369" s="352"/>
      <c r="AW369" s="352"/>
      <c r="AX369" s="352"/>
      <c r="AY369" s="352"/>
      <c r="AZ369" s="352"/>
      <c r="BA369" s="352"/>
      <c r="BB369" s="352"/>
      <c r="BC369" s="352"/>
      <c r="BD369" s="352"/>
      <c r="BE369" s="352"/>
      <c r="BF369" s="352"/>
      <c r="BG369" s="352"/>
      <c r="BH369" s="352"/>
      <c r="BI369" s="352"/>
      <c r="BJ369" s="352"/>
      <c r="BK369" s="352"/>
      <c r="BL369" s="352"/>
      <c r="BM369" s="352"/>
      <c r="BN369" s="352"/>
      <c r="BO369" s="352"/>
      <c r="BP369" s="352"/>
      <c r="BQ369" s="352"/>
      <c r="BR369" s="352"/>
      <c r="BS369" s="352"/>
    </row>
    <row r="370" spans="1:71" s="46" customFormat="1" ht="13.5" customHeight="1">
      <c r="A370" s="166"/>
      <c r="B370" s="231">
        <v>70005</v>
      </c>
      <c r="C370" s="73"/>
      <c r="D370" s="68" t="s">
        <v>14</v>
      </c>
      <c r="E370" s="355">
        <f>E373</f>
        <v>124000</v>
      </c>
      <c r="F370" s="355">
        <f>F373</f>
        <v>124000</v>
      </c>
      <c r="G370" s="70">
        <f>G373</f>
        <v>60996</v>
      </c>
      <c r="H370" s="70">
        <f>G370/F370*100</f>
        <v>49.190322580645166</v>
      </c>
      <c r="I370" s="701"/>
      <c r="J370" s="701"/>
      <c r="K370" s="702"/>
      <c r="L370" s="702"/>
      <c r="M370" s="692"/>
      <c r="N370" s="352"/>
      <c r="O370" s="352"/>
      <c r="P370" s="352"/>
      <c r="Q370" s="352"/>
      <c r="R370" s="352"/>
      <c r="S370" s="352"/>
      <c r="T370" s="352"/>
      <c r="U370" s="352"/>
      <c r="V370" s="352"/>
      <c r="W370" s="352"/>
      <c r="X370" s="352"/>
      <c r="Y370" s="352"/>
      <c r="Z370" s="352"/>
      <c r="AA370" s="352"/>
      <c r="AB370" s="352"/>
      <c r="AC370" s="352"/>
      <c r="AD370" s="352"/>
      <c r="AE370" s="352"/>
      <c r="AF370" s="352"/>
      <c r="AG370" s="352"/>
      <c r="AH370" s="352"/>
      <c r="AI370" s="352"/>
      <c r="AJ370" s="352"/>
      <c r="AK370" s="352"/>
      <c r="AL370" s="352"/>
      <c r="AM370" s="352"/>
      <c r="AN370" s="352"/>
      <c r="AO370" s="352"/>
      <c r="AP370" s="352"/>
      <c r="AQ370" s="352"/>
      <c r="AR370" s="352"/>
      <c r="AS370" s="352"/>
      <c r="AT370" s="352"/>
      <c r="AU370" s="352"/>
      <c r="AV370" s="352"/>
      <c r="AW370" s="352"/>
      <c r="AX370" s="352"/>
      <c r="AY370" s="352"/>
      <c r="AZ370" s="352"/>
      <c r="BA370" s="352"/>
      <c r="BB370" s="352"/>
      <c r="BC370" s="352"/>
      <c r="BD370" s="352"/>
      <c r="BE370" s="352"/>
      <c r="BF370" s="352"/>
      <c r="BG370" s="352"/>
      <c r="BH370" s="352"/>
      <c r="BI370" s="352"/>
      <c r="BJ370" s="352"/>
      <c r="BK370" s="352"/>
      <c r="BL370" s="352"/>
      <c r="BM370" s="352"/>
      <c r="BN370" s="352"/>
      <c r="BO370" s="352"/>
      <c r="BP370" s="352"/>
      <c r="BQ370" s="352"/>
      <c r="BR370" s="352"/>
      <c r="BS370" s="352"/>
    </row>
    <row r="371" spans="1:71" s="46" customFormat="1" ht="13.5" customHeight="1">
      <c r="A371" s="166"/>
      <c r="B371" s="170"/>
      <c r="C371" s="73">
        <v>2110</v>
      </c>
      <c r="D371" s="74" t="s">
        <v>8</v>
      </c>
      <c r="E371" s="291"/>
      <c r="F371" s="291"/>
      <c r="G371" s="76"/>
      <c r="H371" s="76"/>
      <c r="I371" s="236"/>
      <c r="J371" s="236"/>
      <c r="K371" s="45"/>
      <c r="L371" s="45"/>
      <c r="M371" s="692"/>
      <c r="N371" s="352"/>
      <c r="O371" s="352"/>
      <c r="P371" s="352"/>
      <c r="Q371" s="352"/>
      <c r="R371" s="352"/>
      <c r="S371" s="352"/>
      <c r="T371" s="352"/>
      <c r="U371" s="352"/>
      <c r="V371" s="352"/>
      <c r="W371" s="352"/>
      <c r="X371" s="352"/>
      <c r="Y371" s="352"/>
      <c r="Z371" s="352"/>
      <c r="AA371" s="352"/>
      <c r="AB371" s="352"/>
      <c r="AC371" s="352"/>
      <c r="AD371" s="352"/>
      <c r="AE371" s="352"/>
      <c r="AF371" s="352"/>
      <c r="AG371" s="352"/>
      <c r="AH371" s="352"/>
      <c r="AI371" s="352"/>
      <c r="AJ371" s="352"/>
      <c r="AK371" s="352"/>
      <c r="AL371" s="352"/>
      <c r="AM371" s="352"/>
      <c r="AN371" s="352"/>
      <c r="AO371" s="352"/>
      <c r="AP371" s="352"/>
      <c r="AQ371" s="352"/>
      <c r="AR371" s="352"/>
      <c r="AS371" s="352"/>
      <c r="AT371" s="352"/>
      <c r="AU371" s="352"/>
      <c r="AV371" s="352"/>
      <c r="AW371" s="352"/>
      <c r="AX371" s="352"/>
      <c r="AY371" s="352"/>
      <c r="AZ371" s="352"/>
      <c r="BA371" s="352"/>
      <c r="BB371" s="352"/>
      <c r="BC371" s="352"/>
      <c r="BD371" s="352"/>
      <c r="BE371" s="352"/>
      <c r="BF371" s="352"/>
      <c r="BG371" s="352"/>
      <c r="BH371" s="352"/>
      <c r="BI371" s="352"/>
      <c r="BJ371" s="352"/>
      <c r="BK371" s="352"/>
      <c r="BL371" s="352"/>
      <c r="BM371" s="352"/>
      <c r="BN371" s="352"/>
      <c r="BO371" s="352"/>
      <c r="BP371" s="352"/>
      <c r="BQ371" s="352"/>
      <c r="BR371" s="352"/>
      <c r="BS371" s="352"/>
    </row>
    <row r="372" spans="1:71" s="46" customFormat="1" ht="13.5" customHeight="1">
      <c r="A372" s="166"/>
      <c r="B372" s="170"/>
      <c r="C372" s="73"/>
      <c r="D372" s="74" t="s">
        <v>291</v>
      </c>
      <c r="E372" s="291"/>
      <c r="F372" s="291"/>
      <c r="G372" s="76"/>
      <c r="H372" s="76"/>
      <c r="I372" s="236"/>
      <c r="J372" s="236"/>
      <c r="K372" s="45"/>
      <c r="L372" s="45"/>
      <c r="M372" s="692"/>
      <c r="N372" s="352"/>
      <c r="O372" s="352"/>
      <c r="P372" s="352"/>
      <c r="Q372" s="352"/>
      <c r="R372" s="352"/>
      <c r="S372" s="352"/>
      <c r="T372" s="352"/>
      <c r="U372" s="352"/>
      <c r="V372" s="352"/>
      <c r="W372" s="352"/>
      <c r="X372" s="352"/>
      <c r="Y372" s="352"/>
      <c r="Z372" s="352"/>
      <c r="AA372" s="352"/>
      <c r="AB372" s="352"/>
      <c r="AC372" s="352"/>
      <c r="AD372" s="352"/>
      <c r="AE372" s="352"/>
      <c r="AF372" s="352"/>
      <c r="AG372" s="352"/>
      <c r="AH372" s="352"/>
      <c r="AI372" s="352"/>
      <c r="AJ372" s="352"/>
      <c r="AK372" s="352"/>
      <c r="AL372" s="352"/>
      <c r="AM372" s="352"/>
      <c r="AN372" s="352"/>
      <c r="AO372" s="352"/>
      <c r="AP372" s="352"/>
      <c r="AQ372" s="352"/>
      <c r="AR372" s="352"/>
      <c r="AS372" s="352"/>
      <c r="AT372" s="352"/>
      <c r="AU372" s="352"/>
      <c r="AV372" s="352"/>
      <c r="AW372" s="352"/>
      <c r="AX372" s="352"/>
      <c r="AY372" s="352"/>
      <c r="AZ372" s="352"/>
      <c r="BA372" s="352"/>
      <c r="BB372" s="352"/>
      <c r="BC372" s="352"/>
      <c r="BD372" s="352"/>
      <c r="BE372" s="352"/>
      <c r="BF372" s="352"/>
      <c r="BG372" s="352"/>
      <c r="BH372" s="352"/>
      <c r="BI372" s="352"/>
      <c r="BJ372" s="352"/>
      <c r="BK372" s="352"/>
      <c r="BL372" s="352"/>
      <c r="BM372" s="352"/>
      <c r="BN372" s="352"/>
      <c r="BO372" s="352"/>
      <c r="BP372" s="352"/>
      <c r="BQ372" s="352"/>
      <c r="BR372" s="352"/>
      <c r="BS372" s="352"/>
    </row>
    <row r="373" spans="1:71" s="46" customFormat="1" ht="13.5" customHeight="1">
      <c r="A373" s="166"/>
      <c r="B373" s="170"/>
      <c r="C373" s="73"/>
      <c r="D373" s="74" t="s">
        <v>290</v>
      </c>
      <c r="E373" s="291">
        <v>124000</v>
      </c>
      <c r="F373" s="291">
        <v>124000</v>
      </c>
      <c r="G373" s="76">
        <v>60996</v>
      </c>
      <c r="H373" s="76">
        <f>G373/F373*100</f>
        <v>49.190322580645166</v>
      </c>
      <c r="I373" s="236"/>
      <c r="J373" s="236"/>
      <c r="K373" s="45"/>
      <c r="L373" s="45"/>
      <c r="M373" s="692"/>
      <c r="N373" s="352"/>
      <c r="O373" s="352"/>
      <c r="P373" s="352"/>
      <c r="Q373" s="352"/>
      <c r="R373" s="352"/>
      <c r="S373" s="352"/>
      <c r="T373" s="352"/>
      <c r="U373" s="352"/>
      <c r="V373" s="352"/>
      <c r="W373" s="352"/>
      <c r="X373" s="352"/>
      <c r="Y373" s="352"/>
      <c r="Z373" s="352"/>
      <c r="AA373" s="352"/>
      <c r="AB373" s="352"/>
      <c r="AC373" s="352"/>
      <c r="AD373" s="352"/>
      <c r="AE373" s="352"/>
      <c r="AF373" s="352"/>
      <c r="AG373" s="352"/>
      <c r="AH373" s="352"/>
      <c r="AI373" s="352"/>
      <c r="AJ373" s="352"/>
      <c r="AK373" s="352"/>
      <c r="AL373" s="352"/>
      <c r="AM373" s="352"/>
      <c r="AN373" s="352"/>
      <c r="AO373" s="352"/>
      <c r="AP373" s="352"/>
      <c r="AQ373" s="352"/>
      <c r="AR373" s="352"/>
      <c r="AS373" s="352"/>
      <c r="AT373" s="352"/>
      <c r="AU373" s="352"/>
      <c r="AV373" s="352"/>
      <c r="AW373" s="352"/>
      <c r="AX373" s="352"/>
      <c r="AY373" s="352"/>
      <c r="AZ373" s="352"/>
      <c r="BA373" s="352"/>
      <c r="BB373" s="352"/>
      <c r="BC373" s="352"/>
      <c r="BD373" s="352"/>
      <c r="BE373" s="352"/>
      <c r="BF373" s="352"/>
      <c r="BG373" s="352"/>
      <c r="BH373" s="352"/>
      <c r="BI373" s="352"/>
      <c r="BJ373" s="352"/>
      <c r="BK373" s="352"/>
      <c r="BL373" s="352"/>
      <c r="BM373" s="352"/>
      <c r="BN373" s="352"/>
      <c r="BO373" s="352"/>
      <c r="BP373" s="352"/>
      <c r="BQ373" s="352"/>
      <c r="BR373" s="352"/>
      <c r="BS373" s="352"/>
    </row>
    <row r="374" spans="1:71" s="46" customFormat="1" ht="13.5" customHeight="1">
      <c r="A374" s="564">
        <v>710</v>
      </c>
      <c r="B374" s="565"/>
      <c r="C374" s="566"/>
      <c r="D374" s="607" t="s">
        <v>15</v>
      </c>
      <c r="E374" s="340">
        <f>E376+E380</f>
        <v>596000</v>
      </c>
      <c r="F374" s="340">
        <f>F376+F380</f>
        <v>596000</v>
      </c>
      <c r="G374" s="326">
        <f>G376+G380</f>
        <v>257800</v>
      </c>
      <c r="H374" s="326">
        <f>G374/F374*100</f>
        <v>43.25503355704698</v>
      </c>
      <c r="I374" s="238"/>
      <c r="J374" s="238"/>
      <c r="K374" s="699"/>
      <c r="L374" s="699"/>
      <c r="M374" s="692"/>
      <c r="N374" s="352"/>
      <c r="O374" s="352"/>
      <c r="P374" s="352"/>
      <c r="Q374" s="352"/>
      <c r="R374" s="352"/>
      <c r="S374" s="352"/>
      <c r="T374" s="352"/>
      <c r="U374" s="352"/>
      <c r="V374" s="352"/>
      <c r="W374" s="352"/>
      <c r="X374" s="352"/>
      <c r="Y374" s="352"/>
      <c r="Z374" s="352"/>
      <c r="AA374" s="352"/>
      <c r="AB374" s="352"/>
      <c r="AC374" s="352"/>
      <c r="AD374" s="352"/>
      <c r="AE374" s="352"/>
      <c r="AF374" s="352"/>
      <c r="AG374" s="352"/>
      <c r="AH374" s="352"/>
      <c r="AI374" s="352"/>
      <c r="AJ374" s="352"/>
      <c r="AK374" s="352"/>
      <c r="AL374" s="352"/>
      <c r="AM374" s="352"/>
      <c r="AN374" s="352"/>
      <c r="AO374" s="352"/>
      <c r="AP374" s="352"/>
      <c r="AQ374" s="352"/>
      <c r="AR374" s="352"/>
      <c r="AS374" s="352"/>
      <c r="AT374" s="352"/>
      <c r="AU374" s="352"/>
      <c r="AV374" s="352"/>
      <c r="AW374" s="352"/>
      <c r="AX374" s="352"/>
      <c r="AY374" s="352"/>
      <c r="AZ374" s="352"/>
      <c r="BA374" s="352"/>
      <c r="BB374" s="352"/>
      <c r="BC374" s="352"/>
      <c r="BD374" s="352"/>
      <c r="BE374" s="352"/>
      <c r="BF374" s="352"/>
      <c r="BG374" s="352"/>
      <c r="BH374" s="352"/>
      <c r="BI374" s="352"/>
      <c r="BJ374" s="352"/>
      <c r="BK374" s="352"/>
      <c r="BL374" s="352"/>
      <c r="BM374" s="352"/>
      <c r="BN374" s="352"/>
      <c r="BO374" s="352"/>
      <c r="BP374" s="352"/>
      <c r="BQ374" s="352"/>
      <c r="BR374" s="352"/>
      <c r="BS374" s="352"/>
    </row>
    <row r="375" spans="1:71" s="46" customFormat="1" ht="13.5" customHeight="1">
      <c r="A375" s="593"/>
      <c r="B375" s="583"/>
      <c r="C375" s="566"/>
      <c r="D375" s="636" t="s">
        <v>178</v>
      </c>
      <c r="E375" s="572">
        <f>E387</f>
        <v>60000</v>
      </c>
      <c r="F375" s="572">
        <f>F387</f>
        <v>60000</v>
      </c>
      <c r="G375" s="573">
        <f>G387</f>
        <v>59900</v>
      </c>
      <c r="H375" s="573">
        <f>G375/F375*100</f>
        <v>99.83333333333333</v>
      </c>
      <c r="I375" s="238"/>
      <c r="J375" s="238"/>
      <c r="K375" s="699"/>
      <c r="L375" s="699"/>
      <c r="M375" s="692"/>
      <c r="N375" s="352"/>
      <c r="O375" s="352"/>
      <c r="P375" s="352"/>
      <c r="Q375" s="352"/>
      <c r="R375" s="352"/>
      <c r="S375" s="352"/>
      <c r="T375" s="352"/>
      <c r="U375" s="352"/>
      <c r="V375" s="352"/>
      <c r="W375" s="352"/>
      <c r="X375" s="352"/>
      <c r="Y375" s="352"/>
      <c r="Z375" s="352"/>
      <c r="AA375" s="352"/>
      <c r="AB375" s="352"/>
      <c r="AC375" s="352"/>
      <c r="AD375" s="352"/>
      <c r="AE375" s="352"/>
      <c r="AF375" s="352"/>
      <c r="AG375" s="352"/>
      <c r="AH375" s="352"/>
      <c r="AI375" s="352"/>
      <c r="AJ375" s="352"/>
      <c r="AK375" s="352"/>
      <c r="AL375" s="352"/>
      <c r="AM375" s="352"/>
      <c r="AN375" s="352"/>
      <c r="AO375" s="352"/>
      <c r="AP375" s="352"/>
      <c r="AQ375" s="352"/>
      <c r="AR375" s="352"/>
      <c r="AS375" s="352"/>
      <c r="AT375" s="352"/>
      <c r="AU375" s="352"/>
      <c r="AV375" s="352"/>
      <c r="AW375" s="352"/>
      <c r="AX375" s="352"/>
      <c r="AY375" s="352"/>
      <c r="AZ375" s="352"/>
      <c r="BA375" s="352"/>
      <c r="BB375" s="352"/>
      <c r="BC375" s="352"/>
      <c r="BD375" s="352"/>
      <c r="BE375" s="352"/>
      <c r="BF375" s="352"/>
      <c r="BG375" s="352"/>
      <c r="BH375" s="352"/>
      <c r="BI375" s="352"/>
      <c r="BJ375" s="352"/>
      <c r="BK375" s="352"/>
      <c r="BL375" s="352"/>
      <c r="BM375" s="352"/>
      <c r="BN375" s="352"/>
      <c r="BO375" s="352"/>
      <c r="BP375" s="352"/>
      <c r="BQ375" s="352"/>
      <c r="BR375" s="352"/>
      <c r="BS375" s="352"/>
    </row>
    <row r="376" spans="1:71" s="46" customFormat="1" ht="13.5" customHeight="1">
      <c r="A376" s="166"/>
      <c r="B376" s="195">
        <v>71012</v>
      </c>
      <c r="C376" s="67"/>
      <c r="D376" s="68" t="s">
        <v>436</v>
      </c>
      <c r="E376" s="355">
        <f>E379</f>
        <v>191000</v>
      </c>
      <c r="F376" s="355">
        <f>F379</f>
        <v>191000</v>
      </c>
      <c r="G376" s="70">
        <f>G379</f>
        <v>17000</v>
      </c>
      <c r="H376" s="70">
        <f>G376/F376*100</f>
        <v>8.900523560209423</v>
      </c>
      <c r="I376" s="701"/>
      <c r="J376" s="701"/>
      <c r="K376" s="702"/>
      <c r="L376" s="702"/>
      <c r="M376" s="692"/>
      <c r="N376" s="352"/>
      <c r="O376" s="352"/>
      <c r="P376" s="352"/>
      <c r="Q376" s="352"/>
      <c r="R376" s="352"/>
      <c r="S376" s="352"/>
      <c r="T376" s="352"/>
      <c r="U376" s="352"/>
      <c r="V376" s="352"/>
      <c r="W376" s="352"/>
      <c r="X376" s="352"/>
      <c r="Y376" s="352"/>
      <c r="Z376" s="352"/>
      <c r="AA376" s="352"/>
      <c r="AB376" s="352"/>
      <c r="AC376" s="352"/>
      <c r="AD376" s="352"/>
      <c r="AE376" s="352"/>
      <c r="AF376" s="352"/>
      <c r="AG376" s="352"/>
      <c r="AH376" s="352"/>
      <c r="AI376" s="352"/>
      <c r="AJ376" s="352"/>
      <c r="AK376" s="352"/>
      <c r="AL376" s="352"/>
      <c r="AM376" s="352"/>
      <c r="AN376" s="352"/>
      <c r="AO376" s="352"/>
      <c r="AP376" s="352"/>
      <c r="AQ376" s="352"/>
      <c r="AR376" s="352"/>
      <c r="AS376" s="352"/>
      <c r="AT376" s="352"/>
      <c r="AU376" s="352"/>
      <c r="AV376" s="352"/>
      <c r="AW376" s="352"/>
      <c r="AX376" s="352"/>
      <c r="AY376" s="352"/>
      <c r="AZ376" s="352"/>
      <c r="BA376" s="352"/>
      <c r="BB376" s="352"/>
      <c r="BC376" s="352"/>
      <c r="BD376" s="352"/>
      <c r="BE376" s="352"/>
      <c r="BF376" s="352"/>
      <c r="BG376" s="352"/>
      <c r="BH376" s="352"/>
      <c r="BI376" s="352"/>
      <c r="BJ376" s="352"/>
      <c r="BK376" s="352"/>
      <c r="BL376" s="352"/>
      <c r="BM376" s="352"/>
      <c r="BN376" s="352"/>
      <c r="BO376" s="352"/>
      <c r="BP376" s="352"/>
      <c r="BQ376" s="352"/>
      <c r="BR376" s="352"/>
      <c r="BS376" s="352"/>
    </row>
    <row r="377" spans="1:71" s="46" customFormat="1" ht="13.5" customHeight="1">
      <c r="A377" s="166"/>
      <c r="B377" s="182"/>
      <c r="C377" s="73">
        <v>2110</v>
      </c>
      <c r="D377" s="74" t="s">
        <v>8</v>
      </c>
      <c r="E377" s="291"/>
      <c r="F377" s="291"/>
      <c r="G377" s="76"/>
      <c r="H377" s="76"/>
      <c r="I377" s="236"/>
      <c r="J377" s="236"/>
      <c r="K377" s="45"/>
      <c r="L377" s="45"/>
      <c r="M377" s="692"/>
      <c r="N377" s="352"/>
      <c r="O377" s="352"/>
      <c r="P377" s="352"/>
      <c r="Q377" s="352"/>
      <c r="R377" s="352"/>
      <c r="S377" s="352"/>
      <c r="T377" s="352"/>
      <c r="U377" s="352"/>
      <c r="V377" s="352"/>
      <c r="W377" s="352"/>
      <c r="X377" s="352"/>
      <c r="Y377" s="352"/>
      <c r="Z377" s="352"/>
      <c r="AA377" s="352"/>
      <c r="AB377" s="352"/>
      <c r="AC377" s="352"/>
      <c r="AD377" s="352"/>
      <c r="AE377" s="352"/>
      <c r="AF377" s="352"/>
      <c r="AG377" s="352"/>
      <c r="AH377" s="352"/>
      <c r="AI377" s="352"/>
      <c r="AJ377" s="352"/>
      <c r="AK377" s="352"/>
      <c r="AL377" s="352"/>
      <c r="AM377" s="352"/>
      <c r="AN377" s="352"/>
      <c r="AO377" s="352"/>
      <c r="AP377" s="352"/>
      <c r="AQ377" s="352"/>
      <c r="AR377" s="352"/>
      <c r="AS377" s="352"/>
      <c r="AT377" s="352"/>
      <c r="AU377" s="352"/>
      <c r="AV377" s="352"/>
      <c r="AW377" s="352"/>
      <c r="AX377" s="352"/>
      <c r="AY377" s="352"/>
      <c r="AZ377" s="352"/>
      <c r="BA377" s="352"/>
      <c r="BB377" s="352"/>
      <c r="BC377" s="352"/>
      <c r="BD377" s="352"/>
      <c r="BE377" s="352"/>
      <c r="BF377" s="352"/>
      <c r="BG377" s="352"/>
      <c r="BH377" s="352"/>
      <c r="BI377" s="352"/>
      <c r="BJ377" s="352"/>
      <c r="BK377" s="352"/>
      <c r="BL377" s="352"/>
      <c r="BM377" s="352"/>
      <c r="BN377" s="352"/>
      <c r="BO377" s="352"/>
      <c r="BP377" s="352"/>
      <c r="BQ377" s="352"/>
      <c r="BR377" s="352"/>
      <c r="BS377" s="352"/>
    </row>
    <row r="378" spans="1:71" s="46" customFormat="1" ht="13.5" customHeight="1">
      <c r="A378" s="166"/>
      <c r="B378" s="182"/>
      <c r="C378" s="73"/>
      <c r="D378" s="74" t="s">
        <v>291</v>
      </c>
      <c r="E378" s="291"/>
      <c r="F378" s="291"/>
      <c r="G378" s="76"/>
      <c r="H378" s="76"/>
      <c r="I378" s="236"/>
      <c r="J378" s="236"/>
      <c r="K378" s="45"/>
      <c r="L378" s="45"/>
      <c r="M378" s="692"/>
      <c r="N378" s="352"/>
      <c r="O378" s="352"/>
      <c r="P378" s="352"/>
      <c r="Q378" s="352"/>
      <c r="R378" s="352"/>
      <c r="S378" s="352"/>
      <c r="T378" s="352"/>
      <c r="U378" s="352"/>
      <c r="V378" s="352"/>
      <c r="W378" s="352"/>
      <c r="X378" s="352"/>
      <c r="Y378" s="352"/>
      <c r="Z378" s="352"/>
      <c r="AA378" s="352"/>
      <c r="AB378" s="352"/>
      <c r="AC378" s="352"/>
      <c r="AD378" s="352"/>
      <c r="AE378" s="352"/>
      <c r="AF378" s="352"/>
      <c r="AG378" s="352"/>
      <c r="AH378" s="352"/>
      <c r="AI378" s="352"/>
      <c r="AJ378" s="352"/>
      <c r="AK378" s="352"/>
      <c r="AL378" s="352"/>
      <c r="AM378" s="352"/>
      <c r="AN378" s="352"/>
      <c r="AO378" s="352"/>
      <c r="AP378" s="352"/>
      <c r="AQ378" s="352"/>
      <c r="AR378" s="352"/>
      <c r="AS378" s="352"/>
      <c r="AT378" s="352"/>
      <c r="AU378" s="352"/>
      <c r="AV378" s="352"/>
      <c r="AW378" s="352"/>
      <c r="AX378" s="352"/>
      <c r="AY378" s="352"/>
      <c r="AZ378" s="352"/>
      <c r="BA378" s="352"/>
      <c r="BB378" s="352"/>
      <c r="BC378" s="352"/>
      <c r="BD378" s="352"/>
      <c r="BE378" s="352"/>
      <c r="BF378" s="352"/>
      <c r="BG378" s="352"/>
      <c r="BH378" s="352"/>
      <c r="BI378" s="352"/>
      <c r="BJ378" s="352"/>
      <c r="BK378" s="352"/>
      <c r="BL378" s="352"/>
      <c r="BM378" s="352"/>
      <c r="BN378" s="352"/>
      <c r="BO378" s="352"/>
      <c r="BP378" s="352"/>
      <c r="BQ378" s="352"/>
      <c r="BR378" s="352"/>
      <c r="BS378" s="352"/>
    </row>
    <row r="379" spans="1:71" s="46" customFormat="1" ht="13.5" customHeight="1">
      <c r="A379" s="166"/>
      <c r="B379" s="185"/>
      <c r="C379" s="73"/>
      <c r="D379" s="74" t="s">
        <v>290</v>
      </c>
      <c r="E379" s="291">
        <v>191000</v>
      </c>
      <c r="F379" s="291">
        <v>191000</v>
      </c>
      <c r="G379" s="76">
        <v>17000</v>
      </c>
      <c r="H379" s="76">
        <f>G379/F379*100</f>
        <v>8.900523560209423</v>
      </c>
      <c r="I379" s="236"/>
      <c r="J379" s="236"/>
      <c r="K379" s="45"/>
      <c r="L379" s="45"/>
      <c r="M379" s="692"/>
      <c r="N379" s="352"/>
      <c r="O379" s="352"/>
      <c r="P379" s="352"/>
      <c r="Q379" s="352"/>
      <c r="R379" s="352"/>
      <c r="S379" s="352"/>
      <c r="T379" s="352"/>
      <c r="U379" s="352"/>
      <c r="V379" s="352"/>
      <c r="W379" s="352"/>
      <c r="X379" s="352"/>
      <c r="Y379" s="352"/>
      <c r="Z379" s="352"/>
      <c r="AA379" s="352"/>
      <c r="AB379" s="352"/>
      <c r="AC379" s="352"/>
      <c r="AD379" s="352"/>
      <c r="AE379" s="352"/>
      <c r="AF379" s="352"/>
      <c r="AG379" s="352"/>
      <c r="AH379" s="352"/>
      <c r="AI379" s="352"/>
      <c r="AJ379" s="352"/>
      <c r="AK379" s="352"/>
      <c r="AL379" s="352"/>
      <c r="AM379" s="352"/>
      <c r="AN379" s="352"/>
      <c r="AO379" s="352"/>
      <c r="AP379" s="352"/>
      <c r="AQ379" s="352"/>
      <c r="AR379" s="352"/>
      <c r="AS379" s="352"/>
      <c r="AT379" s="352"/>
      <c r="AU379" s="352"/>
      <c r="AV379" s="352"/>
      <c r="AW379" s="352"/>
      <c r="AX379" s="352"/>
      <c r="AY379" s="352"/>
      <c r="AZ379" s="352"/>
      <c r="BA379" s="352"/>
      <c r="BB379" s="352"/>
      <c r="BC379" s="352"/>
      <c r="BD379" s="352"/>
      <c r="BE379" s="352"/>
      <c r="BF379" s="352"/>
      <c r="BG379" s="352"/>
      <c r="BH379" s="352"/>
      <c r="BI379" s="352"/>
      <c r="BJ379" s="352"/>
      <c r="BK379" s="352"/>
      <c r="BL379" s="352"/>
      <c r="BM379" s="352"/>
      <c r="BN379" s="352"/>
      <c r="BO379" s="352"/>
      <c r="BP379" s="352"/>
      <c r="BQ379" s="352"/>
      <c r="BR379" s="352"/>
      <c r="BS379" s="352"/>
    </row>
    <row r="380" spans="1:71" s="46" customFormat="1" ht="13.5" customHeight="1">
      <c r="A380" s="166"/>
      <c r="B380" s="140">
        <v>71015</v>
      </c>
      <c r="C380" s="67"/>
      <c r="D380" s="68" t="s">
        <v>16</v>
      </c>
      <c r="E380" s="355">
        <f>E383+E387</f>
        <v>405000</v>
      </c>
      <c r="F380" s="355">
        <f>F383+F387</f>
        <v>405000</v>
      </c>
      <c r="G380" s="70">
        <f>G383+G387</f>
        <v>240800</v>
      </c>
      <c r="H380" s="70">
        <f>G380/F380*100</f>
        <v>59.45679012345679</v>
      </c>
      <c r="I380" s="701"/>
      <c r="J380" s="701"/>
      <c r="K380" s="702"/>
      <c r="L380" s="702"/>
      <c r="M380" s="692"/>
      <c r="N380" s="352"/>
      <c r="O380" s="352"/>
      <c r="P380" s="352"/>
      <c r="Q380" s="352"/>
      <c r="R380" s="352"/>
      <c r="S380" s="352"/>
      <c r="T380" s="352"/>
      <c r="U380" s="352"/>
      <c r="V380" s="352"/>
      <c r="W380" s="352"/>
      <c r="X380" s="352"/>
      <c r="Y380" s="352"/>
      <c r="Z380" s="352"/>
      <c r="AA380" s="352"/>
      <c r="AB380" s="352"/>
      <c r="AC380" s="352"/>
      <c r="AD380" s="352"/>
      <c r="AE380" s="352"/>
      <c r="AF380" s="352"/>
      <c r="AG380" s="352"/>
      <c r="AH380" s="352"/>
      <c r="AI380" s="352"/>
      <c r="AJ380" s="352"/>
      <c r="AK380" s="352"/>
      <c r="AL380" s="352"/>
      <c r="AM380" s="352"/>
      <c r="AN380" s="352"/>
      <c r="AO380" s="352"/>
      <c r="AP380" s="352"/>
      <c r="AQ380" s="352"/>
      <c r="AR380" s="352"/>
      <c r="AS380" s="352"/>
      <c r="AT380" s="352"/>
      <c r="AU380" s="352"/>
      <c r="AV380" s="352"/>
      <c r="AW380" s="352"/>
      <c r="AX380" s="352"/>
      <c r="AY380" s="352"/>
      <c r="AZ380" s="352"/>
      <c r="BA380" s="352"/>
      <c r="BB380" s="352"/>
      <c r="BC380" s="352"/>
      <c r="BD380" s="352"/>
      <c r="BE380" s="352"/>
      <c r="BF380" s="352"/>
      <c r="BG380" s="352"/>
      <c r="BH380" s="352"/>
      <c r="BI380" s="352"/>
      <c r="BJ380" s="352"/>
      <c r="BK380" s="352"/>
      <c r="BL380" s="352"/>
      <c r="BM380" s="352"/>
      <c r="BN380" s="352"/>
      <c r="BO380" s="352"/>
      <c r="BP380" s="352"/>
      <c r="BQ380" s="352"/>
      <c r="BR380" s="352"/>
      <c r="BS380" s="352"/>
    </row>
    <row r="381" spans="1:71" s="46" customFormat="1" ht="13.5" customHeight="1">
      <c r="A381" s="166"/>
      <c r="B381" s="182"/>
      <c r="C381" s="73">
        <v>2110</v>
      </c>
      <c r="D381" s="74" t="s">
        <v>8</v>
      </c>
      <c r="E381" s="291"/>
      <c r="F381" s="291"/>
      <c r="G381" s="76"/>
      <c r="H381" s="76"/>
      <c r="I381" s="236"/>
      <c r="J381" s="236"/>
      <c r="K381" s="45"/>
      <c r="L381" s="45"/>
      <c r="M381" s="692"/>
      <c r="N381" s="352"/>
      <c r="O381" s="352"/>
      <c r="P381" s="352"/>
      <c r="Q381" s="352"/>
      <c r="R381" s="352"/>
      <c r="S381" s="352"/>
      <c r="T381" s="352"/>
      <c r="U381" s="352"/>
      <c r="V381" s="352"/>
      <c r="W381" s="352"/>
      <c r="X381" s="352"/>
      <c r="Y381" s="352"/>
      <c r="Z381" s="352"/>
      <c r="AA381" s="352"/>
      <c r="AB381" s="352"/>
      <c r="AC381" s="352"/>
      <c r="AD381" s="352"/>
      <c r="AE381" s="352"/>
      <c r="AF381" s="352"/>
      <c r="AG381" s="352"/>
      <c r="AH381" s="352"/>
      <c r="AI381" s="352"/>
      <c r="AJ381" s="352"/>
      <c r="AK381" s="352"/>
      <c r="AL381" s="352"/>
      <c r="AM381" s="352"/>
      <c r="AN381" s="352"/>
      <c r="AO381" s="352"/>
      <c r="AP381" s="352"/>
      <c r="AQ381" s="352"/>
      <c r="AR381" s="352"/>
      <c r="AS381" s="352"/>
      <c r="AT381" s="352"/>
      <c r="AU381" s="352"/>
      <c r="AV381" s="352"/>
      <c r="AW381" s="352"/>
      <c r="AX381" s="352"/>
      <c r="AY381" s="352"/>
      <c r="AZ381" s="352"/>
      <c r="BA381" s="352"/>
      <c r="BB381" s="352"/>
      <c r="BC381" s="352"/>
      <c r="BD381" s="352"/>
      <c r="BE381" s="352"/>
      <c r="BF381" s="352"/>
      <c r="BG381" s="352"/>
      <c r="BH381" s="352"/>
      <c r="BI381" s="352"/>
      <c r="BJ381" s="352"/>
      <c r="BK381" s="352"/>
      <c r="BL381" s="352"/>
      <c r="BM381" s="352"/>
      <c r="BN381" s="352"/>
      <c r="BO381" s="352"/>
      <c r="BP381" s="352"/>
      <c r="BQ381" s="352"/>
      <c r="BR381" s="352"/>
      <c r="BS381" s="352"/>
    </row>
    <row r="382" spans="1:71" s="46" customFormat="1" ht="13.5" customHeight="1">
      <c r="A382" s="166"/>
      <c r="B382" s="182"/>
      <c r="C382" s="73"/>
      <c r="D382" s="74" t="s">
        <v>291</v>
      </c>
      <c r="E382" s="291"/>
      <c r="F382" s="291"/>
      <c r="G382" s="76"/>
      <c r="H382" s="76"/>
      <c r="I382" s="236"/>
      <c r="J382" s="236"/>
      <c r="K382" s="45"/>
      <c r="L382" s="45"/>
      <c r="M382" s="692"/>
      <c r="N382" s="352"/>
      <c r="O382" s="352"/>
      <c r="P382" s="352"/>
      <c r="Q382" s="352"/>
      <c r="R382" s="352"/>
      <c r="S382" s="352"/>
      <c r="T382" s="352"/>
      <c r="U382" s="352"/>
      <c r="V382" s="352"/>
      <c r="W382" s="352"/>
      <c r="X382" s="352"/>
      <c r="Y382" s="352"/>
      <c r="Z382" s="352"/>
      <c r="AA382" s="352"/>
      <c r="AB382" s="352"/>
      <c r="AC382" s="352"/>
      <c r="AD382" s="352"/>
      <c r="AE382" s="352"/>
      <c r="AF382" s="352"/>
      <c r="AG382" s="352"/>
      <c r="AH382" s="352"/>
      <c r="AI382" s="352"/>
      <c r="AJ382" s="352"/>
      <c r="AK382" s="352"/>
      <c r="AL382" s="352"/>
      <c r="AM382" s="352"/>
      <c r="AN382" s="352"/>
      <c r="AO382" s="352"/>
      <c r="AP382" s="352"/>
      <c r="AQ382" s="352"/>
      <c r="AR382" s="352"/>
      <c r="AS382" s="352"/>
      <c r="AT382" s="352"/>
      <c r="AU382" s="352"/>
      <c r="AV382" s="352"/>
      <c r="AW382" s="352"/>
      <c r="AX382" s="352"/>
      <c r="AY382" s="352"/>
      <c r="AZ382" s="352"/>
      <c r="BA382" s="352"/>
      <c r="BB382" s="352"/>
      <c r="BC382" s="352"/>
      <c r="BD382" s="352"/>
      <c r="BE382" s="352"/>
      <c r="BF382" s="352"/>
      <c r="BG382" s="352"/>
      <c r="BH382" s="352"/>
      <c r="BI382" s="352"/>
      <c r="BJ382" s="352"/>
      <c r="BK382" s="352"/>
      <c r="BL382" s="352"/>
      <c r="BM382" s="352"/>
      <c r="BN382" s="352"/>
      <c r="BO382" s="352"/>
      <c r="BP382" s="352"/>
      <c r="BQ382" s="352"/>
      <c r="BR382" s="352"/>
      <c r="BS382" s="352"/>
    </row>
    <row r="383" spans="1:71" s="46" customFormat="1" ht="13.5" customHeight="1">
      <c r="A383" s="166"/>
      <c r="B383" s="182"/>
      <c r="C383" s="73"/>
      <c r="D383" s="74" t="s">
        <v>290</v>
      </c>
      <c r="E383" s="291">
        <v>345000</v>
      </c>
      <c r="F383" s="291">
        <v>345000</v>
      </c>
      <c r="G383" s="76">
        <v>180900</v>
      </c>
      <c r="H383" s="76">
        <f>G383/F383*100</f>
        <v>52.43478260869565</v>
      </c>
      <c r="I383" s="236"/>
      <c r="J383" s="236"/>
      <c r="K383" s="45"/>
      <c r="L383" s="45"/>
      <c r="M383" s="692"/>
      <c r="N383" s="352"/>
      <c r="O383" s="352"/>
      <c r="P383" s="352"/>
      <c r="Q383" s="352"/>
      <c r="R383" s="352"/>
      <c r="S383" s="352"/>
      <c r="T383" s="352"/>
      <c r="U383" s="352"/>
      <c r="V383" s="352"/>
      <c r="W383" s="352"/>
      <c r="X383" s="352"/>
      <c r="Y383" s="352"/>
      <c r="Z383" s="352"/>
      <c r="AA383" s="352"/>
      <c r="AB383" s="352"/>
      <c r="AC383" s="352"/>
      <c r="AD383" s="352"/>
      <c r="AE383" s="352"/>
      <c r="AF383" s="352"/>
      <c r="AG383" s="352"/>
      <c r="AH383" s="352"/>
      <c r="AI383" s="352"/>
      <c r="AJ383" s="352"/>
      <c r="AK383" s="352"/>
      <c r="AL383" s="352"/>
      <c r="AM383" s="352"/>
      <c r="AN383" s="352"/>
      <c r="AO383" s="352"/>
      <c r="AP383" s="352"/>
      <c r="AQ383" s="352"/>
      <c r="AR383" s="352"/>
      <c r="AS383" s="352"/>
      <c r="AT383" s="352"/>
      <c r="AU383" s="352"/>
      <c r="AV383" s="352"/>
      <c r="AW383" s="352"/>
      <c r="AX383" s="352"/>
      <c r="AY383" s="352"/>
      <c r="AZ383" s="352"/>
      <c r="BA383" s="352"/>
      <c r="BB383" s="352"/>
      <c r="BC383" s="352"/>
      <c r="BD383" s="352"/>
      <c r="BE383" s="352"/>
      <c r="BF383" s="352"/>
      <c r="BG383" s="352"/>
      <c r="BH383" s="352"/>
      <c r="BI383" s="352"/>
      <c r="BJ383" s="352"/>
      <c r="BK383" s="352"/>
      <c r="BL383" s="352"/>
      <c r="BM383" s="352"/>
      <c r="BN383" s="352"/>
      <c r="BO383" s="352"/>
      <c r="BP383" s="352"/>
      <c r="BQ383" s="352"/>
      <c r="BR383" s="352"/>
      <c r="BS383" s="352"/>
    </row>
    <row r="384" spans="1:71" s="46" customFormat="1" ht="13.5" customHeight="1">
      <c r="A384" s="166"/>
      <c r="B384" s="182"/>
      <c r="C384" s="78">
        <v>6410</v>
      </c>
      <c r="D384" s="135" t="s">
        <v>48</v>
      </c>
      <c r="E384" s="291"/>
      <c r="F384" s="291"/>
      <c r="G384" s="76"/>
      <c r="H384" s="76"/>
      <c r="I384" s="236"/>
      <c r="J384" s="236"/>
      <c r="K384" s="45"/>
      <c r="L384" s="45"/>
      <c r="M384" s="692"/>
      <c r="N384" s="352"/>
      <c r="O384" s="352"/>
      <c r="P384" s="352"/>
      <c r="Q384" s="352"/>
      <c r="R384" s="352"/>
      <c r="S384" s="352"/>
      <c r="T384" s="352"/>
      <c r="U384" s="352"/>
      <c r="V384" s="352"/>
      <c r="W384" s="352"/>
      <c r="X384" s="352"/>
      <c r="Y384" s="352"/>
      <c r="Z384" s="352"/>
      <c r="AA384" s="352"/>
      <c r="AB384" s="352"/>
      <c r="AC384" s="352"/>
      <c r="AD384" s="352"/>
      <c r="AE384" s="352"/>
      <c r="AF384" s="352"/>
      <c r="AG384" s="352"/>
      <c r="AH384" s="352"/>
      <c r="AI384" s="352"/>
      <c r="AJ384" s="352"/>
      <c r="AK384" s="352"/>
      <c r="AL384" s="352"/>
      <c r="AM384" s="352"/>
      <c r="AN384" s="352"/>
      <c r="AO384" s="352"/>
      <c r="AP384" s="352"/>
      <c r="AQ384" s="352"/>
      <c r="AR384" s="352"/>
      <c r="AS384" s="352"/>
      <c r="AT384" s="352"/>
      <c r="AU384" s="352"/>
      <c r="AV384" s="352"/>
      <c r="AW384" s="352"/>
      <c r="AX384" s="352"/>
      <c r="AY384" s="352"/>
      <c r="AZ384" s="352"/>
      <c r="BA384" s="352"/>
      <c r="BB384" s="352"/>
      <c r="BC384" s="352"/>
      <c r="BD384" s="352"/>
      <c r="BE384" s="352"/>
      <c r="BF384" s="352"/>
      <c r="BG384" s="352"/>
      <c r="BH384" s="352"/>
      <c r="BI384" s="352"/>
      <c r="BJ384" s="352"/>
      <c r="BK384" s="352"/>
      <c r="BL384" s="352"/>
      <c r="BM384" s="352"/>
      <c r="BN384" s="352"/>
      <c r="BO384" s="352"/>
      <c r="BP384" s="352"/>
      <c r="BQ384" s="352"/>
      <c r="BR384" s="352"/>
      <c r="BS384" s="352"/>
    </row>
    <row r="385" spans="1:71" s="46" customFormat="1" ht="13.5" customHeight="1">
      <c r="A385" s="166"/>
      <c r="B385" s="182"/>
      <c r="C385" s="78"/>
      <c r="D385" s="135" t="s">
        <v>437</v>
      </c>
      <c r="E385" s="291"/>
      <c r="F385" s="291"/>
      <c r="G385" s="76"/>
      <c r="H385" s="76"/>
      <c r="I385" s="236"/>
      <c r="J385" s="236"/>
      <c r="K385" s="45"/>
      <c r="L385" s="45"/>
      <c r="M385" s="692"/>
      <c r="N385" s="352"/>
      <c r="O385" s="352"/>
      <c r="P385" s="352"/>
      <c r="Q385" s="352"/>
      <c r="R385" s="352"/>
      <c r="S385" s="352"/>
      <c r="T385" s="352"/>
      <c r="U385" s="352"/>
      <c r="V385" s="352"/>
      <c r="W385" s="352"/>
      <c r="X385" s="352"/>
      <c r="Y385" s="352"/>
      <c r="Z385" s="352"/>
      <c r="AA385" s="352"/>
      <c r="AB385" s="352"/>
      <c r="AC385" s="352"/>
      <c r="AD385" s="352"/>
      <c r="AE385" s="352"/>
      <c r="AF385" s="352"/>
      <c r="AG385" s="352"/>
      <c r="AH385" s="352"/>
      <c r="AI385" s="352"/>
      <c r="AJ385" s="352"/>
      <c r="AK385" s="352"/>
      <c r="AL385" s="352"/>
      <c r="AM385" s="352"/>
      <c r="AN385" s="352"/>
      <c r="AO385" s="352"/>
      <c r="AP385" s="352"/>
      <c r="AQ385" s="352"/>
      <c r="AR385" s="352"/>
      <c r="AS385" s="352"/>
      <c r="AT385" s="352"/>
      <c r="AU385" s="352"/>
      <c r="AV385" s="352"/>
      <c r="AW385" s="352"/>
      <c r="AX385" s="352"/>
      <c r="AY385" s="352"/>
      <c r="AZ385" s="352"/>
      <c r="BA385" s="352"/>
      <c r="BB385" s="352"/>
      <c r="BC385" s="352"/>
      <c r="BD385" s="352"/>
      <c r="BE385" s="352"/>
      <c r="BF385" s="352"/>
      <c r="BG385" s="352"/>
      <c r="BH385" s="352"/>
      <c r="BI385" s="352"/>
      <c r="BJ385" s="352"/>
      <c r="BK385" s="352"/>
      <c r="BL385" s="352"/>
      <c r="BM385" s="352"/>
      <c r="BN385" s="352"/>
      <c r="BO385" s="352"/>
      <c r="BP385" s="352"/>
      <c r="BQ385" s="352"/>
      <c r="BR385" s="352"/>
      <c r="BS385" s="352"/>
    </row>
    <row r="386" spans="1:71" s="46" customFormat="1" ht="13.5" customHeight="1">
      <c r="A386" s="166"/>
      <c r="B386" s="182"/>
      <c r="C386" s="78"/>
      <c r="D386" s="135" t="s">
        <v>396</v>
      </c>
      <c r="E386" s="291"/>
      <c r="F386" s="291"/>
      <c r="G386" s="76"/>
      <c r="H386" s="76"/>
      <c r="I386" s="236"/>
      <c r="J386" s="236"/>
      <c r="K386" s="45"/>
      <c r="L386" s="45"/>
      <c r="M386" s="692"/>
      <c r="N386" s="352"/>
      <c r="O386" s="352"/>
      <c r="P386" s="352"/>
      <c r="Q386" s="352"/>
      <c r="R386" s="352"/>
      <c r="S386" s="352"/>
      <c r="T386" s="352"/>
      <c r="U386" s="352"/>
      <c r="V386" s="352"/>
      <c r="W386" s="352"/>
      <c r="X386" s="352"/>
      <c r="Y386" s="352"/>
      <c r="Z386" s="352"/>
      <c r="AA386" s="352"/>
      <c r="AB386" s="352"/>
      <c r="AC386" s="352"/>
      <c r="AD386" s="352"/>
      <c r="AE386" s="352"/>
      <c r="AF386" s="352"/>
      <c r="AG386" s="352"/>
      <c r="AH386" s="352"/>
      <c r="AI386" s="352"/>
      <c r="AJ386" s="352"/>
      <c r="AK386" s="352"/>
      <c r="AL386" s="352"/>
      <c r="AM386" s="352"/>
      <c r="AN386" s="352"/>
      <c r="AO386" s="352"/>
      <c r="AP386" s="352"/>
      <c r="AQ386" s="352"/>
      <c r="AR386" s="352"/>
      <c r="AS386" s="352"/>
      <c r="AT386" s="352"/>
      <c r="AU386" s="352"/>
      <c r="AV386" s="352"/>
      <c r="AW386" s="352"/>
      <c r="AX386" s="352"/>
      <c r="AY386" s="352"/>
      <c r="AZ386" s="352"/>
      <c r="BA386" s="352"/>
      <c r="BB386" s="352"/>
      <c r="BC386" s="352"/>
      <c r="BD386" s="352"/>
      <c r="BE386" s="352"/>
      <c r="BF386" s="352"/>
      <c r="BG386" s="352"/>
      <c r="BH386" s="352"/>
      <c r="BI386" s="352"/>
      <c r="BJ386" s="352"/>
      <c r="BK386" s="352"/>
      <c r="BL386" s="352"/>
      <c r="BM386" s="352"/>
      <c r="BN386" s="352"/>
      <c r="BO386" s="352"/>
      <c r="BP386" s="352"/>
      <c r="BQ386" s="352"/>
      <c r="BR386" s="352"/>
      <c r="BS386" s="352"/>
    </row>
    <row r="387" spans="1:71" s="46" customFormat="1" ht="13.5" customHeight="1">
      <c r="A387" s="166"/>
      <c r="B387" s="182"/>
      <c r="C387" s="78"/>
      <c r="D387" s="135" t="s">
        <v>397</v>
      </c>
      <c r="E387" s="291">
        <v>60000</v>
      </c>
      <c r="F387" s="291">
        <v>60000</v>
      </c>
      <c r="G387" s="76">
        <v>59900</v>
      </c>
      <c r="H387" s="76">
        <f>G387/F387*100</f>
        <v>99.83333333333333</v>
      </c>
      <c r="I387" s="236"/>
      <c r="J387" s="236"/>
      <c r="K387" s="45"/>
      <c r="L387" s="45"/>
      <c r="M387" s="692"/>
      <c r="N387" s="352"/>
      <c r="O387" s="352"/>
      <c r="P387" s="352"/>
      <c r="Q387" s="352"/>
      <c r="R387" s="352"/>
      <c r="S387" s="352"/>
      <c r="T387" s="352"/>
      <c r="U387" s="352"/>
      <c r="V387" s="352"/>
      <c r="W387" s="352"/>
      <c r="X387" s="352"/>
      <c r="Y387" s="352"/>
      <c r="Z387" s="352"/>
      <c r="AA387" s="352"/>
      <c r="AB387" s="352"/>
      <c r="AC387" s="352"/>
      <c r="AD387" s="352"/>
      <c r="AE387" s="352"/>
      <c r="AF387" s="352"/>
      <c r="AG387" s="352"/>
      <c r="AH387" s="352"/>
      <c r="AI387" s="352"/>
      <c r="AJ387" s="352"/>
      <c r="AK387" s="352"/>
      <c r="AL387" s="352"/>
      <c r="AM387" s="352"/>
      <c r="AN387" s="352"/>
      <c r="AO387" s="352"/>
      <c r="AP387" s="352"/>
      <c r="AQ387" s="352"/>
      <c r="AR387" s="352"/>
      <c r="AS387" s="352"/>
      <c r="AT387" s="352"/>
      <c r="AU387" s="352"/>
      <c r="AV387" s="352"/>
      <c r="AW387" s="352"/>
      <c r="AX387" s="352"/>
      <c r="AY387" s="352"/>
      <c r="AZ387" s="352"/>
      <c r="BA387" s="352"/>
      <c r="BB387" s="352"/>
      <c r="BC387" s="352"/>
      <c r="BD387" s="352"/>
      <c r="BE387" s="352"/>
      <c r="BF387" s="352"/>
      <c r="BG387" s="352"/>
      <c r="BH387" s="352"/>
      <c r="BI387" s="352"/>
      <c r="BJ387" s="352"/>
      <c r="BK387" s="352"/>
      <c r="BL387" s="352"/>
      <c r="BM387" s="352"/>
      <c r="BN387" s="352"/>
      <c r="BO387" s="352"/>
      <c r="BP387" s="352"/>
      <c r="BQ387" s="352"/>
      <c r="BR387" s="352"/>
      <c r="BS387" s="352"/>
    </row>
    <row r="388" spans="1:71" s="46" customFormat="1" ht="13.5" customHeight="1">
      <c r="A388" s="564">
        <v>750</v>
      </c>
      <c r="B388" s="565"/>
      <c r="C388" s="575"/>
      <c r="D388" s="564" t="s">
        <v>17</v>
      </c>
      <c r="E388" s="340">
        <f>E390+E394</f>
        <v>65400</v>
      </c>
      <c r="F388" s="340">
        <f>F390+F394</f>
        <v>65400</v>
      </c>
      <c r="G388" s="326">
        <f>G390+G394</f>
        <v>44180</v>
      </c>
      <c r="H388" s="326">
        <f>G388/F388*100</f>
        <v>67.55351681957187</v>
      </c>
      <c r="I388" s="238"/>
      <c r="J388" s="238"/>
      <c r="K388" s="699"/>
      <c r="L388" s="699"/>
      <c r="M388" s="692"/>
      <c r="N388" s="352"/>
      <c r="O388" s="352"/>
      <c r="P388" s="352"/>
      <c r="Q388" s="352"/>
      <c r="R388" s="352"/>
      <c r="S388" s="352"/>
      <c r="T388" s="352"/>
      <c r="U388" s="352"/>
      <c r="V388" s="352"/>
      <c r="W388" s="352"/>
      <c r="X388" s="352"/>
      <c r="Y388" s="352"/>
      <c r="Z388" s="352"/>
      <c r="AA388" s="352"/>
      <c r="AB388" s="352"/>
      <c r="AC388" s="352"/>
      <c r="AD388" s="352"/>
      <c r="AE388" s="352"/>
      <c r="AF388" s="352"/>
      <c r="AG388" s="352"/>
      <c r="AH388" s="352"/>
      <c r="AI388" s="352"/>
      <c r="AJ388" s="352"/>
      <c r="AK388" s="352"/>
      <c r="AL388" s="352"/>
      <c r="AM388" s="352"/>
      <c r="AN388" s="352"/>
      <c r="AO388" s="352"/>
      <c r="AP388" s="352"/>
      <c r="AQ388" s="352"/>
      <c r="AR388" s="352"/>
      <c r="AS388" s="352"/>
      <c r="AT388" s="352"/>
      <c r="AU388" s="352"/>
      <c r="AV388" s="352"/>
      <c r="AW388" s="352"/>
      <c r="AX388" s="352"/>
      <c r="AY388" s="352"/>
      <c r="AZ388" s="352"/>
      <c r="BA388" s="352"/>
      <c r="BB388" s="352"/>
      <c r="BC388" s="352"/>
      <c r="BD388" s="352"/>
      <c r="BE388" s="352"/>
      <c r="BF388" s="352"/>
      <c r="BG388" s="352"/>
      <c r="BH388" s="352"/>
      <c r="BI388" s="352"/>
      <c r="BJ388" s="352"/>
      <c r="BK388" s="352"/>
      <c r="BL388" s="352"/>
      <c r="BM388" s="352"/>
      <c r="BN388" s="352"/>
      <c r="BO388" s="352"/>
      <c r="BP388" s="352"/>
      <c r="BQ388" s="352"/>
      <c r="BR388" s="352"/>
      <c r="BS388" s="352"/>
    </row>
    <row r="389" spans="1:71" s="46" customFormat="1" ht="13.5" customHeight="1">
      <c r="A389" s="593"/>
      <c r="B389" s="583"/>
      <c r="C389" s="575"/>
      <c r="D389" s="631" t="s">
        <v>178</v>
      </c>
      <c r="E389" s="340">
        <v>0</v>
      </c>
      <c r="F389" s="340">
        <v>0</v>
      </c>
      <c r="G389" s="326">
        <v>0</v>
      </c>
      <c r="H389" s="326"/>
      <c r="I389" s="238"/>
      <c r="J389" s="238"/>
      <c r="K389" s="699"/>
      <c r="L389" s="699"/>
      <c r="M389" s="692"/>
      <c r="N389" s="352"/>
      <c r="O389" s="352"/>
      <c r="P389" s="352"/>
      <c r="Q389" s="352"/>
      <c r="R389" s="352"/>
      <c r="S389" s="352"/>
      <c r="T389" s="352"/>
      <c r="U389" s="352"/>
      <c r="V389" s="352"/>
      <c r="W389" s="352"/>
      <c r="X389" s="352"/>
      <c r="Y389" s="352"/>
      <c r="Z389" s="352"/>
      <c r="AA389" s="352"/>
      <c r="AB389" s="352"/>
      <c r="AC389" s="352"/>
      <c r="AD389" s="352"/>
      <c r="AE389" s="352"/>
      <c r="AF389" s="352"/>
      <c r="AG389" s="352"/>
      <c r="AH389" s="352"/>
      <c r="AI389" s="352"/>
      <c r="AJ389" s="352"/>
      <c r="AK389" s="352"/>
      <c r="AL389" s="352"/>
      <c r="AM389" s="352"/>
      <c r="AN389" s="352"/>
      <c r="AO389" s="352"/>
      <c r="AP389" s="352"/>
      <c r="AQ389" s="352"/>
      <c r="AR389" s="352"/>
      <c r="AS389" s="352"/>
      <c r="AT389" s="352"/>
      <c r="AU389" s="352"/>
      <c r="AV389" s="352"/>
      <c r="AW389" s="352"/>
      <c r="AX389" s="352"/>
      <c r="AY389" s="352"/>
      <c r="AZ389" s="352"/>
      <c r="BA389" s="352"/>
      <c r="BB389" s="352"/>
      <c r="BC389" s="352"/>
      <c r="BD389" s="352"/>
      <c r="BE389" s="352"/>
      <c r="BF389" s="352"/>
      <c r="BG389" s="352"/>
      <c r="BH389" s="352"/>
      <c r="BI389" s="352"/>
      <c r="BJ389" s="352"/>
      <c r="BK389" s="352"/>
      <c r="BL389" s="352"/>
      <c r="BM389" s="352"/>
      <c r="BN389" s="352"/>
      <c r="BO389" s="352"/>
      <c r="BP389" s="352"/>
      <c r="BQ389" s="352"/>
      <c r="BR389" s="352"/>
      <c r="BS389" s="352"/>
    </row>
    <row r="390" spans="1:71" s="46" customFormat="1" ht="13.5" customHeight="1">
      <c r="A390" s="166"/>
      <c r="B390" s="195">
        <v>75011</v>
      </c>
      <c r="C390" s="67"/>
      <c r="D390" s="68" t="s">
        <v>18</v>
      </c>
      <c r="E390" s="355">
        <f>E393</f>
        <v>42400</v>
      </c>
      <c r="F390" s="355">
        <f>F393</f>
        <v>42400</v>
      </c>
      <c r="G390" s="70">
        <f>G393</f>
        <v>21180</v>
      </c>
      <c r="H390" s="70">
        <v>0</v>
      </c>
      <c r="I390" s="701"/>
      <c r="J390" s="701"/>
      <c r="K390" s="702"/>
      <c r="L390" s="702"/>
      <c r="M390" s="692"/>
      <c r="N390" s="352"/>
      <c r="O390" s="352"/>
      <c r="P390" s="352"/>
      <c r="Q390" s="352"/>
      <c r="R390" s="352"/>
      <c r="S390" s="352"/>
      <c r="T390" s="352"/>
      <c r="U390" s="352"/>
      <c r="V390" s="352"/>
      <c r="W390" s="352"/>
      <c r="X390" s="352"/>
      <c r="Y390" s="352"/>
      <c r="Z390" s="352"/>
      <c r="AA390" s="352"/>
      <c r="AB390" s="352"/>
      <c r="AC390" s="352"/>
      <c r="AD390" s="352"/>
      <c r="AE390" s="352"/>
      <c r="AF390" s="352"/>
      <c r="AG390" s="352"/>
      <c r="AH390" s="352"/>
      <c r="AI390" s="352"/>
      <c r="AJ390" s="352"/>
      <c r="AK390" s="352"/>
      <c r="AL390" s="352"/>
      <c r="AM390" s="352"/>
      <c r="AN390" s="352"/>
      <c r="AO390" s="352"/>
      <c r="AP390" s="352"/>
      <c r="AQ390" s="352"/>
      <c r="AR390" s="352"/>
      <c r="AS390" s="352"/>
      <c r="AT390" s="352"/>
      <c r="AU390" s="352"/>
      <c r="AV390" s="352"/>
      <c r="AW390" s="352"/>
      <c r="AX390" s="352"/>
      <c r="AY390" s="352"/>
      <c r="AZ390" s="352"/>
      <c r="BA390" s="352"/>
      <c r="BB390" s="352"/>
      <c r="BC390" s="352"/>
      <c r="BD390" s="352"/>
      <c r="BE390" s="352"/>
      <c r="BF390" s="352"/>
      <c r="BG390" s="352"/>
      <c r="BH390" s="352"/>
      <c r="BI390" s="352"/>
      <c r="BJ390" s="352"/>
      <c r="BK390" s="352"/>
      <c r="BL390" s="352"/>
      <c r="BM390" s="352"/>
      <c r="BN390" s="352"/>
      <c r="BO390" s="352"/>
      <c r="BP390" s="352"/>
      <c r="BQ390" s="352"/>
      <c r="BR390" s="352"/>
      <c r="BS390" s="352"/>
    </row>
    <row r="391" spans="1:71" s="46" customFormat="1" ht="13.5" customHeight="1">
      <c r="A391" s="166"/>
      <c r="B391" s="182"/>
      <c r="C391" s="73">
        <v>2110</v>
      </c>
      <c r="D391" s="74" t="s">
        <v>8</v>
      </c>
      <c r="E391" s="291"/>
      <c r="F391" s="291"/>
      <c r="G391" s="76"/>
      <c r="H391" s="76"/>
      <c r="I391" s="236"/>
      <c r="J391" s="236"/>
      <c r="K391" s="45"/>
      <c r="L391" s="45"/>
      <c r="M391" s="692"/>
      <c r="N391" s="352"/>
      <c r="O391" s="352"/>
      <c r="P391" s="352"/>
      <c r="Q391" s="352"/>
      <c r="R391" s="352"/>
      <c r="S391" s="352"/>
      <c r="T391" s="352"/>
      <c r="U391" s="352"/>
      <c r="V391" s="352"/>
      <c r="W391" s="352"/>
      <c r="X391" s="352"/>
      <c r="Y391" s="352"/>
      <c r="Z391" s="352"/>
      <c r="AA391" s="352"/>
      <c r="AB391" s="352"/>
      <c r="AC391" s="352"/>
      <c r="AD391" s="352"/>
      <c r="AE391" s="352"/>
      <c r="AF391" s="352"/>
      <c r="AG391" s="352"/>
      <c r="AH391" s="352"/>
      <c r="AI391" s="352"/>
      <c r="AJ391" s="352"/>
      <c r="AK391" s="352"/>
      <c r="AL391" s="352"/>
      <c r="AM391" s="352"/>
      <c r="AN391" s="352"/>
      <c r="AO391" s="352"/>
      <c r="AP391" s="352"/>
      <c r="AQ391" s="352"/>
      <c r="AR391" s="352"/>
      <c r="AS391" s="352"/>
      <c r="AT391" s="352"/>
      <c r="AU391" s="352"/>
      <c r="AV391" s="352"/>
      <c r="AW391" s="352"/>
      <c r="AX391" s="352"/>
      <c r="AY391" s="352"/>
      <c r="AZ391" s="352"/>
      <c r="BA391" s="352"/>
      <c r="BB391" s="352"/>
      <c r="BC391" s="352"/>
      <c r="BD391" s="352"/>
      <c r="BE391" s="352"/>
      <c r="BF391" s="352"/>
      <c r="BG391" s="352"/>
      <c r="BH391" s="352"/>
      <c r="BI391" s="352"/>
      <c r="BJ391" s="352"/>
      <c r="BK391" s="352"/>
      <c r="BL391" s="352"/>
      <c r="BM391" s="352"/>
      <c r="BN391" s="352"/>
      <c r="BO391" s="352"/>
      <c r="BP391" s="352"/>
      <c r="BQ391" s="352"/>
      <c r="BR391" s="352"/>
      <c r="BS391" s="352"/>
    </row>
    <row r="392" spans="1:71" s="46" customFormat="1" ht="13.5" customHeight="1">
      <c r="A392" s="166"/>
      <c r="B392" s="182"/>
      <c r="C392" s="73"/>
      <c r="D392" s="74" t="s">
        <v>291</v>
      </c>
      <c r="E392" s="291"/>
      <c r="F392" s="291"/>
      <c r="G392" s="76"/>
      <c r="H392" s="76"/>
      <c r="I392" s="236"/>
      <c r="J392" s="236"/>
      <c r="K392" s="45"/>
      <c r="L392" s="45"/>
      <c r="M392" s="692"/>
      <c r="N392" s="352"/>
      <c r="O392" s="352"/>
      <c r="P392" s="352"/>
      <c r="Q392" s="352"/>
      <c r="R392" s="352"/>
      <c r="S392" s="352"/>
      <c r="T392" s="352"/>
      <c r="U392" s="352"/>
      <c r="V392" s="352"/>
      <c r="W392" s="352"/>
      <c r="X392" s="352"/>
      <c r="Y392" s="352"/>
      <c r="Z392" s="352"/>
      <c r="AA392" s="352"/>
      <c r="AB392" s="352"/>
      <c r="AC392" s="352"/>
      <c r="AD392" s="352"/>
      <c r="AE392" s="352"/>
      <c r="AF392" s="352"/>
      <c r="AG392" s="352"/>
      <c r="AH392" s="352"/>
      <c r="AI392" s="352"/>
      <c r="AJ392" s="352"/>
      <c r="AK392" s="352"/>
      <c r="AL392" s="352"/>
      <c r="AM392" s="352"/>
      <c r="AN392" s="352"/>
      <c r="AO392" s="352"/>
      <c r="AP392" s="352"/>
      <c r="AQ392" s="352"/>
      <c r="AR392" s="352"/>
      <c r="AS392" s="352"/>
      <c r="AT392" s="352"/>
      <c r="AU392" s="352"/>
      <c r="AV392" s="352"/>
      <c r="AW392" s="352"/>
      <c r="AX392" s="352"/>
      <c r="AY392" s="352"/>
      <c r="AZ392" s="352"/>
      <c r="BA392" s="352"/>
      <c r="BB392" s="352"/>
      <c r="BC392" s="352"/>
      <c r="BD392" s="352"/>
      <c r="BE392" s="352"/>
      <c r="BF392" s="352"/>
      <c r="BG392" s="352"/>
      <c r="BH392" s="352"/>
      <c r="BI392" s="352"/>
      <c r="BJ392" s="352"/>
      <c r="BK392" s="352"/>
      <c r="BL392" s="352"/>
      <c r="BM392" s="352"/>
      <c r="BN392" s="352"/>
      <c r="BO392" s="352"/>
      <c r="BP392" s="352"/>
      <c r="BQ392" s="352"/>
      <c r="BR392" s="352"/>
      <c r="BS392" s="352"/>
    </row>
    <row r="393" spans="1:71" s="46" customFormat="1" ht="13.5" customHeight="1">
      <c r="A393" s="166"/>
      <c r="B393" s="185"/>
      <c r="C393" s="73"/>
      <c r="D393" s="74" t="s">
        <v>290</v>
      </c>
      <c r="E393" s="291">
        <v>42400</v>
      </c>
      <c r="F393" s="291">
        <v>42400</v>
      </c>
      <c r="G393" s="76">
        <v>21180</v>
      </c>
      <c r="H393" s="76">
        <v>0</v>
      </c>
      <c r="I393" s="236"/>
      <c r="J393" s="236"/>
      <c r="K393" s="45"/>
      <c r="L393" s="45"/>
      <c r="M393" s="692"/>
      <c r="N393" s="352"/>
      <c r="O393" s="352"/>
      <c r="P393" s="352"/>
      <c r="Q393" s="352"/>
      <c r="R393" s="352"/>
      <c r="S393" s="352"/>
      <c r="T393" s="352"/>
      <c r="U393" s="352"/>
      <c r="V393" s="352"/>
      <c r="W393" s="352"/>
      <c r="X393" s="352"/>
      <c r="Y393" s="352"/>
      <c r="Z393" s="352"/>
      <c r="AA393" s="352"/>
      <c r="AB393" s="352"/>
      <c r="AC393" s="352"/>
      <c r="AD393" s="352"/>
      <c r="AE393" s="352"/>
      <c r="AF393" s="352"/>
      <c r="AG393" s="352"/>
      <c r="AH393" s="352"/>
      <c r="AI393" s="352"/>
      <c r="AJ393" s="352"/>
      <c r="AK393" s="352"/>
      <c r="AL393" s="352"/>
      <c r="AM393" s="352"/>
      <c r="AN393" s="352"/>
      <c r="AO393" s="352"/>
      <c r="AP393" s="352"/>
      <c r="AQ393" s="352"/>
      <c r="AR393" s="352"/>
      <c r="AS393" s="352"/>
      <c r="AT393" s="352"/>
      <c r="AU393" s="352"/>
      <c r="AV393" s="352"/>
      <c r="AW393" s="352"/>
      <c r="AX393" s="352"/>
      <c r="AY393" s="352"/>
      <c r="AZ393" s="352"/>
      <c r="BA393" s="352"/>
      <c r="BB393" s="352"/>
      <c r="BC393" s="352"/>
      <c r="BD393" s="352"/>
      <c r="BE393" s="352"/>
      <c r="BF393" s="352"/>
      <c r="BG393" s="352"/>
      <c r="BH393" s="352"/>
      <c r="BI393" s="352"/>
      <c r="BJ393" s="352"/>
      <c r="BK393" s="352"/>
      <c r="BL393" s="352"/>
      <c r="BM393" s="352"/>
      <c r="BN393" s="352"/>
      <c r="BO393" s="352"/>
      <c r="BP393" s="352"/>
      <c r="BQ393" s="352"/>
      <c r="BR393" s="352"/>
      <c r="BS393" s="352"/>
    </row>
    <row r="394" spans="1:71" s="46" customFormat="1" ht="13.5" customHeight="1">
      <c r="A394" s="170"/>
      <c r="B394" s="171">
        <v>75045</v>
      </c>
      <c r="C394" s="115"/>
      <c r="D394" s="68" t="s">
        <v>210</v>
      </c>
      <c r="E394" s="703">
        <f>E397</f>
        <v>23000</v>
      </c>
      <c r="F394" s="703">
        <f>F397</f>
        <v>23000</v>
      </c>
      <c r="G394" s="129">
        <f>G397</f>
        <v>23000</v>
      </c>
      <c r="H394" s="70">
        <f>G394/F394*100</f>
        <v>100</v>
      </c>
      <c r="I394" s="701"/>
      <c r="J394" s="701"/>
      <c r="K394" s="702"/>
      <c r="L394" s="702"/>
      <c r="M394" s="692"/>
      <c r="N394" s="352"/>
      <c r="O394" s="352"/>
      <c r="P394" s="352"/>
      <c r="Q394" s="352"/>
      <c r="R394" s="352"/>
      <c r="S394" s="352"/>
      <c r="T394" s="352"/>
      <c r="U394" s="352"/>
      <c r="V394" s="352"/>
      <c r="W394" s="352"/>
      <c r="X394" s="352"/>
      <c r="Y394" s="352"/>
      <c r="Z394" s="352"/>
      <c r="AA394" s="352"/>
      <c r="AB394" s="352"/>
      <c r="AC394" s="352"/>
      <c r="AD394" s="352"/>
      <c r="AE394" s="352"/>
      <c r="AF394" s="352"/>
      <c r="AG394" s="352"/>
      <c r="AH394" s="352"/>
      <c r="AI394" s="352"/>
      <c r="AJ394" s="352"/>
      <c r="AK394" s="352"/>
      <c r="AL394" s="352"/>
      <c r="AM394" s="352"/>
      <c r="AN394" s="352"/>
      <c r="AO394" s="352"/>
      <c r="AP394" s="352"/>
      <c r="AQ394" s="352"/>
      <c r="AR394" s="352"/>
      <c r="AS394" s="352"/>
      <c r="AT394" s="352"/>
      <c r="AU394" s="352"/>
      <c r="AV394" s="352"/>
      <c r="AW394" s="352"/>
      <c r="AX394" s="352"/>
      <c r="AY394" s="352"/>
      <c r="AZ394" s="352"/>
      <c r="BA394" s="352"/>
      <c r="BB394" s="352"/>
      <c r="BC394" s="352"/>
      <c r="BD394" s="352"/>
      <c r="BE394" s="352"/>
      <c r="BF394" s="352"/>
      <c r="BG394" s="352"/>
      <c r="BH394" s="352"/>
      <c r="BI394" s="352"/>
      <c r="BJ394" s="352"/>
      <c r="BK394" s="352"/>
      <c r="BL394" s="352"/>
      <c r="BM394" s="352"/>
      <c r="BN394" s="352"/>
      <c r="BO394" s="352"/>
      <c r="BP394" s="352"/>
      <c r="BQ394" s="352"/>
      <c r="BR394" s="352"/>
      <c r="BS394" s="352"/>
    </row>
    <row r="395" spans="1:71" s="46" customFormat="1" ht="13.5" customHeight="1">
      <c r="A395" s="166"/>
      <c r="B395" s="166"/>
      <c r="C395" s="116">
        <v>2110</v>
      </c>
      <c r="D395" s="74" t="s">
        <v>8</v>
      </c>
      <c r="E395" s="704"/>
      <c r="F395" s="704"/>
      <c r="G395" s="131"/>
      <c r="H395" s="131"/>
      <c r="I395" s="236"/>
      <c r="J395" s="236"/>
      <c r="K395" s="45"/>
      <c r="L395" s="45"/>
      <c r="M395" s="692"/>
      <c r="N395" s="352"/>
      <c r="O395" s="352"/>
      <c r="P395" s="352"/>
      <c r="Q395" s="352"/>
      <c r="R395" s="352"/>
      <c r="S395" s="352"/>
      <c r="T395" s="352"/>
      <c r="U395" s="352"/>
      <c r="V395" s="352"/>
      <c r="W395" s="352"/>
      <c r="X395" s="352"/>
      <c r="Y395" s="352"/>
      <c r="Z395" s="352"/>
      <c r="AA395" s="352"/>
      <c r="AB395" s="352"/>
      <c r="AC395" s="352"/>
      <c r="AD395" s="352"/>
      <c r="AE395" s="352"/>
      <c r="AF395" s="352"/>
      <c r="AG395" s="352"/>
      <c r="AH395" s="352"/>
      <c r="AI395" s="352"/>
      <c r="AJ395" s="352"/>
      <c r="AK395" s="352"/>
      <c r="AL395" s="352"/>
      <c r="AM395" s="352"/>
      <c r="AN395" s="352"/>
      <c r="AO395" s="352"/>
      <c r="AP395" s="352"/>
      <c r="AQ395" s="352"/>
      <c r="AR395" s="352"/>
      <c r="AS395" s="352"/>
      <c r="AT395" s="352"/>
      <c r="AU395" s="352"/>
      <c r="AV395" s="352"/>
      <c r="AW395" s="352"/>
      <c r="AX395" s="352"/>
      <c r="AY395" s="352"/>
      <c r="AZ395" s="352"/>
      <c r="BA395" s="352"/>
      <c r="BB395" s="352"/>
      <c r="BC395" s="352"/>
      <c r="BD395" s="352"/>
      <c r="BE395" s="352"/>
      <c r="BF395" s="352"/>
      <c r="BG395" s="352"/>
      <c r="BH395" s="352"/>
      <c r="BI395" s="352"/>
      <c r="BJ395" s="352"/>
      <c r="BK395" s="352"/>
      <c r="BL395" s="352"/>
      <c r="BM395" s="352"/>
      <c r="BN395" s="352"/>
      <c r="BO395" s="352"/>
      <c r="BP395" s="352"/>
      <c r="BQ395" s="352"/>
      <c r="BR395" s="352"/>
      <c r="BS395" s="352"/>
    </row>
    <row r="396" spans="1:71" s="46" customFormat="1" ht="13.5" customHeight="1">
      <c r="A396" s="166"/>
      <c r="B396" s="166"/>
      <c r="C396" s="116"/>
      <c r="D396" s="74" t="s">
        <v>291</v>
      </c>
      <c r="E396" s="704"/>
      <c r="F396" s="704"/>
      <c r="G396" s="131"/>
      <c r="H396" s="131"/>
      <c r="I396" s="236"/>
      <c r="J396" s="236"/>
      <c r="K396" s="45"/>
      <c r="L396" s="45"/>
      <c r="M396" s="692"/>
      <c r="N396" s="352"/>
      <c r="O396" s="352"/>
      <c r="P396" s="352"/>
      <c r="Q396" s="352"/>
      <c r="R396" s="352"/>
      <c r="S396" s="352"/>
      <c r="T396" s="352"/>
      <c r="U396" s="352"/>
      <c r="V396" s="352"/>
      <c r="W396" s="352"/>
      <c r="X396" s="352"/>
      <c r="Y396" s="352"/>
      <c r="Z396" s="352"/>
      <c r="AA396" s="352"/>
      <c r="AB396" s="352"/>
      <c r="AC396" s="352"/>
      <c r="AD396" s="352"/>
      <c r="AE396" s="352"/>
      <c r="AF396" s="352"/>
      <c r="AG396" s="352"/>
      <c r="AH396" s="352"/>
      <c r="AI396" s="352"/>
      <c r="AJ396" s="352"/>
      <c r="AK396" s="352"/>
      <c r="AL396" s="352"/>
      <c r="AM396" s="352"/>
      <c r="AN396" s="352"/>
      <c r="AO396" s="352"/>
      <c r="AP396" s="352"/>
      <c r="AQ396" s="352"/>
      <c r="AR396" s="352"/>
      <c r="AS396" s="352"/>
      <c r="AT396" s="352"/>
      <c r="AU396" s="352"/>
      <c r="AV396" s="352"/>
      <c r="AW396" s="352"/>
      <c r="AX396" s="352"/>
      <c r="AY396" s="352"/>
      <c r="AZ396" s="352"/>
      <c r="BA396" s="352"/>
      <c r="BB396" s="352"/>
      <c r="BC396" s="352"/>
      <c r="BD396" s="352"/>
      <c r="BE396" s="352"/>
      <c r="BF396" s="352"/>
      <c r="BG396" s="352"/>
      <c r="BH396" s="352"/>
      <c r="BI396" s="352"/>
      <c r="BJ396" s="352"/>
      <c r="BK396" s="352"/>
      <c r="BL396" s="352"/>
      <c r="BM396" s="352"/>
      <c r="BN396" s="352"/>
      <c r="BO396" s="352"/>
      <c r="BP396" s="352"/>
      <c r="BQ396" s="352"/>
      <c r="BR396" s="352"/>
      <c r="BS396" s="352"/>
    </row>
    <row r="397" spans="1:71" s="46" customFormat="1" ht="13.5" customHeight="1">
      <c r="A397" s="166"/>
      <c r="B397" s="172"/>
      <c r="C397" s="132"/>
      <c r="D397" s="74" t="s">
        <v>290</v>
      </c>
      <c r="E397" s="705">
        <v>23000</v>
      </c>
      <c r="F397" s="705">
        <v>23000</v>
      </c>
      <c r="G397" s="56">
        <v>23000</v>
      </c>
      <c r="H397" s="271">
        <f>G397/F397*100</f>
        <v>100</v>
      </c>
      <c r="I397" s="236"/>
      <c r="J397" s="236"/>
      <c r="K397" s="45"/>
      <c r="L397" s="45"/>
      <c r="M397" s="692"/>
      <c r="N397" s="352"/>
      <c r="O397" s="352"/>
      <c r="P397" s="352"/>
      <c r="Q397" s="352"/>
      <c r="R397" s="352"/>
      <c r="S397" s="352"/>
      <c r="T397" s="352"/>
      <c r="U397" s="352"/>
      <c r="V397" s="352"/>
      <c r="W397" s="352"/>
      <c r="X397" s="352"/>
      <c r="Y397" s="352"/>
      <c r="Z397" s="352"/>
      <c r="AA397" s="352"/>
      <c r="AB397" s="352"/>
      <c r="AC397" s="352"/>
      <c r="AD397" s="352"/>
      <c r="AE397" s="352"/>
      <c r="AF397" s="352"/>
      <c r="AG397" s="352"/>
      <c r="AH397" s="352"/>
      <c r="AI397" s="352"/>
      <c r="AJ397" s="352"/>
      <c r="AK397" s="352"/>
      <c r="AL397" s="352"/>
      <c r="AM397" s="352"/>
      <c r="AN397" s="352"/>
      <c r="AO397" s="352"/>
      <c r="AP397" s="352"/>
      <c r="AQ397" s="352"/>
      <c r="AR397" s="352"/>
      <c r="AS397" s="352"/>
      <c r="AT397" s="352"/>
      <c r="AU397" s="352"/>
      <c r="AV397" s="352"/>
      <c r="AW397" s="352"/>
      <c r="AX397" s="352"/>
      <c r="AY397" s="352"/>
      <c r="AZ397" s="352"/>
      <c r="BA397" s="352"/>
      <c r="BB397" s="352"/>
      <c r="BC397" s="352"/>
      <c r="BD397" s="352"/>
      <c r="BE397" s="352"/>
      <c r="BF397" s="352"/>
      <c r="BG397" s="352"/>
      <c r="BH397" s="352"/>
      <c r="BI397" s="352"/>
      <c r="BJ397" s="352"/>
      <c r="BK397" s="352"/>
      <c r="BL397" s="352"/>
      <c r="BM397" s="352"/>
      <c r="BN397" s="352"/>
      <c r="BO397" s="352"/>
      <c r="BP397" s="352"/>
      <c r="BQ397" s="352"/>
      <c r="BR397" s="352"/>
      <c r="BS397" s="352"/>
    </row>
    <row r="398" spans="1:71" s="46" customFormat="1" ht="13.5" customHeight="1">
      <c r="A398" s="565">
        <v>754</v>
      </c>
      <c r="B398" s="565"/>
      <c r="C398" s="565"/>
      <c r="D398" s="601" t="s">
        <v>119</v>
      </c>
      <c r="E398" s="706"/>
      <c r="F398" s="336"/>
      <c r="G398" s="707"/>
      <c r="H398" s="335"/>
      <c r="I398" s="236"/>
      <c r="J398" s="236"/>
      <c r="K398" s="45"/>
      <c r="L398" s="45"/>
      <c r="M398" s="692"/>
      <c r="N398" s="352"/>
      <c r="O398" s="352"/>
      <c r="P398" s="352"/>
      <c r="Q398" s="352"/>
      <c r="R398" s="352"/>
      <c r="S398" s="352"/>
      <c r="T398" s="352"/>
      <c r="U398" s="352"/>
      <c r="V398" s="352"/>
      <c r="W398" s="352"/>
      <c r="X398" s="352"/>
      <c r="Y398" s="352"/>
      <c r="Z398" s="352"/>
      <c r="AA398" s="352"/>
      <c r="AB398" s="352"/>
      <c r="AC398" s="352"/>
      <c r="AD398" s="352"/>
      <c r="AE398" s="352"/>
      <c r="AF398" s="352"/>
      <c r="AG398" s="352"/>
      <c r="AH398" s="352"/>
      <c r="AI398" s="352"/>
      <c r="AJ398" s="352"/>
      <c r="AK398" s="352"/>
      <c r="AL398" s="352"/>
      <c r="AM398" s="352"/>
      <c r="AN398" s="352"/>
      <c r="AO398" s="352"/>
      <c r="AP398" s="352"/>
      <c r="AQ398" s="352"/>
      <c r="AR398" s="352"/>
      <c r="AS398" s="352"/>
      <c r="AT398" s="352"/>
      <c r="AU398" s="352"/>
      <c r="AV398" s="352"/>
      <c r="AW398" s="352"/>
      <c r="AX398" s="352"/>
      <c r="AY398" s="352"/>
      <c r="AZ398" s="352"/>
      <c r="BA398" s="352"/>
      <c r="BB398" s="352"/>
      <c r="BC398" s="352"/>
      <c r="BD398" s="352"/>
      <c r="BE398" s="352"/>
      <c r="BF398" s="352"/>
      <c r="BG398" s="352"/>
      <c r="BH398" s="352"/>
      <c r="BI398" s="352"/>
      <c r="BJ398" s="352"/>
      <c r="BK398" s="352"/>
      <c r="BL398" s="352"/>
      <c r="BM398" s="352"/>
      <c r="BN398" s="352"/>
      <c r="BO398" s="352"/>
      <c r="BP398" s="352"/>
      <c r="BQ398" s="352"/>
      <c r="BR398" s="352"/>
      <c r="BS398" s="352"/>
    </row>
    <row r="399" spans="1:71" s="46" customFormat="1" ht="13.5" customHeight="1">
      <c r="A399" s="579"/>
      <c r="B399" s="579"/>
      <c r="C399" s="579"/>
      <c r="D399" s="603" t="s">
        <v>76</v>
      </c>
      <c r="E399" s="708">
        <f>E401</f>
        <v>3422000</v>
      </c>
      <c r="F399" s="585">
        <f>F401</f>
        <v>3446381</v>
      </c>
      <c r="G399" s="709">
        <f>G401</f>
        <v>2158644</v>
      </c>
      <c r="H399" s="598">
        <f>G399/F399*100</f>
        <v>62.6350946108396</v>
      </c>
      <c r="I399" s="238"/>
      <c r="J399" s="238"/>
      <c r="K399" s="699"/>
      <c r="L399" s="699"/>
      <c r="M399" s="692"/>
      <c r="N399" s="352"/>
      <c r="O399" s="352"/>
      <c r="P399" s="352"/>
      <c r="Q399" s="352"/>
      <c r="R399" s="352"/>
      <c r="S399" s="352"/>
      <c r="T399" s="352"/>
      <c r="U399" s="352"/>
      <c r="V399" s="352"/>
      <c r="W399" s="352"/>
      <c r="X399" s="352"/>
      <c r="Y399" s="352"/>
      <c r="Z399" s="352"/>
      <c r="AA399" s="352"/>
      <c r="AB399" s="352"/>
      <c r="AC399" s="352"/>
      <c r="AD399" s="352"/>
      <c r="AE399" s="352"/>
      <c r="AF399" s="352"/>
      <c r="AG399" s="352"/>
      <c r="AH399" s="352"/>
      <c r="AI399" s="352"/>
      <c r="AJ399" s="352"/>
      <c r="AK399" s="352"/>
      <c r="AL399" s="352"/>
      <c r="AM399" s="352"/>
      <c r="AN399" s="352"/>
      <c r="AO399" s="352"/>
      <c r="AP399" s="352"/>
      <c r="AQ399" s="352"/>
      <c r="AR399" s="352"/>
      <c r="AS399" s="352"/>
      <c r="AT399" s="352"/>
      <c r="AU399" s="352"/>
      <c r="AV399" s="352"/>
      <c r="AW399" s="352"/>
      <c r="AX399" s="352"/>
      <c r="AY399" s="352"/>
      <c r="AZ399" s="352"/>
      <c r="BA399" s="352"/>
      <c r="BB399" s="352"/>
      <c r="BC399" s="352"/>
      <c r="BD399" s="352"/>
      <c r="BE399" s="352"/>
      <c r="BF399" s="352"/>
      <c r="BG399" s="352"/>
      <c r="BH399" s="352"/>
      <c r="BI399" s="352"/>
      <c r="BJ399" s="352"/>
      <c r="BK399" s="352"/>
      <c r="BL399" s="352"/>
      <c r="BM399" s="352"/>
      <c r="BN399" s="352"/>
      <c r="BO399" s="352"/>
      <c r="BP399" s="352"/>
      <c r="BQ399" s="352"/>
      <c r="BR399" s="352"/>
      <c r="BS399" s="352"/>
    </row>
    <row r="400" spans="1:71" s="46" customFormat="1" ht="13.5" customHeight="1">
      <c r="A400" s="579"/>
      <c r="B400" s="579"/>
      <c r="C400" s="557"/>
      <c r="D400" s="631" t="s">
        <v>178</v>
      </c>
      <c r="E400" s="708">
        <v>0</v>
      </c>
      <c r="F400" s="585">
        <v>0</v>
      </c>
      <c r="G400" s="709">
        <v>0</v>
      </c>
      <c r="H400" s="598">
        <v>0</v>
      </c>
      <c r="I400" s="238"/>
      <c r="J400" s="238"/>
      <c r="K400" s="699"/>
      <c r="L400" s="699"/>
      <c r="M400" s="692"/>
      <c r="N400" s="352"/>
      <c r="O400" s="352"/>
      <c r="P400" s="352"/>
      <c r="Q400" s="352"/>
      <c r="R400" s="352"/>
      <c r="S400" s="352"/>
      <c r="T400" s="352"/>
      <c r="U400" s="352"/>
      <c r="V400" s="352"/>
      <c r="W400" s="352"/>
      <c r="X400" s="352"/>
      <c r="Y400" s="352"/>
      <c r="Z400" s="352"/>
      <c r="AA400" s="352"/>
      <c r="AB400" s="352"/>
      <c r="AC400" s="352"/>
      <c r="AD400" s="352"/>
      <c r="AE400" s="352"/>
      <c r="AF400" s="352"/>
      <c r="AG400" s="352"/>
      <c r="AH400" s="352"/>
      <c r="AI400" s="352"/>
      <c r="AJ400" s="352"/>
      <c r="AK400" s="352"/>
      <c r="AL400" s="352"/>
      <c r="AM400" s="352"/>
      <c r="AN400" s="352"/>
      <c r="AO400" s="352"/>
      <c r="AP400" s="352"/>
      <c r="AQ400" s="352"/>
      <c r="AR400" s="352"/>
      <c r="AS400" s="352"/>
      <c r="AT400" s="352"/>
      <c r="AU400" s="352"/>
      <c r="AV400" s="352"/>
      <c r="AW400" s="352"/>
      <c r="AX400" s="352"/>
      <c r="AY400" s="352"/>
      <c r="AZ400" s="352"/>
      <c r="BA400" s="352"/>
      <c r="BB400" s="352"/>
      <c r="BC400" s="352"/>
      <c r="BD400" s="352"/>
      <c r="BE400" s="352"/>
      <c r="BF400" s="352"/>
      <c r="BG400" s="352"/>
      <c r="BH400" s="352"/>
      <c r="BI400" s="352"/>
      <c r="BJ400" s="352"/>
      <c r="BK400" s="352"/>
      <c r="BL400" s="352"/>
      <c r="BM400" s="352"/>
      <c r="BN400" s="352"/>
      <c r="BO400" s="352"/>
      <c r="BP400" s="352"/>
      <c r="BQ400" s="352"/>
      <c r="BR400" s="352"/>
      <c r="BS400" s="352"/>
    </row>
    <row r="401" spans="1:71" s="46" customFormat="1" ht="13.5" customHeight="1">
      <c r="A401" s="376"/>
      <c r="B401" s="171">
        <v>75411</v>
      </c>
      <c r="C401" s="67"/>
      <c r="D401" s="67" t="s">
        <v>26</v>
      </c>
      <c r="E401" s="355">
        <f>E404</f>
        <v>3422000</v>
      </c>
      <c r="F401" s="355">
        <f>F404</f>
        <v>3446381</v>
      </c>
      <c r="G401" s="70">
        <f>G404</f>
        <v>2158644</v>
      </c>
      <c r="H401" s="70">
        <f>G401/F401*100</f>
        <v>62.6350946108396</v>
      </c>
      <c r="I401" s="701"/>
      <c r="J401" s="701"/>
      <c r="K401" s="702"/>
      <c r="L401" s="702"/>
      <c r="M401" s="692"/>
      <c r="N401" s="352"/>
      <c r="O401" s="352"/>
      <c r="P401" s="352"/>
      <c r="Q401" s="352"/>
      <c r="R401" s="352"/>
      <c r="S401" s="352"/>
      <c r="T401" s="352"/>
      <c r="U401" s="352"/>
      <c r="V401" s="352"/>
      <c r="W401" s="352"/>
      <c r="X401" s="352"/>
      <c r="Y401" s="352"/>
      <c r="Z401" s="352"/>
      <c r="AA401" s="352"/>
      <c r="AB401" s="352"/>
      <c r="AC401" s="352"/>
      <c r="AD401" s="352"/>
      <c r="AE401" s="352"/>
      <c r="AF401" s="352"/>
      <c r="AG401" s="352"/>
      <c r="AH401" s="352"/>
      <c r="AI401" s="352"/>
      <c r="AJ401" s="352"/>
      <c r="AK401" s="352"/>
      <c r="AL401" s="352"/>
      <c r="AM401" s="352"/>
      <c r="AN401" s="352"/>
      <c r="AO401" s="352"/>
      <c r="AP401" s="352"/>
      <c r="AQ401" s="352"/>
      <c r="AR401" s="352"/>
      <c r="AS401" s="352"/>
      <c r="AT401" s="352"/>
      <c r="AU401" s="352"/>
      <c r="AV401" s="352"/>
      <c r="AW401" s="352"/>
      <c r="AX401" s="352"/>
      <c r="AY401" s="352"/>
      <c r="AZ401" s="352"/>
      <c r="BA401" s="352"/>
      <c r="BB401" s="352"/>
      <c r="BC401" s="352"/>
      <c r="BD401" s="352"/>
      <c r="BE401" s="352"/>
      <c r="BF401" s="352"/>
      <c r="BG401" s="352"/>
      <c r="BH401" s="352"/>
      <c r="BI401" s="352"/>
      <c r="BJ401" s="352"/>
      <c r="BK401" s="352"/>
      <c r="BL401" s="352"/>
      <c r="BM401" s="352"/>
      <c r="BN401" s="352"/>
      <c r="BO401" s="352"/>
      <c r="BP401" s="352"/>
      <c r="BQ401" s="352"/>
      <c r="BR401" s="352"/>
      <c r="BS401" s="352"/>
    </row>
    <row r="402" spans="1:71" s="46" customFormat="1" ht="13.5" customHeight="1">
      <c r="A402" s="173"/>
      <c r="B402" s="166"/>
      <c r="C402" s="73">
        <v>2110</v>
      </c>
      <c r="D402" s="73" t="s">
        <v>8</v>
      </c>
      <c r="E402" s="291"/>
      <c r="F402" s="291"/>
      <c r="G402" s="76"/>
      <c r="H402" s="76"/>
      <c r="I402" s="236"/>
      <c r="J402" s="236"/>
      <c r="K402" s="45"/>
      <c r="L402" s="45"/>
      <c r="M402" s="692"/>
      <c r="N402" s="352"/>
      <c r="O402" s="352"/>
      <c r="P402" s="352"/>
      <c r="Q402" s="352"/>
      <c r="R402" s="352"/>
      <c r="S402" s="352"/>
      <c r="T402" s="352"/>
      <c r="U402" s="352"/>
      <c r="V402" s="352"/>
      <c r="W402" s="352"/>
      <c r="X402" s="352"/>
      <c r="Y402" s="352"/>
      <c r="Z402" s="352"/>
      <c r="AA402" s="352"/>
      <c r="AB402" s="352"/>
      <c r="AC402" s="352"/>
      <c r="AD402" s="352"/>
      <c r="AE402" s="352"/>
      <c r="AF402" s="352"/>
      <c r="AG402" s="352"/>
      <c r="AH402" s="352"/>
      <c r="AI402" s="352"/>
      <c r="AJ402" s="352"/>
      <c r="AK402" s="352"/>
      <c r="AL402" s="352"/>
      <c r="AM402" s="352"/>
      <c r="AN402" s="352"/>
      <c r="AO402" s="352"/>
      <c r="AP402" s="352"/>
      <c r="AQ402" s="352"/>
      <c r="AR402" s="352"/>
      <c r="AS402" s="352"/>
      <c r="AT402" s="352"/>
      <c r="AU402" s="352"/>
      <c r="AV402" s="352"/>
      <c r="AW402" s="352"/>
      <c r="AX402" s="352"/>
      <c r="AY402" s="352"/>
      <c r="AZ402" s="352"/>
      <c r="BA402" s="352"/>
      <c r="BB402" s="352"/>
      <c r="BC402" s="352"/>
      <c r="BD402" s="352"/>
      <c r="BE402" s="352"/>
      <c r="BF402" s="352"/>
      <c r="BG402" s="352"/>
      <c r="BH402" s="352"/>
      <c r="BI402" s="352"/>
      <c r="BJ402" s="352"/>
      <c r="BK402" s="352"/>
      <c r="BL402" s="352"/>
      <c r="BM402" s="352"/>
      <c r="BN402" s="352"/>
      <c r="BO402" s="352"/>
      <c r="BP402" s="352"/>
      <c r="BQ402" s="352"/>
      <c r="BR402" s="352"/>
      <c r="BS402" s="352"/>
    </row>
    <row r="403" spans="1:71" s="46" customFormat="1" ht="13.5" customHeight="1">
      <c r="A403" s="173"/>
      <c r="B403" s="166"/>
      <c r="C403" s="73"/>
      <c r="D403" s="73" t="s">
        <v>291</v>
      </c>
      <c r="E403" s="291"/>
      <c r="F403" s="291"/>
      <c r="G403" s="76"/>
      <c r="H403" s="76"/>
      <c r="I403" s="236"/>
      <c r="J403" s="236"/>
      <c r="K403" s="45"/>
      <c r="L403" s="45"/>
      <c r="M403" s="692"/>
      <c r="N403" s="352"/>
      <c r="O403" s="352"/>
      <c r="P403" s="352"/>
      <c r="Q403" s="352"/>
      <c r="R403" s="352"/>
      <c r="S403" s="352"/>
      <c r="T403" s="352"/>
      <c r="U403" s="352"/>
      <c r="V403" s="352"/>
      <c r="W403" s="352"/>
      <c r="X403" s="352"/>
      <c r="Y403" s="352"/>
      <c r="Z403" s="352"/>
      <c r="AA403" s="352"/>
      <c r="AB403" s="352"/>
      <c r="AC403" s="352"/>
      <c r="AD403" s="352"/>
      <c r="AE403" s="352"/>
      <c r="AF403" s="352"/>
      <c r="AG403" s="352"/>
      <c r="AH403" s="352"/>
      <c r="AI403" s="352"/>
      <c r="AJ403" s="352"/>
      <c r="AK403" s="352"/>
      <c r="AL403" s="352"/>
      <c r="AM403" s="352"/>
      <c r="AN403" s="352"/>
      <c r="AO403" s="352"/>
      <c r="AP403" s="352"/>
      <c r="AQ403" s="352"/>
      <c r="AR403" s="352"/>
      <c r="AS403" s="352"/>
      <c r="AT403" s="352"/>
      <c r="AU403" s="352"/>
      <c r="AV403" s="352"/>
      <c r="AW403" s="352"/>
      <c r="AX403" s="352"/>
      <c r="AY403" s="352"/>
      <c r="AZ403" s="352"/>
      <c r="BA403" s="352"/>
      <c r="BB403" s="352"/>
      <c r="BC403" s="352"/>
      <c r="BD403" s="352"/>
      <c r="BE403" s="352"/>
      <c r="BF403" s="352"/>
      <c r="BG403" s="352"/>
      <c r="BH403" s="352"/>
      <c r="BI403" s="352"/>
      <c r="BJ403" s="352"/>
      <c r="BK403" s="352"/>
      <c r="BL403" s="352"/>
      <c r="BM403" s="352"/>
      <c r="BN403" s="352"/>
      <c r="BO403" s="352"/>
      <c r="BP403" s="352"/>
      <c r="BQ403" s="352"/>
      <c r="BR403" s="352"/>
      <c r="BS403" s="352"/>
    </row>
    <row r="404" spans="1:71" s="46" customFormat="1" ht="13.5" customHeight="1">
      <c r="A404" s="175"/>
      <c r="B404" s="172"/>
      <c r="C404" s="73"/>
      <c r="D404" s="73" t="s">
        <v>290</v>
      </c>
      <c r="E404" s="291">
        <v>3422000</v>
      </c>
      <c r="F404" s="291">
        <v>3446381</v>
      </c>
      <c r="G404" s="76">
        <v>2158644</v>
      </c>
      <c r="H404" s="76">
        <f>G404/F404*100</f>
        <v>62.6350946108396</v>
      </c>
      <c r="I404" s="236"/>
      <c r="J404" s="236"/>
      <c r="K404" s="45"/>
      <c r="L404" s="45"/>
      <c r="M404" s="692"/>
      <c r="N404" s="352"/>
      <c r="O404" s="352"/>
      <c r="P404" s="352"/>
      <c r="Q404" s="352"/>
      <c r="R404" s="352"/>
      <c r="S404" s="352"/>
      <c r="T404" s="352"/>
      <c r="U404" s="352"/>
      <c r="V404" s="352"/>
      <c r="W404" s="352"/>
      <c r="X404" s="352"/>
      <c r="Y404" s="352"/>
      <c r="Z404" s="352"/>
      <c r="AA404" s="352"/>
      <c r="AB404" s="352"/>
      <c r="AC404" s="352"/>
      <c r="AD404" s="352"/>
      <c r="AE404" s="352"/>
      <c r="AF404" s="352"/>
      <c r="AG404" s="352"/>
      <c r="AH404" s="352"/>
      <c r="AI404" s="352"/>
      <c r="AJ404" s="352"/>
      <c r="AK404" s="352"/>
      <c r="AL404" s="352"/>
      <c r="AM404" s="352"/>
      <c r="AN404" s="352"/>
      <c r="AO404" s="352"/>
      <c r="AP404" s="352"/>
      <c r="AQ404" s="352"/>
      <c r="AR404" s="352"/>
      <c r="AS404" s="352"/>
      <c r="AT404" s="352"/>
      <c r="AU404" s="352"/>
      <c r="AV404" s="352"/>
      <c r="AW404" s="352"/>
      <c r="AX404" s="352"/>
      <c r="AY404" s="352"/>
      <c r="AZ404" s="352"/>
      <c r="BA404" s="352"/>
      <c r="BB404" s="352"/>
      <c r="BC404" s="352"/>
      <c r="BD404" s="352"/>
      <c r="BE404" s="352"/>
      <c r="BF404" s="352"/>
      <c r="BG404" s="352"/>
      <c r="BH404" s="352"/>
      <c r="BI404" s="352"/>
      <c r="BJ404" s="352"/>
      <c r="BK404" s="352"/>
      <c r="BL404" s="352"/>
      <c r="BM404" s="352"/>
      <c r="BN404" s="352"/>
      <c r="BO404" s="352"/>
      <c r="BP404" s="352"/>
      <c r="BQ404" s="352"/>
      <c r="BR404" s="352"/>
      <c r="BS404" s="352"/>
    </row>
    <row r="405" spans="1:71" s="46" customFormat="1" ht="13.5" customHeight="1">
      <c r="A405" s="321">
        <v>755</v>
      </c>
      <c r="B405" s="321"/>
      <c r="C405" s="557"/>
      <c r="D405" s="557" t="s">
        <v>460</v>
      </c>
      <c r="E405" s="323">
        <v>0</v>
      </c>
      <c r="F405" s="323">
        <f>F406</f>
        <v>61800</v>
      </c>
      <c r="G405" s="326">
        <f>G406</f>
        <v>61800</v>
      </c>
      <c r="H405" s="326">
        <f>G405/F405*100</f>
        <v>100</v>
      </c>
      <c r="I405" s="236"/>
      <c r="J405" s="236"/>
      <c r="K405" s="45"/>
      <c r="L405" s="45"/>
      <c r="M405" s="692"/>
      <c r="N405" s="352"/>
      <c r="O405" s="352"/>
      <c r="P405" s="352"/>
      <c r="Q405" s="352"/>
      <c r="R405" s="352"/>
      <c r="S405" s="352"/>
      <c r="T405" s="352"/>
      <c r="U405" s="352"/>
      <c r="V405" s="352"/>
      <c r="W405" s="352"/>
      <c r="X405" s="352"/>
      <c r="Y405" s="352"/>
      <c r="Z405" s="352"/>
      <c r="AA405" s="352"/>
      <c r="AB405" s="352"/>
      <c r="AC405" s="352"/>
      <c r="AD405" s="352"/>
      <c r="AE405" s="352"/>
      <c r="AF405" s="352"/>
      <c r="AG405" s="352"/>
      <c r="AH405" s="352"/>
      <c r="AI405" s="352"/>
      <c r="AJ405" s="352"/>
      <c r="AK405" s="352"/>
      <c r="AL405" s="352"/>
      <c r="AM405" s="352"/>
      <c r="AN405" s="352"/>
      <c r="AO405" s="352"/>
      <c r="AP405" s="352"/>
      <c r="AQ405" s="352"/>
      <c r="AR405" s="352"/>
      <c r="AS405" s="352"/>
      <c r="AT405" s="352"/>
      <c r="AU405" s="352"/>
      <c r="AV405" s="352"/>
      <c r="AW405" s="352"/>
      <c r="AX405" s="352"/>
      <c r="AY405" s="352"/>
      <c r="AZ405" s="352"/>
      <c r="BA405" s="352"/>
      <c r="BB405" s="352"/>
      <c r="BC405" s="352"/>
      <c r="BD405" s="352"/>
      <c r="BE405" s="352"/>
      <c r="BF405" s="352"/>
      <c r="BG405" s="352"/>
      <c r="BH405" s="352"/>
      <c r="BI405" s="352"/>
      <c r="BJ405" s="352"/>
      <c r="BK405" s="352"/>
      <c r="BL405" s="352"/>
      <c r="BM405" s="352"/>
      <c r="BN405" s="352"/>
      <c r="BO405" s="352"/>
      <c r="BP405" s="352"/>
      <c r="BQ405" s="352"/>
      <c r="BR405" s="352"/>
      <c r="BS405" s="352"/>
    </row>
    <row r="406" spans="1:71" s="46" customFormat="1" ht="13.5" customHeight="1">
      <c r="A406" s="122"/>
      <c r="B406" s="766">
        <v>75515</v>
      </c>
      <c r="C406" s="177"/>
      <c r="D406" s="169" t="s">
        <v>461</v>
      </c>
      <c r="E406" s="767">
        <v>0</v>
      </c>
      <c r="F406" s="497">
        <v>61800</v>
      </c>
      <c r="G406" s="768">
        <f>G409</f>
        <v>61800</v>
      </c>
      <c r="H406" s="769">
        <f>G406/F406*100</f>
        <v>100</v>
      </c>
      <c r="I406" s="236"/>
      <c r="J406" s="236"/>
      <c r="K406" s="45"/>
      <c r="L406" s="45"/>
      <c r="M406" s="692"/>
      <c r="N406" s="352"/>
      <c r="O406" s="352"/>
      <c r="P406" s="352"/>
      <c r="Q406" s="352"/>
      <c r="R406" s="352"/>
      <c r="S406" s="352"/>
      <c r="T406" s="352"/>
      <c r="U406" s="352"/>
      <c r="V406" s="352"/>
      <c r="W406" s="352"/>
      <c r="X406" s="352"/>
      <c r="Y406" s="352"/>
      <c r="Z406" s="352"/>
      <c r="AA406" s="352"/>
      <c r="AB406" s="352"/>
      <c r="AC406" s="352"/>
      <c r="AD406" s="352"/>
      <c r="AE406" s="352"/>
      <c r="AF406" s="352"/>
      <c r="AG406" s="352"/>
      <c r="AH406" s="352"/>
      <c r="AI406" s="352"/>
      <c r="AJ406" s="352"/>
      <c r="AK406" s="352"/>
      <c r="AL406" s="352"/>
      <c r="AM406" s="352"/>
      <c r="AN406" s="352"/>
      <c r="AO406" s="352"/>
      <c r="AP406" s="352"/>
      <c r="AQ406" s="352"/>
      <c r="AR406" s="352"/>
      <c r="AS406" s="352"/>
      <c r="AT406" s="352"/>
      <c r="AU406" s="352"/>
      <c r="AV406" s="352"/>
      <c r="AW406" s="352"/>
      <c r="AX406" s="352"/>
      <c r="AY406" s="352"/>
      <c r="AZ406" s="352"/>
      <c r="BA406" s="352"/>
      <c r="BB406" s="352"/>
      <c r="BC406" s="352"/>
      <c r="BD406" s="352"/>
      <c r="BE406" s="352"/>
      <c r="BF406" s="352"/>
      <c r="BG406" s="352"/>
      <c r="BH406" s="352"/>
      <c r="BI406" s="352"/>
      <c r="BJ406" s="352"/>
      <c r="BK406" s="352"/>
      <c r="BL406" s="352"/>
      <c r="BM406" s="352"/>
      <c r="BN406" s="352"/>
      <c r="BO406" s="352"/>
      <c r="BP406" s="352"/>
      <c r="BQ406" s="352"/>
      <c r="BR406" s="352"/>
      <c r="BS406" s="352"/>
    </row>
    <row r="407" spans="1:71" s="46" customFormat="1" ht="13.5" customHeight="1">
      <c r="A407" s="122"/>
      <c r="B407" s="763"/>
      <c r="C407" s="153">
        <v>2110</v>
      </c>
      <c r="D407" s="74" t="s">
        <v>8</v>
      </c>
      <c r="E407" s="685"/>
      <c r="F407" s="686"/>
      <c r="G407" s="687"/>
      <c r="H407" s="134"/>
      <c r="I407" s="236"/>
      <c r="J407" s="236"/>
      <c r="K407" s="45"/>
      <c r="L407" s="45"/>
      <c r="M407" s="692"/>
      <c r="N407" s="352"/>
      <c r="O407" s="352"/>
      <c r="P407" s="352"/>
      <c r="Q407" s="352"/>
      <c r="R407" s="352"/>
      <c r="S407" s="352"/>
      <c r="T407" s="352"/>
      <c r="U407" s="352"/>
      <c r="V407" s="352"/>
      <c r="W407" s="352"/>
      <c r="X407" s="352"/>
      <c r="Y407" s="352"/>
      <c r="Z407" s="352"/>
      <c r="AA407" s="352"/>
      <c r="AB407" s="352"/>
      <c r="AC407" s="352"/>
      <c r="AD407" s="352"/>
      <c r="AE407" s="352"/>
      <c r="AF407" s="352"/>
      <c r="AG407" s="352"/>
      <c r="AH407" s="352"/>
      <c r="AI407" s="352"/>
      <c r="AJ407" s="352"/>
      <c r="AK407" s="352"/>
      <c r="AL407" s="352"/>
      <c r="AM407" s="352"/>
      <c r="AN407" s="352"/>
      <c r="AO407" s="352"/>
      <c r="AP407" s="352"/>
      <c r="AQ407" s="352"/>
      <c r="AR407" s="352"/>
      <c r="AS407" s="352"/>
      <c r="AT407" s="352"/>
      <c r="AU407" s="352"/>
      <c r="AV407" s="352"/>
      <c r="AW407" s="352"/>
      <c r="AX407" s="352"/>
      <c r="AY407" s="352"/>
      <c r="AZ407" s="352"/>
      <c r="BA407" s="352"/>
      <c r="BB407" s="352"/>
      <c r="BC407" s="352"/>
      <c r="BD407" s="352"/>
      <c r="BE407" s="352"/>
      <c r="BF407" s="352"/>
      <c r="BG407" s="352"/>
      <c r="BH407" s="352"/>
      <c r="BI407" s="352"/>
      <c r="BJ407" s="352"/>
      <c r="BK407" s="352"/>
      <c r="BL407" s="352"/>
      <c r="BM407" s="352"/>
      <c r="BN407" s="352"/>
      <c r="BO407" s="352"/>
      <c r="BP407" s="352"/>
      <c r="BQ407" s="352"/>
      <c r="BR407" s="352"/>
      <c r="BS407" s="352"/>
    </row>
    <row r="408" spans="1:71" s="46" customFormat="1" ht="13.5" customHeight="1">
      <c r="A408" s="122"/>
      <c r="B408" s="763"/>
      <c r="C408" s="153"/>
      <c r="D408" s="74" t="s">
        <v>291</v>
      </c>
      <c r="E408" s="685"/>
      <c r="F408" s="686"/>
      <c r="G408" s="687"/>
      <c r="H408" s="134"/>
      <c r="I408" s="236"/>
      <c r="J408" s="236"/>
      <c r="K408" s="45"/>
      <c r="L408" s="45"/>
      <c r="M408" s="692"/>
      <c r="N408" s="352"/>
      <c r="O408" s="352"/>
      <c r="P408" s="352"/>
      <c r="Q408" s="352"/>
      <c r="R408" s="352"/>
      <c r="S408" s="352"/>
      <c r="T408" s="352"/>
      <c r="U408" s="352"/>
      <c r="V408" s="352"/>
      <c r="W408" s="352"/>
      <c r="X408" s="352"/>
      <c r="Y408" s="352"/>
      <c r="Z408" s="352"/>
      <c r="AA408" s="352"/>
      <c r="AB408" s="352"/>
      <c r="AC408" s="352"/>
      <c r="AD408" s="352"/>
      <c r="AE408" s="352"/>
      <c r="AF408" s="352"/>
      <c r="AG408" s="352"/>
      <c r="AH408" s="352"/>
      <c r="AI408" s="352"/>
      <c r="AJ408" s="352"/>
      <c r="AK408" s="352"/>
      <c r="AL408" s="352"/>
      <c r="AM408" s="352"/>
      <c r="AN408" s="352"/>
      <c r="AO408" s="352"/>
      <c r="AP408" s="352"/>
      <c r="AQ408" s="352"/>
      <c r="AR408" s="352"/>
      <c r="AS408" s="352"/>
      <c r="AT408" s="352"/>
      <c r="AU408" s="352"/>
      <c r="AV408" s="352"/>
      <c r="AW408" s="352"/>
      <c r="AX408" s="352"/>
      <c r="AY408" s="352"/>
      <c r="AZ408" s="352"/>
      <c r="BA408" s="352"/>
      <c r="BB408" s="352"/>
      <c r="BC408" s="352"/>
      <c r="BD408" s="352"/>
      <c r="BE408" s="352"/>
      <c r="BF408" s="352"/>
      <c r="BG408" s="352"/>
      <c r="BH408" s="352"/>
      <c r="BI408" s="352"/>
      <c r="BJ408" s="352"/>
      <c r="BK408" s="352"/>
      <c r="BL408" s="352"/>
      <c r="BM408" s="352"/>
      <c r="BN408" s="352"/>
      <c r="BO408" s="352"/>
      <c r="BP408" s="352"/>
      <c r="BQ408" s="352"/>
      <c r="BR408" s="352"/>
      <c r="BS408" s="352"/>
    </row>
    <row r="409" spans="1:71" s="46" customFormat="1" ht="13.5" customHeight="1">
      <c r="A409" s="155"/>
      <c r="B409" s="764"/>
      <c r="C409" s="153"/>
      <c r="D409" s="74" t="s">
        <v>290</v>
      </c>
      <c r="E409" s="154">
        <v>0</v>
      </c>
      <c r="F409" s="770">
        <v>61800</v>
      </c>
      <c r="G409" s="374">
        <v>61800</v>
      </c>
      <c r="H409" s="80">
        <f>G409/F409*100</f>
        <v>100</v>
      </c>
      <c r="I409" s="236"/>
      <c r="J409" s="236"/>
      <c r="K409" s="45"/>
      <c r="L409" s="45"/>
      <c r="M409" s="692"/>
      <c r="N409" s="352"/>
      <c r="O409" s="352"/>
      <c r="P409" s="352"/>
      <c r="Q409" s="352"/>
      <c r="R409" s="352"/>
      <c r="S409" s="352"/>
      <c r="T409" s="352"/>
      <c r="U409" s="352"/>
      <c r="V409" s="352"/>
      <c r="W409" s="352"/>
      <c r="X409" s="352"/>
      <c r="Y409" s="352"/>
      <c r="Z409" s="352"/>
      <c r="AA409" s="352"/>
      <c r="AB409" s="352"/>
      <c r="AC409" s="352"/>
      <c r="AD409" s="352"/>
      <c r="AE409" s="352"/>
      <c r="AF409" s="352"/>
      <c r="AG409" s="352"/>
      <c r="AH409" s="352"/>
      <c r="AI409" s="352"/>
      <c r="AJ409" s="352"/>
      <c r="AK409" s="352"/>
      <c r="AL409" s="352"/>
      <c r="AM409" s="352"/>
      <c r="AN409" s="352"/>
      <c r="AO409" s="352"/>
      <c r="AP409" s="352"/>
      <c r="AQ409" s="352"/>
      <c r="AR409" s="352"/>
      <c r="AS409" s="352"/>
      <c r="AT409" s="352"/>
      <c r="AU409" s="352"/>
      <c r="AV409" s="352"/>
      <c r="AW409" s="352"/>
      <c r="AX409" s="352"/>
      <c r="AY409" s="352"/>
      <c r="AZ409" s="352"/>
      <c r="BA409" s="352"/>
      <c r="BB409" s="352"/>
      <c r="BC409" s="352"/>
      <c r="BD409" s="352"/>
      <c r="BE409" s="352"/>
      <c r="BF409" s="352"/>
      <c r="BG409" s="352"/>
      <c r="BH409" s="352"/>
      <c r="BI409" s="352"/>
      <c r="BJ409" s="352"/>
      <c r="BK409" s="352"/>
      <c r="BL409" s="352"/>
      <c r="BM409" s="352"/>
      <c r="BN409" s="352"/>
      <c r="BO409" s="352"/>
      <c r="BP409" s="352"/>
      <c r="BQ409" s="352"/>
      <c r="BR409" s="352"/>
      <c r="BS409" s="352"/>
    </row>
    <row r="410" spans="1:71" s="46" customFormat="1" ht="13.5" customHeight="1">
      <c r="A410" s="520"/>
      <c r="B410" s="520"/>
      <c r="C410" s="520"/>
      <c r="D410" s="520"/>
      <c r="E410" s="507"/>
      <c r="F410" s="507"/>
      <c r="G410" s="507"/>
      <c r="H410" s="508"/>
      <c r="I410" s="236"/>
      <c r="J410" s="236"/>
      <c r="K410" s="45"/>
      <c r="L410" s="45"/>
      <c r="M410" s="692"/>
      <c r="N410" s="352"/>
      <c r="O410" s="352"/>
      <c r="P410" s="352"/>
      <c r="Q410" s="352"/>
      <c r="R410" s="352"/>
      <c r="S410" s="352"/>
      <c r="T410" s="352"/>
      <c r="U410" s="352"/>
      <c r="V410" s="352"/>
      <c r="W410" s="352"/>
      <c r="X410" s="352"/>
      <c r="Y410" s="352"/>
      <c r="Z410" s="352"/>
      <c r="AA410" s="352"/>
      <c r="AB410" s="352"/>
      <c r="AC410" s="352"/>
      <c r="AD410" s="352"/>
      <c r="AE410" s="352"/>
      <c r="AF410" s="352"/>
      <c r="AG410" s="352"/>
      <c r="AH410" s="352"/>
      <c r="AI410" s="352"/>
      <c r="AJ410" s="352"/>
      <c r="AK410" s="352"/>
      <c r="AL410" s="352"/>
      <c r="AM410" s="352"/>
      <c r="AN410" s="352"/>
      <c r="AO410" s="352"/>
      <c r="AP410" s="352"/>
      <c r="AQ410" s="352"/>
      <c r="AR410" s="352"/>
      <c r="AS410" s="352"/>
      <c r="AT410" s="352"/>
      <c r="AU410" s="352"/>
      <c r="AV410" s="352"/>
      <c r="AW410" s="352"/>
      <c r="AX410" s="352"/>
      <c r="AY410" s="352"/>
      <c r="AZ410" s="352"/>
      <c r="BA410" s="352"/>
      <c r="BB410" s="352"/>
      <c r="BC410" s="352"/>
      <c r="BD410" s="352"/>
      <c r="BE410" s="352"/>
      <c r="BF410" s="352"/>
      <c r="BG410" s="352"/>
      <c r="BH410" s="352"/>
      <c r="BI410" s="352"/>
      <c r="BJ410" s="352"/>
      <c r="BK410" s="352"/>
      <c r="BL410" s="352"/>
      <c r="BM410" s="352"/>
      <c r="BN410" s="352"/>
      <c r="BO410" s="352"/>
      <c r="BP410" s="352"/>
      <c r="BQ410" s="352"/>
      <c r="BR410" s="352"/>
      <c r="BS410" s="352"/>
    </row>
    <row r="411" spans="1:71" s="46" customFormat="1" ht="13.5" customHeight="1">
      <c r="A411" s="520"/>
      <c r="B411" s="520"/>
      <c r="C411" s="520"/>
      <c r="D411" s="520"/>
      <c r="E411" s="507"/>
      <c r="F411" s="507"/>
      <c r="G411" s="507"/>
      <c r="H411" s="508"/>
      <c r="I411" s="236"/>
      <c r="J411" s="236"/>
      <c r="K411" s="45"/>
      <c r="L411" s="45"/>
      <c r="M411" s="692"/>
      <c r="N411" s="352"/>
      <c r="O411" s="352"/>
      <c r="P411" s="352"/>
      <c r="Q411" s="352"/>
      <c r="R411" s="352"/>
      <c r="S411" s="352"/>
      <c r="T411" s="352"/>
      <c r="U411" s="352"/>
      <c r="V411" s="352"/>
      <c r="W411" s="352"/>
      <c r="X411" s="352"/>
      <c r="Y411" s="352"/>
      <c r="Z411" s="352"/>
      <c r="AA411" s="352"/>
      <c r="AB411" s="352"/>
      <c r="AC411" s="352"/>
      <c r="AD411" s="352"/>
      <c r="AE411" s="352"/>
      <c r="AF411" s="352"/>
      <c r="AG411" s="352"/>
      <c r="AH411" s="352"/>
      <c r="AI411" s="352"/>
      <c r="AJ411" s="352"/>
      <c r="AK411" s="352"/>
      <c r="AL411" s="352"/>
      <c r="AM411" s="352"/>
      <c r="AN411" s="352"/>
      <c r="AO411" s="352"/>
      <c r="AP411" s="352"/>
      <c r="AQ411" s="352"/>
      <c r="AR411" s="352"/>
      <c r="AS411" s="352"/>
      <c r="AT411" s="352"/>
      <c r="AU411" s="352"/>
      <c r="AV411" s="352"/>
      <c r="AW411" s="352"/>
      <c r="AX411" s="352"/>
      <c r="AY411" s="352"/>
      <c r="AZ411" s="352"/>
      <c r="BA411" s="352"/>
      <c r="BB411" s="352"/>
      <c r="BC411" s="352"/>
      <c r="BD411" s="352"/>
      <c r="BE411" s="352"/>
      <c r="BF411" s="352"/>
      <c r="BG411" s="352"/>
      <c r="BH411" s="352"/>
      <c r="BI411" s="352"/>
      <c r="BJ411" s="352"/>
      <c r="BK411" s="352"/>
      <c r="BL411" s="352"/>
      <c r="BM411" s="352"/>
      <c r="BN411" s="352"/>
      <c r="BO411" s="352"/>
      <c r="BP411" s="352"/>
      <c r="BQ411" s="352"/>
      <c r="BR411" s="352"/>
      <c r="BS411" s="352"/>
    </row>
    <row r="412" spans="1:71" s="46" customFormat="1" ht="13.5" customHeight="1">
      <c r="A412" s="106"/>
      <c r="B412" s="106"/>
      <c r="C412" s="106"/>
      <c r="D412" s="106"/>
      <c r="E412" s="294"/>
      <c r="F412" s="294"/>
      <c r="G412" s="294"/>
      <c r="H412" s="109"/>
      <c r="I412" s="236"/>
      <c r="J412" s="236"/>
      <c r="K412" s="45"/>
      <c r="L412" s="45"/>
      <c r="M412" s="692"/>
      <c r="N412" s="352"/>
      <c r="O412" s="352"/>
      <c r="P412" s="352"/>
      <c r="Q412" s="352"/>
      <c r="R412" s="352"/>
      <c r="S412" s="352"/>
      <c r="T412" s="352"/>
      <c r="U412" s="352"/>
      <c r="V412" s="352"/>
      <c r="W412" s="352"/>
      <c r="X412" s="352"/>
      <c r="Y412" s="352"/>
      <c r="Z412" s="352"/>
      <c r="AA412" s="352"/>
      <c r="AB412" s="352"/>
      <c r="AC412" s="352"/>
      <c r="AD412" s="352"/>
      <c r="AE412" s="352"/>
      <c r="AF412" s="352"/>
      <c r="AG412" s="352"/>
      <c r="AH412" s="352"/>
      <c r="AI412" s="352"/>
      <c r="AJ412" s="352"/>
      <c r="AK412" s="352"/>
      <c r="AL412" s="352"/>
      <c r="AM412" s="352"/>
      <c r="AN412" s="352"/>
      <c r="AO412" s="352"/>
      <c r="AP412" s="352"/>
      <c r="AQ412" s="352"/>
      <c r="AR412" s="352"/>
      <c r="AS412" s="352"/>
      <c r="AT412" s="352"/>
      <c r="AU412" s="352"/>
      <c r="AV412" s="352"/>
      <c r="AW412" s="352"/>
      <c r="AX412" s="352"/>
      <c r="AY412" s="352"/>
      <c r="AZ412" s="352"/>
      <c r="BA412" s="352"/>
      <c r="BB412" s="352"/>
      <c r="BC412" s="352"/>
      <c r="BD412" s="352"/>
      <c r="BE412" s="352"/>
      <c r="BF412" s="352"/>
      <c r="BG412" s="352"/>
      <c r="BH412" s="352"/>
      <c r="BI412" s="352"/>
      <c r="BJ412" s="352"/>
      <c r="BK412" s="352"/>
      <c r="BL412" s="352"/>
      <c r="BM412" s="352"/>
      <c r="BN412" s="352"/>
      <c r="BO412" s="352"/>
      <c r="BP412" s="352"/>
      <c r="BQ412" s="352"/>
      <c r="BR412" s="352"/>
      <c r="BS412" s="352"/>
    </row>
    <row r="413" spans="1:71" s="46" customFormat="1" ht="13.5" customHeight="1">
      <c r="A413" s="106"/>
      <c r="B413" s="106"/>
      <c r="C413" s="106"/>
      <c r="D413" s="106"/>
      <c r="E413" s="294" t="s">
        <v>483</v>
      </c>
      <c r="F413" s="294"/>
      <c r="G413" s="294"/>
      <c r="H413" s="109"/>
      <c r="I413" s="236"/>
      <c r="J413" s="236"/>
      <c r="K413" s="45"/>
      <c r="L413" s="45"/>
      <c r="M413" s="692"/>
      <c r="N413" s="352"/>
      <c r="O413" s="352"/>
      <c r="P413" s="352"/>
      <c r="Q413" s="352"/>
      <c r="R413" s="352"/>
      <c r="S413" s="352"/>
      <c r="T413" s="352"/>
      <c r="U413" s="352"/>
      <c r="V413" s="352"/>
      <c r="W413" s="352"/>
      <c r="X413" s="352"/>
      <c r="Y413" s="352"/>
      <c r="Z413" s="352"/>
      <c r="AA413" s="352"/>
      <c r="AB413" s="352"/>
      <c r="AC413" s="352"/>
      <c r="AD413" s="352"/>
      <c r="AE413" s="352"/>
      <c r="AF413" s="352"/>
      <c r="AG413" s="352"/>
      <c r="AH413" s="352"/>
      <c r="AI413" s="352"/>
      <c r="AJ413" s="352"/>
      <c r="AK413" s="352"/>
      <c r="AL413" s="352"/>
      <c r="AM413" s="352"/>
      <c r="AN413" s="352"/>
      <c r="AO413" s="352"/>
      <c r="AP413" s="352"/>
      <c r="AQ413" s="352"/>
      <c r="AR413" s="352"/>
      <c r="AS413" s="352"/>
      <c r="AT413" s="352"/>
      <c r="AU413" s="352"/>
      <c r="AV413" s="352"/>
      <c r="AW413" s="352"/>
      <c r="AX413" s="352"/>
      <c r="AY413" s="352"/>
      <c r="AZ413" s="352"/>
      <c r="BA413" s="352"/>
      <c r="BB413" s="352"/>
      <c r="BC413" s="352"/>
      <c r="BD413" s="352"/>
      <c r="BE413" s="352"/>
      <c r="BF413" s="352"/>
      <c r="BG413" s="352"/>
      <c r="BH413" s="352"/>
      <c r="BI413" s="352"/>
      <c r="BJ413" s="352"/>
      <c r="BK413" s="352"/>
      <c r="BL413" s="352"/>
      <c r="BM413" s="352"/>
      <c r="BN413" s="352"/>
      <c r="BO413" s="352"/>
      <c r="BP413" s="352"/>
      <c r="BQ413" s="352"/>
      <c r="BR413" s="352"/>
      <c r="BS413" s="352"/>
    </row>
    <row r="414" spans="1:71" s="46" customFormat="1" ht="13.5" customHeight="1">
      <c r="A414" s="106"/>
      <c r="B414" s="106"/>
      <c r="C414" s="106"/>
      <c r="D414" s="106"/>
      <c r="E414" s="294"/>
      <c r="F414" s="294"/>
      <c r="G414" s="294"/>
      <c r="H414" s="109"/>
      <c r="I414" s="236"/>
      <c r="J414" s="236"/>
      <c r="K414" s="45"/>
      <c r="L414" s="45"/>
      <c r="M414" s="692"/>
      <c r="N414" s="352"/>
      <c r="O414" s="352"/>
      <c r="P414" s="352"/>
      <c r="Q414" s="352"/>
      <c r="R414" s="352"/>
      <c r="S414" s="352"/>
      <c r="T414" s="352"/>
      <c r="U414" s="352"/>
      <c r="V414" s="352"/>
      <c r="W414" s="352"/>
      <c r="X414" s="352"/>
      <c r="Y414" s="352"/>
      <c r="Z414" s="352"/>
      <c r="AA414" s="352"/>
      <c r="AB414" s="352"/>
      <c r="AC414" s="352"/>
      <c r="AD414" s="352"/>
      <c r="AE414" s="352"/>
      <c r="AF414" s="352"/>
      <c r="AG414" s="352"/>
      <c r="AH414" s="352"/>
      <c r="AI414" s="352"/>
      <c r="AJ414" s="352"/>
      <c r="AK414" s="352"/>
      <c r="AL414" s="352"/>
      <c r="AM414" s="352"/>
      <c r="AN414" s="352"/>
      <c r="AO414" s="352"/>
      <c r="AP414" s="352"/>
      <c r="AQ414" s="352"/>
      <c r="AR414" s="352"/>
      <c r="AS414" s="352"/>
      <c r="AT414" s="352"/>
      <c r="AU414" s="352"/>
      <c r="AV414" s="352"/>
      <c r="AW414" s="352"/>
      <c r="AX414" s="352"/>
      <c r="AY414" s="352"/>
      <c r="AZ414" s="352"/>
      <c r="BA414" s="352"/>
      <c r="BB414" s="352"/>
      <c r="BC414" s="352"/>
      <c r="BD414" s="352"/>
      <c r="BE414" s="352"/>
      <c r="BF414" s="352"/>
      <c r="BG414" s="352"/>
      <c r="BH414" s="352"/>
      <c r="BI414" s="352"/>
      <c r="BJ414" s="352"/>
      <c r="BK414" s="352"/>
      <c r="BL414" s="352"/>
      <c r="BM414" s="352"/>
      <c r="BN414" s="352"/>
      <c r="BO414" s="352"/>
      <c r="BP414" s="352"/>
      <c r="BQ414" s="352"/>
      <c r="BR414" s="352"/>
      <c r="BS414" s="352"/>
    </row>
    <row r="415" spans="1:71" s="46" customFormat="1" ht="13.5" customHeight="1">
      <c r="A415" s="52" t="s">
        <v>0</v>
      </c>
      <c r="B415" s="53" t="s">
        <v>1</v>
      </c>
      <c r="C415" s="52" t="s">
        <v>2</v>
      </c>
      <c r="D415" s="53" t="s">
        <v>3</v>
      </c>
      <c r="E415" s="54" t="s">
        <v>174</v>
      </c>
      <c r="F415" s="53" t="s">
        <v>175</v>
      </c>
      <c r="G415" s="55" t="s">
        <v>173</v>
      </c>
      <c r="H415" s="56" t="s">
        <v>182</v>
      </c>
      <c r="I415" s="236"/>
      <c r="J415" s="236"/>
      <c r="K415" s="45"/>
      <c r="L415" s="45"/>
      <c r="M415" s="692"/>
      <c r="N415" s="352"/>
      <c r="O415" s="352"/>
      <c r="P415" s="352"/>
      <c r="Q415" s="352"/>
      <c r="R415" s="352"/>
      <c r="S415" s="352"/>
      <c r="T415" s="352"/>
      <c r="U415" s="352"/>
      <c r="V415" s="352"/>
      <c r="W415" s="352"/>
      <c r="X415" s="352"/>
      <c r="Y415" s="352"/>
      <c r="Z415" s="352"/>
      <c r="AA415" s="352"/>
      <c r="AB415" s="352"/>
      <c r="AC415" s="352"/>
      <c r="AD415" s="352"/>
      <c r="AE415" s="352"/>
      <c r="AF415" s="352"/>
      <c r="AG415" s="352"/>
      <c r="AH415" s="352"/>
      <c r="AI415" s="352"/>
      <c r="AJ415" s="352"/>
      <c r="AK415" s="352"/>
      <c r="AL415" s="352"/>
      <c r="AM415" s="352"/>
      <c r="AN415" s="352"/>
      <c r="AO415" s="352"/>
      <c r="AP415" s="352"/>
      <c r="AQ415" s="352"/>
      <c r="AR415" s="352"/>
      <c r="AS415" s="352"/>
      <c r="AT415" s="352"/>
      <c r="AU415" s="352"/>
      <c r="AV415" s="352"/>
      <c r="AW415" s="352"/>
      <c r="AX415" s="352"/>
      <c r="AY415" s="352"/>
      <c r="AZ415" s="352"/>
      <c r="BA415" s="352"/>
      <c r="BB415" s="352"/>
      <c r="BC415" s="352"/>
      <c r="BD415" s="352"/>
      <c r="BE415" s="352"/>
      <c r="BF415" s="352"/>
      <c r="BG415" s="352"/>
      <c r="BH415" s="352"/>
      <c r="BI415" s="352"/>
      <c r="BJ415" s="352"/>
      <c r="BK415" s="352"/>
      <c r="BL415" s="352"/>
      <c r="BM415" s="352"/>
      <c r="BN415" s="352"/>
      <c r="BO415" s="352"/>
      <c r="BP415" s="352"/>
      <c r="BQ415" s="352"/>
      <c r="BR415" s="352"/>
      <c r="BS415" s="352"/>
    </row>
    <row r="416" spans="1:71" s="46" customFormat="1" ht="13.5" customHeight="1">
      <c r="A416" s="57"/>
      <c r="B416" s="58"/>
      <c r="C416" s="57"/>
      <c r="D416" s="59"/>
      <c r="E416" s="57" t="s">
        <v>160</v>
      </c>
      <c r="F416" s="58" t="s">
        <v>176</v>
      </c>
      <c r="G416" s="60" t="s">
        <v>440</v>
      </c>
      <c r="H416" s="61" t="s">
        <v>180</v>
      </c>
      <c r="I416" s="236"/>
      <c r="J416" s="236"/>
      <c r="K416" s="45"/>
      <c r="L416" s="45"/>
      <c r="M416" s="692"/>
      <c r="N416" s="352"/>
      <c r="O416" s="352"/>
      <c r="P416" s="352"/>
      <c r="Q416" s="352"/>
      <c r="R416" s="352"/>
      <c r="S416" s="352"/>
      <c r="T416" s="352"/>
      <c r="U416" s="352"/>
      <c r="V416" s="352"/>
      <c r="W416" s="352"/>
      <c r="X416" s="352"/>
      <c r="Y416" s="352"/>
      <c r="Z416" s="352"/>
      <c r="AA416" s="352"/>
      <c r="AB416" s="352"/>
      <c r="AC416" s="352"/>
      <c r="AD416" s="352"/>
      <c r="AE416" s="352"/>
      <c r="AF416" s="352"/>
      <c r="AG416" s="352"/>
      <c r="AH416" s="352"/>
      <c r="AI416" s="352"/>
      <c r="AJ416" s="352"/>
      <c r="AK416" s="352"/>
      <c r="AL416" s="352"/>
      <c r="AM416" s="352"/>
      <c r="AN416" s="352"/>
      <c r="AO416" s="352"/>
      <c r="AP416" s="352"/>
      <c r="AQ416" s="352"/>
      <c r="AR416" s="352"/>
      <c r="AS416" s="352"/>
      <c r="AT416" s="352"/>
      <c r="AU416" s="352"/>
      <c r="AV416" s="352"/>
      <c r="AW416" s="352"/>
      <c r="AX416" s="352"/>
      <c r="AY416" s="352"/>
      <c r="AZ416" s="352"/>
      <c r="BA416" s="352"/>
      <c r="BB416" s="352"/>
      <c r="BC416" s="352"/>
      <c r="BD416" s="352"/>
      <c r="BE416" s="352"/>
      <c r="BF416" s="352"/>
      <c r="BG416" s="352"/>
      <c r="BH416" s="352"/>
      <c r="BI416" s="352"/>
      <c r="BJ416" s="352"/>
      <c r="BK416" s="352"/>
      <c r="BL416" s="352"/>
      <c r="BM416" s="352"/>
      <c r="BN416" s="352"/>
      <c r="BO416" s="352"/>
      <c r="BP416" s="352"/>
      <c r="BQ416" s="352"/>
      <c r="BR416" s="352"/>
      <c r="BS416" s="352"/>
    </row>
    <row r="417" spans="1:71" s="46" customFormat="1" ht="13.5" customHeight="1">
      <c r="A417" s="62">
        <v>1</v>
      </c>
      <c r="B417" s="62">
        <v>2</v>
      </c>
      <c r="C417" s="62">
        <v>3</v>
      </c>
      <c r="D417" s="62">
        <v>4</v>
      </c>
      <c r="E417" s="62">
        <v>5</v>
      </c>
      <c r="F417" s="62">
        <v>6</v>
      </c>
      <c r="G417" s="63">
        <v>7</v>
      </c>
      <c r="H417" s="64">
        <v>8</v>
      </c>
      <c r="I417" s="236"/>
      <c r="J417" s="236"/>
      <c r="K417" s="45"/>
      <c r="L417" s="45"/>
      <c r="M417" s="692"/>
      <c r="N417" s="352"/>
      <c r="O417" s="352"/>
      <c r="P417" s="352"/>
      <c r="Q417" s="352"/>
      <c r="R417" s="352"/>
      <c r="S417" s="352"/>
      <c r="T417" s="352"/>
      <c r="U417" s="352"/>
      <c r="V417" s="352"/>
      <c r="W417" s="352"/>
      <c r="X417" s="352"/>
      <c r="Y417" s="352"/>
      <c r="Z417" s="352"/>
      <c r="AA417" s="352"/>
      <c r="AB417" s="352"/>
      <c r="AC417" s="352"/>
      <c r="AD417" s="352"/>
      <c r="AE417" s="352"/>
      <c r="AF417" s="352"/>
      <c r="AG417" s="352"/>
      <c r="AH417" s="352"/>
      <c r="AI417" s="352"/>
      <c r="AJ417" s="352"/>
      <c r="AK417" s="352"/>
      <c r="AL417" s="352"/>
      <c r="AM417" s="352"/>
      <c r="AN417" s="352"/>
      <c r="AO417" s="352"/>
      <c r="AP417" s="352"/>
      <c r="AQ417" s="352"/>
      <c r="AR417" s="352"/>
      <c r="AS417" s="352"/>
      <c r="AT417" s="352"/>
      <c r="AU417" s="352"/>
      <c r="AV417" s="352"/>
      <c r="AW417" s="352"/>
      <c r="AX417" s="352"/>
      <c r="AY417" s="352"/>
      <c r="AZ417" s="352"/>
      <c r="BA417" s="352"/>
      <c r="BB417" s="352"/>
      <c r="BC417" s="352"/>
      <c r="BD417" s="352"/>
      <c r="BE417" s="352"/>
      <c r="BF417" s="352"/>
      <c r="BG417" s="352"/>
      <c r="BH417" s="352"/>
      <c r="BI417" s="352"/>
      <c r="BJ417" s="352"/>
      <c r="BK417" s="352"/>
      <c r="BL417" s="352"/>
      <c r="BM417" s="352"/>
      <c r="BN417" s="352"/>
      <c r="BO417" s="352"/>
      <c r="BP417" s="352"/>
      <c r="BQ417" s="352"/>
      <c r="BR417" s="352"/>
      <c r="BS417" s="352"/>
    </row>
    <row r="418" spans="1:71" s="46" customFormat="1" ht="13.5" customHeight="1">
      <c r="A418" s="583">
        <v>851</v>
      </c>
      <c r="B418" s="583"/>
      <c r="C418" s="557"/>
      <c r="D418" s="607" t="s">
        <v>45</v>
      </c>
      <c r="E418" s="340">
        <f>E421</f>
        <v>2165000</v>
      </c>
      <c r="F418" s="340">
        <f>F421</f>
        <v>2165000</v>
      </c>
      <c r="G418" s="326">
        <f>G421</f>
        <v>1016283</v>
      </c>
      <c r="H418" s="326">
        <f>G418/F418*100</f>
        <v>46.94147806004619</v>
      </c>
      <c r="I418" s="238"/>
      <c r="J418" s="238"/>
      <c r="K418" s="699"/>
      <c r="L418" s="699"/>
      <c r="M418" s="692"/>
      <c r="N418" s="352"/>
      <c r="O418" s="352"/>
      <c r="P418" s="352"/>
      <c r="Q418" s="352"/>
      <c r="R418" s="352"/>
      <c r="S418" s="352"/>
      <c r="T418" s="352"/>
      <c r="U418" s="352"/>
      <c r="V418" s="352"/>
      <c r="W418" s="352"/>
      <c r="X418" s="352"/>
      <c r="Y418" s="352"/>
      <c r="Z418" s="352"/>
      <c r="AA418" s="352"/>
      <c r="AB418" s="352"/>
      <c r="AC418" s="352"/>
      <c r="AD418" s="352"/>
      <c r="AE418" s="352"/>
      <c r="AF418" s="352"/>
      <c r="AG418" s="352"/>
      <c r="AH418" s="352"/>
      <c r="AI418" s="352"/>
      <c r="AJ418" s="352"/>
      <c r="AK418" s="352"/>
      <c r="AL418" s="352"/>
      <c r="AM418" s="352"/>
      <c r="AN418" s="352"/>
      <c r="AO418" s="352"/>
      <c r="AP418" s="352"/>
      <c r="AQ418" s="352"/>
      <c r="AR418" s="352"/>
      <c r="AS418" s="352"/>
      <c r="AT418" s="352"/>
      <c r="AU418" s="352"/>
      <c r="AV418" s="352"/>
      <c r="AW418" s="352"/>
      <c r="AX418" s="352"/>
      <c r="AY418" s="352"/>
      <c r="AZ418" s="352"/>
      <c r="BA418" s="352"/>
      <c r="BB418" s="352"/>
      <c r="BC418" s="352"/>
      <c r="BD418" s="352"/>
      <c r="BE418" s="352"/>
      <c r="BF418" s="352"/>
      <c r="BG418" s="352"/>
      <c r="BH418" s="352"/>
      <c r="BI418" s="352"/>
      <c r="BJ418" s="352"/>
      <c r="BK418" s="352"/>
      <c r="BL418" s="352"/>
      <c r="BM418" s="352"/>
      <c r="BN418" s="352"/>
      <c r="BO418" s="352"/>
      <c r="BP418" s="352"/>
      <c r="BQ418" s="352"/>
      <c r="BR418" s="352"/>
      <c r="BS418" s="352"/>
    </row>
    <row r="419" spans="1:71" s="46" customFormat="1" ht="13.5" customHeight="1">
      <c r="A419" s="164"/>
      <c r="B419" s="171">
        <v>85156</v>
      </c>
      <c r="C419" s="67"/>
      <c r="D419" s="68" t="s">
        <v>345</v>
      </c>
      <c r="E419" s="355"/>
      <c r="F419" s="355"/>
      <c r="G419" s="70"/>
      <c r="H419" s="70"/>
      <c r="I419" s="236"/>
      <c r="J419" s="236"/>
      <c r="K419" s="45"/>
      <c r="L419" s="45"/>
      <c r="M419" s="692"/>
      <c r="N419" s="352"/>
      <c r="O419" s="352"/>
      <c r="P419" s="352"/>
      <c r="Q419" s="352"/>
      <c r="R419" s="352"/>
      <c r="S419" s="352"/>
      <c r="T419" s="352"/>
      <c r="U419" s="352"/>
      <c r="V419" s="352"/>
      <c r="W419" s="352"/>
      <c r="X419" s="352"/>
      <c r="Y419" s="352"/>
      <c r="Z419" s="352"/>
      <c r="AA419" s="352"/>
      <c r="AB419" s="352"/>
      <c r="AC419" s="352"/>
      <c r="AD419" s="352"/>
      <c r="AE419" s="352"/>
      <c r="AF419" s="352"/>
      <c r="AG419" s="352"/>
      <c r="AH419" s="352"/>
      <c r="AI419" s="352"/>
      <c r="AJ419" s="352"/>
      <c r="AK419" s="352"/>
      <c r="AL419" s="352"/>
      <c r="AM419" s="352"/>
      <c r="AN419" s="352"/>
      <c r="AO419" s="352"/>
      <c r="AP419" s="352"/>
      <c r="AQ419" s="352"/>
      <c r="AR419" s="352"/>
      <c r="AS419" s="352"/>
      <c r="AT419" s="352"/>
      <c r="AU419" s="352"/>
      <c r="AV419" s="352"/>
      <c r="AW419" s="352"/>
      <c r="AX419" s="352"/>
      <c r="AY419" s="352"/>
      <c r="AZ419" s="352"/>
      <c r="BA419" s="352"/>
      <c r="BB419" s="352"/>
      <c r="BC419" s="352"/>
      <c r="BD419" s="352"/>
      <c r="BE419" s="352"/>
      <c r="BF419" s="352"/>
      <c r="BG419" s="352"/>
      <c r="BH419" s="352"/>
      <c r="BI419" s="352"/>
      <c r="BJ419" s="352"/>
      <c r="BK419" s="352"/>
      <c r="BL419" s="352"/>
      <c r="BM419" s="352"/>
      <c r="BN419" s="352"/>
      <c r="BO419" s="352"/>
      <c r="BP419" s="352"/>
      <c r="BQ419" s="352"/>
      <c r="BR419" s="352"/>
      <c r="BS419" s="352"/>
    </row>
    <row r="420" spans="1:71" s="46" customFormat="1" ht="13.5" customHeight="1">
      <c r="A420" s="170"/>
      <c r="B420" s="231"/>
      <c r="C420" s="67"/>
      <c r="D420" s="68" t="s">
        <v>344</v>
      </c>
      <c r="E420" s="355"/>
      <c r="F420" s="355"/>
      <c r="G420" s="70"/>
      <c r="H420" s="70"/>
      <c r="I420" s="701"/>
      <c r="J420" s="701"/>
      <c r="K420" s="702"/>
      <c r="L420" s="702"/>
      <c r="M420" s="692"/>
      <c r="N420" s="352"/>
      <c r="O420" s="352"/>
      <c r="P420" s="352"/>
      <c r="Q420" s="352"/>
      <c r="R420" s="352"/>
      <c r="S420" s="352"/>
      <c r="T420" s="352"/>
      <c r="U420" s="352"/>
      <c r="V420" s="352"/>
      <c r="W420" s="352"/>
      <c r="X420" s="352"/>
      <c r="Y420" s="352"/>
      <c r="Z420" s="352"/>
      <c r="AA420" s="352"/>
      <c r="AB420" s="352"/>
      <c r="AC420" s="352"/>
      <c r="AD420" s="352"/>
      <c r="AE420" s="352"/>
      <c r="AF420" s="352"/>
      <c r="AG420" s="352"/>
      <c r="AH420" s="352"/>
      <c r="AI420" s="352"/>
      <c r="AJ420" s="352"/>
      <c r="AK420" s="352"/>
      <c r="AL420" s="352"/>
      <c r="AM420" s="352"/>
      <c r="AN420" s="352"/>
      <c r="AO420" s="352"/>
      <c r="AP420" s="352"/>
      <c r="AQ420" s="352"/>
      <c r="AR420" s="352"/>
      <c r="AS420" s="352"/>
      <c r="AT420" s="352"/>
      <c r="AU420" s="352"/>
      <c r="AV420" s="352"/>
      <c r="AW420" s="352"/>
      <c r="AX420" s="352"/>
      <c r="AY420" s="352"/>
      <c r="AZ420" s="352"/>
      <c r="BA420" s="352"/>
      <c r="BB420" s="352"/>
      <c r="BC420" s="352"/>
      <c r="BD420" s="352"/>
      <c r="BE420" s="352"/>
      <c r="BF420" s="352"/>
      <c r="BG420" s="352"/>
      <c r="BH420" s="352"/>
      <c r="BI420" s="352"/>
      <c r="BJ420" s="352"/>
      <c r="BK420" s="352"/>
      <c r="BL420" s="352"/>
      <c r="BM420" s="352"/>
      <c r="BN420" s="352"/>
      <c r="BO420" s="352"/>
      <c r="BP420" s="352"/>
      <c r="BQ420" s="352"/>
      <c r="BR420" s="352"/>
      <c r="BS420" s="352"/>
    </row>
    <row r="421" spans="1:71" s="46" customFormat="1" ht="13.5" customHeight="1">
      <c r="A421" s="170"/>
      <c r="B421" s="231"/>
      <c r="C421" s="67"/>
      <c r="D421" s="68" t="s">
        <v>343</v>
      </c>
      <c r="E421" s="355">
        <f>E424</f>
        <v>2165000</v>
      </c>
      <c r="F421" s="355">
        <f>F424</f>
        <v>2165000</v>
      </c>
      <c r="G421" s="70">
        <f>G424</f>
        <v>1016283</v>
      </c>
      <c r="H421" s="70">
        <f>G421/F421*100</f>
        <v>46.94147806004619</v>
      </c>
      <c r="I421" s="701"/>
      <c r="J421" s="701"/>
      <c r="K421" s="702"/>
      <c r="L421" s="702"/>
      <c r="M421" s="692"/>
      <c r="N421" s="352"/>
      <c r="O421" s="352"/>
      <c r="P421" s="352"/>
      <c r="Q421" s="352"/>
      <c r="R421" s="352"/>
      <c r="S421" s="352"/>
      <c r="T421" s="352"/>
      <c r="U421" s="352"/>
      <c r="V421" s="352"/>
      <c r="W421" s="352"/>
      <c r="X421" s="352"/>
      <c r="Y421" s="352"/>
      <c r="Z421" s="352"/>
      <c r="AA421" s="352"/>
      <c r="AB421" s="352"/>
      <c r="AC421" s="352"/>
      <c r="AD421" s="352"/>
      <c r="AE421" s="352"/>
      <c r="AF421" s="352"/>
      <c r="AG421" s="352"/>
      <c r="AH421" s="352"/>
      <c r="AI421" s="352"/>
      <c r="AJ421" s="352"/>
      <c r="AK421" s="352"/>
      <c r="AL421" s="352"/>
      <c r="AM421" s="352"/>
      <c r="AN421" s="352"/>
      <c r="AO421" s="352"/>
      <c r="AP421" s="352"/>
      <c r="AQ421" s="352"/>
      <c r="AR421" s="352"/>
      <c r="AS421" s="352"/>
      <c r="AT421" s="352"/>
      <c r="AU421" s="352"/>
      <c r="AV421" s="352"/>
      <c r="AW421" s="352"/>
      <c r="AX421" s="352"/>
      <c r="AY421" s="352"/>
      <c r="AZ421" s="352"/>
      <c r="BA421" s="352"/>
      <c r="BB421" s="352"/>
      <c r="BC421" s="352"/>
      <c r="BD421" s="352"/>
      <c r="BE421" s="352"/>
      <c r="BF421" s="352"/>
      <c r="BG421" s="352"/>
      <c r="BH421" s="352"/>
      <c r="BI421" s="352"/>
      <c r="BJ421" s="352"/>
      <c r="BK421" s="352"/>
      <c r="BL421" s="352"/>
      <c r="BM421" s="352"/>
      <c r="BN421" s="352"/>
      <c r="BO421" s="352"/>
      <c r="BP421" s="352"/>
      <c r="BQ421" s="352"/>
      <c r="BR421" s="352"/>
      <c r="BS421" s="352"/>
    </row>
    <row r="422" spans="1:71" s="46" customFormat="1" ht="13.5" customHeight="1">
      <c r="A422" s="166"/>
      <c r="B422" s="166"/>
      <c r="C422" s="73">
        <v>2110</v>
      </c>
      <c r="D422" s="74" t="s">
        <v>8</v>
      </c>
      <c r="E422" s="291"/>
      <c r="F422" s="291"/>
      <c r="G422" s="76"/>
      <c r="H422" s="76"/>
      <c r="I422" s="236"/>
      <c r="J422" s="236"/>
      <c r="K422" s="45"/>
      <c r="L422" s="45"/>
      <c r="M422" s="692"/>
      <c r="N422" s="352"/>
      <c r="O422" s="352"/>
      <c r="P422" s="352"/>
      <c r="Q422" s="352"/>
      <c r="R422" s="352"/>
      <c r="S422" s="352"/>
      <c r="T422" s="352"/>
      <c r="U422" s="352"/>
      <c r="V422" s="352"/>
      <c r="W422" s="352"/>
      <c r="X422" s="352"/>
      <c r="Y422" s="352"/>
      <c r="Z422" s="352"/>
      <c r="AA422" s="352"/>
      <c r="AB422" s="352"/>
      <c r="AC422" s="352"/>
      <c r="AD422" s="352"/>
      <c r="AE422" s="352"/>
      <c r="AF422" s="352"/>
      <c r="AG422" s="352"/>
      <c r="AH422" s="352"/>
      <c r="AI422" s="352"/>
      <c r="AJ422" s="352"/>
      <c r="AK422" s="352"/>
      <c r="AL422" s="352"/>
      <c r="AM422" s="352"/>
      <c r="AN422" s="352"/>
      <c r="AO422" s="352"/>
      <c r="AP422" s="352"/>
      <c r="AQ422" s="352"/>
      <c r="AR422" s="352"/>
      <c r="AS422" s="352"/>
      <c r="AT422" s="352"/>
      <c r="AU422" s="352"/>
      <c r="AV422" s="352"/>
      <c r="AW422" s="352"/>
      <c r="AX422" s="352"/>
      <c r="AY422" s="352"/>
      <c r="AZ422" s="352"/>
      <c r="BA422" s="352"/>
      <c r="BB422" s="352"/>
      <c r="BC422" s="352"/>
      <c r="BD422" s="352"/>
      <c r="BE422" s="352"/>
      <c r="BF422" s="352"/>
      <c r="BG422" s="352"/>
      <c r="BH422" s="352"/>
      <c r="BI422" s="352"/>
      <c r="BJ422" s="352"/>
      <c r="BK422" s="352"/>
      <c r="BL422" s="352"/>
      <c r="BM422" s="352"/>
      <c r="BN422" s="352"/>
      <c r="BO422" s="352"/>
      <c r="BP422" s="352"/>
      <c r="BQ422" s="352"/>
      <c r="BR422" s="352"/>
      <c r="BS422" s="352"/>
    </row>
    <row r="423" spans="1:71" s="46" customFormat="1" ht="13.5" customHeight="1">
      <c r="A423" s="166"/>
      <c r="B423" s="166"/>
      <c r="C423" s="73"/>
      <c r="D423" s="74" t="s">
        <v>291</v>
      </c>
      <c r="E423" s="291"/>
      <c r="F423" s="291"/>
      <c r="G423" s="76"/>
      <c r="H423" s="76"/>
      <c r="I423" s="236"/>
      <c r="J423" s="236"/>
      <c r="K423" s="45"/>
      <c r="L423" s="45"/>
      <c r="M423" s="692"/>
      <c r="N423" s="352"/>
      <c r="O423" s="352"/>
      <c r="P423" s="352"/>
      <c r="Q423" s="352"/>
      <c r="R423" s="352"/>
      <c r="S423" s="352"/>
      <c r="T423" s="352"/>
      <c r="U423" s="352"/>
      <c r="V423" s="352"/>
      <c r="W423" s="352"/>
      <c r="X423" s="352"/>
      <c r="Y423" s="352"/>
      <c r="Z423" s="352"/>
      <c r="AA423" s="352"/>
      <c r="AB423" s="352"/>
      <c r="AC423" s="352"/>
      <c r="AD423" s="352"/>
      <c r="AE423" s="352"/>
      <c r="AF423" s="352"/>
      <c r="AG423" s="352"/>
      <c r="AH423" s="352"/>
      <c r="AI423" s="352"/>
      <c r="AJ423" s="352"/>
      <c r="AK423" s="352"/>
      <c r="AL423" s="352"/>
      <c r="AM423" s="352"/>
      <c r="AN423" s="352"/>
      <c r="AO423" s="352"/>
      <c r="AP423" s="352"/>
      <c r="AQ423" s="352"/>
      <c r="AR423" s="352"/>
      <c r="AS423" s="352"/>
      <c r="AT423" s="352"/>
      <c r="AU423" s="352"/>
      <c r="AV423" s="352"/>
      <c r="AW423" s="352"/>
      <c r="AX423" s="352"/>
      <c r="AY423" s="352"/>
      <c r="AZ423" s="352"/>
      <c r="BA423" s="352"/>
      <c r="BB423" s="352"/>
      <c r="BC423" s="352"/>
      <c r="BD423" s="352"/>
      <c r="BE423" s="352"/>
      <c r="BF423" s="352"/>
      <c r="BG423" s="352"/>
      <c r="BH423" s="352"/>
      <c r="BI423" s="352"/>
      <c r="BJ423" s="352"/>
      <c r="BK423" s="352"/>
      <c r="BL423" s="352"/>
      <c r="BM423" s="352"/>
      <c r="BN423" s="352"/>
      <c r="BO423" s="352"/>
      <c r="BP423" s="352"/>
      <c r="BQ423" s="352"/>
      <c r="BR423" s="352"/>
      <c r="BS423" s="352"/>
    </row>
    <row r="424" spans="1:71" s="46" customFormat="1" ht="13.5" customHeight="1">
      <c r="A424" s="172"/>
      <c r="B424" s="172"/>
      <c r="C424" s="73"/>
      <c r="D424" s="74" t="s">
        <v>290</v>
      </c>
      <c r="E424" s="291">
        <v>2165000</v>
      </c>
      <c r="F424" s="291">
        <v>2165000</v>
      </c>
      <c r="G424" s="76">
        <v>1016283</v>
      </c>
      <c r="H424" s="76">
        <f>G424/F424*100</f>
        <v>46.94147806004619</v>
      </c>
      <c r="I424" s="236"/>
      <c r="J424" s="236"/>
      <c r="K424" s="45"/>
      <c r="L424" s="45"/>
      <c r="M424" s="692"/>
      <c r="N424" s="352"/>
      <c r="O424" s="352"/>
      <c r="P424" s="352"/>
      <c r="Q424" s="352"/>
      <c r="R424" s="352"/>
      <c r="S424" s="352"/>
      <c r="T424" s="352"/>
      <c r="U424" s="352"/>
      <c r="V424" s="352"/>
      <c r="W424" s="352"/>
      <c r="X424" s="352"/>
      <c r="Y424" s="352"/>
      <c r="Z424" s="352"/>
      <c r="AA424" s="352"/>
      <c r="AB424" s="352"/>
      <c r="AC424" s="352"/>
      <c r="AD424" s="352"/>
      <c r="AE424" s="352"/>
      <c r="AF424" s="352"/>
      <c r="AG424" s="352"/>
      <c r="AH424" s="352"/>
      <c r="AI424" s="352"/>
      <c r="AJ424" s="352"/>
      <c r="AK424" s="352"/>
      <c r="AL424" s="352"/>
      <c r="AM424" s="352"/>
      <c r="AN424" s="352"/>
      <c r="AO424" s="352"/>
      <c r="AP424" s="352"/>
      <c r="AQ424" s="352"/>
      <c r="AR424" s="352"/>
      <c r="AS424" s="352"/>
      <c r="AT424" s="352"/>
      <c r="AU424" s="352"/>
      <c r="AV424" s="352"/>
      <c r="AW424" s="352"/>
      <c r="AX424" s="352"/>
      <c r="AY424" s="352"/>
      <c r="AZ424" s="352"/>
      <c r="BA424" s="352"/>
      <c r="BB424" s="352"/>
      <c r="BC424" s="352"/>
      <c r="BD424" s="352"/>
      <c r="BE424" s="352"/>
      <c r="BF424" s="352"/>
      <c r="BG424" s="352"/>
      <c r="BH424" s="352"/>
      <c r="BI424" s="352"/>
      <c r="BJ424" s="352"/>
      <c r="BK424" s="352"/>
      <c r="BL424" s="352"/>
      <c r="BM424" s="352"/>
      <c r="BN424" s="352"/>
      <c r="BO424" s="352"/>
      <c r="BP424" s="352"/>
      <c r="BQ424" s="352"/>
      <c r="BR424" s="352"/>
      <c r="BS424" s="352"/>
    </row>
    <row r="425" spans="1:71" s="46" customFormat="1" ht="13.5" customHeight="1">
      <c r="A425" s="557">
        <v>852</v>
      </c>
      <c r="B425" s="601"/>
      <c r="C425" s="557"/>
      <c r="D425" s="607" t="s">
        <v>110</v>
      </c>
      <c r="E425" s="340">
        <f>E432</f>
        <v>9000</v>
      </c>
      <c r="F425" s="340">
        <f>F432+F426</f>
        <v>586521</v>
      </c>
      <c r="G425" s="326">
        <f>G432+G426</f>
        <v>201206</v>
      </c>
      <c r="H425" s="326">
        <f>G425/F425*100</f>
        <v>34.30499504706566</v>
      </c>
      <c r="I425" s="236"/>
      <c r="J425" s="236"/>
      <c r="K425" s="45"/>
      <c r="L425" s="45"/>
      <c r="M425" s="692"/>
      <c r="N425" s="352"/>
      <c r="O425" s="352"/>
      <c r="P425" s="352"/>
      <c r="Q425" s="352"/>
      <c r="R425" s="352"/>
      <c r="S425" s="352"/>
      <c r="T425" s="352"/>
      <c r="U425" s="352"/>
      <c r="V425" s="352"/>
      <c r="W425" s="352"/>
      <c r="X425" s="352"/>
      <c r="Y425" s="352"/>
      <c r="Z425" s="352"/>
      <c r="AA425" s="352"/>
      <c r="AB425" s="352"/>
      <c r="AC425" s="352"/>
      <c r="AD425" s="352"/>
      <c r="AE425" s="352"/>
      <c r="AF425" s="352"/>
      <c r="AG425" s="352"/>
      <c r="AH425" s="352"/>
      <c r="AI425" s="352"/>
      <c r="AJ425" s="352"/>
      <c r="AK425" s="352"/>
      <c r="AL425" s="352"/>
      <c r="AM425" s="352"/>
      <c r="AN425" s="352"/>
      <c r="AO425" s="352"/>
      <c r="AP425" s="352"/>
      <c r="AQ425" s="352"/>
      <c r="AR425" s="352"/>
      <c r="AS425" s="352"/>
      <c r="AT425" s="352"/>
      <c r="AU425" s="352"/>
      <c r="AV425" s="352"/>
      <c r="AW425" s="352"/>
      <c r="AX425" s="352"/>
      <c r="AY425" s="352"/>
      <c r="AZ425" s="352"/>
      <c r="BA425" s="352"/>
      <c r="BB425" s="352"/>
      <c r="BC425" s="352"/>
      <c r="BD425" s="352"/>
      <c r="BE425" s="352"/>
      <c r="BF425" s="352"/>
      <c r="BG425" s="352"/>
      <c r="BH425" s="352"/>
      <c r="BI425" s="352"/>
      <c r="BJ425" s="352"/>
      <c r="BK425" s="352"/>
      <c r="BL425" s="352"/>
      <c r="BM425" s="352"/>
      <c r="BN425" s="352"/>
      <c r="BO425" s="352"/>
      <c r="BP425" s="352"/>
      <c r="BQ425" s="352"/>
      <c r="BR425" s="352"/>
      <c r="BS425" s="352"/>
    </row>
    <row r="426" spans="1:71" s="46" customFormat="1" ht="13.5" customHeight="1">
      <c r="A426" s="748"/>
      <c r="B426" s="187">
        <v>85204</v>
      </c>
      <c r="C426" s="150"/>
      <c r="D426" s="151" t="s">
        <v>371</v>
      </c>
      <c r="E426" s="370">
        <v>0</v>
      </c>
      <c r="F426" s="370">
        <f>F431</f>
        <v>577215</v>
      </c>
      <c r="G426" s="71">
        <f>G431</f>
        <v>191900</v>
      </c>
      <c r="H426" s="71">
        <f>G426/F426*100</f>
        <v>33.24584426946632</v>
      </c>
      <c r="I426" s="236"/>
      <c r="J426" s="236"/>
      <c r="K426" s="45"/>
      <c r="L426" s="45"/>
      <c r="M426" s="692"/>
      <c r="N426" s="352"/>
      <c r="O426" s="352"/>
      <c r="P426" s="352"/>
      <c r="Q426" s="352"/>
      <c r="R426" s="352"/>
      <c r="S426" s="352"/>
      <c r="T426" s="352"/>
      <c r="U426" s="352"/>
      <c r="V426" s="352"/>
      <c r="W426" s="352"/>
      <c r="X426" s="352"/>
      <c r="Y426" s="352"/>
      <c r="Z426" s="352"/>
      <c r="AA426" s="352"/>
      <c r="AB426" s="352"/>
      <c r="AC426" s="352"/>
      <c r="AD426" s="352"/>
      <c r="AE426" s="352"/>
      <c r="AF426" s="352"/>
      <c r="AG426" s="352"/>
      <c r="AH426" s="352"/>
      <c r="AI426" s="352"/>
      <c r="AJ426" s="352"/>
      <c r="AK426" s="352"/>
      <c r="AL426" s="352"/>
      <c r="AM426" s="352"/>
      <c r="AN426" s="352"/>
      <c r="AO426" s="352"/>
      <c r="AP426" s="352"/>
      <c r="AQ426" s="352"/>
      <c r="AR426" s="352"/>
      <c r="AS426" s="352"/>
      <c r="AT426" s="352"/>
      <c r="AU426" s="352"/>
      <c r="AV426" s="352"/>
      <c r="AW426" s="352"/>
      <c r="AX426" s="352"/>
      <c r="AY426" s="352"/>
      <c r="AZ426" s="352"/>
      <c r="BA426" s="352"/>
      <c r="BB426" s="352"/>
      <c r="BC426" s="352"/>
      <c r="BD426" s="352"/>
      <c r="BE426" s="352"/>
      <c r="BF426" s="352"/>
      <c r="BG426" s="352"/>
      <c r="BH426" s="352"/>
      <c r="BI426" s="352"/>
      <c r="BJ426" s="352"/>
      <c r="BK426" s="352"/>
      <c r="BL426" s="352"/>
      <c r="BM426" s="352"/>
      <c r="BN426" s="352"/>
      <c r="BO426" s="352"/>
      <c r="BP426" s="352"/>
      <c r="BQ426" s="352"/>
      <c r="BR426" s="352"/>
      <c r="BS426" s="352"/>
    </row>
    <row r="427" spans="1:71" s="46" customFormat="1" ht="13.5" customHeight="1">
      <c r="A427" s="710"/>
      <c r="B427" s="190"/>
      <c r="C427" s="153">
        <v>2160</v>
      </c>
      <c r="D427" s="181" t="s">
        <v>441</v>
      </c>
      <c r="E427" s="373"/>
      <c r="F427" s="373"/>
      <c r="G427" s="80"/>
      <c r="H427" s="80"/>
      <c r="I427" s="236"/>
      <c r="J427" s="236"/>
      <c r="K427" s="45"/>
      <c r="L427" s="45"/>
      <c r="M427" s="692"/>
      <c r="N427" s="352"/>
      <c r="O427" s="352"/>
      <c r="P427" s="352"/>
      <c r="Q427" s="352"/>
      <c r="R427" s="352"/>
      <c r="S427" s="352"/>
      <c r="T427" s="352"/>
      <c r="U427" s="352"/>
      <c r="V427" s="352"/>
      <c r="W427" s="352"/>
      <c r="X427" s="352"/>
      <c r="Y427" s="352"/>
      <c r="Z427" s="352"/>
      <c r="AA427" s="352"/>
      <c r="AB427" s="352"/>
      <c r="AC427" s="352"/>
      <c r="AD427" s="352"/>
      <c r="AE427" s="352"/>
      <c r="AF427" s="352"/>
      <c r="AG427" s="352"/>
      <c r="AH427" s="352"/>
      <c r="AI427" s="352"/>
      <c r="AJ427" s="352"/>
      <c r="AK427" s="352"/>
      <c r="AL427" s="352"/>
      <c r="AM427" s="352"/>
      <c r="AN427" s="352"/>
      <c r="AO427" s="352"/>
      <c r="AP427" s="352"/>
      <c r="AQ427" s="352"/>
      <c r="AR427" s="352"/>
      <c r="AS427" s="352"/>
      <c r="AT427" s="352"/>
      <c r="AU427" s="352"/>
      <c r="AV427" s="352"/>
      <c r="AW427" s="352"/>
      <c r="AX427" s="352"/>
      <c r="AY427" s="352"/>
      <c r="AZ427" s="352"/>
      <c r="BA427" s="352"/>
      <c r="BB427" s="352"/>
      <c r="BC427" s="352"/>
      <c r="BD427" s="352"/>
      <c r="BE427" s="352"/>
      <c r="BF427" s="352"/>
      <c r="BG427" s="352"/>
      <c r="BH427" s="352"/>
      <c r="BI427" s="352"/>
      <c r="BJ427" s="352"/>
      <c r="BK427" s="352"/>
      <c r="BL427" s="352"/>
      <c r="BM427" s="352"/>
      <c r="BN427" s="352"/>
      <c r="BO427" s="352"/>
      <c r="BP427" s="352"/>
      <c r="BQ427" s="352"/>
      <c r="BR427" s="352"/>
      <c r="BS427" s="352"/>
    </row>
    <row r="428" spans="1:71" s="46" customFormat="1" ht="13.5" customHeight="1">
      <c r="A428" s="710"/>
      <c r="B428" s="190"/>
      <c r="C428" s="153"/>
      <c r="D428" s="181" t="s">
        <v>442</v>
      </c>
      <c r="E428" s="373"/>
      <c r="F428" s="373"/>
      <c r="G428" s="80"/>
      <c r="H428" s="80"/>
      <c r="I428" s="236"/>
      <c r="J428" s="236"/>
      <c r="K428" s="45"/>
      <c r="L428" s="45"/>
      <c r="M428" s="692"/>
      <c r="N428" s="352"/>
      <c r="O428" s="352"/>
      <c r="P428" s="352"/>
      <c r="Q428" s="352"/>
      <c r="R428" s="352"/>
      <c r="S428" s="352"/>
      <c r="T428" s="352"/>
      <c r="U428" s="352"/>
      <c r="V428" s="352"/>
      <c r="W428" s="352"/>
      <c r="X428" s="352"/>
      <c r="Y428" s="352"/>
      <c r="Z428" s="352"/>
      <c r="AA428" s="352"/>
      <c r="AB428" s="352"/>
      <c r="AC428" s="352"/>
      <c r="AD428" s="352"/>
      <c r="AE428" s="352"/>
      <c r="AF428" s="352"/>
      <c r="AG428" s="352"/>
      <c r="AH428" s="352"/>
      <c r="AI428" s="352"/>
      <c r="AJ428" s="352"/>
      <c r="AK428" s="352"/>
      <c r="AL428" s="352"/>
      <c r="AM428" s="352"/>
      <c r="AN428" s="352"/>
      <c r="AO428" s="352"/>
      <c r="AP428" s="352"/>
      <c r="AQ428" s="352"/>
      <c r="AR428" s="352"/>
      <c r="AS428" s="352"/>
      <c r="AT428" s="352"/>
      <c r="AU428" s="352"/>
      <c r="AV428" s="352"/>
      <c r="AW428" s="352"/>
      <c r="AX428" s="352"/>
      <c r="AY428" s="352"/>
      <c r="AZ428" s="352"/>
      <c r="BA428" s="352"/>
      <c r="BB428" s="352"/>
      <c r="BC428" s="352"/>
      <c r="BD428" s="352"/>
      <c r="BE428" s="352"/>
      <c r="BF428" s="352"/>
      <c r="BG428" s="352"/>
      <c r="BH428" s="352"/>
      <c r="BI428" s="352"/>
      <c r="BJ428" s="352"/>
      <c r="BK428" s="352"/>
      <c r="BL428" s="352"/>
      <c r="BM428" s="352"/>
      <c r="BN428" s="352"/>
      <c r="BO428" s="352"/>
      <c r="BP428" s="352"/>
      <c r="BQ428" s="352"/>
      <c r="BR428" s="352"/>
      <c r="BS428" s="352"/>
    </row>
    <row r="429" spans="1:71" s="46" customFormat="1" ht="13.5" customHeight="1">
      <c r="A429" s="710"/>
      <c r="B429" s="190"/>
      <c r="C429" s="153"/>
      <c r="D429" s="181" t="s">
        <v>443</v>
      </c>
      <c r="E429" s="373"/>
      <c r="F429" s="373"/>
      <c r="G429" s="80"/>
      <c r="H429" s="80"/>
      <c r="I429" s="236"/>
      <c r="J429" s="236"/>
      <c r="K429" s="45"/>
      <c r="L429" s="45"/>
      <c r="M429" s="692"/>
      <c r="N429" s="352"/>
      <c r="O429" s="352"/>
      <c r="P429" s="352"/>
      <c r="Q429" s="352"/>
      <c r="R429" s="352"/>
      <c r="S429" s="352"/>
      <c r="T429" s="352"/>
      <c r="U429" s="352"/>
      <c r="V429" s="352"/>
      <c r="W429" s="352"/>
      <c r="X429" s="352"/>
      <c r="Y429" s="352"/>
      <c r="Z429" s="352"/>
      <c r="AA429" s="352"/>
      <c r="AB429" s="352"/>
      <c r="AC429" s="352"/>
      <c r="AD429" s="352"/>
      <c r="AE429" s="352"/>
      <c r="AF429" s="352"/>
      <c r="AG429" s="352"/>
      <c r="AH429" s="352"/>
      <c r="AI429" s="352"/>
      <c r="AJ429" s="352"/>
      <c r="AK429" s="352"/>
      <c r="AL429" s="352"/>
      <c r="AM429" s="352"/>
      <c r="AN429" s="352"/>
      <c r="AO429" s="352"/>
      <c r="AP429" s="352"/>
      <c r="AQ429" s="352"/>
      <c r="AR429" s="352"/>
      <c r="AS429" s="352"/>
      <c r="AT429" s="352"/>
      <c r="AU429" s="352"/>
      <c r="AV429" s="352"/>
      <c r="AW429" s="352"/>
      <c r="AX429" s="352"/>
      <c r="AY429" s="352"/>
      <c r="AZ429" s="352"/>
      <c r="BA429" s="352"/>
      <c r="BB429" s="352"/>
      <c r="BC429" s="352"/>
      <c r="BD429" s="352"/>
      <c r="BE429" s="352"/>
      <c r="BF429" s="352"/>
      <c r="BG429" s="352"/>
      <c r="BH429" s="352"/>
      <c r="BI429" s="352"/>
      <c r="BJ429" s="352"/>
      <c r="BK429" s="352"/>
      <c r="BL429" s="352"/>
      <c r="BM429" s="352"/>
      <c r="BN429" s="352"/>
      <c r="BO429" s="352"/>
      <c r="BP429" s="352"/>
      <c r="BQ429" s="352"/>
      <c r="BR429" s="352"/>
      <c r="BS429" s="352"/>
    </row>
    <row r="430" spans="1:71" s="46" customFormat="1" ht="13.5" customHeight="1">
      <c r="A430" s="710"/>
      <c r="B430" s="190"/>
      <c r="C430" s="153"/>
      <c r="D430" s="181" t="s">
        <v>444</v>
      </c>
      <c r="E430" s="373"/>
      <c r="F430" s="373"/>
      <c r="G430" s="80"/>
      <c r="H430" s="80"/>
      <c r="I430" s="236"/>
      <c r="J430" s="236"/>
      <c r="K430" s="45"/>
      <c r="L430" s="45"/>
      <c r="M430" s="692"/>
      <c r="N430" s="352"/>
      <c r="O430" s="352"/>
      <c r="P430" s="352"/>
      <c r="Q430" s="352"/>
      <c r="R430" s="352"/>
      <c r="S430" s="352"/>
      <c r="T430" s="352"/>
      <c r="U430" s="352"/>
      <c r="V430" s="352"/>
      <c r="W430" s="352"/>
      <c r="X430" s="352"/>
      <c r="Y430" s="352"/>
      <c r="Z430" s="352"/>
      <c r="AA430" s="352"/>
      <c r="AB430" s="352"/>
      <c r="AC430" s="352"/>
      <c r="AD430" s="352"/>
      <c r="AE430" s="352"/>
      <c r="AF430" s="352"/>
      <c r="AG430" s="352"/>
      <c r="AH430" s="352"/>
      <c r="AI430" s="352"/>
      <c r="AJ430" s="352"/>
      <c r="AK430" s="352"/>
      <c r="AL430" s="352"/>
      <c r="AM430" s="352"/>
      <c r="AN430" s="352"/>
      <c r="AO430" s="352"/>
      <c r="AP430" s="352"/>
      <c r="AQ430" s="352"/>
      <c r="AR430" s="352"/>
      <c r="AS430" s="352"/>
      <c r="AT430" s="352"/>
      <c r="AU430" s="352"/>
      <c r="AV430" s="352"/>
      <c r="AW430" s="352"/>
      <c r="AX430" s="352"/>
      <c r="AY430" s="352"/>
      <c r="AZ430" s="352"/>
      <c r="BA430" s="352"/>
      <c r="BB430" s="352"/>
      <c r="BC430" s="352"/>
      <c r="BD430" s="352"/>
      <c r="BE430" s="352"/>
      <c r="BF430" s="352"/>
      <c r="BG430" s="352"/>
      <c r="BH430" s="352"/>
      <c r="BI430" s="352"/>
      <c r="BJ430" s="352"/>
      <c r="BK430" s="352"/>
      <c r="BL430" s="352"/>
      <c r="BM430" s="352"/>
      <c r="BN430" s="352"/>
      <c r="BO430" s="352"/>
      <c r="BP430" s="352"/>
      <c r="BQ430" s="352"/>
      <c r="BR430" s="352"/>
      <c r="BS430" s="352"/>
    </row>
    <row r="431" spans="1:71" s="46" customFormat="1" ht="13.5" customHeight="1">
      <c r="A431" s="710"/>
      <c r="B431" s="191"/>
      <c r="C431" s="153"/>
      <c r="D431" s="181" t="s">
        <v>445</v>
      </c>
      <c r="E431" s="373">
        <v>0</v>
      </c>
      <c r="F431" s="373">
        <v>577215</v>
      </c>
      <c r="G431" s="80">
        <v>191900</v>
      </c>
      <c r="H431" s="80">
        <f>G431/F431*100</f>
        <v>33.24584426946632</v>
      </c>
      <c r="I431" s="236"/>
      <c r="J431" s="236"/>
      <c r="K431" s="45"/>
      <c r="L431" s="45"/>
      <c r="M431" s="692"/>
      <c r="N431" s="352"/>
      <c r="O431" s="352"/>
      <c r="P431" s="352"/>
      <c r="Q431" s="352"/>
      <c r="R431" s="352"/>
      <c r="S431" s="352"/>
      <c r="T431" s="352"/>
      <c r="U431" s="352"/>
      <c r="V431" s="352"/>
      <c r="W431" s="352"/>
      <c r="X431" s="352"/>
      <c r="Y431" s="352"/>
      <c r="Z431" s="352"/>
      <c r="AA431" s="352"/>
      <c r="AB431" s="352"/>
      <c r="AC431" s="352"/>
      <c r="AD431" s="352"/>
      <c r="AE431" s="352"/>
      <c r="AF431" s="352"/>
      <c r="AG431" s="352"/>
      <c r="AH431" s="352"/>
      <c r="AI431" s="352"/>
      <c r="AJ431" s="352"/>
      <c r="AK431" s="352"/>
      <c r="AL431" s="352"/>
      <c r="AM431" s="352"/>
      <c r="AN431" s="352"/>
      <c r="AO431" s="352"/>
      <c r="AP431" s="352"/>
      <c r="AQ431" s="352"/>
      <c r="AR431" s="352"/>
      <c r="AS431" s="352"/>
      <c r="AT431" s="352"/>
      <c r="AU431" s="352"/>
      <c r="AV431" s="352"/>
      <c r="AW431" s="352"/>
      <c r="AX431" s="352"/>
      <c r="AY431" s="352"/>
      <c r="AZ431" s="352"/>
      <c r="BA431" s="352"/>
      <c r="BB431" s="352"/>
      <c r="BC431" s="352"/>
      <c r="BD431" s="352"/>
      <c r="BE431" s="352"/>
      <c r="BF431" s="352"/>
      <c r="BG431" s="352"/>
      <c r="BH431" s="352"/>
      <c r="BI431" s="352"/>
      <c r="BJ431" s="352"/>
      <c r="BK431" s="352"/>
      <c r="BL431" s="352"/>
      <c r="BM431" s="352"/>
      <c r="BN431" s="352"/>
      <c r="BO431" s="352"/>
      <c r="BP431" s="352"/>
      <c r="BQ431" s="352"/>
      <c r="BR431" s="352"/>
      <c r="BS431" s="352"/>
    </row>
    <row r="432" spans="1:71" s="46" customFormat="1" ht="13.5" customHeight="1">
      <c r="A432" s="190"/>
      <c r="B432" s="177">
        <v>85205</v>
      </c>
      <c r="C432" s="150"/>
      <c r="D432" s="151" t="s">
        <v>211</v>
      </c>
      <c r="E432" s="370">
        <f>E435</f>
        <v>9000</v>
      </c>
      <c r="F432" s="370">
        <f>F435</f>
        <v>9306</v>
      </c>
      <c r="G432" s="71">
        <f>G435</f>
        <v>9306</v>
      </c>
      <c r="H432" s="71">
        <f>G432/F432*100</f>
        <v>100</v>
      </c>
      <c r="I432" s="236"/>
      <c r="J432" s="236"/>
      <c r="K432" s="45"/>
      <c r="L432" s="45"/>
      <c r="M432" s="692"/>
      <c r="N432" s="352"/>
      <c r="O432" s="352"/>
      <c r="P432" s="352"/>
      <c r="Q432" s="352"/>
      <c r="R432" s="352"/>
      <c r="S432" s="352"/>
      <c r="T432" s="352"/>
      <c r="U432" s="352"/>
      <c r="V432" s="352"/>
      <c r="W432" s="352"/>
      <c r="X432" s="352"/>
      <c r="Y432" s="352"/>
      <c r="Z432" s="352"/>
      <c r="AA432" s="352"/>
      <c r="AB432" s="352"/>
      <c r="AC432" s="352"/>
      <c r="AD432" s="352"/>
      <c r="AE432" s="352"/>
      <c r="AF432" s="352"/>
      <c r="AG432" s="352"/>
      <c r="AH432" s="352"/>
      <c r="AI432" s="352"/>
      <c r="AJ432" s="352"/>
      <c r="AK432" s="352"/>
      <c r="AL432" s="352"/>
      <c r="AM432" s="352"/>
      <c r="AN432" s="352"/>
      <c r="AO432" s="352"/>
      <c r="AP432" s="352"/>
      <c r="AQ432" s="352"/>
      <c r="AR432" s="352"/>
      <c r="AS432" s="352"/>
      <c r="AT432" s="352"/>
      <c r="AU432" s="352"/>
      <c r="AV432" s="352"/>
      <c r="AW432" s="352"/>
      <c r="AX432" s="352"/>
      <c r="AY432" s="352"/>
      <c r="AZ432" s="352"/>
      <c r="BA432" s="352"/>
      <c r="BB432" s="352"/>
      <c r="BC432" s="352"/>
      <c r="BD432" s="352"/>
      <c r="BE432" s="352"/>
      <c r="BF432" s="352"/>
      <c r="BG432" s="352"/>
      <c r="BH432" s="352"/>
      <c r="BI432" s="352"/>
      <c r="BJ432" s="352"/>
      <c r="BK432" s="352"/>
      <c r="BL432" s="352"/>
      <c r="BM432" s="352"/>
      <c r="BN432" s="352"/>
      <c r="BO432" s="352"/>
      <c r="BP432" s="352"/>
      <c r="BQ432" s="352"/>
      <c r="BR432" s="352"/>
      <c r="BS432" s="352"/>
    </row>
    <row r="433" spans="1:71" s="46" customFormat="1" ht="13.5" customHeight="1">
      <c r="A433" s="190"/>
      <c r="B433" s="177"/>
      <c r="C433" s="73">
        <v>2110</v>
      </c>
      <c r="D433" s="74" t="s">
        <v>8</v>
      </c>
      <c r="E433" s="370"/>
      <c r="F433" s="370"/>
      <c r="G433" s="71"/>
      <c r="H433" s="71"/>
      <c r="I433" s="236"/>
      <c r="J433" s="236"/>
      <c r="K433" s="45"/>
      <c r="L433" s="45"/>
      <c r="M433" s="692"/>
      <c r="N433" s="352"/>
      <c r="O433" s="352"/>
      <c r="P433" s="352"/>
      <c r="Q433" s="352"/>
      <c r="R433" s="352"/>
      <c r="S433" s="352"/>
      <c r="T433" s="352"/>
      <c r="U433" s="352"/>
      <c r="V433" s="352"/>
      <c r="W433" s="352"/>
      <c r="X433" s="352"/>
      <c r="Y433" s="352"/>
      <c r="Z433" s="352"/>
      <c r="AA433" s="352"/>
      <c r="AB433" s="352"/>
      <c r="AC433" s="352"/>
      <c r="AD433" s="352"/>
      <c r="AE433" s="352"/>
      <c r="AF433" s="352"/>
      <c r="AG433" s="352"/>
      <c r="AH433" s="352"/>
      <c r="AI433" s="352"/>
      <c r="AJ433" s="352"/>
      <c r="AK433" s="352"/>
      <c r="AL433" s="352"/>
      <c r="AM433" s="352"/>
      <c r="AN433" s="352"/>
      <c r="AO433" s="352"/>
      <c r="AP433" s="352"/>
      <c r="AQ433" s="352"/>
      <c r="AR433" s="352"/>
      <c r="AS433" s="352"/>
      <c r="AT433" s="352"/>
      <c r="AU433" s="352"/>
      <c r="AV433" s="352"/>
      <c r="AW433" s="352"/>
      <c r="AX433" s="352"/>
      <c r="AY433" s="352"/>
      <c r="AZ433" s="352"/>
      <c r="BA433" s="352"/>
      <c r="BB433" s="352"/>
      <c r="BC433" s="352"/>
      <c r="BD433" s="352"/>
      <c r="BE433" s="352"/>
      <c r="BF433" s="352"/>
      <c r="BG433" s="352"/>
      <c r="BH433" s="352"/>
      <c r="BI433" s="352"/>
      <c r="BJ433" s="352"/>
      <c r="BK433" s="352"/>
      <c r="BL433" s="352"/>
      <c r="BM433" s="352"/>
      <c r="BN433" s="352"/>
      <c r="BO433" s="352"/>
      <c r="BP433" s="352"/>
      <c r="BQ433" s="352"/>
      <c r="BR433" s="352"/>
      <c r="BS433" s="352"/>
    </row>
    <row r="434" spans="1:71" s="46" customFormat="1" ht="13.5" customHeight="1">
      <c r="A434" s="190"/>
      <c r="B434" s="177"/>
      <c r="C434" s="73"/>
      <c r="D434" s="74" t="s">
        <v>291</v>
      </c>
      <c r="E434" s="370"/>
      <c r="F434" s="370"/>
      <c r="G434" s="71"/>
      <c r="H434" s="71"/>
      <c r="I434" s="236"/>
      <c r="J434" s="236"/>
      <c r="K434" s="45"/>
      <c r="L434" s="45"/>
      <c r="M434" s="692"/>
      <c r="N434" s="352"/>
      <c r="O434" s="352"/>
      <c r="P434" s="352"/>
      <c r="Q434" s="352"/>
      <c r="R434" s="352"/>
      <c r="S434" s="352"/>
      <c r="T434" s="352"/>
      <c r="U434" s="352"/>
      <c r="V434" s="352"/>
      <c r="W434" s="352"/>
      <c r="X434" s="352"/>
      <c r="Y434" s="352"/>
      <c r="Z434" s="352"/>
      <c r="AA434" s="352"/>
      <c r="AB434" s="352"/>
      <c r="AC434" s="352"/>
      <c r="AD434" s="352"/>
      <c r="AE434" s="352"/>
      <c r="AF434" s="352"/>
      <c r="AG434" s="352"/>
      <c r="AH434" s="352"/>
      <c r="AI434" s="352"/>
      <c r="AJ434" s="352"/>
      <c r="AK434" s="352"/>
      <c r="AL434" s="352"/>
      <c r="AM434" s="352"/>
      <c r="AN434" s="352"/>
      <c r="AO434" s="352"/>
      <c r="AP434" s="352"/>
      <c r="AQ434" s="352"/>
      <c r="AR434" s="352"/>
      <c r="AS434" s="352"/>
      <c r="AT434" s="352"/>
      <c r="AU434" s="352"/>
      <c r="AV434" s="352"/>
      <c r="AW434" s="352"/>
      <c r="AX434" s="352"/>
      <c r="AY434" s="352"/>
      <c r="AZ434" s="352"/>
      <c r="BA434" s="352"/>
      <c r="BB434" s="352"/>
      <c r="BC434" s="352"/>
      <c r="BD434" s="352"/>
      <c r="BE434" s="352"/>
      <c r="BF434" s="352"/>
      <c r="BG434" s="352"/>
      <c r="BH434" s="352"/>
      <c r="BI434" s="352"/>
      <c r="BJ434" s="352"/>
      <c r="BK434" s="352"/>
      <c r="BL434" s="352"/>
      <c r="BM434" s="352"/>
      <c r="BN434" s="352"/>
      <c r="BO434" s="352"/>
      <c r="BP434" s="352"/>
      <c r="BQ434" s="352"/>
      <c r="BR434" s="352"/>
      <c r="BS434" s="352"/>
    </row>
    <row r="435" spans="1:71" s="46" customFormat="1" ht="13.5" customHeight="1">
      <c r="A435" s="191"/>
      <c r="B435" s="194"/>
      <c r="C435" s="73"/>
      <c r="D435" s="74" t="s">
        <v>290</v>
      </c>
      <c r="E435" s="373">
        <v>9000</v>
      </c>
      <c r="F435" s="373">
        <v>9306</v>
      </c>
      <c r="G435" s="80">
        <v>9306</v>
      </c>
      <c r="H435" s="80">
        <f>G435/F435*100</f>
        <v>100</v>
      </c>
      <c r="I435" s="236"/>
      <c r="J435" s="236"/>
      <c r="K435" s="45"/>
      <c r="L435" s="45"/>
      <c r="M435" s="692"/>
      <c r="N435" s="352"/>
      <c r="O435" s="352"/>
      <c r="P435" s="352"/>
      <c r="Q435" s="352"/>
      <c r="R435" s="352"/>
      <c r="S435" s="352"/>
      <c r="T435" s="352"/>
      <c r="U435" s="352"/>
      <c r="V435" s="352"/>
      <c r="W435" s="352"/>
      <c r="X435" s="352"/>
      <c r="Y435" s="352"/>
      <c r="Z435" s="352"/>
      <c r="AA435" s="352"/>
      <c r="AB435" s="352"/>
      <c r="AC435" s="352"/>
      <c r="AD435" s="352"/>
      <c r="AE435" s="352"/>
      <c r="AF435" s="352"/>
      <c r="AG435" s="352"/>
      <c r="AH435" s="352"/>
      <c r="AI435" s="352"/>
      <c r="AJ435" s="352"/>
      <c r="AK435" s="352"/>
      <c r="AL435" s="352"/>
      <c r="AM435" s="352"/>
      <c r="AN435" s="352"/>
      <c r="AO435" s="352"/>
      <c r="AP435" s="352"/>
      <c r="AQ435" s="352"/>
      <c r="AR435" s="352"/>
      <c r="AS435" s="352"/>
      <c r="AT435" s="352"/>
      <c r="AU435" s="352"/>
      <c r="AV435" s="352"/>
      <c r="AW435" s="352"/>
      <c r="AX435" s="352"/>
      <c r="AY435" s="352"/>
      <c r="AZ435" s="352"/>
      <c r="BA435" s="352"/>
      <c r="BB435" s="352"/>
      <c r="BC435" s="352"/>
      <c r="BD435" s="352"/>
      <c r="BE435" s="352"/>
      <c r="BF435" s="352"/>
      <c r="BG435" s="352"/>
      <c r="BH435" s="352"/>
      <c r="BI435" s="352"/>
      <c r="BJ435" s="352"/>
      <c r="BK435" s="352"/>
      <c r="BL435" s="352"/>
      <c r="BM435" s="352"/>
      <c r="BN435" s="352"/>
      <c r="BO435" s="352"/>
      <c r="BP435" s="352"/>
      <c r="BQ435" s="352"/>
      <c r="BR435" s="352"/>
      <c r="BS435" s="352"/>
    </row>
    <row r="436" spans="1:71" s="46" customFormat="1" ht="13.5" customHeight="1">
      <c r="A436" s="565">
        <v>853</v>
      </c>
      <c r="B436" s="615"/>
      <c r="C436" s="566"/>
      <c r="D436" s="607" t="s">
        <v>54</v>
      </c>
      <c r="E436" s="340">
        <f>E437</f>
        <v>104000</v>
      </c>
      <c r="F436" s="340">
        <f>F437</f>
        <v>104000</v>
      </c>
      <c r="G436" s="326">
        <f>G437</f>
        <v>51996</v>
      </c>
      <c r="H436" s="326">
        <f>G436/F436*100</f>
        <v>49.996153846153845</v>
      </c>
      <c r="I436" s="238"/>
      <c r="J436" s="238"/>
      <c r="K436" s="699"/>
      <c r="L436" s="699"/>
      <c r="M436" s="692"/>
      <c r="N436" s="352"/>
      <c r="O436" s="352"/>
      <c r="P436" s="352"/>
      <c r="Q436" s="352"/>
      <c r="R436" s="352"/>
      <c r="S436" s="352"/>
      <c r="T436" s="352"/>
      <c r="U436" s="352"/>
      <c r="V436" s="352"/>
      <c r="W436" s="352"/>
      <c r="X436" s="352"/>
      <c r="Y436" s="352"/>
      <c r="Z436" s="352"/>
      <c r="AA436" s="352"/>
      <c r="AB436" s="352"/>
      <c r="AC436" s="352"/>
      <c r="AD436" s="352"/>
      <c r="AE436" s="352"/>
      <c r="AF436" s="352"/>
      <c r="AG436" s="352"/>
      <c r="AH436" s="352"/>
      <c r="AI436" s="352"/>
      <c r="AJ436" s="352"/>
      <c r="AK436" s="352"/>
      <c r="AL436" s="352"/>
      <c r="AM436" s="352"/>
      <c r="AN436" s="352"/>
      <c r="AO436" s="352"/>
      <c r="AP436" s="352"/>
      <c r="AQ436" s="352"/>
      <c r="AR436" s="352"/>
      <c r="AS436" s="352"/>
      <c r="AT436" s="352"/>
      <c r="AU436" s="352"/>
      <c r="AV436" s="352"/>
      <c r="AW436" s="352"/>
      <c r="AX436" s="352"/>
      <c r="AY436" s="352"/>
      <c r="AZ436" s="352"/>
      <c r="BA436" s="352"/>
      <c r="BB436" s="352"/>
      <c r="BC436" s="352"/>
      <c r="BD436" s="352"/>
      <c r="BE436" s="352"/>
      <c r="BF436" s="352"/>
      <c r="BG436" s="352"/>
      <c r="BH436" s="352"/>
      <c r="BI436" s="352"/>
      <c r="BJ436" s="352"/>
      <c r="BK436" s="352"/>
      <c r="BL436" s="352"/>
      <c r="BM436" s="352"/>
      <c r="BN436" s="352"/>
      <c r="BO436" s="352"/>
      <c r="BP436" s="352"/>
      <c r="BQ436" s="352"/>
      <c r="BR436" s="352"/>
      <c r="BS436" s="352"/>
    </row>
    <row r="437" spans="1:71" s="46" customFormat="1" ht="13.5" customHeight="1">
      <c r="A437" s="164"/>
      <c r="B437" s="171">
        <v>85321</v>
      </c>
      <c r="C437" s="67"/>
      <c r="D437" s="68" t="s">
        <v>55</v>
      </c>
      <c r="E437" s="355">
        <f>E440</f>
        <v>104000</v>
      </c>
      <c r="F437" s="355">
        <f>F440</f>
        <v>104000</v>
      </c>
      <c r="G437" s="70">
        <f>G440</f>
        <v>51996</v>
      </c>
      <c r="H437" s="71">
        <f>G437/F437*100</f>
        <v>49.996153846153845</v>
      </c>
      <c r="I437" s="701"/>
      <c r="J437" s="701"/>
      <c r="K437" s="702"/>
      <c r="L437" s="702"/>
      <c r="M437" s="711"/>
      <c r="N437" s="352"/>
      <c r="O437" s="352"/>
      <c r="P437" s="352"/>
      <c r="Q437" s="352"/>
      <c r="R437" s="352"/>
      <c r="S437" s="352"/>
      <c r="T437" s="352"/>
      <c r="U437" s="352"/>
      <c r="V437" s="352"/>
      <c r="W437" s="352"/>
      <c r="X437" s="352"/>
      <c r="Y437" s="352"/>
      <c r="Z437" s="352"/>
      <c r="AA437" s="352"/>
      <c r="AB437" s="352"/>
      <c r="AC437" s="352"/>
      <c r="AD437" s="352"/>
      <c r="AE437" s="352"/>
      <c r="AF437" s="352"/>
      <c r="AG437" s="352"/>
      <c r="AH437" s="352"/>
      <c r="AI437" s="352"/>
      <c r="AJ437" s="352"/>
      <c r="AK437" s="352"/>
      <c r="AL437" s="352"/>
      <c r="AM437" s="352"/>
      <c r="AN437" s="352"/>
      <c r="AO437" s="352"/>
      <c r="AP437" s="352"/>
      <c r="AQ437" s="352"/>
      <c r="AR437" s="352"/>
      <c r="AS437" s="352"/>
      <c r="AT437" s="352"/>
      <c r="AU437" s="352"/>
      <c r="AV437" s="352"/>
      <c r="AW437" s="352"/>
      <c r="AX437" s="352"/>
      <c r="AY437" s="352"/>
      <c r="AZ437" s="352"/>
      <c r="BA437" s="352"/>
      <c r="BB437" s="352"/>
      <c r="BC437" s="352"/>
      <c r="BD437" s="352"/>
      <c r="BE437" s="352"/>
      <c r="BF437" s="352"/>
      <c r="BG437" s="352"/>
      <c r="BH437" s="352"/>
      <c r="BI437" s="352"/>
      <c r="BJ437" s="352"/>
      <c r="BK437" s="352"/>
      <c r="BL437" s="352"/>
      <c r="BM437" s="352"/>
      <c r="BN437" s="352"/>
      <c r="BO437" s="352"/>
      <c r="BP437" s="352"/>
      <c r="BQ437" s="352"/>
      <c r="BR437" s="352"/>
      <c r="BS437" s="352"/>
    </row>
    <row r="438" spans="1:71" s="46" customFormat="1" ht="13.5" customHeight="1">
      <c r="A438" s="166"/>
      <c r="B438" s="166"/>
      <c r="C438" s="73">
        <v>2110</v>
      </c>
      <c r="D438" s="74" t="s">
        <v>8</v>
      </c>
      <c r="E438" s="291"/>
      <c r="F438" s="291"/>
      <c r="G438" s="76"/>
      <c r="H438" s="76"/>
      <c r="I438" s="236"/>
      <c r="J438" s="236"/>
      <c r="K438" s="45"/>
      <c r="L438" s="45"/>
      <c r="M438" s="711"/>
      <c r="N438" s="352"/>
      <c r="O438" s="352"/>
      <c r="P438" s="352"/>
      <c r="Q438" s="352"/>
      <c r="R438" s="352"/>
      <c r="S438" s="352"/>
      <c r="T438" s="352"/>
      <c r="U438" s="352"/>
      <c r="V438" s="352"/>
      <c r="W438" s="352"/>
      <c r="X438" s="352"/>
      <c r="Y438" s="352"/>
      <c r="Z438" s="352"/>
      <c r="AA438" s="352"/>
      <c r="AB438" s="352"/>
      <c r="AC438" s="352"/>
      <c r="AD438" s="352"/>
      <c r="AE438" s="352"/>
      <c r="AF438" s="352"/>
      <c r="AG438" s="352"/>
      <c r="AH438" s="352"/>
      <c r="AI438" s="352"/>
      <c r="AJ438" s="352"/>
      <c r="AK438" s="352"/>
      <c r="AL438" s="352"/>
      <c r="AM438" s="352"/>
      <c r="AN438" s="352"/>
      <c r="AO438" s="352"/>
      <c r="AP438" s="352"/>
      <c r="AQ438" s="352"/>
      <c r="AR438" s="352"/>
      <c r="AS438" s="352"/>
      <c r="AT438" s="352"/>
      <c r="AU438" s="352"/>
      <c r="AV438" s="352"/>
      <c r="AW438" s="352"/>
      <c r="AX438" s="352"/>
      <c r="AY438" s="352"/>
      <c r="AZ438" s="352"/>
      <c r="BA438" s="352"/>
      <c r="BB438" s="352"/>
      <c r="BC438" s="352"/>
      <c r="BD438" s="352"/>
      <c r="BE438" s="352"/>
      <c r="BF438" s="352"/>
      <c r="BG438" s="352"/>
      <c r="BH438" s="352"/>
      <c r="BI438" s="352"/>
      <c r="BJ438" s="352"/>
      <c r="BK438" s="352"/>
      <c r="BL438" s="352"/>
      <c r="BM438" s="352"/>
      <c r="BN438" s="352"/>
      <c r="BO438" s="352"/>
      <c r="BP438" s="352"/>
      <c r="BQ438" s="352"/>
      <c r="BR438" s="352"/>
      <c r="BS438" s="352"/>
    </row>
    <row r="439" spans="1:71" s="46" customFormat="1" ht="13.5" customHeight="1">
      <c r="A439" s="166"/>
      <c r="B439" s="166"/>
      <c r="C439" s="73"/>
      <c r="D439" s="74" t="s">
        <v>291</v>
      </c>
      <c r="E439" s="291"/>
      <c r="F439" s="291"/>
      <c r="G439" s="76"/>
      <c r="H439" s="76"/>
      <c r="I439" s="236"/>
      <c r="J439" s="236"/>
      <c r="K439" s="45"/>
      <c r="L439" s="45"/>
      <c r="M439" s="711"/>
      <c r="N439" s="352"/>
      <c r="O439" s="352"/>
      <c r="P439" s="352"/>
      <c r="Q439" s="352"/>
      <c r="R439" s="352"/>
      <c r="S439" s="352"/>
      <c r="T439" s="352"/>
      <c r="U439" s="352"/>
      <c r="V439" s="352"/>
      <c r="W439" s="352"/>
      <c r="X439" s="352"/>
      <c r="Y439" s="352"/>
      <c r="Z439" s="352"/>
      <c r="AA439" s="352"/>
      <c r="AB439" s="352"/>
      <c r="AC439" s="352"/>
      <c r="AD439" s="352"/>
      <c r="AE439" s="352"/>
      <c r="AF439" s="352"/>
      <c r="AG439" s="352"/>
      <c r="AH439" s="352"/>
      <c r="AI439" s="352"/>
      <c r="AJ439" s="352"/>
      <c r="AK439" s="352"/>
      <c r="AL439" s="352"/>
      <c r="AM439" s="352"/>
      <c r="AN439" s="352"/>
      <c r="AO439" s="352"/>
      <c r="AP439" s="352"/>
      <c r="AQ439" s="352"/>
      <c r="AR439" s="352"/>
      <c r="AS439" s="352"/>
      <c r="AT439" s="352"/>
      <c r="AU439" s="352"/>
      <c r="AV439" s="352"/>
      <c r="AW439" s="352"/>
      <c r="AX439" s="352"/>
      <c r="AY439" s="352"/>
      <c r="AZ439" s="352"/>
      <c r="BA439" s="352"/>
      <c r="BB439" s="352"/>
      <c r="BC439" s="352"/>
      <c r="BD439" s="352"/>
      <c r="BE439" s="352"/>
      <c r="BF439" s="352"/>
      <c r="BG439" s="352"/>
      <c r="BH439" s="352"/>
      <c r="BI439" s="352"/>
      <c r="BJ439" s="352"/>
      <c r="BK439" s="352"/>
      <c r="BL439" s="352"/>
      <c r="BM439" s="352"/>
      <c r="BN439" s="352"/>
      <c r="BO439" s="352"/>
      <c r="BP439" s="352"/>
      <c r="BQ439" s="352"/>
      <c r="BR439" s="352"/>
      <c r="BS439" s="352"/>
    </row>
    <row r="440" spans="1:71" s="46" customFormat="1" ht="13.5" customHeight="1">
      <c r="A440" s="166"/>
      <c r="B440" s="172"/>
      <c r="C440" s="78"/>
      <c r="D440" s="74" t="s">
        <v>290</v>
      </c>
      <c r="E440" s="291">
        <v>104000</v>
      </c>
      <c r="F440" s="291">
        <v>104000</v>
      </c>
      <c r="G440" s="76">
        <v>51996</v>
      </c>
      <c r="H440" s="76">
        <f>G440/F440*100</f>
        <v>49.996153846153845</v>
      </c>
      <c r="I440" s="236"/>
      <c r="J440" s="236"/>
      <c r="K440" s="45"/>
      <c r="L440" s="45"/>
      <c r="M440" s="711"/>
      <c r="N440" s="352"/>
      <c r="O440" s="352"/>
      <c r="P440" s="352"/>
      <c r="Q440" s="352"/>
      <c r="R440" s="352"/>
      <c r="S440" s="352"/>
      <c r="T440" s="352"/>
      <c r="U440" s="352"/>
      <c r="V440" s="352"/>
      <c r="W440" s="352"/>
      <c r="X440" s="352"/>
      <c r="Y440" s="352"/>
      <c r="Z440" s="352"/>
      <c r="AA440" s="352"/>
      <c r="AB440" s="352"/>
      <c r="AC440" s="352"/>
      <c r="AD440" s="352"/>
      <c r="AE440" s="352"/>
      <c r="AF440" s="352"/>
      <c r="AG440" s="352"/>
      <c r="AH440" s="352"/>
      <c r="AI440" s="352"/>
      <c r="AJ440" s="352"/>
      <c r="AK440" s="352"/>
      <c r="AL440" s="352"/>
      <c r="AM440" s="352"/>
      <c r="AN440" s="352"/>
      <c r="AO440" s="352"/>
      <c r="AP440" s="352"/>
      <c r="AQ440" s="352"/>
      <c r="AR440" s="352"/>
      <c r="AS440" s="352"/>
      <c r="AT440" s="352"/>
      <c r="AU440" s="352"/>
      <c r="AV440" s="352"/>
      <c r="AW440" s="352"/>
      <c r="AX440" s="352"/>
      <c r="AY440" s="352"/>
      <c r="AZ440" s="352"/>
      <c r="BA440" s="352"/>
      <c r="BB440" s="352"/>
      <c r="BC440" s="352"/>
      <c r="BD440" s="352"/>
      <c r="BE440" s="352"/>
      <c r="BF440" s="352"/>
      <c r="BG440" s="352"/>
      <c r="BH440" s="352"/>
      <c r="BI440" s="352"/>
      <c r="BJ440" s="352"/>
      <c r="BK440" s="352"/>
      <c r="BL440" s="352"/>
      <c r="BM440" s="352"/>
      <c r="BN440" s="352"/>
      <c r="BO440" s="352"/>
      <c r="BP440" s="352"/>
      <c r="BQ440" s="352"/>
      <c r="BR440" s="352"/>
      <c r="BS440" s="352"/>
    </row>
    <row r="441" spans="1:71" s="46" customFormat="1" ht="13.5" customHeight="1">
      <c r="A441" s="564"/>
      <c r="B441" s="565"/>
      <c r="C441" s="566"/>
      <c r="D441" s="712" t="s">
        <v>64</v>
      </c>
      <c r="E441" s="323">
        <f>E364+E369+E374+E388+E399+E418+E425+E436</f>
        <v>6493400</v>
      </c>
      <c r="F441" s="323">
        <f>F364+F369+F374+F388+F399+F418+F425+F436+F405</f>
        <v>7155602</v>
      </c>
      <c r="G441" s="326">
        <f>G364+G369+G374+G388+G399+G418+G425+G436+G405</f>
        <v>3852905</v>
      </c>
      <c r="H441" s="326">
        <f>G441/F441*100</f>
        <v>53.844596163956574</v>
      </c>
      <c r="I441" s="238"/>
      <c r="J441" s="238"/>
      <c r="K441" s="699"/>
      <c r="L441" s="699"/>
      <c r="M441" s="711"/>
      <c r="N441" s="352"/>
      <c r="O441" s="352"/>
      <c r="P441" s="352"/>
      <c r="Q441" s="352"/>
      <c r="R441" s="352"/>
      <c r="S441" s="352"/>
      <c r="T441" s="352"/>
      <c r="U441" s="352"/>
      <c r="V441" s="352"/>
      <c r="W441" s="352"/>
      <c r="X441" s="352"/>
      <c r="Y441" s="352"/>
      <c r="Z441" s="352"/>
      <c r="AA441" s="352"/>
      <c r="AB441" s="352"/>
      <c r="AC441" s="352"/>
      <c r="AD441" s="352"/>
      <c r="AE441" s="352"/>
      <c r="AF441" s="352"/>
      <c r="AG441" s="352"/>
      <c r="AH441" s="352"/>
      <c r="AI441" s="352"/>
      <c r="AJ441" s="352"/>
      <c r="AK441" s="352"/>
      <c r="AL441" s="352"/>
      <c r="AM441" s="352"/>
      <c r="AN441" s="352"/>
      <c r="AO441" s="352"/>
      <c r="AP441" s="352"/>
      <c r="AQ441" s="352"/>
      <c r="AR441" s="352"/>
      <c r="AS441" s="352"/>
      <c r="AT441" s="352"/>
      <c r="AU441" s="352"/>
      <c r="AV441" s="352"/>
      <c r="AW441" s="352"/>
      <c r="AX441" s="352"/>
      <c r="AY441" s="352"/>
      <c r="AZ441" s="352"/>
      <c r="BA441" s="352"/>
      <c r="BB441" s="352"/>
      <c r="BC441" s="352"/>
      <c r="BD441" s="352"/>
      <c r="BE441" s="352"/>
      <c r="BF441" s="352"/>
      <c r="BG441" s="352"/>
      <c r="BH441" s="352"/>
      <c r="BI441" s="352"/>
      <c r="BJ441" s="352"/>
      <c r="BK441" s="352"/>
      <c r="BL441" s="352"/>
      <c r="BM441" s="352"/>
      <c r="BN441" s="352"/>
      <c r="BO441" s="352"/>
      <c r="BP441" s="352"/>
      <c r="BQ441" s="352"/>
      <c r="BR441" s="352"/>
      <c r="BS441" s="352"/>
    </row>
    <row r="442" spans="1:71" s="46" customFormat="1" ht="13.5" customHeight="1">
      <c r="A442" s="593"/>
      <c r="B442" s="583"/>
      <c r="C442" s="566"/>
      <c r="D442" s="636" t="s">
        <v>178</v>
      </c>
      <c r="E442" s="606">
        <f>E375</f>
        <v>60000</v>
      </c>
      <c r="F442" s="606">
        <f>F375</f>
        <v>60000</v>
      </c>
      <c r="G442" s="606">
        <f>G375</f>
        <v>59900</v>
      </c>
      <c r="H442" s="573">
        <f>G442/F442*100</f>
        <v>99.83333333333333</v>
      </c>
      <c r="I442" s="238"/>
      <c r="J442" s="238"/>
      <c r="K442" s="699"/>
      <c r="L442" s="699"/>
      <c r="M442" s="711"/>
      <c r="N442" s="352"/>
      <c r="O442" s="352"/>
      <c r="P442" s="352"/>
      <c r="Q442" s="352"/>
      <c r="R442" s="352"/>
      <c r="S442" s="352"/>
      <c r="T442" s="352"/>
      <c r="U442" s="352"/>
      <c r="V442" s="352"/>
      <c r="W442" s="352"/>
      <c r="X442" s="352"/>
      <c r="Y442" s="352"/>
      <c r="Z442" s="352"/>
      <c r="AA442" s="352"/>
      <c r="AB442" s="352"/>
      <c r="AC442" s="352"/>
      <c r="AD442" s="352"/>
      <c r="AE442" s="352"/>
      <c r="AF442" s="352"/>
      <c r="AG442" s="352"/>
      <c r="AH442" s="352"/>
      <c r="AI442" s="352"/>
      <c r="AJ442" s="352"/>
      <c r="AK442" s="352"/>
      <c r="AL442" s="352"/>
      <c r="AM442" s="352"/>
      <c r="AN442" s="352"/>
      <c r="AO442" s="352"/>
      <c r="AP442" s="352"/>
      <c r="AQ442" s="352"/>
      <c r="AR442" s="352"/>
      <c r="AS442" s="352"/>
      <c r="AT442" s="352"/>
      <c r="AU442" s="352"/>
      <c r="AV442" s="352"/>
      <c r="AW442" s="352"/>
      <c r="AX442" s="352"/>
      <c r="AY442" s="352"/>
      <c r="AZ442" s="352"/>
      <c r="BA442" s="352"/>
      <c r="BB442" s="352"/>
      <c r="BC442" s="352"/>
      <c r="BD442" s="352"/>
      <c r="BE442" s="352"/>
      <c r="BF442" s="352"/>
      <c r="BG442" s="352"/>
      <c r="BH442" s="352"/>
      <c r="BI442" s="352"/>
      <c r="BJ442" s="352"/>
      <c r="BK442" s="352"/>
      <c r="BL442" s="352"/>
      <c r="BM442" s="352"/>
      <c r="BN442" s="352"/>
      <c r="BO442" s="352"/>
      <c r="BP442" s="352"/>
      <c r="BQ442" s="352"/>
      <c r="BR442" s="352"/>
      <c r="BS442" s="352"/>
    </row>
    <row r="443" spans="1:71" s="46" customFormat="1" ht="13.5" customHeight="1">
      <c r="A443" s="234"/>
      <c r="B443" s="234"/>
      <c r="C443" s="234"/>
      <c r="D443" s="713"/>
      <c r="E443" s="236"/>
      <c r="F443" s="236"/>
      <c r="G443" s="236"/>
      <c r="H443" s="714"/>
      <c r="I443" s="238"/>
      <c r="J443" s="238"/>
      <c r="K443" s="699"/>
      <c r="L443" s="699"/>
      <c r="M443" s="711"/>
      <c r="N443" s="352"/>
      <c r="O443" s="352"/>
      <c r="P443" s="352"/>
      <c r="Q443" s="352"/>
      <c r="R443" s="352"/>
      <c r="S443" s="352"/>
      <c r="T443" s="352"/>
      <c r="U443" s="352"/>
      <c r="V443" s="352"/>
      <c r="W443" s="352"/>
      <c r="X443" s="352"/>
      <c r="Y443" s="352"/>
      <c r="Z443" s="352"/>
      <c r="AA443" s="352"/>
      <c r="AB443" s="352"/>
      <c r="AC443" s="352"/>
      <c r="AD443" s="352"/>
      <c r="AE443" s="352"/>
      <c r="AF443" s="352"/>
      <c r="AG443" s="352"/>
      <c r="AH443" s="352"/>
      <c r="AI443" s="352"/>
      <c r="AJ443" s="352"/>
      <c r="AK443" s="352"/>
      <c r="AL443" s="352"/>
      <c r="AM443" s="352"/>
      <c r="AN443" s="352"/>
      <c r="AO443" s="352"/>
      <c r="AP443" s="352"/>
      <c r="AQ443" s="352"/>
      <c r="AR443" s="352"/>
      <c r="AS443" s="352"/>
      <c r="AT443" s="352"/>
      <c r="AU443" s="352"/>
      <c r="AV443" s="352"/>
      <c r="AW443" s="352"/>
      <c r="AX443" s="352"/>
      <c r="AY443" s="352"/>
      <c r="AZ443" s="352"/>
      <c r="BA443" s="352"/>
      <c r="BB443" s="352"/>
      <c r="BC443" s="352"/>
      <c r="BD443" s="352"/>
      <c r="BE443" s="352"/>
      <c r="BF443" s="352"/>
      <c r="BG443" s="352"/>
      <c r="BH443" s="352"/>
      <c r="BI443" s="352"/>
      <c r="BJ443" s="352"/>
      <c r="BK443" s="352"/>
      <c r="BL443" s="352"/>
      <c r="BM443" s="352"/>
      <c r="BN443" s="352"/>
      <c r="BO443" s="352"/>
      <c r="BP443" s="352"/>
      <c r="BQ443" s="352"/>
      <c r="BR443" s="352"/>
      <c r="BS443" s="352"/>
    </row>
    <row r="444" spans="1:71" s="46" customFormat="1" ht="13.5" customHeight="1">
      <c r="A444" s="234"/>
      <c r="B444" s="234"/>
      <c r="C444" s="234"/>
      <c r="D444" s="713"/>
      <c r="E444" s="239"/>
      <c r="F444" s="239"/>
      <c r="G444" s="240"/>
      <c r="H444" s="715"/>
      <c r="I444" s="238"/>
      <c r="J444" s="238"/>
      <c r="K444" s="699"/>
      <c r="L444" s="699"/>
      <c r="M444" s="711"/>
      <c r="N444" s="352"/>
      <c r="O444" s="352"/>
      <c r="P444" s="352"/>
      <c r="Q444" s="352"/>
      <c r="R444" s="352"/>
      <c r="S444" s="352"/>
      <c r="T444" s="352"/>
      <c r="U444" s="352"/>
      <c r="V444" s="352"/>
      <c r="W444" s="352"/>
      <c r="X444" s="352"/>
      <c r="Y444" s="352"/>
      <c r="Z444" s="352"/>
      <c r="AA444" s="352"/>
      <c r="AB444" s="352"/>
      <c r="AC444" s="352"/>
      <c r="AD444" s="352"/>
      <c r="AE444" s="352"/>
      <c r="AF444" s="352"/>
      <c r="AG444" s="352"/>
      <c r="AH444" s="352"/>
      <c r="AI444" s="352"/>
      <c r="AJ444" s="352"/>
      <c r="AK444" s="352"/>
      <c r="AL444" s="352"/>
      <c r="AM444" s="352"/>
      <c r="AN444" s="352"/>
      <c r="AO444" s="352"/>
      <c r="AP444" s="352"/>
      <c r="AQ444" s="352"/>
      <c r="AR444" s="352"/>
      <c r="AS444" s="352"/>
      <c r="AT444" s="352"/>
      <c r="AU444" s="352"/>
      <c r="AV444" s="352"/>
      <c r="AW444" s="352"/>
      <c r="AX444" s="352"/>
      <c r="AY444" s="352"/>
      <c r="AZ444" s="352"/>
      <c r="BA444" s="352"/>
      <c r="BB444" s="352"/>
      <c r="BC444" s="352"/>
      <c r="BD444" s="352"/>
      <c r="BE444" s="352"/>
      <c r="BF444" s="352"/>
      <c r="BG444" s="352"/>
      <c r="BH444" s="352"/>
      <c r="BI444" s="352"/>
      <c r="BJ444" s="352"/>
      <c r="BK444" s="352"/>
      <c r="BL444" s="352"/>
      <c r="BM444" s="352"/>
      <c r="BN444" s="352"/>
      <c r="BO444" s="352"/>
      <c r="BP444" s="352"/>
      <c r="BQ444" s="352"/>
      <c r="BR444" s="352"/>
      <c r="BS444" s="352"/>
    </row>
    <row r="445" spans="1:71" s="46" customFormat="1" ht="13.5" customHeight="1">
      <c r="A445" s="234"/>
      <c r="B445" s="234"/>
      <c r="C445" s="234"/>
      <c r="D445" s="713"/>
      <c r="E445" s="236"/>
      <c r="F445" s="236"/>
      <c r="G445" s="238"/>
      <c r="H445" s="715"/>
      <c r="I445" s="238"/>
      <c r="J445" s="238"/>
      <c r="K445" s="699"/>
      <c r="L445" s="699"/>
      <c r="M445" s="711"/>
      <c r="N445" s="352"/>
      <c r="O445" s="352"/>
      <c r="P445" s="352"/>
      <c r="Q445" s="352"/>
      <c r="R445" s="352"/>
      <c r="S445" s="352"/>
      <c r="T445" s="352"/>
      <c r="U445" s="352"/>
      <c r="V445" s="352"/>
      <c r="W445" s="352"/>
      <c r="X445" s="352"/>
      <c r="Y445" s="352"/>
      <c r="Z445" s="352"/>
      <c r="AA445" s="352"/>
      <c r="AB445" s="352"/>
      <c r="AC445" s="352"/>
      <c r="AD445" s="352"/>
      <c r="AE445" s="352"/>
      <c r="AF445" s="352"/>
      <c r="AG445" s="352"/>
      <c r="AH445" s="352"/>
      <c r="AI445" s="352"/>
      <c r="AJ445" s="352"/>
      <c r="AK445" s="352"/>
      <c r="AL445" s="352"/>
      <c r="AM445" s="352"/>
      <c r="AN445" s="352"/>
      <c r="AO445" s="352"/>
      <c r="AP445" s="352"/>
      <c r="AQ445" s="352"/>
      <c r="AR445" s="352"/>
      <c r="AS445" s="352"/>
      <c r="AT445" s="352"/>
      <c r="AU445" s="352"/>
      <c r="AV445" s="352"/>
      <c r="AW445" s="352"/>
      <c r="AX445" s="352"/>
      <c r="AY445" s="352"/>
      <c r="AZ445" s="352"/>
      <c r="BA445" s="352"/>
      <c r="BB445" s="352"/>
      <c r="BC445" s="352"/>
      <c r="BD445" s="352"/>
      <c r="BE445" s="352"/>
      <c r="BF445" s="352"/>
      <c r="BG445" s="352"/>
      <c r="BH445" s="352"/>
      <c r="BI445" s="352"/>
      <c r="BJ445" s="352"/>
      <c r="BK445" s="352"/>
      <c r="BL445" s="352"/>
      <c r="BM445" s="352"/>
      <c r="BN445" s="352"/>
      <c r="BO445" s="352"/>
      <c r="BP445" s="352"/>
      <c r="BQ445" s="352"/>
      <c r="BR445" s="352"/>
      <c r="BS445" s="352"/>
    </row>
    <row r="446" spans="1:71" s="46" customFormat="1" ht="13.5" customHeight="1">
      <c r="A446" s="234"/>
      <c r="B446" s="234"/>
      <c r="C446" s="234"/>
      <c r="D446" s="713"/>
      <c r="E446" s="497"/>
      <c r="F446" s="497"/>
      <c r="G446" s="497"/>
      <c r="H446" s="715"/>
      <c r="I446" s="238"/>
      <c r="J446" s="238"/>
      <c r="K446" s="699"/>
      <c r="L446" s="699"/>
      <c r="M446" s="711"/>
      <c r="N446" s="352"/>
      <c r="O446" s="352"/>
      <c r="P446" s="352"/>
      <c r="Q446" s="352"/>
      <c r="R446" s="352"/>
      <c r="S446" s="352"/>
      <c r="T446" s="352"/>
      <c r="U446" s="352"/>
      <c r="V446" s="352"/>
      <c r="W446" s="352"/>
      <c r="X446" s="352"/>
      <c r="Y446" s="352"/>
      <c r="Z446" s="352"/>
      <c r="AA446" s="352"/>
      <c r="AB446" s="352"/>
      <c r="AC446" s="352"/>
      <c r="AD446" s="352"/>
      <c r="AE446" s="352"/>
      <c r="AF446" s="352"/>
      <c r="AG446" s="352"/>
      <c r="AH446" s="352"/>
      <c r="AI446" s="352"/>
      <c r="AJ446" s="352"/>
      <c r="AK446" s="352"/>
      <c r="AL446" s="352"/>
      <c r="AM446" s="352"/>
      <c r="AN446" s="352"/>
      <c r="AO446" s="352"/>
      <c r="AP446" s="352"/>
      <c r="AQ446" s="352"/>
      <c r="AR446" s="352"/>
      <c r="AS446" s="352"/>
      <c r="AT446" s="352"/>
      <c r="AU446" s="352"/>
      <c r="AV446" s="352"/>
      <c r="AW446" s="352"/>
      <c r="AX446" s="352"/>
      <c r="AY446" s="352"/>
      <c r="AZ446" s="352"/>
      <c r="BA446" s="352"/>
      <c r="BB446" s="352"/>
      <c r="BC446" s="352"/>
      <c r="BD446" s="352"/>
      <c r="BE446" s="352"/>
      <c r="BF446" s="352"/>
      <c r="BG446" s="352"/>
      <c r="BH446" s="352"/>
      <c r="BI446" s="352"/>
      <c r="BJ446" s="352"/>
      <c r="BK446" s="352"/>
      <c r="BL446" s="352"/>
      <c r="BM446" s="352"/>
      <c r="BN446" s="352"/>
      <c r="BO446" s="352"/>
      <c r="BP446" s="352"/>
      <c r="BQ446" s="352"/>
      <c r="BR446" s="352"/>
      <c r="BS446" s="352"/>
    </row>
    <row r="447" spans="1:71" s="46" customFormat="1" ht="13.5" customHeight="1">
      <c r="A447" s="234"/>
      <c r="B447" s="234"/>
      <c r="C447" s="234"/>
      <c r="D447" s="713"/>
      <c r="E447" s="235"/>
      <c r="F447" s="235"/>
      <c r="G447" s="497"/>
      <c r="H447" s="715"/>
      <c r="I447" s="238"/>
      <c r="J447" s="238"/>
      <c r="K447" s="699"/>
      <c r="L447" s="699"/>
      <c r="M447" s="711"/>
      <c r="N447" s="352"/>
      <c r="O447" s="352"/>
      <c r="P447" s="352"/>
      <c r="Q447" s="352"/>
      <c r="R447" s="352"/>
      <c r="S447" s="352"/>
      <c r="T447" s="352"/>
      <c r="U447" s="352"/>
      <c r="V447" s="352"/>
      <c r="W447" s="352"/>
      <c r="X447" s="352"/>
      <c r="Y447" s="352"/>
      <c r="Z447" s="352"/>
      <c r="AA447" s="352"/>
      <c r="AB447" s="352"/>
      <c r="AC447" s="352"/>
      <c r="AD447" s="352"/>
      <c r="AE447" s="352"/>
      <c r="AF447" s="352"/>
      <c r="AG447" s="352"/>
      <c r="AH447" s="352"/>
      <c r="AI447" s="352"/>
      <c r="AJ447" s="352"/>
      <c r="AK447" s="352"/>
      <c r="AL447" s="352"/>
      <c r="AM447" s="352"/>
      <c r="AN447" s="352"/>
      <c r="AO447" s="352"/>
      <c r="AP447" s="352"/>
      <c r="AQ447" s="352"/>
      <c r="AR447" s="352"/>
      <c r="AS447" s="352"/>
      <c r="AT447" s="352"/>
      <c r="AU447" s="352"/>
      <c r="AV447" s="352"/>
      <c r="AW447" s="352"/>
      <c r="AX447" s="352"/>
      <c r="AY447" s="352"/>
      <c r="AZ447" s="352"/>
      <c r="BA447" s="352"/>
      <c r="BB447" s="352"/>
      <c r="BC447" s="352"/>
      <c r="BD447" s="352"/>
      <c r="BE447" s="352"/>
      <c r="BF447" s="352"/>
      <c r="BG447" s="352"/>
      <c r="BH447" s="352"/>
      <c r="BI447" s="352"/>
      <c r="BJ447" s="352"/>
      <c r="BK447" s="352"/>
      <c r="BL447" s="352"/>
      <c r="BM447" s="352"/>
      <c r="BN447" s="352"/>
      <c r="BO447" s="352"/>
      <c r="BP447" s="352"/>
      <c r="BQ447" s="352"/>
      <c r="BR447" s="352"/>
      <c r="BS447" s="352"/>
    </row>
    <row r="448" spans="1:71" s="46" customFormat="1" ht="13.5" customHeight="1">
      <c r="A448" s="234"/>
      <c r="B448" s="234"/>
      <c r="C448" s="234"/>
      <c r="D448" s="713"/>
      <c r="E448" s="235"/>
      <c r="F448" s="235"/>
      <c r="G448" s="238"/>
      <c r="H448" s="715"/>
      <c r="I448" s="238"/>
      <c r="J448" s="238"/>
      <c r="K448" s="699"/>
      <c r="L448" s="699"/>
      <c r="M448" s="711"/>
      <c r="N448" s="352"/>
      <c r="O448" s="352"/>
      <c r="P448" s="352"/>
      <c r="Q448" s="352"/>
      <c r="R448" s="352"/>
      <c r="S448" s="352"/>
      <c r="T448" s="352"/>
      <c r="U448" s="352"/>
      <c r="V448" s="352"/>
      <c r="W448" s="352"/>
      <c r="X448" s="352"/>
      <c r="Y448" s="352"/>
      <c r="Z448" s="352"/>
      <c r="AA448" s="352"/>
      <c r="AB448" s="352"/>
      <c r="AC448" s="352"/>
      <c r="AD448" s="352"/>
      <c r="AE448" s="352"/>
      <c r="AF448" s="352"/>
      <c r="AG448" s="352"/>
      <c r="AH448" s="352"/>
      <c r="AI448" s="352"/>
      <c r="AJ448" s="352"/>
      <c r="AK448" s="352"/>
      <c r="AL448" s="352"/>
      <c r="AM448" s="352"/>
      <c r="AN448" s="352"/>
      <c r="AO448" s="352"/>
      <c r="AP448" s="352"/>
      <c r="AQ448" s="352"/>
      <c r="AR448" s="352"/>
      <c r="AS448" s="352"/>
      <c r="AT448" s="352"/>
      <c r="AU448" s="352"/>
      <c r="AV448" s="352"/>
      <c r="AW448" s="352"/>
      <c r="AX448" s="352"/>
      <c r="AY448" s="352"/>
      <c r="AZ448" s="352"/>
      <c r="BA448" s="352"/>
      <c r="BB448" s="352"/>
      <c r="BC448" s="352"/>
      <c r="BD448" s="352"/>
      <c r="BE448" s="352"/>
      <c r="BF448" s="352"/>
      <c r="BG448" s="352"/>
      <c r="BH448" s="352"/>
      <c r="BI448" s="352"/>
      <c r="BJ448" s="352"/>
      <c r="BK448" s="352"/>
      <c r="BL448" s="352"/>
      <c r="BM448" s="352"/>
      <c r="BN448" s="352"/>
      <c r="BO448" s="352"/>
      <c r="BP448" s="352"/>
      <c r="BQ448" s="352"/>
      <c r="BR448" s="352"/>
      <c r="BS448" s="352"/>
    </row>
    <row r="449" spans="1:71" s="46" customFormat="1" ht="13.5" customHeight="1">
      <c r="A449" s="234"/>
      <c r="B449" s="234"/>
      <c r="C449" s="234"/>
      <c r="D449" s="713"/>
      <c r="E449" s="497"/>
      <c r="F449" s="497"/>
      <c r="G449" s="238"/>
      <c r="H449" s="715"/>
      <c r="I449" s="238"/>
      <c r="J449" s="238"/>
      <c r="K449" s="699"/>
      <c r="L449" s="699"/>
      <c r="M449" s="711"/>
      <c r="N449" s="352"/>
      <c r="O449" s="352"/>
      <c r="P449" s="352"/>
      <c r="Q449" s="352"/>
      <c r="R449" s="352"/>
      <c r="S449" s="352"/>
      <c r="T449" s="352"/>
      <c r="U449" s="352"/>
      <c r="V449" s="352"/>
      <c r="W449" s="352"/>
      <c r="X449" s="352"/>
      <c r="Y449" s="352"/>
      <c r="Z449" s="352"/>
      <c r="AA449" s="352"/>
      <c r="AB449" s="352"/>
      <c r="AC449" s="352"/>
      <c r="AD449" s="352"/>
      <c r="AE449" s="352"/>
      <c r="AF449" s="352"/>
      <c r="AG449" s="352"/>
      <c r="AH449" s="352"/>
      <c r="AI449" s="352"/>
      <c r="AJ449" s="352"/>
      <c r="AK449" s="352"/>
      <c r="AL449" s="352"/>
      <c r="AM449" s="352"/>
      <c r="AN449" s="352"/>
      <c r="AO449" s="352"/>
      <c r="AP449" s="352"/>
      <c r="AQ449" s="352"/>
      <c r="AR449" s="352"/>
      <c r="AS449" s="352"/>
      <c r="AT449" s="352"/>
      <c r="AU449" s="352"/>
      <c r="AV449" s="352"/>
      <c r="AW449" s="352"/>
      <c r="AX449" s="352"/>
      <c r="AY449" s="352"/>
      <c r="AZ449" s="352"/>
      <c r="BA449" s="352"/>
      <c r="BB449" s="352"/>
      <c r="BC449" s="352"/>
      <c r="BD449" s="352"/>
      <c r="BE449" s="352"/>
      <c r="BF449" s="352"/>
      <c r="BG449" s="352"/>
      <c r="BH449" s="352"/>
      <c r="BI449" s="352"/>
      <c r="BJ449" s="352"/>
      <c r="BK449" s="352"/>
      <c r="BL449" s="352"/>
      <c r="BM449" s="352"/>
      <c r="BN449" s="352"/>
      <c r="BO449" s="352"/>
      <c r="BP449" s="352"/>
      <c r="BQ449" s="352"/>
      <c r="BR449" s="352"/>
      <c r="BS449" s="352"/>
    </row>
    <row r="450" spans="1:71" s="46" customFormat="1" ht="13.5" customHeight="1">
      <c r="A450" s="234"/>
      <c r="B450" s="234"/>
      <c r="C450" s="234"/>
      <c r="D450" s="713"/>
      <c r="E450" s="497"/>
      <c r="F450" s="497"/>
      <c r="G450" s="238"/>
      <c r="H450" s="715"/>
      <c r="I450" s="238"/>
      <c r="J450" s="238"/>
      <c r="K450" s="699"/>
      <c r="L450" s="699"/>
      <c r="M450" s="711"/>
      <c r="N450" s="352"/>
      <c r="O450" s="352"/>
      <c r="P450" s="352"/>
      <c r="Q450" s="352"/>
      <c r="R450" s="352"/>
      <c r="S450" s="352"/>
      <c r="T450" s="352"/>
      <c r="U450" s="352"/>
      <c r="V450" s="352"/>
      <c r="W450" s="352"/>
      <c r="X450" s="352"/>
      <c r="Y450" s="352"/>
      <c r="Z450" s="352"/>
      <c r="AA450" s="352"/>
      <c r="AB450" s="352"/>
      <c r="AC450" s="352"/>
      <c r="AD450" s="352"/>
      <c r="AE450" s="352"/>
      <c r="AF450" s="352"/>
      <c r="AG450" s="352"/>
      <c r="AH450" s="352"/>
      <c r="AI450" s="352"/>
      <c r="AJ450" s="352"/>
      <c r="AK450" s="352"/>
      <c r="AL450" s="352"/>
      <c r="AM450" s="352"/>
      <c r="AN450" s="352"/>
      <c r="AO450" s="352"/>
      <c r="AP450" s="352"/>
      <c r="AQ450" s="352"/>
      <c r="AR450" s="352"/>
      <c r="AS450" s="352"/>
      <c r="AT450" s="352"/>
      <c r="AU450" s="352"/>
      <c r="AV450" s="352"/>
      <c r="AW450" s="352"/>
      <c r="AX450" s="352"/>
      <c r="AY450" s="352"/>
      <c r="AZ450" s="352"/>
      <c r="BA450" s="352"/>
      <c r="BB450" s="352"/>
      <c r="BC450" s="352"/>
      <c r="BD450" s="352"/>
      <c r="BE450" s="352"/>
      <c r="BF450" s="352"/>
      <c r="BG450" s="352"/>
      <c r="BH450" s="352"/>
      <c r="BI450" s="352"/>
      <c r="BJ450" s="352"/>
      <c r="BK450" s="352"/>
      <c r="BL450" s="352"/>
      <c r="BM450" s="352"/>
      <c r="BN450" s="352"/>
      <c r="BO450" s="352"/>
      <c r="BP450" s="352"/>
      <c r="BQ450" s="352"/>
      <c r="BR450" s="352"/>
      <c r="BS450" s="352"/>
    </row>
    <row r="451" spans="1:71" s="46" customFormat="1" ht="13.5" customHeight="1">
      <c r="A451" s="234"/>
      <c r="B451" s="234"/>
      <c r="C451" s="234"/>
      <c r="D451" s="713"/>
      <c r="E451" s="497"/>
      <c r="F451" s="497"/>
      <c r="G451" s="238"/>
      <c r="H451" s="715"/>
      <c r="I451" s="238"/>
      <c r="J451" s="238"/>
      <c r="K451" s="699"/>
      <c r="L451" s="699"/>
      <c r="M451" s="711"/>
      <c r="N451" s="352"/>
      <c r="O451" s="352"/>
      <c r="P451" s="352"/>
      <c r="Q451" s="352"/>
      <c r="R451" s="352"/>
      <c r="S451" s="352"/>
      <c r="T451" s="352"/>
      <c r="U451" s="352"/>
      <c r="V451" s="352"/>
      <c r="W451" s="352"/>
      <c r="X451" s="352"/>
      <c r="Y451" s="352"/>
      <c r="Z451" s="352"/>
      <c r="AA451" s="352"/>
      <c r="AB451" s="352"/>
      <c r="AC451" s="352"/>
      <c r="AD451" s="352"/>
      <c r="AE451" s="352"/>
      <c r="AF451" s="352"/>
      <c r="AG451" s="352"/>
      <c r="AH451" s="352"/>
      <c r="AI451" s="352"/>
      <c r="AJ451" s="352"/>
      <c r="AK451" s="352"/>
      <c r="AL451" s="352"/>
      <c r="AM451" s="352"/>
      <c r="AN451" s="352"/>
      <c r="AO451" s="352"/>
      <c r="AP451" s="352"/>
      <c r="AQ451" s="352"/>
      <c r="AR451" s="352"/>
      <c r="AS451" s="352"/>
      <c r="AT451" s="352"/>
      <c r="AU451" s="352"/>
      <c r="AV451" s="352"/>
      <c r="AW451" s="352"/>
      <c r="AX451" s="352"/>
      <c r="AY451" s="352"/>
      <c r="AZ451" s="352"/>
      <c r="BA451" s="352"/>
      <c r="BB451" s="352"/>
      <c r="BC451" s="352"/>
      <c r="BD451" s="352"/>
      <c r="BE451" s="352"/>
      <c r="BF451" s="352"/>
      <c r="BG451" s="352"/>
      <c r="BH451" s="352"/>
      <c r="BI451" s="352"/>
      <c r="BJ451" s="352"/>
      <c r="BK451" s="352"/>
      <c r="BL451" s="352"/>
      <c r="BM451" s="352"/>
      <c r="BN451" s="352"/>
      <c r="BO451" s="352"/>
      <c r="BP451" s="352"/>
      <c r="BQ451" s="352"/>
      <c r="BR451" s="352"/>
      <c r="BS451" s="352"/>
    </row>
    <row r="452" spans="1:71" s="46" customFormat="1" ht="13.5" customHeight="1">
      <c r="A452" s="234"/>
      <c r="B452" s="234"/>
      <c r="C452" s="234"/>
      <c r="D452" s="713"/>
      <c r="E452" s="238"/>
      <c r="F452" s="238"/>
      <c r="G452" s="238"/>
      <c r="H452" s="715"/>
      <c r="I452" s="238"/>
      <c r="J452" s="238"/>
      <c r="K452" s="699"/>
      <c r="L452" s="699"/>
      <c r="M452" s="711"/>
      <c r="N452" s="352"/>
      <c r="O452" s="352"/>
      <c r="P452" s="352"/>
      <c r="Q452" s="352"/>
      <c r="R452" s="352"/>
      <c r="S452" s="352"/>
      <c r="T452" s="352"/>
      <c r="U452" s="352"/>
      <c r="V452" s="352"/>
      <c r="W452" s="352"/>
      <c r="X452" s="352"/>
      <c r="Y452" s="352"/>
      <c r="Z452" s="352"/>
      <c r="AA452" s="352"/>
      <c r="AB452" s="352"/>
      <c r="AC452" s="352"/>
      <c r="AD452" s="352"/>
      <c r="AE452" s="352"/>
      <c r="AF452" s="352"/>
      <c r="AG452" s="352"/>
      <c r="AH452" s="352"/>
      <c r="AI452" s="352"/>
      <c r="AJ452" s="352"/>
      <c r="AK452" s="352"/>
      <c r="AL452" s="352"/>
      <c r="AM452" s="352"/>
      <c r="AN452" s="352"/>
      <c r="AO452" s="352"/>
      <c r="AP452" s="352"/>
      <c r="AQ452" s="352"/>
      <c r="AR452" s="352"/>
      <c r="AS452" s="352"/>
      <c r="AT452" s="352"/>
      <c r="AU452" s="352"/>
      <c r="AV452" s="352"/>
      <c r="AW452" s="352"/>
      <c r="AX452" s="352"/>
      <c r="AY452" s="352"/>
      <c r="AZ452" s="352"/>
      <c r="BA452" s="352"/>
      <c r="BB452" s="352"/>
      <c r="BC452" s="352"/>
      <c r="BD452" s="352"/>
      <c r="BE452" s="352"/>
      <c r="BF452" s="352"/>
      <c r="BG452" s="352"/>
      <c r="BH452" s="352"/>
      <c r="BI452" s="352"/>
      <c r="BJ452" s="352"/>
      <c r="BK452" s="352"/>
      <c r="BL452" s="352"/>
      <c r="BM452" s="352"/>
      <c r="BN452" s="352"/>
      <c r="BO452" s="352"/>
      <c r="BP452" s="352"/>
      <c r="BQ452" s="352"/>
      <c r="BR452" s="352"/>
      <c r="BS452" s="352"/>
    </row>
    <row r="453" spans="1:71" s="46" customFormat="1" ht="13.5" customHeight="1">
      <c r="A453" s="234"/>
      <c r="B453" s="234"/>
      <c r="C453" s="234"/>
      <c r="D453" s="713"/>
      <c r="E453" s="238"/>
      <c r="F453" s="238"/>
      <c r="G453" s="238"/>
      <c r="H453" s="715"/>
      <c r="I453" s="238"/>
      <c r="J453" s="238"/>
      <c r="K453" s="699"/>
      <c r="L453" s="699"/>
      <c r="M453" s="711"/>
      <c r="N453" s="352"/>
      <c r="O453" s="352"/>
      <c r="P453" s="352"/>
      <c r="Q453" s="352"/>
      <c r="R453" s="352"/>
      <c r="S453" s="352"/>
      <c r="T453" s="352"/>
      <c r="U453" s="352"/>
      <c r="V453" s="352"/>
      <c r="W453" s="352"/>
      <c r="X453" s="352"/>
      <c r="Y453" s="352"/>
      <c r="Z453" s="352"/>
      <c r="AA453" s="352"/>
      <c r="AB453" s="352"/>
      <c r="AC453" s="352"/>
      <c r="AD453" s="352"/>
      <c r="AE453" s="352"/>
      <c r="AF453" s="352"/>
      <c r="AG453" s="352"/>
      <c r="AH453" s="352"/>
      <c r="AI453" s="352"/>
      <c r="AJ453" s="352"/>
      <c r="AK453" s="352"/>
      <c r="AL453" s="352"/>
      <c r="AM453" s="352"/>
      <c r="AN453" s="352"/>
      <c r="AO453" s="352"/>
      <c r="AP453" s="352"/>
      <c r="AQ453" s="352"/>
      <c r="AR453" s="352"/>
      <c r="AS453" s="352"/>
      <c r="AT453" s="352"/>
      <c r="AU453" s="352"/>
      <c r="AV453" s="352"/>
      <c r="AW453" s="352"/>
      <c r="AX453" s="352"/>
      <c r="AY453" s="352"/>
      <c r="AZ453" s="352"/>
      <c r="BA453" s="352"/>
      <c r="BB453" s="352"/>
      <c r="BC453" s="352"/>
      <c r="BD453" s="352"/>
      <c r="BE453" s="352"/>
      <c r="BF453" s="352"/>
      <c r="BG453" s="352"/>
      <c r="BH453" s="352"/>
      <c r="BI453" s="352"/>
      <c r="BJ453" s="352"/>
      <c r="BK453" s="352"/>
      <c r="BL453" s="352"/>
      <c r="BM453" s="352"/>
      <c r="BN453" s="352"/>
      <c r="BO453" s="352"/>
      <c r="BP453" s="352"/>
      <c r="BQ453" s="352"/>
      <c r="BR453" s="352"/>
      <c r="BS453" s="352"/>
    </row>
    <row r="454" spans="1:71" s="46" customFormat="1" ht="13.5" customHeight="1">
      <c r="A454" s="234"/>
      <c r="B454" s="234"/>
      <c r="C454" s="234"/>
      <c r="D454" s="713"/>
      <c r="E454" s="238"/>
      <c r="F454" s="238"/>
      <c r="G454" s="238"/>
      <c r="H454" s="715"/>
      <c r="I454" s="238"/>
      <c r="J454" s="238"/>
      <c r="K454" s="699"/>
      <c r="L454" s="699"/>
      <c r="M454" s="711"/>
      <c r="N454" s="352"/>
      <c r="O454" s="352"/>
      <c r="P454" s="352"/>
      <c r="Q454" s="352"/>
      <c r="R454" s="352"/>
      <c r="S454" s="352"/>
      <c r="T454" s="352"/>
      <c r="U454" s="352"/>
      <c r="V454" s="352"/>
      <c r="W454" s="352"/>
      <c r="X454" s="352"/>
      <c r="Y454" s="352"/>
      <c r="Z454" s="352"/>
      <c r="AA454" s="352"/>
      <c r="AB454" s="352"/>
      <c r="AC454" s="352"/>
      <c r="AD454" s="352"/>
      <c r="AE454" s="352"/>
      <c r="AF454" s="352"/>
      <c r="AG454" s="352"/>
      <c r="AH454" s="352"/>
      <c r="AI454" s="352"/>
      <c r="AJ454" s="352"/>
      <c r="AK454" s="352"/>
      <c r="AL454" s="352"/>
      <c r="AM454" s="352"/>
      <c r="AN454" s="352"/>
      <c r="AO454" s="352"/>
      <c r="AP454" s="352"/>
      <c r="AQ454" s="352"/>
      <c r="AR454" s="352"/>
      <c r="AS454" s="352"/>
      <c r="AT454" s="352"/>
      <c r="AU454" s="352"/>
      <c r="AV454" s="352"/>
      <c r="AW454" s="352"/>
      <c r="AX454" s="352"/>
      <c r="AY454" s="352"/>
      <c r="AZ454" s="352"/>
      <c r="BA454" s="352"/>
      <c r="BB454" s="352"/>
      <c r="BC454" s="352"/>
      <c r="BD454" s="352"/>
      <c r="BE454" s="352"/>
      <c r="BF454" s="352"/>
      <c r="BG454" s="352"/>
      <c r="BH454" s="352"/>
      <c r="BI454" s="352"/>
      <c r="BJ454" s="352"/>
      <c r="BK454" s="352"/>
      <c r="BL454" s="352"/>
      <c r="BM454" s="352"/>
      <c r="BN454" s="352"/>
      <c r="BO454" s="352"/>
      <c r="BP454" s="352"/>
      <c r="BQ454" s="352"/>
      <c r="BR454" s="352"/>
      <c r="BS454" s="352"/>
    </row>
    <row r="455" spans="1:71" s="46" customFormat="1" ht="13.5" customHeight="1">
      <c r="A455" s="234"/>
      <c r="B455" s="234"/>
      <c r="C455" s="234"/>
      <c r="D455" s="713"/>
      <c r="E455" s="238"/>
      <c r="F455" s="238"/>
      <c r="G455" s="238"/>
      <c r="H455" s="715"/>
      <c r="I455" s="238"/>
      <c r="J455" s="238"/>
      <c r="K455" s="699"/>
      <c r="L455" s="699"/>
      <c r="M455" s="711"/>
      <c r="N455" s="352"/>
      <c r="O455" s="352"/>
      <c r="P455" s="352"/>
      <c r="Q455" s="352"/>
      <c r="R455" s="352"/>
      <c r="S455" s="352"/>
      <c r="T455" s="352"/>
      <c r="U455" s="352"/>
      <c r="V455" s="352"/>
      <c r="W455" s="352"/>
      <c r="X455" s="352"/>
      <c r="Y455" s="352"/>
      <c r="Z455" s="352"/>
      <c r="AA455" s="352"/>
      <c r="AB455" s="352"/>
      <c r="AC455" s="352"/>
      <c r="AD455" s="352"/>
      <c r="AE455" s="352"/>
      <c r="AF455" s="352"/>
      <c r="AG455" s="352"/>
      <c r="AH455" s="352"/>
      <c r="AI455" s="352"/>
      <c r="AJ455" s="352"/>
      <c r="AK455" s="352"/>
      <c r="AL455" s="352"/>
      <c r="AM455" s="352"/>
      <c r="AN455" s="352"/>
      <c r="AO455" s="352"/>
      <c r="AP455" s="352"/>
      <c r="AQ455" s="352"/>
      <c r="AR455" s="352"/>
      <c r="AS455" s="352"/>
      <c r="AT455" s="352"/>
      <c r="AU455" s="352"/>
      <c r="AV455" s="352"/>
      <c r="AW455" s="352"/>
      <c r="AX455" s="352"/>
      <c r="AY455" s="352"/>
      <c r="AZ455" s="352"/>
      <c r="BA455" s="352"/>
      <c r="BB455" s="352"/>
      <c r="BC455" s="352"/>
      <c r="BD455" s="352"/>
      <c r="BE455" s="352"/>
      <c r="BF455" s="352"/>
      <c r="BG455" s="352"/>
      <c r="BH455" s="352"/>
      <c r="BI455" s="352"/>
      <c r="BJ455" s="352"/>
      <c r="BK455" s="352"/>
      <c r="BL455" s="352"/>
      <c r="BM455" s="352"/>
      <c r="BN455" s="352"/>
      <c r="BO455" s="352"/>
      <c r="BP455" s="352"/>
      <c r="BQ455" s="352"/>
      <c r="BR455" s="352"/>
      <c r="BS455" s="352"/>
    </row>
    <row r="456" spans="1:71" s="46" customFormat="1" ht="13.5" customHeight="1">
      <c r="A456" s="234"/>
      <c r="B456" s="234"/>
      <c r="C456" s="234"/>
      <c r="D456" s="713"/>
      <c r="E456" s="238"/>
      <c r="F456" s="238"/>
      <c r="G456" s="238"/>
      <c r="H456" s="715"/>
      <c r="I456" s="238"/>
      <c r="J456" s="238"/>
      <c r="K456" s="699"/>
      <c r="L456" s="699"/>
      <c r="M456" s="711"/>
      <c r="N456" s="352"/>
      <c r="O456" s="352"/>
      <c r="P456" s="352"/>
      <c r="Q456" s="352"/>
      <c r="R456" s="352"/>
      <c r="S456" s="352"/>
      <c r="T456" s="352"/>
      <c r="U456" s="352"/>
      <c r="V456" s="352"/>
      <c r="W456" s="352"/>
      <c r="X456" s="352"/>
      <c r="Y456" s="352"/>
      <c r="Z456" s="352"/>
      <c r="AA456" s="352"/>
      <c r="AB456" s="352"/>
      <c r="AC456" s="352"/>
      <c r="AD456" s="352"/>
      <c r="AE456" s="352"/>
      <c r="AF456" s="352"/>
      <c r="AG456" s="352"/>
      <c r="AH456" s="352"/>
      <c r="AI456" s="352"/>
      <c r="AJ456" s="352"/>
      <c r="AK456" s="352"/>
      <c r="AL456" s="352"/>
      <c r="AM456" s="352"/>
      <c r="AN456" s="352"/>
      <c r="AO456" s="352"/>
      <c r="AP456" s="352"/>
      <c r="AQ456" s="352"/>
      <c r="AR456" s="352"/>
      <c r="AS456" s="352"/>
      <c r="AT456" s="352"/>
      <c r="AU456" s="352"/>
      <c r="AV456" s="352"/>
      <c r="AW456" s="352"/>
      <c r="AX456" s="352"/>
      <c r="AY456" s="352"/>
      <c r="AZ456" s="352"/>
      <c r="BA456" s="352"/>
      <c r="BB456" s="352"/>
      <c r="BC456" s="352"/>
      <c r="BD456" s="352"/>
      <c r="BE456" s="352"/>
      <c r="BF456" s="352"/>
      <c r="BG456" s="352"/>
      <c r="BH456" s="352"/>
      <c r="BI456" s="352"/>
      <c r="BJ456" s="352"/>
      <c r="BK456" s="352"/>
      <c r="BL456" s="352"/>
      <c r="BM456" s="352"/>
      <c r="BN456" s="352"/>
      <c r="BO456" s="352"/>
      <c r="BP456" s="352"/>
      <c r="BQ456" s="352"/>
      <c r="BR456" s="352"/>
      <c r="BS456" s="352"/>
    </row>
    <row r="457" spans="1:71" s="46" customFormat="1" ht="13.5" customHeight="1">
      <c r="A457" s="234"/>
      <c r="B457" s="234"/>
      <c r="C457" s="234"/>
      <c r="D457" s="713"/>
      <c r="E457" s="238"/>
      <c r="F457" s="238"/>
      <c r="G457" s="238"/>
      <c r="H457" s="715"/>
      <c r="I457" s="238"/>
      <c r="J457" s="238"/>
      <c r="K457" s="699"/>
      <c r="L457" s="699"/>
      <c r="M457" s="711"/>
      <c r="N457" s="352"/>
      <c r="O457" s="352"/>
      <c r="P457" s="352"/>
      <c r="Q457" s="352"/>
      <c r="R457" s="352"/>
      <c r="S457" s="352"/>
      <c r="T457" s="352"/>
      <c r="U457" s="352"/>
      <c r="V457" s="352"/>
      <c r="W457" s="352"/>
      <c r="X457" s="352"/>
      <c r="Y457" s="352"/>
      <c r="Z457" s="352"/>
      <c r="AA457" s="352"/>
      <c r="AB457" s="352"/>
      <c r="AC457" s="352"/>
      <c r="AD457" s="352"/>
      <c r="AE457" s="352"/>
      <c r="AF457" s="352"/>
      <c r="AG457" s="352"/>
      <c r="AH457" s="352"/>
      <c r="AI457" s="352"/>
      <c r="AJ457" s="352"/>
      <c r="AK457" s="352"/>
      <c r="AL457" s="352"/>
      <c r="AM457" s="352"/>
      <c r="AN457" s="352"/>
      <c r="AO457" s="352"/>
      <c r="AP457" s="352"/>
      <c r="AQ457" s="352"/>
      <c r="AR457" s="352"/>
      <c r="AS457" s="352"/>
      <c r="AT457" s="352"/>
      <c r="AU457" s="352"/>
      <c r="AV457" s="352"/>
      <c r="AW457" s="352"/>
      <c r="AX457" s="352"/>
      <c r="AY457" s="352"/>
      <c r="AZ457" s="352"/>
      <c r="BA457" s="352"/>
      <c r="BB457" s="352"/>
      <c r="BC457" s="352"/>
      <c r="BD457" s="352"/>
      <c r="BE457" s="352"/>
      <c r="BF457" s="352"/>
      <c r="BG457" s="352"/>
      <c r="BH457" s="352"/>
      <c r="BI457" s="352"/>
      <c r="BJ457" s="352"/>
      <c r="BK457" s="352"/>
      <c r="BL457" s="352"/>
      <c r="BM457" s="352"/>
      <c r="BN457" s="352"/>
      <c r="BO457" s="352"/>
      <c r="BP457" s="352"/>
      <c r="BQ457" s="352"/>
      <c r="BR457" s="352"/>
      <c r="BS457" s="352"/>
    </row>
    <row r="458" spans="1:71" s="46" customFormat="1" ht="13.5" customHeight="1">
      <c r="A458" s="234"/>
      <c r="B458" s="234"/>
      <c r="C458" s="234"/>
      <c r="D458" s="713"/>
      <c r="E458" s="238"/>
      <c r="F458" s="238"/>
      <c r="G458" s="238"/>
      <c r="H458" s="715"/>
      <c r="I458" s="238"/>
      <c r="J458" s="238"/>
      <c r="K458" s="699"/>
      <c r="L458" s="699"/>
      <c r="M458" s="711"/>
      <c r="N458" s="352"/>
      <c r="O458" s="352"/>
      <c r="P458" s="352"/>
      <c r="Q458" s="352"/>
      <c r="R458" s="352"/>
      <c r="S458" s="352"/>
      <c r="T458" s="352"/>
      <c r="U458" s="352"/>
      <c r="V458" s="352"/>
      <c r="W458" s="352"/>
      <c r="X458" s="352"/>
      <c r="Y458" s="352"/>
      <c r="Z458" s="352"/>
      <c r="AA458" s="352"/>
      <c r="AB458" s="352"/>
      <c r="AC458" s="352"/>
      <c r="AD458" s="352"/>
      <c r="AE458" s="352"/>
      <c r="AF458" s="352"/>
      <c r="AG458" s="352"/>
      <c r="AH458" s="352"/>
      <c r="AI458" s="352"/>
      <c r="AJ458" s="352"/>
      <c r="AK458" s="352"/>
      <c r="AL458" s="352"/>
      <c r="AM458" s="352"/>
      <c r="AN458" s="352"/>
      <c r="AO458" s="352"/>
      <c r="AP458" s="352"/>
      <c r="AQ458" s="352"/>
      <c r="AR458" s="352"/>
      <c r="AS458" s="352"/>
      <c r="AT458" s="352"/>
      <c r="AU458" s="352"/>
      <c r="AV458" s="352"/>
      <c r="AW458" s="352"/>
      <c r="AX458" s="352"/>
      <c r="AY458" s="352"/>
      <c r="AZ458" s="352"/>
      <c r="BA458" s="352"/>
      <c r="BB458" s="352"/>
      <c r="BC458" s="352"/>
      <c r="BD458" s="352"/>
      <c r="BE458" s="352"/>
      <c r="BF458" s="352"/>
      <c r="BG458" s="352"/>
      <c r="BH458" s="352"/>
      <c r="BI458" s="352"/>
      <c r="BJ458" s="352"/>
      <c r="BK458" s="352"/>
      <c r="BL458" s="352"/>
      <c r="BM458" s="352"/>
      <c r="BN458" s="352"/>
      <c r="BO458" s="352"/>
      <c r="BP458" s="352"/>
      <c r="BQ458" s="352"/>
      <c r="BR458" s="352"/>
      <c r="BS458" s="352"/>
    </row>
    <row r="459" spans="1:71" s="46" customFormat="1" ht="13.5" customHeight="1">
      <c r="A459" s="234"/>
      <c r="B459" s="234"/>
      <c r="C459" s="234"/>
      <c r="D459" s="713"/>
      <c r="E459" s="238"/>
      <c r="F459" s="238"/>
      <c r="G459" s="238"/>
      <c r="H459" s="715"/>
      <c r="I459" s="238"/>
      <c r="J459" s="238"/>
      <c r="K459" s="699"/>
      <c r="L459" s="699"/>
      <c r="M459" s="711"/>
      <c r="N459" s="352"/>
      <c r="O459" s="352"/>
      <c r="P459" s="352"/>
      <c r="Q459" s="352"/>
      <c r="R459" s="352"/>
      <c r="S459" s="352"/>
      <c r="T459" s="352"/>
      <c r="U459" s="352"/>
      <c r="V459" s="352"/>
      <c r="W459" s="352"/>
      <c r="X459" s="352"/>
      <c r="Y459" s="352"/>
      <c r="Z459" s="352"/>
      <c r="AA459" s="352"/>
      <c r="AB459" s="352"/>
      <c r="AC459" s="352"/>
      <c r="AD459" s="352"/>
      <c r="AE459" s="352"/>
      <c r="AF459" s="352"/>
      <c r="AG459" s="352"/>
      <c r="AH459" s="352"/>
      <c r="AI459" s="352"/>
      <c r="AJ459" s="352"/>
      <c r="AK459" s="352"/>
      <c r="AL459" s="352"/>
      <c r="AM459" s="352"/>
      <c r="AN459" s="352"/>
      <c r="AO459" s="352"/>
      <c r="AP459" s="352"/>
      <c r="AQ459" s="352"/>
      <c r="AR459" s="352"/>
      <c r="AS459" s="352"/>
      <c r="AT459" s="352"/>
      <c r="AU459" s="352"/>
      <c r="AV459" s="352"/>
      <c r="AW459" s="352"/>
      <c r="AX459" s="352"/>
      <c r="AY459" s="352"/>
      <c r="AZ459" s="352"/>
      <c r="BA459" s="352"/>
      <c r="BB459" s="352"/>
      <c r="BC459" s="352"/>
      <c r="BD459" s="352"/>
      <c r="BE459" s="352"/>
      <c r="BF459" s="352"/>
      <c r="BG459" s="352"/>
      <c r="BH459" s="352"/>
      <c r="BI459" s="352"/>
      <c r="BJ459" s="352"/>
      <c r="BK459" s="352"/>
      <c r="BL459" s="352"/>
      <c r="BM459" s="352"/>
      <c r="BN459" s="352"/>
      <c r="BO459" s="352"/>
      <c r="BP459" s="352"/>
      <c r="BQ459" s="352"/>
      <c r="BR459" s="352"/>
      <c r="BS459" s="352"/>
    </row>
    <row r="460" spans="1:71" s="46" customFormat="1" ht="13.5" customHeight="1">
      <c r="A460" s="234"/>
      <c r="B460" s="234"/>
      <c r="C460" s="234"/>
      <c r="D460" s="713"/>
      <c r="E460" s="238"/>
      <c r="F460" s="238"/>
      <c r="G460" s="238"/>
      <c r="H460" s="715"/>
      <c r="I460" s="238"/>
      <c r="J460" s="238"/>
      <c r="K460" s="699"/>
      <c r="L460" s="699"/>
      <c r="M460" s="711"/>
      <c r="N460" s="352"/>
      <c r="O460" s="352"/>
      <c r="P460" s="352"/>
      <c r="Q460" s="352"/>
      <c r="R460" s="352"/>
      <c r="S460" s="352"/>
      <c r="T460" s="352"/>
      <c r="U460" s="352"/>
      <c r="V460" s="352"/>
      <c r="W460" s="352"/>
      <c r="X460" s="352"/>
      <c r="Y460" s="352"/>
      <c r="Z460" s="352"/>
      <c r="AA460" s="352"/>
      <c r="AB460" s="352"/>
      <c r="AC460" s="352"/>
      <c r="AD460" s="352"/>
      <c r="AE460" s="352"/>
      <c r="AF460" s="352"/>
      <c r="AG460" s="352"/>
      <c r="AH460" s="352"/>
      <c r="AI460" s="352"/>
      <c r="AJ460" s="352"/>
      <c r="AK460" s="352"/>
      <c r="AL460" s="352"/>
      <c r="AM460" s="352"/>
      <c r="AN460" s="352"/>
      <c r="AO460" s="352"/>
      <c r="AP460" s="352"/>
      <c r="AQ460" s="352"/>
      <c r="AR460" s="352"/>
      <c r="AS460" s="352"/>
      <c r="AT460" s="352"/>
      <c r="AU460" s="352"/>
      <c r="AV460" s="352"/>
      <c r="AW460" s="352"/>
      <c r="AX460" s="352"/>
      <c r="AY460" s="352"/>
      <c r="AZ460" s="352"/>
      <c r="BA460" s="352"/>
      <c r="BB460" s="352"/>
      <c r="BC460" s="352"/>
      <c r="BD460" s="352"/>
      <c r="BE460" s="352"/>
      <c r="BF460" s="352"/>
      <c r="BG460" s="352"/>
      <c r="BH460" s="352"/>
      <c r="BI460" s="352"/>
      <c r="BJ460" s="352"/>
      <c r="BK460" s="352"/>
      <c r="BL460" s="352"/>
      <c r="BM460" s="352"/>
      <c r="BN460" s="352"/>
      <c r="BO460" s="352"/>
      <c r="BP460" s="352"/>
      <c r="BQ460" s="352"/>
      <c r="BR460" s="352"/>
      <c r="BS460" s="352"/>
    </row>
    <row r="461" spans="1:71" s="46" customFormat="1" ht="13.5" customHeight="1">
      <c r="A461" s="234"/>
      <c r="B461" s="234"/>
      <c r="C461" s="234"/>
      <c r="D461" s="713"/>
      <c r="E461" s="238"/>
      <c r="F461" s="238"/>
      <c r="G461" s="238"/>
      <c r="H461" s="715"/>
      <c r="I461" s="238"/>
      <c r="J461" s="238"/>
      <c r="K461" s="699"/>
      <c r="L461" s="699"/>
      <c r="M461" s="711"/>
      <c r="N461" s="352"/>
      <c r="O461" s="352"/>
      <c r="P461" s="352"/>
      <c r="Q461" s="352"/>
      <c r="R461" s="352"/>
      <c r="S461" s="352"/>
      <c r="T461" s="352"/>
      <c r="U461" s="352"/>
      <c r="V461" s="352"/>
      <c r="W461" s="352"/>
      <c r="X461" s="352"/>
      <c r="Y461" s="352"/>
      <c r="Z461" s="352"/>
      <c r="AA461" s="352"/>
      <c r="AB461" s="352"/>
      <c r="AC461" s="352"/>
      <c r="AD461" s="352"/>
      <c r="AE461" s="352"/>
      <c r="AF461" s="352"/>
      <c r="AG461" s="352"/>
      <c r="AH461" s="352"/>
      <c r="AI461" s="352"/>
      <c r="AJ461" s="352"/>
      <c r="AK461" s="352"/>
      <c r="AL461" s="352"/>
      <c r="AM461" s="352"/>
      <c r="AN461" s="352"/>
      <c r="AO461" s="352"/>
      <c r="AP461" s="352"/>
      <c r="AQ461" s="352"/>
      <c r="AR461" s="352"/>
      <c r="AS461" s="352"/>
      <c r="AT461" s="352"/>
      <c r="AU461" s="352"/>
      <c r="AV461" s="352"/>
      <c r="AW461" s="352"/>
      <c r="AX461" s="352"/>
      <c r="AY461" s="352"/>
      <c r="AZ461" s="352"/>
      <c r="BA461" s="352"/>
      <c r="BB461" s="352"/>
      <c r="BC461" s="352"/>
      <c r="BD461" s="352"/>
      <c r="BE461" s="352"/>
      <c r="BF461" s="352"/>
      <c r="BG461" s="352"/>
      <c r="BH461" s="352"/>
      <c r="BI461" s="352"/>
      <c r="BJ461" s="352"/>
      <c r="BK461" s="352"/>
      <c r="BL461" s="352"/>
      <c r="BM461" s="352"/>
      <c r="BN461" s="352"/>
      <c r="BO461" s="352"/>
      <c r="BP461" s="352"/>
      <c r="BQ461" s="352"/>
      <c r="BR461" s="352"/>
      <c r="BS461" s="352"/>
    </row>
    <row r="462" spans="1:71" s="46" customFormat="1" ht="13.5" customHeight="1">
      <c r="A462" s="234"/>
      <c r="B462" s="234"/>
      <c r="C462" s="234"/>
      <c r="D462" s="713"/>
      <c r="E462" s="238"/>
      <c r="F462" s="238"/>
      <c r="G462" s="238"/>
      <c r="H462" s="715"/>
      <c r="I462" s="238"/>
      <c r="J462" s="238"/>
      <c r="K462" s="699"/>
      <c r="L462" s="699"/>
      <c r="M462" s="711"/>
      <c r="N462" s="352"/>
      <c r="O462" s="352"/>
      <c r="P462" s="352"/>
      <c r="Q462" s="352"/>
      <c r="R462" s="352"/>
      <c r="S462" s="352"/>
      <c r="T462" s="352"/>
      <c r="U462" s="352"/>
      <c r="V462" s="352"/>
      <c r="W462" s="352"/>
      <c r="X462" s="352"/>
      <c r="Y462" s="352"/>
      <c r="Z462" s="352"/>
      <c r="AA462" s="352"/>
      <c r="AB462" s="352"/>
      <c r="AC462" s="352"/>
      <c r="AD462" s="352"/>
      <c r="AE462" s="352"/>
      <c r="AF462" s="352"/>
      <c r="AG462" s="352"/>
      <c r="AH462" s="352"/>
      <c r="AI462" s="352"/>
      <c r="AJ462" s="352"/>
      <c r="AK462" s="352"/>
      <c r="AL462" s="352"/>
      <c r="AM462" s="352"/>
      <c r="AN462" s="352"/>
      <c r="AO462" s="352"/>
      <c r="AP462" s="352"/>
      <c r="AQ462" s="352"/>
      <c r="AR462" s="352"/>
      <c r="AS462" s="352"/>
      <c r="AT462" s="352"/>
      <c r="AU462" s="352"/>
      <c r="AV462" s="352"/>
      <c r="AW462" s="352"/>
      <c r="AX462" s="352"/>
      <c r="AY462" s="352"/>
      <c r="AZ462" s="352"/>
      <c r="BA462" s="352"/>
      <c r="BB462" s="352"/>
      <c r="BC462" s="352"/>
      <c r="BD462" s="352"/>
      <c r="BE462" s="352"/>
      <c r="BF462" s="352"/>
      <c r="BG462" s="352"/>
      <c r="BH462" s="352"/>
      <c r="BI462" s="352"/>
      <c r="BJ462" s="352"/>
      <c r="BK462" s="352"/>
      <c r="BL462" s="352"/>
      <c r="BM462" s="352"/>
      <c r="BN462" s="352"/>
      <c r="BO462" s="352"/>
      <c r="BP462" s="352"/>
      <c r="BQ462" s="352"/>
      <c r="BR462" s="352"/>
      <c r="BS462" s="352"/>
    </row>
    <row r="463" spans="1:71" s="46" customFormat="1" ht="13.5" customHeight="1">
      <c r="A463" s="234"/>
      <c r="B463" s="234"/>
      <c r="C463" s="234"/>
      <c r="D463" s="713"/>
      <c r="E463" s="238"/>
      <c r="F463" s="238"/>
      <c r="G463" s="238"/>
      <c r="H463" s="715"/>
      <c r="I463" s="238"/>
      <c r="J463" s="238"/>
      <c r="K463" s="699"/>
      <c r="L463" s="699"/>
      <c r="M463" s="711"/>
      <c r="N463" s="352"/>
      <c r="O463" s="352"/>
      <c r="P463" s="352"/>
      <c r="Q463" s="352"/>
      <c r="R463" s="352"/>
      <c r="S463" s="352"/>
      <c r="T463" s="352"/>
      <c r="U463" s="352"/>
      <c r="V463" s="352"/>
      <c r="W463" s="352"/>
      <c r="X463" s="352"/>
      <c r="Y463" s="352"/>
      <c r="Z463" s="352"/>
      <c r="AA463" s="352"/>
      <c r="AB463" s="352"/>
      <c r="AC463" s="352"/>
      <c r="AD463" s="352"/>
      <c r="AE463" s="352"/>
      <c r="AF463" s="352"/>
      <c r="AG463" s="352"/>
      <c r="AH463" s="352"/>
      <c r="AI463" s="352"/>
      <c r="AJ463" s="352"/>
      <c r="AK463" s="352"/>
      <c r="AL463" s="352"/>
      <c r="AM463" s="352"/>
      <c r="AN463" s="352"/>
      <c r="AO463" s="352"/>
      <c r="AP463" s="352"/>
      <c r="AQ463" s="352"/>
      <c r="AR463" s="352"/>
      <c r="AS463" s="352"/>
      <c r="AT463" s="352"/>
      <c r="AU463" s="352"/>
      <c r="AV463" s="352"/>
      <c r="AW463" s="352"/>
      <c r="AX463" s="352"/>
      <c r="AY463" s="352"/>
      <c r="AZ463" s="352"/>
      <c r="BA463" s="352"/>
      <c r="BB463" s="352"/>
      <c r="BC463" s="352"/>
      <c r="BD463" s="352"/>
      <c r="BE463" s="352"/>
      <c r="BF463" s="352"/>
      <c r="BG463" s="352"/>
      <c r="BH463" s="352"/>
      <c r="BI463" s="352"/>
      <c r="BJ463" s="352"/>
      <c r="BK463" s="352"/>
      <c r="BL463" s="352"/>
      <c r="BM463" s="352"/>
      <c r="BN463" s="352"/>
      <c r="BO463" s="352"/>
      <c r="BP463" s="352"/>
      <c r="BQ463" s="352"/>
      <c r="BR463" s="352"/>
      <c r="BS463" s="352"/>
    </row>
    <row r="464" spans="1:71" s="46" customFormat="1" ht="13.5" customHeight="1">
      <c r="A464" s="234"/>
      <c r="B464" s="234"/>
      <c r="C464" s="234"/>
      <c r="D464" s="713"/>
      <c r="E464" s="238"/>
      <c r="F464" s="238"/>
      <c r="G464" s="238"/>
      <c r="H464" s="715"/>
      <c r="I464" s="238"/>
      <c r="J464" s="238"/>
      <c r="K464" s="699"/>
      <c r="L464" s="699"/>
      <c r="M464" s="711"/>
      <c r="N464" s="352"/>
      <c r="O464" s="352"/>
      <c r="P464" s="352"/>
      <c r="Q464" s="352"/>
      <c r="R464" s="352"/>
      <c r="S464" s="352"/>
      <c r="T464" s="352"/>
      <c r="U464" s="352"/>
      <c r="V464" s="352"/>
      <c r="W464" s="352"/>
      <c r="X464" s="352"/>
      <c r="Y464" s="352"/>
      <c r="Z464" s="352"/>
      <c r="AA464" s="352"/>
      <c r="AB464" s="352"/>
      <c r="AC464" s="352"/>
      <c r="AD464" s="352"/>
      <c r="AE464" s="352"/>
      <c r="AF464" s="352"/>
      <c r="AG464" s="352"/>
      <c r="AH464" s="352"/>
      <c r="AI464" s="352"/>
      <c r="AJ464" s="352"/>
      <c r="AK464" s="352"/>
      <c r="AL464" s="352"/>
      <c r="AM464" s="352"/>
      <c r="AN464" s="352"/>
      <c r="AO464" s="352"/>
      <c r="AP464" s="352"/>
      <c r="AQ464" s="352"/>
      <c r="AR464" s="352"/>
      <c r="AS464" s="352"/>
      <c r="AT464" s="352"/>
      <c r="AU464" s="352"/>
      <c r="AV464" s="352"/>
      <c r="AW464" s="352"/>
      <c r="AX464" s="352"/>
      <c r="AY464" s="352"/>
      <c r="AZ464" s="352"/>
      <c r="BA464" s="352"/>
      <c r="BB464" s="352"/>
      <c r="BC464" s="352"/>
      <c r="BD464" s="352"/>
      <c r="BE464" s="352"/>
      <c r="BF464" s="352"/>
      <c r="BG464" s="352"/>
      <c r="BH464" s="352"/>
      <c r="BI464" s="352"/>
      <c r="BJ464" s="352"/>
      <c r="BK464" s="352"/>
      <c r="BL464" s="352"/>
      <c r="BM464" s="352"/>
      <c r="BN464" s="352"/>
      <c r="BO464" s="352"/>
      <c r="BP464" s="352"/>
      <c r="BQ464" s="352"/>
      <c r="BR464" s="352"/>
      <c r="BS464" s="352"/>
    </row>
    <row r="465" spans="1:71" s="46" customFormat="1" ht="13.5" customHeight="1">
      <c r="A465" s="234"/>
      <c r="B465" s="234"/>
      <c r="C465" s="234"/>
      <c r="D465" s="713"/>
      <c r="E465" s="238"/>
      <c r="F465" s="238"/>
      <c r="G465" s="238"/>
      <c r="H465" s="715"/>
      <c r="I465" s="238"/>
      <c r="J465" s="238"/>
      <c r="K465" s="699"/>
      <c r="L465" s="699"/>
      <c r="M465" s="711"/>
      <c r="N465" s="352"/>
      <c r="O465" s="352"/>
      <c r="P465" s="352"/>
      <c r="Q465" s="352"/>
      <c r="R465" s="352"/>
      <c r="S465" s="352"/>
      <c r="T465" s="352"/>
      <c r="U465" s="352"/>
      <c r="V465" s="352"/>
      <c r="W465" s="352"/>
      <c r="X465" s="352"/>
      <c r="Y465" s="352"/>
      <c r="Z465" s="352"/>
      <c r="AA465" s="352"/>
      <c r="AB465" s="352"/>
      <c r="AC465" s="352"/>
      <c r="AD465" s="352"/>
      <c r="AE465" s="352"/>
      <c r="AF465" s="352"/>
      <c r="AG465" s="352"/>
      <c r="AH465" s="352"/>
      <c r="AI465" s="352"/>
      <c r="AJ465" s="352"/>
      <c r="AK465" s="352"/>
      <c r="AL465" s="352"/>
      <c r="AM465" s="352"/>
      <c r="AN465" s="352"/>
      <c r="AO465" s="352"/>
      <c r="AP465" s="352"/>
      <c r="AQ465" s="352"/>
      <c r="AR465" s="352"/>
      <c r="AS465" s="352"/>
      <c r="AT465" s="352"/>
      <c r="AU465" s="352"/>
      <c r="AV465" s="352"/>
      <c r="AW465" s="352"/>
      <c r="AX465" s="352"/>
      <c r="AY465" s="352"/>
      <c r="AZ465" s="352"/>
      <c r="BA465" s="352"/>
      <c r="BB465" s="352"/>
      <c r="BC465" s="352"/>
      <c r="BD465" s="352"/>
      <c r="BE465" s="352"/>
      <c r="BF465" s="352"/>
      <c r="BG465" s="352"/>
      <c r="BH465" s="352"/>
      <c r="BI465" s="352"/>
      <c r="BJ465" s="352"/>
      <c r="BK465" s="352"/>
      <c r="BL465" s="352"/>
      <c r="BM465" s="352"/>
      <c r="BN465" s="352"/>
      <c r="BO465" s="352"/>
      <c r="BP465" s="352"/>
      <c r="BQ465" s="352"/>
      <c r="BR465" s="352"/>
      <c r="BS465" s="352"/>
    </row>
    <row r="466" spans="1:71" s="46" customFormat="1" ht="13.5" customHeight="1">
      <c r="A466" s="234"/>
      <c r="B466" s="234"/>
      <c r="C466" s="234"/>
      <c r="D466" s="713"/>
      <c r="E466" s="238"/>
      <c r="F466" s="238"/>
      <c r="G466" s="238"/>
      <c r="H466" s="715"/>
      <c r="I466" s="238"/>
      <c r="J466" s="238"/>
      <c r="K466" s="699"/>
      <c r="L466" s="699"/>
      <c r="M466" s="711"/>
      <c r="N466" s="352"/>
      <c r="O466" s="352"/>
      <c r="P466" s="352"/>
      <c r="Q466" s="352"/>
      <c r="R466" s="352"/>
      <c r="S466" s="352"/>
      <c r="T466" s="352"/>
      <c r="U466" s="352"/>
      <c r="V466" s="352"/>
      <c r="W466" s="352"/>
      <c r="X466" s="352"/>
      <c r="Y466" s="352"/>
      <c r="Z466" s="352"/>
      <c r="AA466" s="352"/>
      <c r="AB466" s="352"/>
      <c r="AC466" s="352"/>
      <c r="AD466" s="352"/>
      <c r="AE466" s="352"/>
      <c r="AF466" s="352"/>
      <c r="AG466" s="352"/>
      <c r="AH466" s="352"/>
      <c r="AI466" s="352"/>
      <c r="AJ466" s="352"/>
      <c r="AK466" s="352"/>
      <c r="AL466" s="352"/>
      <c r="AM466" s="352"/>
      <c r="AN466" s="352"/>
      <c r="AO466" s="352"/>
      <c r="AP466" s="352"/>
      <c r="AQ466" s="352"/>
      <c r="AR466" s="352"/>
      <c r="AS466" s="352"/>
      <c r="AT466" s="352"/>
      <c r="AU466" s="352"/>
      <c r="AV466" s="352"/>
      <c r="AW466" s="352"/>
      <c r="AX466" s="352"/>
      <c r="AY466" s="352"/>
      <c r="AZ466" s="352"/>
      <c r="BA466" s="352"/>
      <c r="BB466" s="352"/>
      <c r="BC466" s="352"/>
      <c r="BD466" s="352"/>
      <c r="BE466" s="352"/>
      <c r="BF466" s="352"/>
      <c r="BG466" s="352"/>
      <c r="BH466" s="352"/>
      <c r="BI466" s="352"/>
      <c r="BJ466" s="352"/>
      <c r="BK466" s="352"/>
      <c r="BL466" s="352"/>
      <c r="BM466" s="352"/>
      <c r="BN466" s="352"/>
      <c r="BO466" s="352"/>
      <c r="BP466" s="352"/>
      <c r="BQ466" s="352"/>
      <c r="BR466" s="352"/>
      <c r="BS466" s="352"/>
    </row>
    <row r="467" spans="1:71" s="46" customFormat="1" ht="13.5" customHeight="1">
      <c r="A467" s="234"/>
      <c r="B467" s="234"/>
      <c r="C467" s="234"/>
      <c r="D467" s="713"/>
      <c r="E467" s="238"/>
      <c r="F467" s="238"/>
      <c r="G467" s="238"/>
      <c r="H467" s="715"/>
      <c r="I467" s="238"/>
      <c r="J467" s="238"/>
      <c r="K467" s="699"/>
      <c r="L467" s="699"/>
      <c r="M467" s="711"/>
      <c r="N467" s="352"/>
      <c r="O467" s="352"/>
      <c r="P467" s="352"/>
      <c r="Q467" s="352"/>
      <c r="R467" s="352"/>
      <c r="S467" s="352"/>
      <c r="T467" s="352"/>
      <c r="U467" s="352"/>
      <c r="V467" s="352"/>
      <c r="W467" s="352"/>
      <c r="X467" s="352"/>
      <c r="Y467" s="352"/>
      <c r="Z467" s="352"/>
      <c r="AA467" s="352"/>
      <c r="AB467" s="352"/>
      <c r="AC467" s="352"/>
      <c r="AD467" s="352"/>
      <c r="AE467" s="352"/>
      <c r="AF467" s="352"/>
      <c r="AG467" s="352"/>
      <c r="AH467" s="352"/>
      <c r="AI467" s="352"/>
      <c r="AJ467" s="352"/>
      <c r="AK467" s="352"/>
      <c r="AL467" s="352"/>
      <c r="AM467" s="352"/>
      <c r="AN467" s="352"/>
      <c r="AO467" s="352"/>
      <c r="AP467" s="352"/>
      <c r="AQ467" s="352"/>
      <c r="AR467" s="352"/>
      <c r="AS467" s="352"/>
      <c r="AT467" s="352"/>
      <c r="AU467" s="352"/>
      <c r="AV467" s="352"/>
      <c r="AW467" s="352"/>
      <c r="AX467" s="352"/>
      <c r="AY467" s="352"/>
      <c r="AZ467" s="352"/>
      <c r="BA467" s="352"/>
      <c r="BB467" s="352"/>
      <c r="BC467" s="352"/>
      <c r="BD467" s="352"/>
      <c r="BE467" s="352"/>
      <c r="BF467" s="352"/>
      <c r="BG467" s="352"/>
      <c r="BH467" s="352"/>
      <c r="BI467" s="352"/>
      <c r="BJ467" s="352"/>
      <c r="BK467" s="352"/>
      <c r="BL467" s="352"/>
      <c r="BM467" s="352"/>
      <c r="BN467" s="352"/>
      <c r="BO467" s="352"/>
      <c r="BP467" s="352"/>
      <c r="BQ467" s="352"/>
      <c r="BR467" s="352"/>
      <c r="BS467" s="352"/>
    </row>
    <row r="468" spans="1:71" s="46" customFormat="1" ht="13.5" customHeight="1">
      <c r="A468" s="234"/>
      <c r="B468" s="234"/>
      <c r="C468" s="234"/>
      <c r="D468" s="713"/>
      <c r="E468" s="238"/>
      <c r="F468" s="238"/>
      <c r="G468" s="238"/>
      <c r="H468" s="715"/>
      <c r="I468" s="238"/>
      <c r="J468" s="238"/>
      <c r="K468" s="699"/>
      <c r="L468" s="699"/>
      <c r="M468" s="711"/>
      <c r="N468" s="352"/>
      <c r="O468" s="352"/>
      <c r="P468" s="352"/>
      <c r="Q468" s="352"/>
      <c r="R468" s="352"/>
      <c r="S468" s="352"/>
      <c r="T468" s="352"/>
      <c r="U468" s="352"/>
      <c r="V468" s="352"/>
      <c r="W468" s="352"/>
      <c r="X468" s="352"/>
      <c r="Y468" s="352"/>
      <c r="Z468" s="352"/>
      <c r="AA468" s="352"/>
      <c r="AB468" s="352"/>
      <c r="AC468" s="352"/>
      <c r="AD468" s="352"/>
      <c r="AE468" s="352"/>
      <c r="AF468" s="352"/>
      <c r="AG468" s="352"/>
      <c r="AH468" s="352"/>
      <c r="AI468" s="352"/>
      <c r="AJ468" s="352"/>
      <c r="AK468" s="352"/>
      <c r="AL468" s="352"/>
      <c r="AM468" s="352"/>
      <c r="AN468" s="352"/>
      <c r="AO468" s="352"/>
      <c r="AP468" s="352"/>
      <c r="AQ468" s="352"/>
      <c r="AR468" s="352"/>
      <c r="AS468" s="352"/>
      <c r="AT468" s="352"/>
      <c r="AU468" s="352"/>
      <c r="AV468" s="352"/>
      <c r="AW468" s="352"/>
      <c r="AX468" s="352"/>
      <c r="AY468" s="352"/>
      <c r="AZ468" s="352"/>
      <c r="BA468" s="352"/>
      <c r="BB468" s="352"/>
      <c r="BC468" s="352"/>
      <c r="BD468" s="352"/>
      <c r="BE468" s="352"/>
      <c r="BF468" s="352"/>
      <c r="BG468" s="352"/>
      <c r="BH468" s="352"/>
      <c r="BI468" s="352"/>
      <c r="BJ468" s="352"/>
      <c r="BK468" s="352"/>
      <c r="BL468" s="352"/>
      <c r="BM468" s="352"/>
      <c r="BN468" s="352"/>
      <c r="BO468" s="352"/>
      <c r="BP468" s="352"/>
      <c r="BQ468" s="352"/>
      <c r="BR468" s="352"/>
      <c r="BS468" s="352"/>
    </row>
    <row r="469" spans="1:71" s="46" customFormat="1" ht="13.5" customHeight="1">
      <c r="A469" s="234"/>
      <c r="B469" s="234"/>
      <c r="C469" s="234"/>
      <c r="D469" s="713"/>
      <c r="E469" s="238"/>
      <c r="F469" s="238"/>
      <c r="G469" s="238"/>
      <c r="H469" s="715"/>
      <c r="I469" s="238"/>
      <c r="J469" s="238"/>
      <c r="K469" s="699"/>
      <c r="L469" s="699"/>
      <c r="M469" s="711"/>
      <c r="N469" s="352"/>
      <c r="O469" s="352"/>
      <c r="P469" s="352"/>
      <c r="Q469" s="352"/>
      <c r="R469" s="352"/>
      <c r="S469" s="352"/>
      <c r="T469" s="352"/>
      <c r="U469" s="352"/>
      <c r="V469" s="352"/>
      <c r="W469" s="352"/>
      <c r="X469" s="352"/>
      <c r="Y469" s="352"/>
      <c r="Z469" s="352"/>
      <c r="AA469" s="352"/>
      <c r="AB469" s="352"/>
      <c r="AC469" s="352"/>
      <c r="AD469" s="352"/>
      <c r="AE469" s="352"/>
      <c r="AF469" s="352"/>
      <c r="AG469" s="352"/>
      <c r="AH469" s="352"/>
      <c r="AI469" s="352"/>
      <c r="AJ469" s="352"/>
      <c r="AK469" s="352"/>
      <c r="AL469" s="352"/>
      <c r="AM469" s="352"/>
      <c r="AN469" s="352"/>
      <c r="AO469" s="352"/>
      <c r="AP469" s="352"/>
      <c r="AQ469" s="352"/>
      <c r="AR469" s="352"/>
      <c r="AS469" s="352"/>
      <c r="AT469" s="352"/>
      <c r="AU469" s="352"/>
      <c r="AV469" s="352"/>
      <c r="AW469" s="352"/>
      <c r="AX469" s="352"/>
      <c r="AY469" s="352"/>
      <c r="AZ469" s="352"/>
      <c r="BA469" s="352"/>
      <c r="BB469" s="352"/>
      <c r="BC469" s="352"/>
      <c r="BD469" s="352"/>
      <c r="BE469" s="352"/>
      <c r="BF469" s="352"/>
      <c r="BG469" s="352"/>
      <c r="BH469" s="352"/>
      <c r="BI469" s="352"/>
      <c r="BJ469" s="352"/>
      <c r="BK469" s="352"/>
      <c r="BL469" s="352"/>
      <c r="BM469" s="352"/>
      <c r="BN469" s="352"/>
      <c r="BO469" s="352"/>
      <c r="BP469" s="352"/>
      <c r="BQ469" s="352"/>
      <c r="BR469" s="352"/>
      <c r="BS469" s="352"/>
    </row>
    <row r="470" spans="1:71" s="46" customFormat="1" ht="13.5" customHeight="1">
      <c r="A470" s="234"/>
      <c r="B470" s="234"/>
      <c r="C470" s="234"/>
      <c r="D470" s="713"/>
      <c r="E470" s="238"/>
      <c r="F470" s="238"/>
      <c r="G470" s="238"/>
      <c r="H470" s="715"/>
      <c r="I470" s="238"/>
      <c r="J470" s="238"/>
      <c r="K470" s="699"/>
      <c r="L470" s="699"/>
      <c r="M470" s="711"/>
      <c r="N470" s="352"/>
      <c r="O470" s="352"/>
      <c r="P470" s="352"/>
      <c r="Q470" s="352"/>
      <c r="R470" s="352"/>
      <c r="S470" s="352"/>
      <c r="T470" s="352"/>
      <c r="U470" s="352"/>
      <c r="V470" s="352"/>
      <c r="W470" s="352"/>
      <c r="X470" s="352"/>
      <c r="Y470" s="352"/>
      <c r="Z470" s="352"/>
      <c r="AA470" s="352"/>
      <c r="AB470" s="352"/>
      <c r="AC470" s="352"/>
      <c r="AD470" s="352"/>
      <c r="AE470" s="352"/>
      <c r="AF470" s="352"/>
      <c r="AG470" s="352"/>
      <c r="AH470" s="352"/>
      <c r="AI470" s="352"/>
      <c r="AJ470" s="352"/>
      <c r="AK470" s="352"/>
      <c r="AL470" s="352"/>
      <c r="AM470" s="352"/>
      <c r="AN470" s="352"/>
      <c r="AO470" s="352"/>
      <c r="AP470" s="352"/>
      <c r="AQ470" s="352"/>
      <c r="AR470" s="352"/>
      <c r="AS470" s="352"/>
      <c r="AT470" s="352"/>
      <c r="AU470" s="352"/>
      <c r="AV470" s="352"/>
      <c r="AW470" s="352"/>
      <c r="AX470" s="352"/>
      <c r="AY470" s="352"/>
      <c r="AZ470" s="352"/>
      <c r="BA470" s="352"/>
      <c r="BB470" s="352"/>
      <c r="BC470" s="352"/>
      <c r="BD470" s="352"/>
      <c r="BE470" s="352"/>
      <c r="BF470" s="352"/>
      <c r="BG470" s="352"/>
      <c r="BH470" s="352"/>
      <c r="BI470" s="352"/>
      <c r="BJ470" s="352"/>
      <c r="BK470" s="352"/>
      <c r="BL470" s="352"/>
      <c r="BM470" s="352"/>
      <c r="BN470" s="352"/>
      <c r="BO470" s="352"/>
      <c r="BP470" s="352"/>
      <c r="BQ470" s="352"/>
      <c r="BR470" s="352"/>
      <c r="BS470" s="352"/>
    </row>
    <row r="471" spans="1:71" s="46" customFormat="1" ht="13.5" customHeight="1">
      <c r="A471" s="234"/>
      <c r="B471" s="234"/>
      <c r="C471" s="234"/>
      <c r="D471" s="713"/>
      <c r="E471" s="238"/>
      <c r="F471" s="238"/>
      <c r="G471" s="238"/>
      <c r="H471" s="715"/>
      <c r="I471" s="238"/>
      <c r="J471" s="238"/>
      <c r="K471" s="699"/>
      <c r="L471" s="699"/>
      <c r="M471" s="711"/>
      <c r="N471" s="352"/>
      <c r="O471" s="352"/>
      <c r="P471" s="352"/>
      <c r="Q471" s="352"/>
      <c r="R471" s="352"/>
      <c r="S471" s="352"/>
      <c r="T471" s="352"/>
      <c r="U471" s="352"/>
      <c r="V471" s="352"/>
      <c r="W471" s="352"/>
      <c r="X471" s="352"/>
      <c r="Y471" s="352"/>
      <c r="Z471" s="352"/>
      <c r="AA471" s="352"/>
      <c r="AB471" s="352"/>
      <c r="AC471" s="352"/>
      <c r="AD471" s="352"/>
      <c r="AE471" s="352"/>
      <c r="AF471" s="352"/>
      <c r="AG471" s="352"/>
      <c r="AH471" s="352"/>
      <c r="AI471" s="352"/>
      <c r="AJ471" s="352"/>
      <c r="AK471" s="352"/>
      <c r="AL471" s="352"/>
      <c r="AM471" s="352"/>
      <c r="AN471" s="352"/>
      <c r="AO471" s="352"/>
      <c r="AP471" s="352"/>
      <c r="AQ471" s="352"/>
      <c r="AR471" s="352"/>
      <c r="AS471" s="352"/>
      <c r="AT471" s="352"/>
      <c r="AU471" s="352"/>
      <c r="AV471" s="352"/>
      <c r="AW471" s="352"/>
      <c r="AX471" s="352"/>
      <c r="AY471" s="352"/>
      <c r="AZ471" s="352"/>
      <c r="BA471" s="352"/>
      <c r="BB471" s="352"/>
      <c r="BC471" s="352"/>
      <c r="BD471" s="352"/>
      <c r="BE471" s="352"/>
      <c r="BF471" s="352"/>
      <c r="BG471" s="352"/>
      <c r="BH471" s="352"/>
      <c r="BI471" s="352"/>
      <c r="BJ471" s="352"/>
      <c r="BK471" s="352"/>
      <c r="BL471" s="352"/>
      <c r="BM471" s="352"/>
      <c r="BN471" s="352"/>
      <c r="BO471" s="352"/>
      <c r="BP471" s="352"/>
      <c r="BQ471" s="352"/>
      <c r="BR471" s="352"/>
      <c r="BS471" s="352"/>
    </row>
    <row r="472" spans="1:71" s="46" customFormat="1" ht="13.5" customHeight="1">
      <c r="A472" s="520"/>
      <c r="B472" s="520"/>
      <c r="C472" s="520"/>
      <c r="D472" s="520"/>
      <c r="E472" s="507" t="s">
        <v>431</v>
      </c>
      <c r="F472" s="520"/>
      <c r="G472" s="520"/>
      <c r="H472" s="521"/>
      <c r="I472" s="238"/>
      <c r="J472" s="238"/>
      <c r="K472" s="699"/>
      <c r="L472" s="699"/>
      <c r="M472" s="711"/>
      <c r="N472" s="352"/>
      <c r="O472" s="352"/>
      <c r="P472" s="352"/>
      <c r="Q472" s="352"/>
      <c r="R472" s="352"/>
      <c r="S472" s="352"/>
      <c r="T472" s="352"/>
      <c r="U472" s="352"/>
      <c r="V472" s="352"/>
      <c r="W472" s="352"/>
      <c r="X472" s="352"/>
      <c r="Y472" s="352"/>
      <c r="Z472" s="352"/>
      <c r="AA472" s="352"/>
      <c r="AB472" s="352"/>
      <c r="AC472" s="352"/>
      <c r="AD472" s="352"/>
      <c r="AE472" s="352"/>
      <c r="AF472" s="352"/>
      <c r="AG472" s="352"/>
      <c r="AH472" s="352"/>
      <c r="AI472" s="352"/>
      <c r="AJ472" s="352"/>
      <c r="AK472" s="352"/>
      <c r="AL472" s="352"/>
      <c r="AM472" s="352"/>
      <c r="AN472" s="352"/>
      <c r="AO472" s="352"/>
      <c r="AP472" s="352"/>
      <c r="AQ472" s="352"/>
      <c r="AR472" s="352"/>
      <c r="AS472" s="352"/>
      <c r="AT472" s="352"/>
      <c r="AU472" s="352"/>
      <c r="AV472" s="352"/>
      <c r="AW472" s="352"/>
      <c r="AX472" s="352"/>
      <c r="AY472" s="352"/>
      <c r="AZ472" s="352"/>
      <c r="BA472" s="352"/>
      <c r="BB472" s="352"/>
      <c r="BC472" s="352"/>
      <c r="BD472" s="352"/>
      <c r="BE472" s="352"/>
      <c r="BF472" s="352"/>
      <c r="BG472" s="352"/>
      <c r="BH472" s="352"/>
      <c r="BI472" s="352"/>
      <c r="BJ472" s="352"/>
      <c r="BK472" s="352"/>
      <c r="BL472" s="352"/>
      <c r="BM472" s="352"/>
      <c r="BN472" s="352"/>
      <c r="BO472" s="352"/>
      <c r="BP472" s="352"/>
      <c r="BQ472" s="352"/>
      <c r="BR472" s="352"/>
      <c r="BS472" s="352"/>
    </row>
    <row r="473" spans="1:71" s="46" customFormat="1" ht="13.5" customHeight="1">
      <c r="A473" s="520"/>
      <c r="B473" s="520"/>
      <c r="C473" s="520"/>
      <c r="D473" s="520"/>
      <c r="E473" s="520"/>
      <c r="F473" s="520"/>
      <c r="G473" s="520"/>
      <c r="H473" s="521"/>
      <c r="I473" s="238"/>
      <c r="J473" s="238"/>
      <c r="K473" s="699"/>
      <c r="L473" s="699"/>
      <c r="M473" s="711"/>
      <c r="N473" s="352"/>
      <c r="O473" s="352"/>
      <c r="P473" s="352"/>
      <c r="Q473" s="352"/>
      <c r="R473" s="352"/>
      <c r="S473" s="352"/>
      <c r="T473" s="352"/>
      <c r="U473" s="352"/>
      <c r="V473" s="352"/>
      <c r="W473" s="352"/>
      <c r="X473" s="352"/>
      <c r="Y473" s="352"/>
      <c r="Z473" s="352"/>
      <c r="AA473" s="352"/>
      <c r="AB473" s="352"/>
      <c r="AC473" s="352"/>
      <c r="AD473" s="352"/>
      <c r="AE473" s="352"/>
      <c r="AF473" s="352"/>
      <c r="AG473" s="352"/>
      <c r="AH473" s="352"/>
      <c r="AI473" s="352"/>
      <c r="AJ473" s="352"/>
      <c r="AK473" s="352"/>
      <c r="AL473" s="352"/>
      <c r="AM473" s="352"/>
      <c r="AN473" s="352"/>
      <c r="AO473" s="352"/>
      <c r="AP473" s="352"/>
      <c r="AQ473" s="352"/>
      <c r="AR473" s="352"/>
      <c r="AS473" s="352"/>
      <c r="AT473" s="352"/>
      <c r="AU473" s="352"/>
      <c r="AV473" s="352"/>
      <c r="AW473" s="352"/>
      <c r="AX473" s="352"/>
      <c r="AY473" s="352"/>
      <c r="AZ473" s="352"/>
      <c r="BA473" s="352"/>
      <c r="BB473" s="352"/>
      <c r="BC473" s="352"/>
      <c r="BD473" s="352"/>
      <c r="BE473" s="352"/>
      <c r="BF473" s="352"/>
      <c r="BG473" s="352"/>
      <c r="BH473" s="352"/>
      <c r="BI473" s="352"/>
      <c r="BJ473" s="352"/>
      <c r="BK473" s="352"/>
      <c r="BL473" s="352"/>
      <c r="BM473" s="352"/>
      <c r="BN473" s="352"/>
      <c r="BO473" s="352"/>
      <c r="BP473" s="352"/>
      <c r="BQ473" s="352"/>
      <c r="BR473" s="352"/>
      <c r="BS473" s="352"/>
    </row>
    <row r="474" spans="1:71" s="46" customFormat="1" ht="13.5" customHeight="1">
      <c r="A474" s="287"/>
      <c r="B474" s="287"/>
      <c r="C474" s="287"/>
      <c r="D474" s="500"/>
      <c r="E474" s="716"/>
      <c r="F474" s="47" t="s">
        <v>136</v>
      </c>
      <c r="G474" s="47"/>
      <c r="H474" s="48"/>
      <c r="K474" s="352"/>
      <c r="L474" s="352"/>
      <c r="M474" s="352"/>
      <c r="N474" s="352"/>
      <c r="O474" s="352"/>
      <c r="P474" s="352"/>
      <c r="Q474" s="352"/>
      <c r="R474" s="352"/>
      <c r="S474" s="352"/>
      <c r="T474" s="352"/>
      <c r="U474" s="352"/>
      <c r="V474" s="352"/>
      <c r="W474" s="352"/>
      <c r="X474" s="352"/>
      <c r="Y474" s="352"/>
      <c r="Z474" s="352"/>
      <c r="AA474" s="352"/>
      <c r="AB474" s="352"/>
      <c r="AC474" s="352"/>
      <c r="AD474" s="352"/>
      <c r="AE474" s="352"/>
      <c r="AF474" s="352"/>
      <c r="AG474" s="352"/>
      <c r="AH474" s="352"/>
      <c r="AI474" s="352"/>
      <c r="AJ474" s="352"/>
      <c r="AK474" s="352"/>
      <c r="AL474" s="352"/>
      <c r="AM474" s="352"/>
      <c r="AN474" s="352"/>
      <c r="AO474" s="352"/>
      <c r="AP474" s="352"/>
      <c r="AQ474" s="352"/>
      <c r="AR474" s="352"/>
      <c r="AS474" s="352"/>
      <c r="AT474" s="352"/>
      <c r="AU474" s="352"/>
      <c r="AV474" s="352"/>
      <c r="AW474" s="352"/>
      <c r="AX474" s="352"/>
      <c r="AY474" s="352"/>
      <c r="AZ474" s="352"/>
      <c r="BA474" s="352"/>
      <c r="BB474" s="352"/>
      <c r="BC474" s="352"/>
      <c r="BD474" s="352"/>
      <c r="BE474" s="352"/>
      <c r="BF474" s="352"/>
      <c r="BG474" s="352"/>
      <c r="BH474" s="352"/>
      <c r="BI474" s="352"/>
      <c r="BJ474" s="352"/>
      <c r="BK474" s="352"/>
      <c r="BL474" s="352"/>
      <c r="BM474" s="352"/>
      <c r="BN474" s="352"/>
      <c r="BO474" s="352"/>
      <c r="BP474" s="352"/>
      <c r="BQ474" s="352"/>
      <c r="BR474" s="352"/>
      <c r="BS474" s="352"/>
    </row>
    <row r="475" spans="1:71" s="46" customFormat="1" ht="13.5" customHeight="1">
      <c r="A475" s="287"/>
      <c r="B475" s="287"/>
      <c r="C475" s="287"/>
      <c r="D475" s="500"/>
      <c r="E475" s="716"/>
      <c r="F475" s="47" t="s">
        <v>128</v>
      </c>
      <c r="G475" s="47"/>
      <c r="H475" s="48"/>
      <c r="K475" s="352"/>
      <c r="L475" s="352"/>
      <c r="M475" s="352"/>
      <c r="N475" s="352"/>
      <c r="O475" s="352"/>
      <c r="P475" s="352"/>
      <c r="Q475" s="352"/>
      <c r="R475" s="352"/>
      <c r="S475" s="352"/>
      <c r="T475" s="352"/>
      <c r="U475" s="352"/>
      <c r="V475" s="352"/>
      <c r="W475" s="352"/>
      <c r="X475" s="352"/>
      <c r="Y475" s="352"/>
      <c r="Z475" s="352"/>
      <c r="AA475" s="352"/>
      <c r="AB475" s="352"/>
      <c r="AC475" s="352"/>
      <c r="AD475" s="352"/>
      <c r="AE475" s="352"/>
      <c r="AF475" s="352"/>
      <c r="AG475" s="352"/>
      <c r="AH475" s="352"/>
      <c r="AI475" s="352"/>
      <c r="AJ475" s="352"/>
      <c r="AK475" s="352"/>
      <c r="AL475" s="352"/>
      <c r="AM475" s="352"/>
      <c r="AN475" s="352"/>
      <c r="AO475" s="352"/>
      <c r="AP475" s="352"/>
      <c r="AQ475" s="352"/>
      <c r="AR475" s="352"/>
      <c r="AS475" s="352"/>
      <c r="AT475" s="352"/>
      <c r="AU475" s="352"/>
      <c r="AV475" s="352"/>
      <c r="AW475" s="352"/>
      <c r="AX475" s="352"/>
      <c r="AY475" s="352"/>
      <c r="AZ475" s="352"/>
      <c r="BA475" s="352"/>
      <c r="BB475" s="352"/>
      <c r="BC475" s="352"/>
      <c r="BD475" s="352"/>
      <c r="BE475" s="352"/>
      <c r="BF475" s="352"/>
      <c r="BG475" s="352"/>
      <c r="BH475" s="352"/>
      <c r="BI475" s="352"/>
      <c r="BJ475" s="352"/>
      <c r="BK475" s="352"/>
      <c r="BL475" s="352"/>
      <c r="BM475" s="352"/>
      <c r="BN475" s="352"/>
      <c r="BO475" s="352"/>
      <c r="BP475" s="352"/>
      <c r="BQ475" s="352"/>
      <c r="BR475" s="352"/>
      <c r="BS475" s="352"/>
    </row>
    <row r="476" spans="6:71" s="46" customFormat="1" ht="13.5" customHeight="1">
      <c r="F476" s="47" t="s">
        <v>432</v>
      </c>
      <c r="G476" s="47"/>
      <c r="H476" s="48"/>
      <c r="L476" s="246"/>
      <c r="M476" s="352"/>
      <c r="N476" s="352"/>
      <c r="O476" s="352"/>
      <c r="P476" s="352"/>
      <c r="Q476" s="352"/>
      <c r="R476" s="352"/>
      <c r="S476" s="352"/>
      <c r="T476" s="352"/>
      <c r="U476" s="352"/>
      <c r="V476" s="352"/>
      <c r="W476" s="352"/>
      <c r="X476" s="352"/>
      <c r="Y476" s="352"/>
      <c r="Z476" s="352"/>
      <c r="AA476" s="352"/>
      <c r="AB476" s="352"/>
      <c r="AC476" s="352"/>
      <c r="AD476" s="352"/>
      <c r="AE476" s="352"/>
      <c r="AF476" s="352"/>
      <c r="AG476" s="352"/>
      <c r="AH476" s="352"/>
      <c r="AI476" s="352"/>
      <c r="AJ476" s="352"/>
      <c r="AK476" s="352"/>
      <c r="AL476" s="352"/>
      <c r="AM476" s="352"/>
      <c r="AN476" s="352"/>
      <c r="AO476" s="352"/>
      <c r="AP476" s="352"/>
      <c r="AQ476" s="352"/>
      <c r="AR476" s="352"/>
      <c r="AS476" s="352"/>
      <c r="AT476" s="352"/>
      <c r="AU476" s="352"/>
      <c r="AV476" s="352"/>
      <c r="AW476" s="352"/>
      <c r="AX476" s="352"/>
      <c r="AY476" s="352"/>
      <c r="AZ476" s="352"/>
      <c r="BA476" s="352"/>
      <c r="BB476" s="352"/>
      <c r="BC476" s="352"/>
      <c r="BD476" s="352"/>
      <c r="BE476" s="352"/>
      <c r="BF476" s="352"/>
      <c r="BG476" s="352"/>
      <c r="BH476" s="352"/>
      <c r="BI476" s="352"/>
      <c r="BJ476" s="352"/>
      <c r="BK476" s="352"/>
      <c r="BL476" s="352"/>
      <c r="BM476" s="352"/>
      <c r="BN476" s="352"/>
      <c r="BO476" s="352"/>
      <c r="BP476" s="352"/>
      <c r="BQ476" s="352"/>
      <c r="BR476" s="352"/>
      <c r="BS476" s="352"/>
    </row>
    <row r="477" spans="8:71" s="46" customFormat="1" ht="13.5" customHeight="1">
      <c r="H477" s="246"/>
      <c r="L477" s="246"/>
      <c r="M477" s="352"/>
      <c r="N477" s="352"/>
      <c r="O477" s="352"/>
      <c r="P477" s="352"/>
      <c r="Q477" s="352"/>
      <c r="R477" s="352"/>
      <c r="S477" s="352"/>
      <c r="T477" s="352"/>
      <c r="U477" s="352"/>
      <c r="V477" s="352"/>
      <c r="W477" s="352"/>
      <c r="X477" s="352"/>
      <c r="Y477" s="352"/>
      <c r="Z477" s="352"/>
      <c r="AA477" s="352"/>
      <c r="AB477" s="352"/>
      <c r="AC477" s="352"/>
      <c r="AD477" s="352"/>
      <c r="AE477" s="352"/>
      <c r="AF477" s="352"/>
      <c r="AG477" s="352"/>
      <c r="AH477" s="352"/>
      <c r="AI477" s="352"/>
      <c r="AJ477" s="352"/>
      <c r="AK477" s="352"/>
      <c r="AL477" s="352"/>
      <c r="AM477" s="352"/>
      <c r="AN477" s="352"/>
      <c r="AO477" s="352"/>
      <c r="AP477" s="352"/>
      <c r="AQ477" s="352"/>
      <c r="AR477" s="352"/>
      <c r="AS477" s="352"/>
      <c r="AT477" s="352"/>
      <c r="AU477" s="352"/>
      <c r="AV477" s="352"/>
      <c r="AW477" s="352"/>
      <c r="AX477" s="352"/>
      <c r="AY477" s="352"/>
      <c r="AZ477" s="352"/>
      <c r="BA477" s="352"/>
      <c r="BB477" s="352"/>
      <c r="BC477" s="352"/>
      <c r="BD477" s="352"/>
      <c r="BE477" s="352"/>
      <c r="BF477" s="352"/>
      <c r="BG477" s="352"/>
      <c r="BH477" s="352"/>
      <c r="BI477" s="352"/>
      <c r="BJ477" s="352"/>
      <c r="BK477" s="352"/>
      <c r="BL477" s="352"/>
      <c r="BM477" s="352"/>
      <c r="BN477" s="352"/>
      <c r="BO477" s="352"/>
      <c r="BP477" s="352"/>
      <c r="BQ477" s="352"/>
      <c r="BR477" s="352"/>
      <c r="BS477" s="352"/>
    </row>
    <row r="478" spans="2:71" s="46" customFormat="1" ht="13.5" customHeight="1">
      <c r="B478" s="509" t="s">
        <v>139</v>
      </c>
      <c r="C478" s="247"/>
      <c r="D478" s="247"/>
      <c r="E478" s="247"/>
      <c r="F478" s="247"/>
      <c r="H478" s="246"/>
      <c r="K478" s="352"/>
      <c r="L478" s="352"/>
      <c r="M478" s="352"/>
      <c r="N478" s="352"/>
      <c r="O478" s="352"/>
      <c r="P478" s="352"/>
      <c r="Q478" s="352"/>
      <c r="R478" s="352"/>
      <c r="S478" s="352"/>
      <c r="T478" s="352"/>
      <c r="U478" s="352"/>
      <c r="V478" s="352"/>
      <c r="W478" s="352"/>
      <c r="X478" s="352"/>
      <c r="Y478" s="352"/>
      <c r="Z478" s="352"/>
      <c r="AA478" s="352"/>
      <c r="AB478" s="352"/>
      <c r="AC478" s="352"/>
      <c r="AD478" s="352"/>
      <c r="AE478" s="352"/>
      <c r="AF478" s="352"/>
      <c r="AG478" s="352"/>
      <c r="AH478" s="352"/>
      <c r="AI478" s="352"/>
      <c r="AJ478" s="352"/>
      <c r="AK478" s="352"/>
      <c r="AL478" s="352"/>
      <c r="AM478" s="352"/>
      <c r="AN478" s="352"/>
      <c r="AO478" s="352"/>
      <c r="AP478" s="352"/>
      <c r="AQ478" s="352"/>
      <c r="AR478" s="352"/>
      <c r="AS478" s="352"/>
      <c r="AT478" s="352"/>
      <c r="AU478" s="352"/>
      <c r="AV478" s="352"/>
      <c r="AW478" s="352"/>
      <c r="AX478" s="352"/>
      <c r="AY478" s="352"/>
      <c r="AZ478" s="352"/>
      <c r="BA478" s="352"/>
      <c r="BB478" s="352"/>
      <c r="BC478" s="352"/>
      <c r="BD478" s="352"/>
      <c r="BE478" s="352"/>
      <c r="BF478" s="352"/>
      <c r="BG478" s="352"/>
      <c r="BH478" s="352"/>
      <c r="BI478" s="352"/>
      <c r="BJ478" s="352"/>
      <c r="BK478" s="352"/>
      <c r="BL478" s="352"/>
      <c r="BM478" s="352"/>
      <c r="BN478" s="352"/>
      <c r="BO478" s="352"/>
      <c r="BP478" s="352"/>
      <c r="BQ478" s="352"/>
      <c r="BR478" s="352"/>
      <c r="BS478" s="352"/>
    </row>
    <row r="479" spans="2:71" s="46" customFormat="1" ht="13.5" customHeight="1">
      <c r="B479" s="247" t="s">
        <v>138</v>
      </c>
      <c r="C479" s="247"/>
      <c r="D479" s="247"/>
      <c r="E479" s="247"/>
      <c r="F479" s="247"/>
      <c r="H479" s="246"/>
      <c r="K479" s="352"/>
      <c r="L479" s="352"/>
      <c r="M479" s="352"/>
      <c r="N479" s="352"/>
      <c r="O479" s="352"/>
      <c r="P479" s="352"/>
      <c r="Q479" s="352"/>
      <c r="R479" s="352"/>
      <c r="S479" s="352"/>
      <c r="T479" s="352"/>
      <c r="U479" s="352"/>
      <c r="V479" s="352"/>
      <c r="W479" s="352"/>
      <c r="X479" s="352"/>
      <c r="Y479" s="352"/>
      <c r="Z479" s="352"/>
      <c r="AA479" s="352"/>
      <c r="AB479" s="352"/>
      <c r="AC479" s="352"/>
      <c r="AD479" s="352"/>
      <c r="AE479" s="352"/>
      <c r="AF479" s="352"/>
      <c r="AG479" s="352"/>
      <c r="AH479" s="352"/>
      <c r="AI479" s="352"/>
      <c r="AJ479" s="352"/>
      <c r="AK479" s="352"/>
      <c r="AL479" s="352"/>
      <c r="AM479" s="352"/>
      <c r="AN479" s="352"/>
      <c r="AO479" s="352"/>
      <c r="AP479" s="352"/>
      <c r="AQ479" s="352"/>
      <c r="AR479" s="352"/>
      <c r="AS479" s="352"/>
      <c r="AT479" s="352"/>
      <c r="AU479" s="352"/>
      <c r="AV479" s="352"/>
      <c r="AW479" s="352"/>
      <c r="AX479" s="352"/>
      <c r="AY479" s="352"/>
      <c r="AZ479" s="352"/>
      <c r="BA479" s="352"/>
      <c r="BB479" s="352"/>
      <c r="BC479" s="352"/>
      <c r="BD479" s="352"/>
      <c r="BE479" s="352"/>
      <c r="BF479" s="352"/>
      <c r="BG479" s="352"/>
      <c r="BH479" s="352"/>
      <c r="BI479" s="352"/>
      <c r="BJ479" s="352"/>
      <c r="BK479" s="352"/>
      <c r="BL479" s="352"/>
      <c r="BM479" s="352"/>
      <c r="BN479" s="352"/>
      <c r="BO479" s="352"/>
      <c r="BP479" s="352"/>
      <c r="BQ479" s="352"/>
      <c r="BR479" s="352"/>
      <c r="BS479" s="352"/>
    </row>
    <row r="480" spans="2:71" s="46" customFormat="1" ht="13.5" customHeight="1">
      <c r="B480" s="247" t="s">
        <v>137</v>
      </c>
      <c r="C480" s="247"/>
      <c r="D480" s="247"/>
      <c r="E480" s="247"/>
      <c r="F480" s="247"/>
      <c r="G480" s="514" t="s">
        <v>274</v>
      </c>
      <c r="H480" s="246"/>
      <c r="K480" s="352"/>
      <c r="L480" s="352"/>
      <c r="M480" s="352"/>
      <c r="N480" s="352"/>
      <c r="O480" s="352"/>
      <c r="P480" s="352"/>
      <c r="Q480" s="352"/>
      <c r="R480" s="352"/>
      <c r="S480" s="352"/>
      <c r="T480" s="352"/>
      <c r="U480" s="352"/>
      <c r="V480" s="352"/>
      <c r="W480" s="352"/>
      <c r="X480" s="352"/>
      <c r="Y480" s="352"/>
      <c r="Z480" s="352"/>
      <c r="AA480" s="352"/>
      <c r="AB480" s="352"/>
      <c r="AC480" s="352"/>
      <c r="AD480" s="352"/>
      <c r="AE480" s="352"/>
      <c r="AF480" s="352"/>
      <c r="AG480" s="352"/>
      <c r="AH480" s="352"/>
      <c r="AI480" s="352"/>
      <c r="AJ480" s="352"/>
      <c r="AK480" s="352"/>
      <c r="AL480" s="352"/>
      <c r="AM480" s="352"/>
      <c r="AN480" s="352"/>
      <c r="AO480" s="352"/>
      <c r="AP480" s="352"/>
      <c r="AQ480" s="352"/>
      <c r="AR480" s="352"/>
      <c r="AS480" s="352"/>
      <c r="AT480" s="352"/>
      <c r="AU480" s="352"/>
      <c r="AV480" s="352"/>
      <c r="AW480" s="352"/>
      <c r="AX480" s="352"/>
      <c r="AY480" s="352"/>
      <c r="AZ480" s="352"/>
      <c r="BA480" s="352"/>
      <c r="BB480" s="352"/>
      <c r="BC480" s="352"/>
      <c r="BD480" s="352"/>
      <c r="BE480" s="352"/>
      <c r="BF480" s="352"/>
      <c r="BG480" s="352"/>
      <c r="BH480" s="352"/>
      <c r="BI480" s="352"/>
      <c r="BJ480" s="352"/>
      <c r="BK480" s="352"/>
      <c r="BL480" s="352"/>
      <c r="BM480" s="352"/>
      <c r="BN480" s="352"/>
      <c r="BO480" s="352"/>
      <c r="BP480" s="352"/>
      <c r="BQ480" s="352"/>
      <c r="BR480" s="352"/>
      <c r="BS480" s="352"/>
    </row>
    <row r="481" spans="1:71" s="46" customFormat="1" ht="13.5" customHeight="1">
      <c r="A481" s="52" t="s">
        <v>0</v>
      </c>
      <c r="B481" s="53" t="s">
        <v>1</v>
      </c>
      <c r="C481" s="52" t="s">
        <v>2</v>
      </c>
      <c r="D481" s="53" t="s">
        <v>3</v>
      </c>
      <c r="E481" s="54" t="s">
        <v>174</v>
      </c>
      <c r="F481" s="53" t="s">
        <v>175</v>
      </c>
      <c r="G481" s="55" t="s">
        <v>173</v>
      </c>
      <c r="H481" s="56" t="s">
        <v>182</v>
      </c>
      <c r="I481" s="555"/>
      <c r="J481" s="555"/>
      <c r="K481" s="696"/>
      <c r="L481" s="688"/>
      <c r="M481" s="352"/>
      <c r="N481" s="352"/>
      <c r="O481" s="352"/>
      <c r="P481" s="352"/>
      <c r="Q481" s="352"/>
      <c r="R481" s="352"/>
      <c r="S481" s="352"/>
      <c r="T481" s="352"/>
      <c r="U481" s="352"/>
      <c r="V481" s="352"/>
      <c r="W481" s="352"/>
      <c r="X481" s="352"/>
      <c r="Y481" s="352"/>
      <c r="Z481" s="352"/>
      <c r="AA481" s="352"/>
      <c r="AB481" s="352"/>
      <c r="AC481" s="352"/>
      <c r="AD481" s="352"/>
      <c r="AE481" s="352"/>
      <c r="AF481" s="352"/>
      <c r="AG481" s="352"/>
      <c r="AH481" s="352"/>
      <c r="AI481" s="352"/>
      <c r="AJ481" s="352"/>
      <c r="AK481" s="352"/>
      <c r="AL481" s="352"/>
      <c r="AM481" s="352"/>
      <c r="AN481" s="352"/>
      <c r="AO481" s="352"/>
      <c r="AP481" s="352"/>
      <c r="AQ481" s="352"/>
      <c r="AR481" s="352"/>
      <c r="AS481" s="352"/>
      <c r="AT481" s="352"/>
      <c r="AU481" s="352"/>
      <c r="AV481" s="352"/>
      <c r="AW481" s="352"/>
      <c r="AX481" s="352"/>
      <c r="AY481" s="352"/>
      <c r="AZ481" s="352"/>
      <c r="BA481" s="352"/>
      <c r="BB481" s="352"/>
      <c r="BC481" s="352"/>
      <c r="BD481" s="352"/>
      <c r="BE481" s="352"/>
      <c r="BF481" s="352"/>
      <c r="BG481" s="352"/>
      <c r="BH481" s="352"/>
      <c r="BI481" s="352"/>
      <c r="BJ481" s="352"/>
      <c r="BK481" s="352"/>
      <c r="BL481" s="352"/>
      <c r="BM481" s="352"/>
      <c r="BN481" s="352"/>
      <c r="BO481" s="352"/>
      <c r="BP481" s="352"/>
      <c r="BQ481" s="352"/>
      <c r="BR481" s="352"/>
      <c r="BS481" s="352"/>
    </row>
    <row r="482" spans="1:71" s="46" customFormat="1" ht="13.5" customHeight="1">
      <c r="A482" s="57"/>
      <c r="B482" s="58"/>
      <c r="C482" s="57"/>
      <c r="D482" s="59"/>
      <c r="E482" s="57" t="s">
        <v>160</v>
      </c>
      <c r="F482" s="58" t="s">
        <v>176</v>
      </c>
      <c r="G482" s="60" t="s">
        <v>440</v>
      </c>
      <c r="H482" s="61" t="s">
        <v>180</v>
      </c>
      <c r="I482" s="696"/>
      <c r="J482" s="696"/>
      <c r="K482" s="696"/>
      <c r="L482" s="697"/>
      <c r="M482" s="352"/>
      <c r="N482" s="352"/>
      <c r="O482" s="352"/>
      <c r="P482" s="352"/>
      <c r="Q482" s="352"/>
      <c r="R482" s="352"/>
      <c r="S482" s="352"/>
      <c r="T482" s="352"/>
      <c r="U482" s="352"/>
      <c r="V482" s="352"/>
      <c r="W482" s="352"/>
      <c r="X482" s="352"/>
      <c r="Y482" s="352"/>
      <c r="Z482" s="352"/>
      <c r="AA482" s="352"/>
      <c r="AB482" s="352"/>
      <c r="AC482" s="352"/>
      <c r="AD482" s="352"/>
      <c r="AE482" s="352"/>
      <c r="AF482" s="352"/>
      <c r="AG482" s="352"/>
      <c r="AH482" s="352"/>
      <c r="AI482" s="352"/>
      <c r="AJ482" s="352"/>
      <c r="AK482" s="352"/>
      <c r="AL482" s="352"/>
      <c r="AM482" s="352"/>
      <c r="AN482" s="352"/>
      <c r="AO482" s="352"/>
      <c r="AP482" s="352"/>
      <c r="AQ482" s="352"/>
      <c r="AR482" s="352"/>
      <c r="AS482" s="352"/>
      <c r="AT482" s="352"/>
      <c r="AU482" s="352"/>
      <c r="AV482" s="352"/>
      <c r="AW482" s="352"/>
      <c r="AX482" s="352"/>
      <c r="AY482" s="352"/>
      <c r="AZ482" s="352"/>
      <c r="BA482" s="352"/>
      <c r="BB482" s="352"/>
      <c r="BC482" s="352"/>
      <c r="BD482" s="352"/>
      <c r="BE482" s="352"/>
      <c r="BF482" s="352"/>
      <c r="BG482" s="352"/>
      <c r="BH482" s="352"/>
      <c r="BI482" s="352"/>
      <c r="BJ482" s="352"/>
      <c r="BK482" s="352"/>
      <c r="BL482" s="352"/>
      <c r="BM482" s="352"/>
      <c r="BN482" s="352"/>
      <c r="BO482" s="352"/>
      <c r="BP482" s="352"/>
      <c r="BQ482" s="352"/>
      <c r="BR482" s="352"/>
      <c r="BS482" s="352"/>
    </row>
    <row r="483" spans="1:71" s="46" customFormat="1" ht="13.5" customHeight="1">
      <c r="A483" s="62">
        <v>1</v>
      </c>
      <c r="B483" s="62">
        <v>2</v>
      </c>
      <c r="C483" s="62">
        <v>3</v>
      </c>
      <c r="D483" s="62">
        <v>4</v>
      </c>
      <c r="E483" s="62">
        <v>5</v>
      </c>
      <c r="F483" s="62">
        <v>6</v>
      </c>
      <c r="G483" s="63">
        <v>7</v>
      </c>
      <c r="H483" s="64">
        <v>8</v>
      </c>
      <c r="I483" s="696"/>
      <c r="J483" s="696"/>
      <c r="K483" s="696"/>
      <c r="L483" s="696"/>
      <c r="M483" s="352"/>
      <c r="N483" s="352"/>
      <c r="O483" s="352"/>
      <c r="P483" s="352"/>
      <c r="Q483" s="352"/>
      <c r="R483" s="352"/>
      <c r="S483" s="352"/>
      <c r="T483" s="352"/>
      <c r="U483" s="352"/>
      <c r="V483" s="352"/>
      <c r="W483" s="352"/>
      <c r="X483" s="352"/>
      <c r="Y483" s="352"/>
      <c r="Z483" s="352"/>
      <c r="AA483" s="352"/>
      <c r="AB483" s="352"/>
      <c r="AC483" s="352"/>
      <c r="AD483" s="352"/>
      <c r="AE483" s="352"/>
      <c r="AF483" s="352"/>
      <c r="AG483" s="352"/>
      <c r="AH483" s="352"/>
      <c r="AI483" s="352"/>
      <c r="AJ483" s="352"/>
      <c r="AK483" s="352"/>
      <c r="AL483" s="352"/>
      <c r="AM483" s="352"/>
      <c r="AN483" s="352"/>
      <c r="AO483" s="352"/>
      <c r="AP483" s="352"/>
      <c r="AQ483" s="352"/>
      <c r="AR483" s="352"/>
      <c r="AS483" s="352"/>
      <c r="AT483" s="352"/>
      <c r="AU483" s="352"/>
      <c r="AV483" s="352"/>
      <c r="AW483" s="352"/>
      <c r="AX483" s="352"/>
      <c r="AY483" s="352"/>
      <c r="AZ483" s="352"/>
      <c r="BA483" s="352"/>
      <c r="BB483" s="352"/>
      <c r="BC483" s="352"/>
      <c r="BD483" s="352"/>
      <c r="BE483" s="352"/>
      <c r="BF483" s="352"/>
      <c r="BG483" s="352"/>
      <c r="BH483" s="352"/>
      <c r="BI483" s="352"/>
      <c r="BJ483" s="352"/>
      <c r="BK483" s="352"/>
      <c r="BL483" s="352"/>
      <c r="BM483" s="352"/>
      <c r="BN483" s="352"/>
      <c r="BO483" s="352"/>
      <c r="BP483" s="352"/>
      <c r="BQ483" s="352"/>
      <c r="BR483" s="352"/>
      <c r="BS483" s="352"/>
    </row>
    <row r="484" spans="1:71" s="46" customFormat="1" ht="13.5" customHeight="1">
      <c r="A484" s="557">
        <v>750</v>
      </c>
      <c r="B484" s="557"/>
      <c r="C484" s="557"/>
      <c r="D484" s="607" t="s">
        <v>17</v>
      </c>
      <c r="E484" s="340">
        <v>500</v>
      </c>
      <c r="F484" s="340">
        <v>500</v>
      </c>
      <c r="G484" s="326">
        <f>G485</f>
        <v>0</v>
      </c>
      <c r="H484" s="326">
        <v>0</v>
      </c>
      <c r="I484" s="235"/>
      <c r="J484" s="236"/>
      <c r="K484" s="45"/>
      <c r="L484" s="45"/>
      <c r="M484" s="352"/>
      <c r="N484" s="352"/>
      <c r="O484" s="352"/>
      <c r="P484" s="352"/>
      <c r="Q484" s="352"/>
      <c r="R484" s="352"/>
      <c r="S484" s="352"/>
      <c r="T484" s="352"/>
      <c r="U484" s="352"/>
      <c r="V484" s="352"/>
      <c r="W484" s="352"/>
      <c r="X484" s="352"/>
      <c r="Y484" s="352"/>
      <c r="Z484" s="352"/>
      <c r="AA484" s="352"/>
      <c r="AB484" s="352"/>
      <c r="AC484" s="352"/>
      <c r="AD484" s="352"/>
      <c r="AE484" s="352"/>
      <c r="AF484" s="352"/>
      <c r="AG484" s="352"/>
      <c r="AH484" s="352"/>
      <c r="AI484" s="352"/>
      <c r="AJ484" s="352"/>
      <c r="AK484" s="352"/>
      <c r="AL484" s="352"/>
      <c r="AM484" s="352"/>
      <c r="AN484" s="352"/>
      <c r="AO484" s="352"/>
      <c r="AP484" s="352"/>
      <c r="AQ484" s="352"/>
      <c r="AR484" s="352"/>
      <c r="AS484" s="352"/>
      <c r="AT484" s="352"/>
      <c r="AU484" s="352"/>
      <c r="AV484" s="352"/>
      <c r="AW484" s="352"/>
      <c r="AX484" s="352"/>
      <c r="AY484" s="352"/>
      <c r="AZ484" s="352"/>
      <c r="BA484" s="352"/>
      <c r="BB484" s="352"/>
      <c r="BC484" s="352"/>
      <c r="BD484" s="352"/>
      <c r="BE484" s="352"/>
      <c r="BF484" s="352"/>
      <c r="BG484" s="352"/>
      <c r="BH484" s="352"/>
      <c r="BI484" s="352"/>
      <c r="BJ484" s="352"/>
      <c r="BK484" s="352"/>
      <c r="BL484" s="352"/>
      <c r="BM484" s="352"/>
      <c r="BN484" s="352"/>
      <c r="BO484" s="352"/>
      <c r="BP484" s="352"/>
      <c r="BQ484" s="352"/>
      <c r="BR484" s="352"/>
      <c r="BS484" s="352"/>
    </row>
    <row r="485" spans="1:71" s="46" customFormat="1" ht="13.5" customHeight="1">
      <c r="A485" s="166"/>
      <c r="B485" s="195">
        <v>75045</v>
      </c>
      <c r="C485" s="171"/>
      <c r="D485" s="227" t="s">
        <v>212</v>
      </c>
      <c r="E485" s="67"/>
      <c r="F485" s="69"/>
      <c r="G485" s="70">
        <f>G488</f>
        <v>0</v>
      </c>
      <c r="H485" s="70">
        <v>0</v>
      </c>
      <c r="I485" s="235"/>
      <c r="J485" s="236"/>
      <c r="K485" s="45"/>
      <c r="L485" s="45"/>
      <c r="M485" s="352"/>
      <c r="N485" s="352"/>
      <c r="O485" s="352"/>
      <c r="P485" s="352"/>
      <c r="Q485" s="352"/>
      <c r="R485" s="352"/>
      <c r="S485" s="352"/>
      <c r="T485" s="352"/>
      <c r="U485" s="352"/>
      <c r="V485" s="352"/>
      <c r="W485" s="352"/>
      <c r="X485" s="352"/>
      <c r="Y485" s="352"/>
      <c r="Z485" s="352"/>
      <c r="AA485" s="352"/>
      <c r="AB485" s="352"/>
      <c r="AC485" s="352"/>
      <c r="AD485" s="352"/>
      <c r="AE485" s="352"/>
      <c r="AF485" s="352"/>
      <c r="AG485" s="352"/>
      <c r="AH485" s="352"/>
      <c r="AI485" s="352"/>
      <c r="AJ485" s="352"/>
      <c r="AK485" s="352"/>
      <c r="AL485" s="352"/>
      <c r="AM485" s="352"/>
      <c r="AN485" s="352"/>
      <c r="AO485" s="352"/>
      <c r="AP485" s="352"/>
      <c r="AQ485" s="352"/>
      <c r="AR485" s="352"/>
      <c r="AS485" s="352"/>
      <c r="AT485" s="352"/>
      <c r="AU485" s="352"/>
      <c r="AV485" s="352"/>
      <c r="AW485" s="352"/>
      <c r="AX485" s="352"/>
      <c r="AY485" s="352"/>
      <c r="AZ485" s="352"/>
      <c r="BA485" s="352"/>
      <c r="BB485" s="352"/>
      <c r="BC485" s="352"/>
      <c r="BD485" s="352"/>
      <c r="BE485" s="352"/>
      <c r="BF485" s="352"/>
      <c r="BG485" s="352"/>
      <c r="BH485" s="352"/>
      <c r="BI485" s="352"/>
      <c r="BJ485" s="352"/>
      <c r="BK485" s="352"/>
      <c r="BL485" s="352"/>
      <c r="BM485" s="352"/>
      <c r="BN485" s="352"/>
      <c r="BO485" s="352"/>
      <c r="BP485" s="352"/>
      <c r="BQ485" s="352"/>
      <c r="BR485" s="352"/>
      <c r="BS485" s="352"/>
    </row>
    <row r="486" spans="1:71" s="46" customFormat="1" ht="13.5" customHeight="1">
      <c r="A486" s="166"/>
      <c r="B486" s="182"/>
      <c r="C486" s="116">
        <v>2120</v>
      </c>
      <c r="D486" s="74" t="s">
        <v>8</v>
      </c>
      <c r="E486" s="291"/>
      <c r="F486" s="291"/>
      <c r="G486" s="76"/>
      <c r="H486" s="76"/>
      <c r="I486" s="235"/>
      <c r="J486" s="236"/>
      <c r="K486" s="45"/>
      <c r="L486" s="45"/>
      <c r="M486" s="352"/>
      <c r="N486" s="352"/>
      <c r="O486" s="352"/>
      <c r="P486" s="352"/>
      <c r="Q486" s="352"/>
      <c r="R486" s="352"/>
      <c r="S486" s="352"/>
      <c r="T486" s="352"/>
      <c r="U486" s="352"/>
      <c r="V486" s="352"/>
      <c r="W486" s="352"/>
      <c r="X486" s="352"/>
      <c r="Y486" s="352"/>
      <c r="Z486" s="352"/>
      <c r="AA486" s="352"/>
      <c r="AB486" s="352"/>
      <c r="AC486" s="352"/>
      <c r="AD486" s="352"/>
      <c r="AE486" s="352"/>
      <c r="AF486" s="352"/>
      <c r="AG486" s="352"/>
      <c r="AH486" s="352"/>
      <c r="AI486" s="352"/>
      <c r="AJ486" s="352"/>
      <c r="AK486" s="352"/>
      <c r="AL486" s="352"/>
      <c r="AM486" s="352"/>
      <c r="AN486" s="352"/>
      <c r="AO486" s="352"/>
      <c r="AP486" s="352"/>
      <c r="AQ486" s="352"/>
      <c r="AR486" s="352"/>
      <c r="AS486" s="352"/>
      <c r="AT486" s="352"/>
      <c r="AU486" s="352"/>
      <c r="AV486" s="352"/>
      <c r="AW486" s="352"/>
      <c r="AX486" s="352"/>
      <c r="AY486" s="352"/>
      <c r="AZ486" s="352"/>
      <c r="BA486" s="352"/>
      <c r="BB486" s="352"/>
      <c r="BC486" s="352"/>
      <c r="BD486" s="352"/>
      <c r="BE486" s="352"/>
      <c r="BF486" s="352"/>
      <c r="BG486" s="352"/>
      <c r="BH486" s="352"/>
      <c r="BI486" s="352"/>
      <c r="BJ486" s="352"/>
      <c r="BK486" s="352"/>
      <c r="BL486" s="352"/>
      <c r="BM486" s="352"/>
      <c r="BN486" s="352"/>
      <c r="BO486" s="352"/>
      <c r="BP486" s="352"/>
      <c r="BQ486" s="352"/>
      <c r="BR486" s="352"/>
      <c r="BS486" s="352"/>
    </row>
    <row r="487" spans="1:71" s="46" customFormat="1" ht="13.5" customHeight="1">
      <c r="A487" s="166"/>
      <c r="B487" s="182"/>
      <c r="C487" s="116"/>
      <c r="D487" s="74" t="s">
        <v>129</v>
      </c>
      <c r="E487" s="291"/>
      <c r="F487" s="291"/>
      <c r="G487" s="76"/>
      <c r="H487" s="76"/>
      <c r="I487" s="235"/>
      <c r="J487" s="236"/>
      <c r="K487" s="45"/>
      <c r="L487" s="45"/>
      <c r="M487" s="352"/>
      <c r="N487" s="352"/>
      <c r="O487" s="352"/>
      <c r="P487" s="352"/>
      <c r="Q487" s="352"/>
      <c r="R487" s="352"/>
      <c r="S487" s="352"/>
      <c r="T487" s="352"/>
      <c r="U487" s="352"/>
      <c r="V487" s="352"/>
      <c r="W487" s="352"/>
      <c r="X487" s="352"/>
      <c r="Y487" s="352"/>
      <c r="Z487" s="352"/>
      <c r="AA487" s="352"/>
      <c r="AB487" s="352"/>
      <c r="AC487" s="352"/>
      <c r="AD487" s="352"/>
      <c r="AE487" s="352"/>
      <c r="AF487" s="352"/>
      <c r="AG487" s="352"/>
      <c r="AH487" s="352"/>
      <c r="AI487" s="352"/>
      <c r="AJ487" s="352"/>
      <c r="AK487" s="352"/>
      <c r="AL487" s="352"/>
      <c r="AM487" s="352"/>
      <c r="AN487" s="352"/>
      <c r="AO487" s="352"/>
      <c r="AP487" s="352"/>
      <c r="AQ487" s="352"/>
      <c r="AR487" s="352"/>
      <c r="AS487" s="352"/>
      <c r="AT487" s="352"/>
      <c r="AU487" s="352"/>
      <c r="AV487" s="352"/>
      <c r="AW487" s="352"/>
      <c r="AX487" s="352"/>
      <c r="AY487" s="352"/>
      <c r="AZ487" s="352"/>
      <c r="BA487" s="352"/>
      <c r="BB487" s="352"/>
      <c r="BC487" s="352"/>
      <c r="BD487" s="352"/>
      <c r="BE487" s="352"/>
      <c r="BF487" s="352"/>
      <c r="BG487" s="352"/>
      <c r="BH487" s="352"/>
      <c r="BI487" s="352"/>
      <c r="BJ487" s="352"/>
      <c r="BK487" s="352"/>
      <c r="BL487" s="352"/>
      <c r="BM487" s="352"/>
      <c r="BN487" s="352"/>
      <c r="BO487" s="352"/>
      <c r="BP487" s="352"/>
      <c r="BQ487" s="352"/>
      <c r="BR487" s="352"/>
      <c r="BS487" s="352"/>
    </row>
    <row r="488" spans="1:71" s="46" customFormat="1" ht="13.5" customHeight="1">
      <c r="A488" s="166"/>
      <c r="B488" s="182"/>
      <c r="C488" s="132"/>
      <c r="D488" s="79" t="s">
        <v>130</v>
      </c>
      <c r="E488" s="291"/>
      <c r="F488" s="291"/>
      <c r="G488" s="76">
        <v>0</v>
      </c>
      <c r="H488" s="76">
        <v>0</v>
      </c>
      <c r="I488" s="235"/>
      <c r="J488" s="236"/>
      <c r="K488" s="45"/>
      <c r="L488" s="45"/>
      <c r="M488" s="352"/>
      <c r="N488" s="352"/>
      <c r="O488" s="352"/>
      <c r="P488" s="352"/>
      <c r="Q488" s="352"/>
      <c r="R488" s="352"/>
      <c r="S488" s="352"/>
      <c r="T488" s="352"/>
      <c r="U488" s="352"/>
      <c r="V488" s="352"/>
      <c r="W488" s="352"/>
      <c r="X488" s="352"/>
      <c r="Y488" s="352"/>
      <c r="Z488" s="352"/>
      <c r="AA488" s="352"/>
      <c r="AB488" s="352"/>
      <c r="AC488" s="352"/>
      <c r="AD488" s="352"/>
      <c r="AE488" s="352"/>
      <c r="AF488" s="352"/>
      <c r="AG488" s="352"/>
      <c r="AH488" s="352"/>
      <c r="AI488" s="352"/>
      <c r="AJ488" s="352"/>
      <c r="AK488" s="352"/>
      <c r="AL488" s="352"/>
      <c r="AM488" s="352"/>
      <c r="AN488" s="352"/>
      <c r="AO488" s="352"/>
      <c r="AP488" s="352"/>
      <c r="AQ488" s="352"/>
      <c r="AR488" s="352"/>
      <c r="AS488" s="352"/>
      <c r="AT488" s="352"/>
      <c r="AU488" s="352"/>
      <c r="AV488" s="352"/>
      <c r="AW488" s="352"/>
      <c r="AX488" s="352"/>
      <c r="AY488" s="352"/>
      <c r="AZ488" s="352"/>
      <c r="BA488" s="352"/>
      <c r="BB488" s="352"/>
      <c r="BC488" s="352"/>
      <c r="BD488" s="352"/>
      <c r="BE488" s="352"/>
      <c r="BF488" s="352"/>
      <c r="BG488" s="352"/>
      <c r="BH488" s="352"/>
      <c r="BI488" s="352"/>
      <c r="BJ488" s="352"/>
      <c r="BK488" s="352"/>
      <c r="BL488" s="352"/>
      <c r="BM488" s="352"/>
      <c r="BN488" s="352"/>
      <c r="BO488" s="352"/>
      <c r="BP488" s="352"/>
      <c r="BQ488" s="352"/>
      <c r="BR488" s="352"/>
      <c r="BS488" s="352"/>
    </row>
    <row r="489" spans="1:71" s="46" customFormat="1" ht="13.5" customHeight="1">
      <c r="A489" s="564"/>
      <c r="B489" s="565"/>
      <c r="C489" s="566"/>
      <c r="D489" s="557" t="s">
        <v>109</v>
      </c>
      <c r="E489" s="323">
        <f>E484</f>
        <v>500</v>
      </c>
      <c r="F489" s="323">
        <v>500</v>
      </c>
      <c r="G489" s="326">
        <f>G484</f>
        <v>0</v>
      </c>
      <c r="H489" s="326">
        <v>0</v>
      </c>
      <c r="I489" s="497"/>
      <c r="J489" s="238"/>
      <c r="K489" s="699"/>
      <c r="L489" s="699"/>
      <c r="M489" s="352"/>
      <c r="N489" s="352"/>
      <c r="O489" s="352"/>
      <c r="P489" s="352"/>
      <c r="Q489" s="352"/>
      <c r="R489" s="352"/>
      <c r="S489" s="352"/>
      <c r="T489" s="352"/>
      <c r="U489" s="352"/>
      <c r="V489" s="352"/>
      <c r="W489" s="352"/>
      <c r="X489" s="352"/>
      <c r="Y489" s="352"/>
      <c r="Z489" s="352"/>
      <c r="AA489" s="352"/>
      <c r="AB489" s="352"/>
      <c r="AC489" s="352"/>
      <c r="AD489" s="352"/>
      <c r="AE489" s="352"/>
      <c r="AF489" s="352"/>
      <c r="AG489" s="352"/>
      <c r="AH489" s="352"/>
      <c r="AI489" s="352"/>
      <c r="AJ489" s="352"/>
      <c r="AK489" s="352"/>
      <c r="AL489" s="352"/>
      <c r="AM489" s="352"/>
      <c r="AN489" s="352"/>
      <c r="AO489" s="352"/>
      <c r="AP489" s="352"/>
      <c r="AQ489" s="352"/>
      <c r="AR489" s="352"/>
      <c r="AS489" s="352"/>
      <c r="AT489" s="352"/>
      <c r="AU489" s="352"/>
      <c r="AV489" s="352"/>
      <c r="AW489" s="352"/>
      <c r="AX489" s="352"/>
      <c r="AY489" s="352"/>
      <c r="AZ489" s="352"/>
      <c r="BA489" s="352"/>
      <c r="BB489" s="352"/>
      <c r="BC489" s="352"/>
      <c r="BD489" s="352"/>
      <c r="BE489" s="352"/>
      <c r="BF489" s="352"/>
      <c r="BG489" s="352"/>
      <c r="BH489" s="352"/>
      <c r="BI489" s="352"/>
      <c r="BJ489" s="352"/>
      <c r="BK489" s="352"/>
      <c r="BL489" s="352"/>
      <c r="BM489" s="352"/>
      <c r="BN489" s="352"/>
      <c r="BO489" s="352"/>
      <c r="BP489" s="352"/>
      <c r="BQ489" s="352"/>
      <c r="BR489" s="352"/>
      <c r="BS489" s="352"/>
    </row>
    <row r="490" spans="1:71" s="46" customFormat="1" ht="13.5" customHeight="1">
      <c r="A490" s="593"/>
      <c r="B490" s="583"/>
      <c r="C490" s="566"/>
      <c r="D490" s="636" t="s">
        <v>178</v>
      </c>
      <c r="E490" s="323">
        <v>0</v>
      </c>
      <c r="F490" s="323">
        <v>0</v>
      </c>
      <c r="G490" s="323">
        <v>0</v>
      </c>
      <c r="H490" s="323">
        <v>0</v>
      </c>
      <c r="I490" s="238"/>
      <c r="J490" s="238"/>
      <c r="K490" s="699"/>
      <c r="L490" s="699"/>
      <c r="M490" s="352"/>
      <c r="N490" s="352"/>
      <c r="O490" s="352"/>
      <c r="P490" s="352"/>
      <c r="Q490" s="352"/>
      <c r="R490" s="352"/>
      <c r="S490" s="352"/>
      <c r="T490" s="352"/>
      <c r="U490" s="352"/>
      <c r="V490" s="352"/>
      <c r="W490" s="352"/>
      <c r="X490" s="352"/>
      <c r="Y490" s="352"/>
      <c r="Z490" s="352"/>
      <c r="AA490" s="352"/>
      <c r="AB490" s="352"/>
      <c r="AC490" s="352"/>
      <c r="AD490" s="352"/>
      <c r="AE490" s="352"/>
      <c r="AF490" s="352"/>
      <c r="AG490" s="352"/>
      <c r="AH490" s="352"/>
      <c r="AI490" s="352"/>
      <c r="AJ490" s="352"/>
      <c r="AK490" s="352"/>
      <c r="AL490" s="352"/>
      <c r="AM490" s="352"/>
      <c r="AN490" s="352"/>
      <c r="AO490" s="352"/>
      <c r="AP490" s="352"/>
      <c r="AQ490" s="352"/>
      <c r="AR490" s="352"/>
      <c r="AS490" s="352"/>
      <c r="AT490" s="352"/>
      <c r="AU490" s="352"/>
      <c r="AV490" s="352"/>
      <c r="AW490" s="352"/>
      <c r="AX490" s="352"/>
      <c r="AY490" s="352"/>
      <c r="AZ490" s="352"/>
      <c r="BA490" s="352"/>
      <c r="BB490" s="352"/>
      <c r="BC490" s="352"/>
      <c r="BD490" s="352"/>
      <c r="BE490" s="352"/>
      <c r="BF490" s="352"/>
      <c r="BG490" s="352"/>
      <c r="BH490" s="352"/>
      <c r="BI490" s="352"/>
      <c r="BJ490" s="352"/>
      <c r="BK490" s="352"/>
      <c r="BL490" s="352"/>
      <c r="BM490" s="352"/>
      <c r="BN490" s="352"/>
      <c r="BO490" s="352"/>
      <c r="BP490" s="352"/>
      <c r="BQ490" s="352"/>
      <c r="BR490" s="352"/>
      <c r="BS490" s="352"/>
    </row>
    <row r="491" spans="1:71" s="46" customFormat="1" ht="13.5" customHeight="1">
      <c r="A491" s="234"/>
      <c r="B491" s="234"/>
      <c r="C491" s="234"/>
      <c r="D491" s="688"/>
      <c r="E491" s="238"/>
      <c r="F491" s="238"/>
      <c r="G491" s="238"/>
      <c r="H491" s="238"/>
      <c r="I491" s="238"/>
      <c r="J491" s="238"/>
      <c r="K491" s="699"/>
      <c r="L491" s="699"/>
      <c r="M491" s="352"/>
      <c r="N491" s="352"/>
      <c r="O491" s="352"/>
      <c r="P491" s="352"/>
      <c r="Q491" s="352"/>
      <c r="R491" s="352"/>
      <c r="S491" s="352"/>
      <c r="T491" s="352"/>
      <c r="U491" s="352"/>
      <c r="V491" s="352"/>
      <c r="W491" s="352"/>
      <c r="X491" s="352"/>
      <c r="Y491" s="352"/>
      <c r="Z491" s="352"/>
      <c r="AA491" s="352"/>
      <c r="AB491" s="352"/>
      <c r="AC491" s="352"/>
      <c r="AD491" s="352"/>
      <c r="AE491" s="352"/>
      <c r="AF491" s="352"/>
      <c r="AG491" s="352"/>
      <c r="AH491" s="352"/>
      <c r="AI491" s="352"/>
      <c r="AJ491" s="352"/>
      <c r="AK491" s="352"/>
      <c r="AL491" s="352"/>
      <c r="AM491" s="352"/>
      <c r="AN491" s="352"/>
      <c r="AO491" s="352"/>
      <c r="AP491" s="352"/>
      <c r="AQ491" s="352"/>
      <c r="AR491" s="352"/>
      <c r="AS491" s="352"/>
      <c r="AT491" s="352"/>
      <c r="AU491" s="352"/>
      <c r="AV491" s="352"/>
      <c r="AW491" s="352"/>
      <c r="AX491" s="352"/>
      <c r="AY491" s="352"/>
      <c r="AZ491" s="352"/>
      <c r="BA491" s="352"/>
      <c r="BB491" s="352"/>
      <c r="BC491" s="352"/>
      <c r="BD491" s="352"/>
      <c r="BE491" s="352"/>
      <c r="BF491" s="352"/>
      <c r="BG491" s="352"/>
      <c r="BH491" s="352"/>
      <c r="BI491" s="352"/>
      <c r="BJ491" s="352"/>
      <c r="BK491" s="352"/>
      <c r="BL491" s="352"/>
      <c r="BM491" s="352"/>
      <c r="BN491" s="352"/>
      <c r="BO491" s="352"/>
      <c r="BP491" s="352"/>
      <c r="BQ491" s="352"/>
      <c r="BR491" s="352"/>
      <c r="BS491" s="352"/>
    </row>
    <row r="492" spans="1:71" s="46" customFormat="1" ht="13.5" customHeight="1">
      <c r="A492" s="234"/>
      <c r="B492" s="234"/>
      <c r="C492" s="234"/>
      <c r="D492" s="688"/>
      <c r="E492" s="238"/>
      <c r="F492" s="238"/>
      <c r="G492" s="238"/>
      <c r="H492" s="238"/>
      <c r="I492" s="238"/>
      <c r="J492" s="238"/>
      <c r="K492" s="699"/>
      <c r="L492" s="699"/>
      <c r="M492" s="352"/>
      <c r="N492" s="352"/>
      <c r="O492" s="352"/>
      <c r="P492" s="352"/>
      <c r="Q492" s="352"/>
      <c r="R492" s="352"/>
      <c r="S492" s="352"/>
      <c r="T492" s="352"/>
      <c r="U492" s="352"/>
      <c r="V492" s="352"/>
      <c r="W492" s="352"/>
      <c r="X492" s="352"/>
      <c r="Y492" s="352"/>
      <c r="Z492" s="352"/>
      <c r="AA492" s="352"/>
      <c r="AB492" s="352"/>
      <c r="AC492" s="352"/>
      <c r="AD492" s="352"/>
      <c r="AE492" s="352"/>
      <c r="AF492" s="352"/>
      <c r="AG492" s="352"/>
      <c r="AH492" s="352"/>
      <c r="AI492" s="352"/>
      <c r="AJ492" s="352"/>
      <c r="AK492" s="352"/>
      <c r="AL492" s="352"/>
      <c r="AM492" s="352"/>
      <c r="AN492" s="352"/>
      <c r="AO492" s="352"/>
      <c r="AP492" s="352"/>
      <c r="AQ492" s="352"/>
      <c r="AR492" s="352"/>
      <c r="AS492" s="352"/>
      <c r="AT492" s="352"/>
      <c r="AU492" s="352"/>
      <c r="AV492" s="352"/>
      <c r="AW492" s="352"/>
      <c r="AX492" s="352"/>
      <c r="AY492" s="352"/>
      <c r="AZ492" s="352"/>
      <c r="BA492" s="352"/>
      <c r="BB492" s="352"/>
      <c r="BC492" s="352"/>
      <c r="BD492" s="352"/>
      <c r="BE492" s="352"/>
      <c r="BF492" s="352"/>
      <c r="BG492" s="352"/>
      <c r="BH492" s="352"/>
      <c r="BI492" s="352"/>
      <c r="BJ492" s="352"/>
      <c r="BK492" s="352"/>
      <c r="BL492" s="352"/>
      <c r="BM492" s="352"/>
      <c r="BN492" s="352"/>
      <c r="BO492" s="352"/>
      <c r="BP492" s="352"/>
      <c r="BQ492" s="352"/>
      <c r="BR492" s="352"/>
      <c r="BS492" s="352"/>
    </row>
    <row r="493" spans="1:71" s="46" customFormat="1" ht="13.5" customHeight="1">
      <c r="A493" s="234"/>
      <c r="B493" s="234"/>
      <c r="C493" s="234"/>
      <c r="D493" s="688"/>
      <c r="E493" s="238"/>
      <c r="F493" s="238"/>
      <c r="G493" s="238"/>
      <c r="H493" s="238"/>
      <c r="I493" s="238"/>
      <c r="J493" s="238"/>
      <c r="K493" s="699"/>
      <c r="L493" s="699"/>
      <c r="M493" s="352"/>
      <c r="N493" s="352"/>
      <c r="O493" s="352"/>
      <c r="P493" s="352"/>
      <c r="Q493" s="352"/>
      <c r="R493" s="352"/>
      <c r="S493" s="352"/>
      <c r="T493" s="352"/>
      <c r="U493" s="352"/>
      <c r="V493" s="352"/>
      <c r="W493" s="352"/>
      <c r="X493" s="352"/>
      <c r="Y493" s="352"/>
      <c r="Z493" s="352"/>
      <c r="AA493" s="352"/>
      <c r="AB493" s="352"/>
      <c r="AC493" s="352"/>
      <c r="AD493" s="352"/>
      <c r="AE493" s="352"/>
      <c r="AF493" s="352"/>
      <c r="AG493" s="352"/>
      <c r="AH493" s="352"/>
      <c r="AI493" s="352"/>
      <c r="AJ493" s="352"/>
      <c r="AK493" s="352"/>
      <c r="AL493" s="352"/>
      <c r="AM493" s="352"/>
      <c r="AN493" s="352"/>
      <c r="AO493" s="352"/>
      <c r="AP493" s="352"/>
      <c r="AQ493" s="352"/>
      <c r="AR493" s="352"/>
      <c r="AS493" s="352"/>
      <c r="AT493" s="352"/>
      <c r="AU493" s="352"/>
      <c r="AV493" s="352"/>
      <c r="AW493" s="352"/>
      <c r="AX493" s="352"/>
      <c r="AY493" s="352"/>
      <c r="AZ493" s="352"/>
      <c r="BA493" s="352"/>
      <c r="BB493" s="352"/>
      <c r="BC493" s="352"/>
      <c r="BD493" s="352"/>
      <c r="BE493" s="352"/>
      <c r="BF493" s="352"/>
      <c r="BG493" s="352"/>
      <c r="BH493" s="352"/>
      <c r="BI493" s="352"/>
      <c r="BJ493" s="352"/>
      <c r="BK493" s="352"/>
      <c r="BL493" s="352"/>
      <c r="BM493" s="352"/>
      <c r="BN493" s="352"/>
      <c r="BO493" s="352"/>
      <c r="BP493" s="352"/>
      <c r="BQ493" s="352"/>
      <c r="BR493" s="352"/>
      <c r="BS493" s="352"/>
    </row>
    <row r="494" spans="1:71" s="46" customFormat="1" ht="13.5" customHeight="1">
      <c r="A494" s="234"/>
      <c r="B494" s="234"/>
      <c r="C494" s="234"/>
      <c r="D494" s="688"/>
      <c r="E494" s="238"/>
      <c r="F494" s="238"/>
      <c r="G494" s="238"/>
      <c r="H494" s="238"/>
      <c r="I494" s="238"/>
      <c r="J494" s="238"/>
      <c r="K494" s="699"/>
      <c r="L494" s="699"/>
      <c r="M494" s="352"/>
      <c r="N494" s="352"/>
      <c r="O494" s="352"/>
      <c r="P494" s="352"/>
      <c r="Q494" s="352"/>
      <c r="R494" s="352"/>
      <c r="S494" s="352"/>
      <c r="T494" s="352"/>
      <c r="U494" s="352"/>
      <c r="V494" s="352"/>
      <c r="W494" s="352"/>
      <c r="X494" s="352"/>
      <c r="Y494" s="352"/>
      <c r="Z494" s="352"/>
      <c r="AA494" s="352"/>
      <c r="AB494" s="352"/>
      <c r="AC494" s="352"/>
      <c r="AD494" s="352"/>
      <c r="AE494" s="352"/>
      <c r="AF494" s="352"/>
      <c r="AG494" s="352"/>
      <c r="AH494" s="352"/>
      <c r="AI494" s="352"/>
      <c r="AJ494" s="352"/>
      <c r="AK494" s="352"/>
      <c r="AL494" s="352"/>
      <c r="AM494" s="352"/>
      <c r="AN494" s="352"/>
      <c r="AO494" s="352"/>
      <c r="AP494" s="352"/>
      <c r="AQ494" s="352"/>
      <c r="AR494" s="352"/>
      <c r="AS494" s="352"/>
      <c r="AT494" s="352"/>
      <c r="AU494" s="352"/>
      <c r="AV494" s="352"/>
      <c r="AW494" s="352"/>
      <c r="AX494" s="352"/>
      <c r="AY494" s="352"/>
      <c r="AZ494" s="352"/>
      <c r="BA494" s="352"/>
      <c r="BB494" s="352"/>
      <c r="BC494" s="352"/>
      <c r="BD494" s="352"/>
      <c r="BE494" s="352"/>
      <c r="BF494" s="352"/>
      <c r="BG494" s="352"/>
      <c r="BH494" s="352"/>
      <c r="BI494" s="352"/>
      <c r="BJ494" s="352"/>
      <c r="BK494" s="352"/>
      <c r="BL494" s="352"/>
      <c r="BM494" s="352"/>
      <c r="BN494" s="352"/>
      <c r="BO494" s="352"/>
      <c r="BP494" s="352"/>
      <c r="BQ494" s="352"/>
      <c r="BR494" s="352"/>
      <c r="BS494" s="352"/>
    </row>
    <row r="495" spans="1:71" s="46" customFormat="1" ht="13.5" customHeight="1">
      <c r="A495" s="234"/>
      <c r="B495" s="234"/>
      <c r="C495" s="234"/>
      <c r="D495" s="688"/>
      <c r="E495" s="238"/>
      <c r="F495" s="238"/>
      <c r="G495" s="238"/>
      <c r="H495" s="238"/>
      <c r="I495" s="238"/>
      <c r="J495" s="238"/>
      <c r="K495" s="699"/>
      <c r="L495" s="699"/>
      <c r="M495" s="352"/>
      <c r="N495" s="352"/>
      <c r="O495" s="352"/>
      <c r="P495" s="352"/>
      <c r="Q495" s="352"/>
      <c r="R495" s="352"/>
      <c r="S495" s="352"/>
      <c r="T495" s="352"/>
      <c r="U495" s="352"/>
      <c r="V495" s="352"/>
      <c r="W495" s="352"/>
      <c r="X495" s="352"/>
      <c r="Y495" s="352"/>
      <c r="Z495" s="352"/>
      <c r="AA495" s="352"/>
      <c r="AB495" s="352"/>
      <c r="AC495" s="352"/>
      <c r="AD495" s="352"/>
      <c r="AE495" s="352"/>
      <c r="AF495" s="352"/>
      <c r="AG495" s="352"/>
      <c r="AH495" s="352"/>
      <c r="AI495" s="352"/>
      <c r="AJ495" s="352"/>
      <c r="AK495" s="352"/>
      <c r="AL495" s="352"/>
      <c r="AM495" s="352"/>
      <c r="AN495" s="352"/>
      <c r="AO495" s="352"/>
      <c r="AP495" s="352"/>
      <c r="AQ495" s="352"/>
      <c r="AR495" s="352"/>
      <c r="AS495" s="352"/>
      <c r="AT495" s="352"/>
      <c r="AU495" s="352"/>
      <c r="AV495" s="352"/>
      <c r="AW495" s="352"/>
      <c r="AX495" s="352"/>
      <c r="AY495" s="352"/>
      <c r="AZ495" s="352"/>
      <c r="BA495" s="352"/>
      <c r="BB495" s="352"/>
      <c r="BC495" s="352"/>
      <c r="BD495" s="352"/>
      <c r="BE495" s="352"/>
      <c r="BF495" s="352"/>
      <c r="BG495" s="352"/>
      <c r="BH495" s="352"/>
      <c r="BI495" s="352"/>
      <c r="BJ495" s="352"/>
      <c r="BK495" s="352"/>
      <c r="BL495" s="352"/>
      <c r="BM495" s="352"/>
      <c r="BN495" s="352"/>
      <c r="BO495" s="352"/>
      <c r="BP495" s="352"/>
      <c r="BQ495" s="352"/>
      <c r="BR495" s="352"/>
      <c r="BS495" s="352"/>
    </row>
    <row r="496" spans="1:71" s="46" customFormat="1" ht="13.5" customHeight="1">
      <c r="A496" s="234"/>
      <c r="B496" s="234"/>
      <c r="C496" s="234"/>
      <c r="D496" s="688"/>
      <c r="E496" s="238"/>
      <c r="F496" s="238"/>
      <c r="G496" s="238"/>
      <c r="H496" s="238"/>
      <c r="I496" s="238"/>
      <c r="J496" s="238"/>
      <c r="K496" s="699"/>
      <c r="L496" s="699"/>
      <c r="M496" s="352"/>
      <c r="N496" s="352"/>
      <c r="O496" s="352"/>
      <c r="P496" s="352"/>
      <c r="Q496" s="352"/>
      <c r="R496" s="352"/>
      <c r="S496" s="352"/>
      <c r="T496" s="352"/>
      <c r="U496" s="352"/>
      <c r="V496" s="352"/>
      <c r="W496" s="352"/>
      <c r="X496" s="352"/>
      <c r="Y496" s="352"/>
      <c r="Z496" s="352"/>
      <c r="AA496" s="352"/>
      <c r="AB496" s="352"/>
      <c r="AC496" s="352"/>
      <c r="AD496" s="352"/>
      <c r="AE496" s="352"/>
      <c r="AF496" s="352"/>
      <c r="AG496" s="352"/>
      <c r="AH496" s="352"/>
      <c r="AI496" s="352"/>
      <c r="AJ496" s="352"/>
      <c r="AK496" s="352"/>
      <c r="AL496" s="352"/>
      <c r="AM496" s="352"/>
      <c r="AN496" s="352"/>
      <c r="AO496" s="352"/>
      <c r="AP496" s="352"/>
      <c r="AQ496" s="352"/>
      <c r="AR496" s="352"/>
      <c r="AS496" s="352"/>
      <c r="AT496" s="352"/>
      <c r="AU496" s="352"/>
      <c r="AV496" s="352"/>
      <c r="AW496" s="352"/>
      <c r="AX496" s="352"/>
      <c r="AY496" s="352"/>
      <c r="AZ496" s="352"/>
      <c r="BA496" s="352"/>
      <c r="BB496" s="352"/>
      <c r="BC496" s="352"/>
      <c r="BD496" s="352"/>
      <c r="BE496" s="352"/>
      <c r="BF496" s="352"/>
      <c r="BG496" s="352"/>
      <c r="BH496" s="352"/>
      <c r="BI496" s="352"/>
      <c r="BJ496" s="352"/>
      <c r="BK496" s="352"/>
      <c r="BL496" s="352"/>
      <c r="BM496" s="352"/>
      <c r="BN496" s="352"/>
      <c r="BO496" s="352"/>
      <c r="BP496" s="352"/>
      <c r="BQ496" s="352"/>
      <c r="BR496" s="352"/>
      <c r="BS496" s="352"/>
    </row>
    <row r="497" spans="1:71" s="46" customFormat="1" ht="13.5" customHeight="1">
      <c r="A497" s="234"/>
      <c r="B497" s="234"/>
      <c r="C497" s="234"/>
      <c r="D497" s="688"/>
      <c r="E497" s="238"/>
      <c r="F497" s="238"/>
      <c r="G497" s="238"/>
      <c r="H497" s="238"/>
      <c r="I497" s="238"/>
      <c r="J497" s="238"/>
      <c r="K497" s="699"/>
      <c r="L497" s="699"/>
      <c r="M497" s="352"/>
      <c r="N497" s="352"/>
      <c r="O497" s="352"/>
      <c r="P497" s="352"/>
      <c r="Q497" s="352"/>
      <c r="R497" s="352"/>
      <c r="S497" s="352"/>
      <c r="T497" s="352"/>
      <c r="U497" s="352"/>
      <c r="V497" s="352"/>
      <c r="W497" s="352"/>
      <c r="X497" s="352"/>
      <c r="Y497" s="352"/>
      <c r="Z497" s="352"/>
      <c r="AA497" s="352"/>
      <c r="AB497" s="352"/>
      <c r="AC497" s="352"/>
      <c r="AD497" s="352"/>
      <c r="AE497" s="352"/>
      <c r="AF497" s="352"/>
      <c r="AG497" s="352"/>
      <c r="AH497" s="352"/>
      <c r="AI497" s="352"/>
      <c r="AJ497" s="352"/>
      <c r="AK497" s="352"/>
      <c r="AL497" s="352"/>
      <c r="AM497" s="352"/>
      <c r="AN497" s="352"/>
      <c r="AO497" s="352"/>
      <c r="AP497" s="352"/>
      <c r="AQ497" s="352"/>
      <c r="AR497" s="352"/>
      <c r="AS497" s="352"/>
      <c r="AT497" s="352"/>
      <c r="AU497" s="352"/>
      <c r="AV497" s="352"/>
      <c r="AW497" s="352"/>
      <c r="AX497" s="352"/>
      <c r="AY497" s="352"/>
      <c r="AZ497" s="352"/>
      <c r="BA497" s="352"/>
      <c r="BB497" s="352"/>
      <c r="BC497" s="352"/>
      <c r="BD497" s="352"/>
      <c r="BE497" s="352"/>
      <c r="BF497" s="352"/>
      <c r="BG497" s="352"/>
      <c r="BH497" s="352"/>
      <c r="BI497" s="352"/>
      <c r="BJ497" s="352"/>
      <c r="BK497" s="352"/>
      <c r="BL497" s="352"/>
      <c r="BM497" s="352"/>
      <c r="BN497" s="352"/>
      <c r="BO497" s="352"/>
      <c r="BP497" s="352"/>
      <c r="BQ497" s="352"/>
      <c r="BR497" s="352"/>
      <c r="BS497" s="352"/>
    </row>
    <row r="498" spans="1:71" s="46" customFormat="1" ht="13.5" customHeight="1">
      <c r="A498" s="234"/>
      <c r="B498" s="234"/>
      <c r="C498" s="234"/>
      <c r="D498" s="688"/>
      <c r="E498" s="238"/>
      <c r="F498" s="238"/>
      <c r="G498" s="238"/>
      <c r="H498" s="238"/>
      <c r="I498" s="238"/>
      <c r="J498" s="238"/>
      <c r="K498" s="699"/>
      <c r="L498" s="699"/>
      <c r="M498" s="352"/>
      <c r="N498" s="352"/>
      <c r="O498" s="352"/>
      <c r="P498" s="352"/>
      <c r="Q498" s="352"/>
      <c r="R498" s="352"/>
      <c r="S498" s="352"/>
      <c r="T498" s="352"/>
      <c r="U498" s="352"/>
      <c r="V498" s="352"/>
      <c r="W498" s="352"/>
      <c r="X498" s="352"/>
      <c r="Y498" s="352"/>
      <c r="Z498" s="352"/>
      <c r="AA498" s="352"/>
      <c r="AB498" s="352"/>
      <c r="AC498" s="352"/>
      <c r="AD498" s="352"/>
      <c r="AE498" s="352"/>
      <c r="AF498" s="352"/>
      <c r="AG498" s="352"/>
      <c r="AH498" s="352"/>
      <c r="AI498" s="352"/>
      <c r="AJ498" s="352"/>
      <c r="AK498" s="352"/>
      <c r="AL498" s="352"/>
      <c r="AM498" s="352"/>
      <c r="AN498" s="352"/>
      <c r="AO498" s="352"/>
      <c r="AP498" s="352"/>
      <c r="AQ498" s="352"/>
      <c r="AR498" s="352"/>
      <c r="AS498" s="352"/>
      <c r="AT498" s="352"/>
      <c r="AU498" s="352"/>
      <c r="AV498" s="352"/>
      <c r="AW498" s="352"/>
      <c r="AX498" s="352"/>
      <c r="AY498" s="352"/>
      <c r="AZ498" s="352"/>
      <c r="BA498" s="352"/>
      <c r="BB498" s="352"/>
      <c r="BC498" s="352"/>
      <c r="BD498" s="352"/>
      <c r="BE498" s="352"/>
      <c r="BF498" s="352"/>
      <c r="BG498" s="352"/>
      <c r="BH498" s="352"/>
      <c r="BI498" s="352"/>
      <c r="BJ498" s="352"/>
      <c r="BK498" s="352"/>
      <c r="BL498" s="352"/>
      <c r="BM498" s="352"/>
      <c r="BN498" s="352"/>
      <c r="BO498" s="352"/>
      <c r="BP498" s="352"/>
      <c r="BQ498" s="352"/>
      <c r="BR498" s="352"/>
      <c r="BS498" s="352"/>
    </row>
    <row r="499" spans="1:71" s="46" customFormat="1" ht="13.5" customHeight="1">
      <c r="A499" s="234"/>
      <c r="B499" s="234"/>
      <c r="C499" s="234"/>
      <c r="D499" s="688"/>
      <c r="E499" s="238"/>
      <c r="F499" s="238"/>
      <c r="G499" s="238"/>
      <c r="H499" s="238"/>
      <c r="I499" s="238"/>
      <c r="J499" s="238"/>
      <c r="K499" s="699"/>
      <c r="L499" s="699"/>
      <c r="M499" s="352"/>
      <c r="N499" s="352"/>
      <c r="O499" s="352"/>
      <c r="P499" s="352"/>
      <c r="Q499" s="352"/>
      <c r="R499" s="352"/>
      <c r="S499" s="352"/>
      <c r="T499" s="352"/>
      <c r="U499" s="352"/>
      <c r="V499" s="352"/>
      <c r="W499" s="352"/>
      <c r="X499" s="352"/>
      <c r="Y499" s="352"/>
      <c r="Z499" s="352"/>
      <c r="AA499" s="352"/>
      <c r="AB499" s="352"/>
      <c r="AC499" s="352"/>
      <c r="AD499" s="352"/>
      <c r="AE499" s="352"/>
      <c r="AF499" s="352"/>
      <c r="AG499" s="352"/>
      <c r="AH499" s="352"/>
      <c r="AI499" s="352"/>
      <c r="AJ499" s="352"/>
      <c r="AK499" s="352"/>
      <c r="AL499" s="352"/>
      <c r="AM499" s="352"/>
      <c r="AN499" s="352"/>
      <c r="AO499" s="352"/>
      <c r="AP499" s="352"/>
      <c r="AQ499" s="352"/>
      <c r="AR499" s="352"/>
      <c r="AS499" s="352"/>
      <c r="AT499" s="352"/>
      <c r="AU499" s="352"/>
      <c r="AV499" s="352"/>
      <c r="AW499" s="352"/>
      <c r="AX499" s="352"/>
      <c r="AY499" s="352"/>
      <c r="AZ499" s="352"/>
      <c r="BA499" s="352"/>
      <c r="BB499" s="352"/>
      <c r="BC499" s="352"/>
      <c r="BD499" s="352"/>
      <c r="BE499" s="352"/>
      <c r="BF499" s="352"/>
      <c r="BG499" s="352"/>
      <c r="BH499" s="352"/>
      <c r="BI499" s="352"/>
      <c r="BJ499" s="352"/>
      <c r="BK499" s="352"/>
      <c r="BL499" s="352"/>
      <c r="BM499" s="352"/>
      <c r="BN499" s="352"/>
      <c r="BO499" s="352"/>
      <c r="BP499" s="352"/>
      <c r="BQ499" s="352"/>
      <c r="BR499" s="352"/>
      <c r="BS499" s="352"/>
    </row>
    <row r="500" spans="1:71" s="46" customFormat="1" ht="13.5" customHeight="1">
      <c r="A500" s="234"/>
      <c r="B500" s="234"/>
      <c r="C500" s="234"/>
      <c r="D500" s="688"/>
      <c r="E500" s="238"/>
      <c r="F500" s="238"/>
      <c r="G500" s="238"/>
      <c r="H500" s="238"/>
      <c r="I500" s="238"/>
      <c r="J500" s="238"/>
      <c r="K500" s="699"/>
      <c r="L500" s="699"/>
      <c r="M500" s="352"/>
      <c r="N500" s="352"/>
      <c r="O500" s="352"/>
      <c r="P500" s="352"/>
      <c r="Q500" s="352"/>
      <c r="R500" s="352"/>
      <c r="S500" s="352"/>
      <c r="T500" s="352"/>
      <c r="U500" s="352"/>
      <c r="V500" s="352"/>
      <c r="W500" s="352"/>
      <c r="X500" s="352"/>
      <c r="Y500" s="352"/>
      <c r="Z500" s="352"/>
      <c r="AA500" s="352"/>
      <c r="AB500" s="352"/>
      <c r="AC500" s="352"/>
      <c r="AD500" s="352"/>
      <c r="AE500" s="352"/>
      <c r="AF500" s="352"/>
      <c r="AG500" s="352"/>
      <c r="AH500" s="352"/>
      <c r="AI500" s="352"/>
      <c r="AJ500" s="352"/>
      <c r="AK500" s="352"/>
      <c r="AL500" s="352"/>
      <c r="AM500" s="352"/>
      <c r="AN500" s="352"/>
      <c r="AO500" s="352"/>
      <c r="AP500" s="352"/>
      <c r="AQ500" s="352"/>
      <c r="AR500" s="352"/>
      <c r="AS500" s="352"/>
      <c r="AT500" s="352"/>
      <c r="AU500" s="352"/>
      <c r="AV500" s="352"/>
      <c r="AW500" s="352"/>
      <c r="AX500" s="352"/>
      <c r="AY500" s="352"/>
      <c r="AZ500" s="352"/>
      <c r="BA500" s="352"/>
      <c r="BB500" s="352"/>
      <c r="BC500" s="352"/>
      <c r="BD500" s="352"/>
      <c r="BE500" s="352"/>
      <c r="BF500" s="352"/>
      <c r="BG500" s="352"/>
      <c r="BH500" s="352"/>
      <c r="BI500" s="352"/>
      <c r="BJ500" s="352"/>
      <c r="BK500" s="352"/>
      <c r="BL500" s="352"/>
      <c r="BM500" s="352"/>
      <c r="BN500" s="352"/>
      <c r="BO500" s="352"/>
      <c r="BP500" s="352"/>
      <c r="BQ500" s="352"/>
      <c r="BR500" s="352"/>
      <c r="BS500" s="352"/>
    </row>
    <row r="501" spans="1:71" s="718" customFormat="1" ht="13.5" customHeight="1">
      <c r="A501" s="234"/>
      <c r="B501" s="234"/>
      <c r="C501" s="234"/>
      <c r="D501" s="688"/>
      <c r="E501" s="238"/>
      <c r="F501" s="238"/>
      <c r="G501" s="238"/>
      <c r="H501" s="238"/>
      <c r="I501" s="238"/>
      <c r="J501" s="238"/>
      <c r="K501" s="699"/>
      <c r="L501" s="699"/>
      <c r="M501" s="717"/>
      <c r="N501" s="717"/>
      <c r="O501" s="717"/>
      <c r="P501" s="717"/>
      <c r="Q501" s="717"/>
      <c r="R501" s="717"/>
      <c r="S501" s="717"/>
      <c r="T501" s="717"/>
      <c r="U501" s="717"/>
      <c r="V501" s="717"/>
      <c r="W501" s="717"/>
      <c r="X501" s="717"/>
      <c r="Y501" s="717"/>
      <c r="Z501" s="717"/>
      <c r="AA501" s="717"/>
      <c r="AB501" s="717"/>
      <c r="AC501" s="717"/>
      <c r="AD501" s="717"/>
      <c r="AE501" s="717"/>
      <c r="AF501" s="717"/>
      <c r="AG501" s="717"/>
      <c r="AH501" s="717"/>
      <c r="AI501" s="717"/>
      <c r="AJ501" s="717"/>
      <c r="AK501" s="717"/>
      <c r="AL501" s="717"/>
      <c r="AM501" s="717"/>
      <c r="AN501" s="717"/>
      <c r="AO501" s="717"/>
      <c r="AP501" s="717"/>
      <c r="AQ501" s="717"/>
      <c r="AR501" s="717"/>
      <c r="AS501" s="717"/>
      <c r="AT501" s="717"/>
      <c r="AU501" s="717"/>
      <c r="AV501" s="717"/>
      <c r="AW501" s="717"/>
      <c r="AX501" s="717"/>
      <c r="AY501" s="717"/>
      <c r="AZ501" s="717"/>
      <c r="BA501" s="717"/>
      <c r="BB501" s="717"/>
      <c r="BC501" s="717"/>
      <c r="BD501" s="717"/>
      <c r="BE501" s="717"/>
      <c r="BF501" s="717"/>
      <c r="BG501" s="717"/>
      <c r="BH501" s="717"/>
      <c r="BI501" s="717"/>
      <c r="BJ501" s="717"/>
      <c r="BK501" s="717"/>
      <c r="BL501" s="717"/>
      <c r="BM501" s="717"/>
      <c r="BN501" s="717"/>
      <c r="BO501" s="717"/>
      <c r="BP501" s="717"/>
      <c r="BQ501" s="717"/>
      <c r="BR501" s="717"/>
      <c r="BS501" s="717"/>
    </row>
    <row r="502" spans="1:71" s="46" customFormat="1" ht="13.5" customHeight="1">
      <c r="A502" s="234"/>
      <c r="B502" s="234"/>
      <c r="C502" s="234"/>
      <c r="D502" s="234"/>
      <c r="E502" s="238"/>
      <c r="F502" s="47" t="s">
        <v>143</v>
      </c>
      <c r="G502" s="47"/>
      <c r="H502" s="48"/>
      <c r="I502" s="236"/>
      <c r="J502" s="236"/>
      <c r="K502" s="45"/>
      <c r="L502" s="45"/>
      <c r="M502" s="352"/>
      <c r="N502" s="352"/>
      <c r="O502" s="352"/>
      <c r="P502" s="352"/>
      <c r="Q502" s="352"/>
      <c r="R502" s="352"/>
      <c r="S502" s="352"/>
      <c r="T502" s="352"/>
      <c r="U502" s="352"/>
      <c r="V502" s="352"/>
      <c r="W502" s="352"/>
      <c r="X502" s="352"/>
      <c r="Y502" s="352"/>
      <c r="Z502" s="352"/>
      <c r="AA502" s="352"/>
      <c r="AB502" s="352"/>
      <c r="AC502" s="352"/>
      <c r="AD502" s="352"/>
      <c r="AE502" s="352"/>
      <c r="AF502" s="352"/>
      <c r="AG502" s="352"/>
      <c r="AH502" s="352"/>
      <c r="AI502" s="352"/>
      <c r="AJ502" s="352"/>
      <c r="AK502" s="352"/>
      <c r="AL502" s="352"/>
      <c r="AM502" s="352"/>
      <c r="AN502" s="352"/>
      <c r="AO502" s="352"/>
      <c r="AP502" s="352"/>
      <c r="AQ502" s="352"/>
      <c r="AR502" s="352"/>
      <c r="AS502" s="352"/>
      <c r="AT502" s="352"/>
      <c r="AU502" s="352"/>
      <c r="AV502" s="352"/>
      <c r="AW502" s="352"/>
      <c r="AX502" s="352"/>
      <c r="AY502" s="352"/>
      <c r="AZ502" s="352"/>
      <c r="BA502" s="352"/>
      <c r="BB502" s="352"/>
      <c r="BC502" s="352"/>
      <c r="BD502" s="352"/>
      <c r="BE502" s="352"/>
      <c r="BF502" s="352"/>
      <c r="BG502" s="352"/>
      <c r="BH502" s="352"/>
      <c r="BI502" s="352"/>
      <c r="BJ502" s="352"/>
      <c r="BK502" s="352"/>
      <c r="BL502" s="352"/>
      <c r="BM502" s="352"/>
      <c r="BN502" s="352"/>
      <c r="BO502" s="352"/>
      <c r="BP502" s="352"/>
      <c r="BQ502" s="352"/>
      <c r="BR502" s="352"/>
      <c r="BS502" s="352"/>
    </row>
    <row r="503" spans="1:12" s="245" customFormat="1" ht="13.5" customHeight="1">
      <c r="A503" s="46"/>
      <c r="B503" s="46"/>
      <c r="C503" s="46"/>
      <c r="D503" s="46"/>
      <c r="E503" s="46"/>
      <c r="F503" s="47" t="s">
        <v>128</v>
      </c>
      <c r="G503" s="47"/>
      <c r="H503" s="48"/>
      <c r="I503" s="237"/>
      <c r="J503" s="46"/>
      <c r="K503" s="46"/>
      <c r="L503" s="246"/>
    </row>
    <row r="504" spans="6:71" s="46" customFormat="1" ht="13.5" customHeight="1">
      <c r="F504" s="47" t="s">
        <v>432</v>
      </c>
      <c r="G504" s="47"/>
      <c r="H504" s="48"/>
      <c r="I504" s="237"/>
      <c r="L504" s="246"/>
      <c r="M504" s="352"/>
      <c r="N504" s="352"/>
      <c r="O504" s="352"/>
      <c r="P504" s="352"/>
      <c r="Q504" s="352"/>
      <c r="R504" s="352"/>
      <c r="S504" s="352"/>
      <c r="T504" s="352"/>
      <c r="U504" s="352"/>
      <c r="V504" s="352"/>
      <c r="W504" s="352"/>
      <c r="X504" s="352"/>
      <c r="Y504" s="352"/>
      <c r="Z504" s="352"/>
      <c r="AA504" s="352"/>
      <c r="AB504" s="352"/>
      <c r="AC504" s="352"/>
      <c r="AD504" s="352"/>
      <c r="AE504" s="352"/>
      <c r="AF504" s="352"/>
      <c r="AG504" s="352"/>
      <c r="AH504" s="352"/>
      <c r="AI504" s="352"/>
      <c r="AJ504" s="352"/>
      <c r="AK504" s="352"/>
      <c r="AL504" s="352"/>
      <c r="AM504" s="352"/>
      <c r="AN504" s="352"/>
      <c r="AO504" s="352"/>
      <c r="AP504" s="352"/>
      <c r="AQ504" s="352"/>
      <c r="AR504" s="352"/>
      <c r="AS504" s="352"/>
      <c r="AT504" s="352"/>
      <c r="AU504" s="352"/>
      <c r="AV504" s="352"/>
      <c r="AW504" s="352"/>
      <c r="AX504" s="352"/>
      <c r="AY504" s="352"/>
      <c r="AZ504" s="352"/>
      <c r="BA504" s="352"/>
      <c r="BB504" s="352"/>
      <c r="BC504" s="352"/>
      <c r="BD504" s="352"/>
      <c r="BE504" s="352"/>
      <c r="BF504" s="352"/>
      <c r="BG504" s="352"/>
      <c r="BH504" s="352"/>
      <c r="BI504" s="352"/>
      <c r="BJ504" s="352"/>
      <c r="BK504" s="352"/>
      <c r="BL504" s="352"/>
      <c r="BM504" s="352"/>
      <c r="BN504" s="352"/>
      <c r="BO504" s="352"/>
      <c r="BP504" s="352"/>
      <c r="BQ504" s="352"/>
      <c r="BR504" s="352"/>
      <c r="BS504" s="352"/>
    </row>
    <row r="505" spans="6:71" s="46" customFormat="1" ht="13.5" customHeight="1">
      <c r="F505" s="47"/>
      <c r="G505" s="47"/>
      <c r="H505" s="48"/>
      <c r="I505" s="237"/>
      <c r="L505" s="246"/>
      <c r="M505" s="352"/>
      <c r="N505" s="352"/>
      <c r="O505" s="352"/>
      <c r="P505" s="352"/>
      <c r="Q505" s="352"/>
      <c r="R505" s="352"/>
      <c r="S505" s="352"/>
      <c r="T505" s="352"/>
      <c r="U505" s="352"/>
      <c r="V505" s="352"/>
      <c r="W505" s="352"/>
      <c r="X505" s="352"/>
      <c r="Y505" s="352"/>
      <c r="Z505" s="352"/>
      <c r="AA505" s="352"/>
      <c r="AB505" s="352"/>
      <c r="AC505" s="352"/>
      <c r="AD505" s="352"/>
      <c r="AE505" s="352"/>
      <c r="AF505" s="352"/>
      <c r="AG505" s="352"/>
      <c r="AH505" s="352"/>
      <c r="AI505" s="352"/>
      <c r="AJ505" s="352"/>
      <c r="AK505" s="352"/>
      <c r="AL505" s="352"/>
      <c r="AM505" s="352"/>
      <c r="AN505" s="352"/>
      <c r="AO505" s="352"/>
      <c r="AP505" s="352"/>
      <c r="AQ505" s="352"/>
      <c r="AR505" s="352"/>
      <c r="AS505" s="352"/>
      <c r="AT505" s="352"/>
      <c r="AU505" s="352"/>
      <c r="AV505" s="352"/>
      <c r="AW505" s="352"/>
      <c r="AX505" s="352"/>
      <c r="AY505" s="352"/>
      <c r="AZ505" s="352"/>
      <c r="BA505" s="352"/>
      <c r="BB505" s="352"/>
      <c r="BC505" s="352"/>
      <c r="BD505" s="352"/>
      <c r="BE505" s="352"/>
      <c r="BF505" s="352"/>
      <c r="BG505" s="352"/>
      <c r="BH505" s="352"/>
      <c r="BI505" s="352"/>
      <c r="BJ505" s="352"/>
      <c r="BK505" s="352"/>
      <c r="BL505" s="352"/>
      <c r="BM505" s="352"/>
      <c r="BN505" s="352"/>
      <c r="BO505" s="352"/>
      <c r="BP505" s="352"/>
      <c r="BQ505" s="352"/>
      <c r="BR505" s="352"/>
      <c r="BS505" s="352"/>
    </row>
    <row r="506" spans="1:71" s="46" customFormat="1" ht="13.5" customHeight="1">
      <c r="A506" s="537"/>
      <c r="B506" s="511" t="s">
        <v>140</v>
      </c>
      <c r="C506" s="511"/>
      <c r="D506" s="511"/>
      <c r="E506" s="511"/>
      <c r="F506" s="511"/>
      <c r="G506" s="537"/>
      <c r="H506" s="525"/>
      <c r="I506" s="237"/>
      <c r="J506" s="555"/>
      <c r="K506" s="711"/>
      <c r="L506" s="711"/>
      <c r="M506" s="352"/>
      <c r="N506" s="352"/>
      <c r="O506" s="352"/>
      <c r="P506" s="352"/>
      <c r="Q506" s="352"/>
      <c r="R506" s="352"/>
      <c r="S506" s="352"/>
      <c r="T506" s="352"/>
      <c r="U506" s="352"/>
      <c r="V506" s="352"/>
      <c r="W506" s="352"/>
      <c r="X506" s="352"/>
      <c r="Y506" s="352"/>
      <c r="Z506" s="352"/>
      <c r="AA506" s="352"/>
      <c r="AB506" s="352"/>
      <c r="AC506" s="352"/>
      <c r="AD506" s="352"/>
      <c r="AE506" s="352"/>
      <c r="AF506" s="352"/>
      <c r="AG506" s="352"/>
      <c r="AH506" s="352"/>
      <c r="AI506" s="352"/>
      <c r="AJ506" s="352"/>
      <c r="AK506" s="352"/>
      <c r="AL506" s="352"/>
      <c r="AM506" s="352"/>
      <c r="AN506" s="352"/>
      <c r="AO506" s="352"/>
      <c r="AP506" s="352"/>
      <c r="AQ506" s="352"/>
      <c r="AR506" s="352"/>
      <c r="AS506" s="352"/>
      <c r="AT506" s="352"/>
      <c r="AU506" s="352"/>
      <c r="AV506" s="352"/>
      <c r="AW506" s="352"/>
      <c r="AX506" s="352"/>
      <c r="AY506" s="352"/>
      <c r="AZ506" s="352"/>
      <c r="BA506" s="352"/>
      <c r="BB506" s="352"/>
      <c r="BC506" s="352"/>
      <c r="BD506" s="352"/>
      <c r="BE506" s="352"/>
      <c r="BF506" s="352"/>
      <c r="BG506" s="352"/>
      <c r="BH506" s="352"/>
      <c r="BI506" s="352"/>
      <c r="BJ506" s="352"/>
      <c r="BK506" s="352"/>
      <c r="BL506" s="352"/>
      <c r="BM506" s="352"/>
      <c r="BN506" s="352"/>
      <c r="BO506" s="352"/>
      <c r="BP506" s="352"/>
      <c r="BQ506" s="352"/>
      <c r="BR506" s="352"/>
      <c r="BS506" s="352"/>
    </row>
    <row r="507" spans="1:71" s="46" customFormat="1" ht="13.5" customHeight="1">
      <c r="A507" s="537"/>
      <c r="B507" s="511" t="s">
        <v>141</v>
      </c>
      <c r="C507" s="511"/>
      <c r="D507" s="511"/>
      <c r="E507" s="511"/>
      <c r="F507" s="511"/>
      <c r="G507" s="537"/>
      <c r="H507" s="525"/>
      <c r="I507" s="237"/>
      <c r="J507" s="555"/>
      <c r="K507" s="711"/>
      <c r="L507" s="711"/>
      <c r="M507" s="352"/>
      <c r="N507" s="352"/>
      <c r="O507" s="352"/>
      <c r="P507" s="352"/>
      <c r="Q507" s="352"/>
      <c r="R507" s="352"/>
      <c r="S507" s="352"/>
      <c r="T507" s="352"/>
      <c r="U507" s="352"/>
      <c r="V507" s="352"/>
      <c r="W507" s="352"/>
      <c r="X507" s="352"/>
      <c r="Y507" s="352"/>
      <c r="Z507" s="352"/>
      <c r="AA507" s="352"/>
      <c r="AB507" s="352"/>
      <c r="AC507" s="352"/>
      <c r="AD507" s="352"/>
      <c r="AE507" s="352"/>
      <c r="AF507" s="352"/>
      <c r="AG507" s="352"/>
      <c r="AH507" s="352"/>
      <c r="AI507" s="352"/>
      <c r="AJ507" s="352"/>
      <c r="AK507" s="352"/>
      <c r="AL507" s="352"/>
      <c r="AM507" s="352"/>
      <c r="AN507" s="352"/>
      <c r="AO507" s="352"/>
      <c r="AP507" s="352"/>
      <c r="AQ507" s="352"/>
      <c r="AR507" s="352"/>
      <c r="AS507" s="352"/>
      <c r="AT507" s="352"/>
      <c r="AU507" s="352"/>
      <c r="AV507" s="352"/>
      <c r="AW507" s="352"/>
      <c r="AX507" s="352"/>
      <c r="AY507" s="352"/>
      <c r="AZ507" s="352"/>
      <c r="BA507" s="352"/>
      <c r="BB507" s="352"/>
      <c r="BC507" s="352"/>
      <c r="BD507" s="352"/>
      <c r="BE507" s="352"/>
      <c r="BF507" s="352"/>
      <c r="BG507" s="352"/>
      <c r="BH507" s="352"/>
      <c r="BI507" s="352"/>
      <c r="BJ507" s="352"/>
      <c r="BK507" s="352"/>
      <c r="BL507" s="352"/>
      <c r="BM507" s="352"/>
      <c r="BN507" s="352"/>
      <c r="BO507" s="352"/>
      <c r="BP507" s="352"/>
      <c r="BQ507" s="352"/>
      <c r="BR507" s="352"/>
      <c r="BS507" s="352"/>
    </row>
    <row r="508" spans="1:71" s="46" customFormat="1" ht="13.5" customHeight="1">
      <c r="A508" s="537"/>
      <c r="B508" s="511" t="s">
        <v>155</v>
      </c>
      <c r="C508" s="511"/>
      <c r="D508" s="511"/>
      <c r="E508" s="511"/>
      <c r="F508" s="511"/>
      <c r="G508" s="514" t="s">
        <v>274</v>
      </c>
      <c r="H508" s="525"/>
      <c r="I508" s="237"/>
      <c r="J508" s="555"/>
      <c r="K508" s="711"/>
      <c r="L508" s="711"/>
      <c r="M508" s="352"/>
      <c r="N508" s="352"/>
      <c r="O508" s="352"/>
      <c r="P508" s="352"/>
      <c r="Q508" s="352"/>
      <c r="R508" s="352"/>
      <c r="S508" s="352"/>
      <c r="T508" s="352"/>
      <c r="U508" s="352"/>
      <c r="V508" s="352"/>
      <c r="W508" s="352"/>
      <c r="X508" s="352"/>
      <c r="Y508" s="352"/>
      <c r="Z508" s="352"/>
      <c r="AA508" s="352"/>
      <c r="AB508" s="352"/>
      <c r="AC508" s="352"/>
      <c r="AD508" s="352"/>
      <c r="AE508" s="352"/>
      <c r="AF508" s="352"/>
      <c r="AG508" s="352"/>
      <c r="AH508" s="352"/>
      <c r="AI508" s="352"/>
      <c r="AJ508" s="352"/>
      <c r="AK508" s="352"/>
      <c r="AL508" s="352"/>
      <c r="AM508" s="352"/>
      <c r="AN508" s="352"/>
      <c r="AO508" s="352"/>
      <c r="AP508" s="352"/>
      <c r="AQ508" s="352"/>
      <c r="AR508" s="352"/>
      <c r="AS508" s="352"/>
      <c r="AT508" s="352"/>
      <c r="AU508" s="352"/>
      <c r="AV508" s="352"/>
      <c r="AW508" s="352"/>
      <c r="AX508" s="352"/>
      <c r="AY508" s="352"/>
      <c r="AZ508" s="352"/>
      <c r="BA508" s="352"/>
      <c r="BB508" s="352"/>
      <c r="BC508" s="352"/>
      <c r="BD508" s="352"/>
      <c r="BE508" s="352"/>
      <c r="BF508" s="352"/>
      <c r="BG508" s="352"/>
      <c r="BH508" s="352"/>
      <c r="BI508" s="352"/>
      <c r="BJ508" s="352"/>
      <c r="BK508" s="352"/>
      <c r="BL508" s="352"/>
      <c r="BM508" s="352"/>
      <c r="BN508" s="352"/>
      <c r="BO508" s="352"/>
      <c r="BP508" s="352"/>
      <c r="BQ508" s="352"/>
      <c r="BR508" s="352"/>
      <c r="BS508" s="352"/>
    </row>
    <row r="509" spans="1:71" s="46" customFormat="1" ht="13.5" customHeight="1">
      <c r="A509" s="52" t="s">
        <v>0</v>
      </c>
      <c r="B509" s="53" t="s">
        <v>1</v>
      </c>
      <c r="C509" s="52" t="s">
        <v>2</v>
      </c>
      <c r="D509" s="53" t="s">
        <v>3</v>
      </c>
      <c r="E509" s="54" t="s">
        <v>174</v>
      </c>
      <c r="F509" s="53" t="s">
        <v>175</v>
      </c>
      <c r="G509" s="55" t="s">
        <v>173</v>
      </c>
      <c r="H509" s="56" t="s">
        <v>182</v>
      </c>
      <c r="I509" s="555"/>
      <c r="J509" s="555"/>
      <c r="K509" s="719"/>
      <c r="L509" s="702"/>
      <c r="M509" s="352"/>
      <c r="N509" s="352"/>
      <c r="O509" s="352"/>
      <c r="P509" s="352"/>
      <c r="Q509" s="352"/>
      <c r="R509" s="352"/>
      <c r="S509" s="352"/>
      <c r="T509" s="352"/>
      <c r="U509" s="352"/>
      <c r="V509" s="352"/>
      <c r="W509" s="352"/>
      <c r="X509" s="352"/>
      <c r="Y509" s="352"/>
      <c r="Z509" s="352"/>
      <c r="AA509" s="352"/>
      <c r="AB509" s="352"/>
      <c r="AC509" s="352"/>
      <c r="AD509" s="352"/>
      <c r="AE509" s="352"/>
      <c r="AF509" s="352"/>
      <c r="AG509" s="352"/>
      <c r="AH509" s="352"/>
      <c r="AI509" s="352"/>
      <c r="AJ509" s="352"/>
      <c r="AK509" s="352"/>
      <c r="AL509" s="352"/>
      <c r="AM509" s="352"/>
      <c r="AN509" s="352"/>
      <c r="AO509" s="352"/>
      <c r="AP509" s="352"/>
      <c r="AQ509" s="352"/>
      <c r="AR509" s="352"/>
      <c r="AS509" s="352"/>
      <c r="AT509" s="352"/>
      <c r="AU509" s="352"/>
      <c r="AV509" s="352"/>
      <c r="AW509" s="352"/>
      <c r="AX509" s="352"/>
      <c r="AY509" s="352"/>
      <c r="AZ509" s="352"/>
      <c r="BA509" s="352"/>
      <c r="BB509" s="352"/>
      <c r="BC509" s="352"/>
      <c r="BD509" s="352"/>
      <c r="BE509" s="352"/>
      <c r="BF509" s="352"/>
      <c r="BG509" s="352"/>
      <c r="BH509" s="352"/>
      <c r="BI509" s="352"/>
      <c r="BJ509" s="352"/>
      <c r="BK509" s="352"/>
      <c r="BL509" s="352"/>
      <c r="BM509" s="352"/>
      <c r="BN509" s="352"/>
      <c r="BO509" s="352"/>
      <c r="BP509" s="352"/>
      <c r="BQ509" s="352"/>
      <c r="BR509" s="352"/>
      <c r="BS509" s="352"/>
    </row>
    <row r="510" spans="1:71" s="46" customFormat="1" ht="13.5" customHeight="1">
      <c r="A510" s="57"/>
      <c r="B510" s="58"/>
      <c r="C510" s="57"/>
      <c r="D510" s="59"/>
      <c r="E510" s="57" t="s">
        <v>160</v>
      </c>
      <c r="F510" s="58" t="s">
        <v>176</v>
      </c>
      <c r="G510" s="60" t="s">
        <v>440</v>
      </c>
      <c r="H510" s="61" t="s">
        <v>180</v>
      </c>
      <c r="I510" s="696"/>
      <c r="J510" s="696"/>
      <c r="K510" s="719"/>
      <c r="L510" s="45"/>
      <c r="M510" s="352"/>
      <c r="N510" s="352"/>
      <c r="O510" s="352"/>
      <c r="P510" s="352"/>
      <c r="Q510" s="352"/>
      <c r="R510" s="352"/>
      <c r="S510" s="352"/>
      <c r="T510" s="352"/>
      <c r="U510" s="352"/>
      <c r="V510" s="352"/>
      <c r="W510" s="352"/>
      <c r="X510" s="352"/>
      <c r="Y510" s="352"/>
      <c r="Z510" s="352"/>
      <c r="AA510" s="352"/>
      <c r="AB510" s="352"/>
      <c r="AC510" s="352"/>
      <c r="AD510" s="352"/>
      <c r="AE510" s="352"/>
      <c r="AF510" s="352"/>
      <c r="AG510" s="352"/>
      <c r="AH510" s="352"/>
      <c r="AI510" s="352"/>
      <c r="AJ510" s="352"/>
      <c r="AK510" s="352"/>
      <c r="AL510" s="352"/>
      <c r="AM510" s="352"/>
      <c r="AN510" s="352"/>
      <c r="AO510" s="352"/>
      <c r="AP510" s="352"/>
      <c r="AQ510" s="352"/>
      <c r="AR510" s="352"/>
      <c r="AS510" s="352"/>
      <c r="AT510" s="352"/>
      <c r="AU510" s="352"/>
      <c r="AV510" s="352"/>
      <c r="AW510" s="352"/>
      <c r="AX510" s="352"/>
      <c r="AY510" s="352"/>
      <c r="AZ510" s="352"/>
      <c r="BA510" s="352"/>
      <c r="BB510" s="352"/>
      <c r="BC510" s="352"/>
      <c r="BD510" s="352"/>
      <c r="BE510" s="352"/>
      <c r="BF510" s="352"/>
      <c r="BG510" s="352"/>
      <c r="BH510" s="352"/>
      <c r="BI510" s="352"/>
      <c r="BJ510" s="352"/>
      <c r="BK510" s="352"/>
      <c r="BL510" s="352"/>
      <c r="BM510" s="352"/>
      <c r="BN510" s="352"/>
      <c r="BO510" s="352"/>
      <c r="BP510" s="352"/>
      <c r="BQ510" s="352"/>
      <c r="BR510" s="352"/>
      <c r="BS510" s="352"/>
    </row>
    <row r="511" spans="1:71" s="46" customFormat="1" ht="13.5" customHeight="1">
      <c r="A511" s="62">
        <v>1</v>
      </c>
      <c r="B511" s="62">
        <v>2</v>
      </c>
      <c r="C511" s="62">
        <v>3</v>
      </c>
      <c r="D511" s="62">
        <v>4</v>
      </c>
      <c r="E511" s="62">
        <v>5</v>
      </c>
      <c r="F511" s="62">
        <v>6</v>
      </c>
      <c r="G511" s="63">
        <v>7</v>
      </c>
      <c r="H511" s="64">
        <v>8</v>
      </c>
      <c r="I511" s="696"/>
      <c r="J511" s="696"/>
      <c r="K511" s="720"/>
      <c r="L511" s="720"/>
      <c r="M511" s="352"/>
      <c r="N511" s="352"/>
      <c r="O511" s="352"/>
      <c r="P511" s="352"/>
      <c r="Q511" s="352"/>
      <c r="R511" s="352"/>
      <c r="S511" s="352"/>
      <c r="T511" s="352"/>
      <c r="U511" s="352"/>
      <c r="V511" s="352"/>
      <c r="W511" s="352"/>
      <c r="X511" s="352"/>
      <c r="Y511" s="352"/>
      <c r="Z511" s="352"/>
      <c r="AA511" s="352"/>
      <c r="AB511" s="352"/>
      <c r="AC511" s="352"/>
      <c r="AD511" s="352"/>
      <c r="AE511" s="352"/>
      <c r="AF511" s="352"/>
      <c r="AG511" s="352"/>
      <c r="AH511" s="352"/>
      <c r="AI511" s="352"/>
      <c r="AJ511" s="352"/>
      <c r="AK511" s="352"/>
      <c r="AL511" s="352"/>
      <c r="AM511" s="352"/>
      <c r="AN511" s="352"/>
      <c r="AO511" s="352"/>
      <c r="AP511" s="352"/>
      <c r="AQ511" s="352"/>
      <c r="AR511" s="352"/>
      <c r="AS511" s="352"/>
      <c r="AT511" s="352"/>
      <c r="AU511" s="352"/>
      <c r="AV511" s="352"/>
      <c r="AW511" s="352"/>
      <c r="AX511" s="352"/>
      <c r="AY511" s="352"/>
      <c r="AZ511" s="352"/>
      <c r="BA511" s="352"/>
      <c r="BB511" s="352"/>
      <c r="BC511" s="352"/>
      <c r="BD511" s="352"/>
      <c r="BE511" s="352"/>
      <c r="BF511" s="352"/>
      <c r="BG511" s="352"/>
      <c r="BH511" s="352"/>
      <c r="BI511" s="352"/>
      <c r="BJ511" s="352"/>
      <c r="BK511" s="352"/>
      <c r="BL511" s="352"/>
      <c r="BM511" s="352"/>
      <c r="BN511" s="352"/>
      <c r="BO511" s="352"/>
      <c r="BP511" s="352"/>
      <c r="BQ511" s="352"/>
      <c r="BR511" s="352"/>
      <c r="BS511" s="352"/>
    </row>
    <row r="512" spans="1:71" s="46" customFormat="1" ht="13.5" customHeight="1">
      <c r="A512" s="607">
        <v>851</v>
      </c>
      <c r="B512" s="557"/>
      <c r="C512" s="642"/>
      <c r="D512" s="607" t="s">
        <v>45</v>
      </c>
      <c r="E512" s="557">
        <v>0</v>
      </c>
      <c r="F512" s="323">
        <f>F513+F516</f>
        <v>5600</v>
      </c>
      <c r="G512" s="326">
        <f>G513+G516</f>
        <v>5600</v>
      </c>
      <c r="H512" s="326">
        <f>G512/F512*100</f>
        <v>100</v>
      </c>
      <c r="I512" s="236"/>
      <c r="J512" s="236"/>
      <c r="K512" s="45"/>
      <c r="L512" s="45"/>
      <c r="M512" s="352"/>
      <c r="N512" s="352"/>
      <c r="O512" s="352"/>
      <c r="P512" s="352"/>
      <c r="Q512" s="352"/>
      <c r="R512" s="352"/>
      <c r="S512" s="352"/>
      <c r="T512" s="352"/>
      <c r="U512" s="352"/>
      <c r="V512" s="352"/>
      <c r="W512" s="352"/>
      <c r="X512" s="352"/>
      <c r="Y512" s="352"/>
      <c r="Z512" s="352"/>
      <c r="AA512" s="352"/>
      <c r="AB512" s="352"/>
      <c r="AC512" s="352"/>
      <c r="AD512" s="352"/>
      <c r="AE512" s="352"/>
      <c r="AF512" s="352"/>
      <c r="AG512" s="352"/>
      <c r="AH512" s="352"/>
      <c r="AI512" s="352"/>
      <c r="AJ512" s="352"/>
      <c r="AK512" s="352"/>
      <c r="AL512" s="352"/>
      <c r="AM512" s="352"/>
      <c r="AN512" s="352"/>
      <c r="AO512" s="352"/>
      <c r="AP512" s="352"/>
      <c r="AQ512" s="352"/>
      <c r="AR512" s="352"/>
      <c r="AS512" s="352"/>
      <c r="AT512" s="352"/>
      <c r="AU512" s="352"/>
      <c r="AV512" s="352"/>
      <c r="AW512" s="352"/>
      <c r="AX512" s="352"/>
      <c r="AY512" s="352"/>
      <c r="AZ512" s="352"/>
      <c r="BA512" s="352"/>
      <c r="BB512" s="352"/>
      <c r="BC512" s="352"/>
      <c r="BD512" s="352"/>
      <c r="BE512" s="352"/>
      <c r="BF512" s="352"/>
      <c r="BG512" s="352"/>
      <c r="BH512" s="352"/>
      <c r="BI512" s="352"/>
      <c r="BJ512" s="352"/>
      <c r="BK512" s="352"/>
      <c r="BL512" s="352"/>
      <c r="BM512" s="352"/>
      <c r="BN512" s="352"/>
      <c r="BO512" s="352"/>
      <c r="BP512" s="352"/>
      <c r="BQ512" s="352"/>
      <c r="BR512" s="352"/>
      <c r="BS512" s="352"/>
    </row>
    <row r="513" spans="1:71" s="46" customFormat="1" ht="13.5" customHeight="1">
      <c r="A513" s="187"/>
      <c r="B513" s="187">
        <v>85153</v>
      </c>
      <c r="C513" s="192"/>
      <c r="D513" s="151" t="s">
        <v>144</v>
      </c>
      <c r="E513" s="152">
        <v>0</v>
      </c>
      <c r="F513" s="152">
        <f>F515</f>
        <v>3000</v>
      </c>
      <c r="G513" s="71">
        <f>G515</f>
        <v>3000</v>
      </c>
      <c r="H513" s="71">
        <f>G513/F513*100</f>
        <v>100</v>
      </c>
      <c r="I513" s="236"/>
      <c r="J513" s="236"/>
      <c r="K513" s="45"/>
      <c r="L513" s="45"/>
      <c r="M513" s="352"/>
      <c r="N513" s="352"/>
      <c r="O513" s="352"/>
      <c r="P513" s="352"/>
      <c r="Q513" s="352"/>
      <c r="R513" s="352"/>
      <c r="S513" s="352"/>
      <c r="T513" s="352"/>
      <c r="U513" s="352"/>
      <c r="V513" s="352"/>
      <c r="W513" s="352"/>
      <c r="X513" s="352"/>
      <c r="Y513" s="352"/>
      <c r="Z513" s="352"/>
      <c r="AA513" s="352"/>
      <c r="AB513" s="352"/>
      <c r="AC513" s="352"/>
      <c r="AD513" s="352"/>
      <c r="AE513" s="352"/>
      <c r="AF513" s="352"/>
      <c r="AG513" s="352"/>
      <c r="AH513" s="352"/>
      <c r="AI513" s="352"/>
      <c r="AJ513" s="352"/>
      <c r="AK513" s="352"/>
      <c r="AL513" s="352"/>
      <c r="AM513" s="352"/>
      <c r="AN513" s="352"/>
      <c r="AO513" s="352"/>
      <c r="AP513" s="352"/>
      <c r="AQ513" s="352"/>
      <c r="AR513" s="352"/>
      <c r="AS513" s="352"/>
      <c r="AT513" s="352"/>
      <c r="AU513" s="352"/>
      <c r="AV513" s="352"/>
      <c r="AW513" s="352"/>
      <c r="AX513" s="352"/>
      <c r="AY513" s="352"/>
      <c r="AZ513" s="352"/>
      <c r="BA513" s="352"/>
      <c r="BB513" s="352"/>
      <c r="BC513" s="352"/>
      <c r="BD513" s="352"/>
      <c r="BE513" s="352"/>
      <c r="BF513" s="352"/>
      <c r="BG513" s="352"/>
      <c r="BH513" s="352"/>
      <c r="BI513" s="352"/>
      <c r="BJ513" s="352"/>
      <c r="BK513" s="352"/>
      <c r="BL513" s="352"/>
      <c r="BM513" s="352"/>
      <c r="BN513" s="352"/>
      <c r="BO513" s="352"/>
      <c r="BP513" s="352"/>
      <c r="BQ513" s="352"/>
      <c r="BR513" s="352"/>
      <c r="BS513" s="352"/>
    </row>
    <row r="514" spans="1:71" s="46" customFormat="1" ht="13.5" customHeight="1">
      <c r="A514" s="190"/>
      <c r="B514" s="190"/>
      <c r="C514" s="193">
        <v>2310</v>
      </c>
      <c r="D514" s="74" t="s">
        <v>104</v>
      </c>
      <c r="E514" s="154"/>
      <c r="F514" s="154"/>
      <c r="G514" s="80"/>
      <c r="H514" s="80"/>
      <c r="I514" s="236"/>
      <c r="J514" s="236"/>
      <c r="K514" s="45"/>
      <c r="L514" s="45"/>
      <c r="M514" s="352"/>
      <c r="N514" s="352"/>
      <c r="O514" s="352"/>
      <c r="P514" s="352"/>
      <c r="Q514" s="352"/>
      <c r="R514" s="352"/>
      <c r="S514" s="352"/>
      <c r="T514" s="352"/>
      <c r="U514" s="352"/>
      <c r="V514" s="352"/>
      <c r="W514" s="352"/>
      <c r="X514" s="352"/>
      <c r="Y514" s="352"/>
      <c r="Z514" s="352"/>
      <c r="AA514" s="352"/>
      <c r="AB514" s="352"/>
      <c r="AC514" s="352"/>
      <c r="AD514" s="352"/>
      <c r="AE514" s="352"/>
      <c r="AF514" s="352"/>
      <c r="AG514" s="352"/>
      <c r="AH514" s="352"/>
      <c r="AI514" s="352"/>
      <c r="AJ514" s="352"/>
      <c r="AK514" s="352"/>
      <c r="AL514" s="352"/>
      <c r="AM514" s="352"/>
      <c r="AN514" s="352"/>
      <c r="AO514" s="352"/>
      <c r="AP514" s="352"/>
      <c r="AQ514" s="352"/>
      <c r="AR514" s="352"/>
      <c r="AS514" s="352"/>
      <c r="AT514" s="352"/>
      <c r="AU514" s="352"/>
      <c r="AV514" s="352"/>
      <c r="AW514" s="352"/>
      <c r="AX514" s="352"/>
      <c r="AY514" s="352"/>
      <c r="AZ514" s="352"/>
      <c r="BA514" s="352"/>
      <c r="BB514" s="352"/>
      <c r="BC514" s="352"/>
      <c r="BD514" s="352"/>
      <c r="BE514" s="352"/>
      <c r="BF514" s="352"/>
      <c r="BG514" s="352"/>
      <c r="BH514" s="352"/>
      <c r="BI514" s="352"/>
      <c r="BJ514" s="352"/>
      <c r="BK514" s="352"/>
      <c r="BL514" s="352"/>
      <c r="BM514" s="352"/>
      <c r="BN514" s="352"/>
      <c r="BO514" s="352"/>
      <c r="BP514" s="352"/>
      <c r="BQ514" s="352"/>
      <c r="BR514" s="352"/>
      <c r="BS514" s="352"/>
    </row>
    <row r="515" spans="1:71" s="46" customFormat="1" ht="13.5" customHeight="1">
      <c r="A515" s="190"/>
      <c r="B515" s="191"/>
      <c r="C515" s="193"/>
      <c r="D515" s="74" t="s">
        <v>111</v>
      </c>
      <c r="E515" s="154">
        <v>0</v>
      </c>
      <c r="F515" s="154">
        <v>3000</v>
      </c>
      <c r="G515" s="80">
        <v>3000</v>
      </c>
      <c r="H515" s="80">
        <f>G515/F515*100</f>
        <v>100</v>
      </c>
      <c r="I515" s="236"/>
      <c r="J515" s="236"/>
      <c r="K515" s="45"/>
      <c r="L515" s="45"/>
      <c r="M515" s="352"/>
      <c r="N515" s="352"/>
      <c r="O515" s="352"/>
      <c r="P515" s="352"/>
      <c r="Q515" s="352"/>
      <c r="R515" s="352"/>
      <c r="S515" s="352"/>
      <c r="T515" s="352"/>
      <c r="U515" s="352"/>
      <c r="V515" s="352"/>
      <c r="W515" s="352"/>
      <c r="X515" s="352"/>
      <c r="Y515" s="352"/>
      <c r="Z515" s="352"/>
      <c r="AA515" s="352"/>
      <c r="AB515" s="352"/>
      <c r="AC515" s="352"/>
      <c r="AD515" s="352"/>
      <c r="AE515" s="352"/>
      <c r="AF515" s="352"/>
      <c r="AG515" s="352"/>
      <c r="AH515" s="352"/>
      <c r="AI515" s="352"/>
      <c r="AJ515" s="352"/>
      <c r="AK515" s="352"/>
      <c r="AL515" s="352"/>
      <c r="AM515" s="352"/>
      <c r="AN515" s="352"/>
      <c r="AO515" s="352"/>
      <c r="AP515" s="352"/>
      <c r="AQ515" s="352"/>
      <c r="AR515" s="352"/>
      <c r="AS515" s="352"/>
      <c r="AT515" s="352"/>
      <c r="AU515" s="352"/>
      <c r="AV515" s="352"/>
      <c r="AW515" s="352"/>
      <c r="AX515" s="352"/>
      <c r="AY515" s="352"/>
      <c r="AZ515" s="352"/>
      <c r="BA515" s="352"/>
      <c r="BB515" s="352"/>
      <c r="BC515" s="352"/>
      <c r="BD515" s="352"/>
      <c r="BE515" s="352"/>
      <c r="BF515" s="352"/>
      <c r="BG515" s="352"/>
      <c r="BH515" s="352"/>
      <c r="BI515" s="352"/>
      <c r="BJ515" s="352"/>
      <c r="BK515" s="352"/>
      <c r="BL515" s="352"/>
      <c r="BM515" s="352"/>
      <c r="BN515" s="352"/>
      <c r="BO515" s="352"/>
      <c r="BP515" s="352"/>
      <c r="BQ515" s="352"/>
      <c r="BR515" s="352"/>
      <c r="BS515" s="352"/>
    </row>
    <row r="516" spans="1:71" s="46" customFormat="1" ht="13.5" customHeight="1">
      <c r="A516" s="190"/>
      <c r="B516" s="177">
        <v>85154</v>
      </c>
      <c r="C516" s="192"/>
      <c r="D516" s="151" t="s">
        <v>133</v>
      </c>
      <c r="E516" s="152">
        <v>0</v>
      </c>
      <c r="F516" s="152">
        <f>F518</f>
        <v>2600</v>
      </c>
      <c r="G516" s="71">
        <f>G518</f>
        <v>2600</v>
      </c>
      <c r="H516" s="71">
        <f>G516/F516*100</f>
        <v>100</v>
      </c>
      <c r="I516" s="236"/>
      <c r="J516" s="236"/>
      <c r="K516" s="45"/>
      <c r="L516" s="45"/>
      <c r="M516" s="352"/>
      <c r="N516" s="352"/>
      <c r="O516" s="352"/>
      <c r="P516" s="352"/>
      <c r="Q516" s="352"/>
      <c r="R516" s="352"/>
      <c r="S516" s="352"/>
      <c r="T516" s="352"/>
      <c r="U516" s="352"/>
      <c r="V516" s="352"/>
      <c r="W516" s="352"/>
      <c r="X516" s="352"/>
      <c r="Y516" s="352"/>
      <c r="Z516" s="352"/>
      <c r="AA516" s="352"/>
      <c r="AB516" s="352"/>
      <c r="AC516" s="352"/>
      <c r="AD516" s="352"/>
      <c r="AE516" s="352"/>
      <c r="AF516" s="352"/>
      <c r="AG516" s="352"/>
      <c r="AH516" s="352"/>
      <c r="AI516" s="352"/>
      <c r="AJ516" s="352"/>
      <c r="AK516" s="352"/>
      <c r="AL516" s="352"/>
      <c r="AM516" s="352"/>
      <c r="AN516" s="352"/>
      <c r="AO516" s="352"/>
      <c r="AP516" s="352"/>
      <c r="AQ516" s="352"/>
      <c r="AR516" s="352"/>
      <c r="AS516" s="352"/>
      <c r="AT516" s="352"/>
      <c r="AU516" s="352"/>
      <c r="AV516" s="352"/>
      <c r="AW516" s="352"/>
      <c r="AX516" s="352"/>
      <c r="AY516" s="352"/>
      <c r="AZ516" s="352"/>
      <c r="BA516" s="352"/>
      <c r="BB516" s="352"/>
      <c r="BC516" s="352"/>
      <c r="BD516" s="352"/>
      <c r="BE516" s="352"/>
      <c r="BF516" s="352"/>
      <c r="BG516" s="352"/>
      <c r="BH516" s="352"/>
      <c r="BI516" s="352"/>
      <c r="BJ516" s="352"/>
      <c r="BK516" s="352"/>
      <c r="BL516" s="352"/>
      <c r="BM516" s="352"/>
      <c r="BN516" s="352"/>
      <c r="BO516" s="352"/>
      <c r="BP516" s="352"/>
      <c r="BQ516" s="352"/>
      <c r="BR516" s="352"/>
      <c r="BS516" s="352"/>
    </row>
    <row r="517" spans="1:71" s="46" customFormat="1" ht="13.5" customHeight="1">
      <c r="A517" s="190"/>
      <c r="B517" s="177"/>
      <c r="C517" s="193">
        <v>2310</v>
      </c>
      <c r="D517" s="74" t="s">
        <v>104</v>
      </c>
      <c r="E517" s="154"/>
      <c r="F517" s="154"/>
      <c r="G517" s="80"/>
      <c r="H517" s="80"/>
      <c r="I517" s="236"/>
      <c r="J517" s="236"/>
      <c r="K517" s="45"/>
      <c r="L517" s="45"/>
      <c r="M517" s="352"/>
      <c r="N517" s="352"/>
      <c r="O517" s="352"/>
      <c r="P517" s="352"/>
      <c r="Q517" s="352"/>
      <c r="R517" s="352"/>
      <c r="S517" s="352"/>
      <c r="T517" s="352"/>
      <c r="U517" s="352"/>
      <c r="V517" s="352"/>
      <c r="W517" s="352"/>
      <c r="X517" s="352"/>
      <c r="Y517" s="352"/>
      <c r="Z517" s="352"/>
      <c r="AA517" s="352"/>
      <c r="AB517" s="352"/>
      <c r="AC517" s="352"/>
      <c r="AD517" s="352"/>
      <c r="AE517" s="352"/>
      <c r="AF517" s="352"/>
      <c r="AG517" s="352"/>
      <c r="AH517" s="352"/>
      <c r="AI517" s="352"/>
      <c r="AJ517" s="352"/>
      <c r="AK517" s="352"/>
      <c r="AL517" s="352"/>
      <c r="AM517" s="352"/>
      <c r="AN517" s="352"/>
      <c r="AO517" s="352"/>
      <c r="AP517" s="352"/>
      <c r="AQ517" s="352"/>
      <c r="AR517" s="352"/>
      <c r="AS517" s="352"/>
      <c r="AT517" s="352"/>
      <c r="AU517" s="352"/>
      <c r="AV517" s="352"/>
      <c r="AW517" s="352"/>
      <c r="AX517" s="352"/>
      <c r="AY517" s="352"/>
      <c r="AZ517" s="352"/>
      <c r="BA517" s="352"/>
      <c r="BB517" s="352"/>
      <c r="BC517" s="352"/>
      <c r="BD517" s="352"/>
      <c r="BE517" s="352"/>
      <c r="BF517" s="352"/>
      <c r="BG517" s="352"/>
      <c r="BH517" s="352"/>
      <c r="BI517" s="352"/>
      <c r="BJ517" s="352"/>
      <c r="BK517" s="352"/>
      <c r="BL517" s="352"/>
      <c r="BM517" s="352"/>
      <c r="BN517" s="352"/>
      <c r="BO517" s="352"/>
      <c r="BP517" s="352"/>
      <c r="BQ517" s="352"/>
      <c r="BR517" s="352"/>
      <c r="BS517" s="352"/>
    </row>
    <row r="518" spans="1:71" s="46" customFormat="1" ht="13.5" customHeight="1">
      <c r="A518" s="190"/>
      <c r="B518" s="177"/>
      <c r="C518" s="193"/>
      <c r="D518" s="74" t="s">
        <v>111</v>
      </c>
      <c r="E518" s="154">
        <v>0</v>
      </c>
      <c r="F518" s="154">
        <v>2600</v>
      </c>
      <c r="G518" s="80">
        <v>2600</v>
      </c>
      <c r="H518" s="80">
        <f>G518/F518*100</f>
        <v>100</v>
      </c>
      <c r="I518" s="236"/>
      <c r="J518" s="236"/>
      <c r="K518" s="45"/>
      <c r="L518" s="45"/>
      <c r="M518" s="352"/>
      <c r="N518" s="352"/>
      <c r="O518" s="352"/>
      <c r="P518" s="352"/>
      <c r="Q518" s="352"/>
      <c r="R518" s="352"/>
      <c r="S518" s="352"/>
      <c r="T518" s="352"/>
      <c r="U518" s="352"/>
      <c r="V518" s="352"/>
      <c r="W518" s="352"/>
      <c r="X518" s="352"/>
      <c r="Y518" s="352"/>
      <c r="Z518" s="352"/>
      <c r="AA518" s="352"/>
      <c r="AB518" s="352"/>
      <c r="AC518" s="352"/>
      <c r="AD518" s="352"/>
      <c r="AE518" s="352"/>
      <c r="AF518" s="352"/>
      <c r="AG518" s="352"/>
      <c r="AH518" s="352"/>
      <c r="AI518" s="352"/>
      <c r="AJ518" s="352"/>
      <c r="AK518" s="352"/>
      <c r="AL518" s="352"/>
      <c r="AM518" s="352"/>
      <c r="AN518" s="352"/>
      <c r="AO518" s="352"/>
      <c r="AP518" s="352"/>
      <c r="AQ518" s="352"/>
      <c r="AR518" s="352"/>
      <c r="AS518" s="352"/>
      <c r="AT518" s="352"/>
      <c r="AU518" s="352"/>
      <c r="AV518" s="352"/>
      <c r="AW518" s="352"/>
      <c r="AX518" s="352"/>
      <c r="AY518" s="352"/>
      <c r="AZ518" s="352"/>
      <c r="BA518" s="352"/>
      <c r="BB518" s="352"/>
      <c r="BC518" s="352"/>
      <c r="BD518" s="352"/>
      <c r="BE518" s="352"/>
      <c r="BF518" s="352"/>
      <c r="BG518" s="352"/>
      <c r="BH518" s="352"/>
      <c r="BI518" s="352"/>
      <c r="BJ518" s="352"/>
      <c r="BK518" s="352"/>
      <c r="BL518" s="352"/>
      <c r="BM518" s="352"/>
      <c r="BN518" s="352"/>
      <c r="BO518" s="352"/>
      <c r="BP518" s="352"/>
      <c r="BQ518" s="352"/>
      <c r="BR518" s="352"/>
      <c r="BS518" s="352"/>
    </row>
    <row r="519" spans="1:71" s="46" customFormat="1" ht="13.5" customHeight="1">
      <c r="A519" s="557">
        <v>852</v>
      </c>
      <c r="B519" s="557"/>
      <c r="C519" s="557"/>
      <c r="D519" s="607" t="s">
        <v>91</v>
      </c>
      <c r="E519" s="323">
        <f>E520</f>
        <v>0</v>
      </c>
      <c r="F519" s="323">
        <f>F520</f>
        <v>0</v>
      </c>
      <c r="G519" s="326">
        <f>G520</f>
        <v>0</v>
      </c>
      <c r="H519" s="326">
        <v>0</v>
      </c>
      <c r="I519" s="238"/>
      <c r="J519" s="238"/>
      <c r="K519" s="699"/>
      <c r="L519" s="699"/>
      <c r="M519" s="352"/>
      <c r="N519" s="352"/>
      <c r="O519" s="352"/>
      <c r="P519" s="352"/>
      <c r="Q519" s="352"/>
      <c r="R519" s="352"/>
      <c r="S519" s="352"/>
      <c r="T519" s="352"/>
      <c r="U519" s="352"/>
      <c r="V519" s="352"/>
      <c r="W519" s="352"/>
      <c r="X519" s="352"/>
      <c r="Y519" s="352"/>
      <c r="Z519" s="352"/>
      <c r="AA519" s="352"/>
      <c r="AB519" s="352"/>
      <c r="AC519" s="352"/>
      <c r="AD519" s="352"/>
      <c r="AE519" s="352"/>
      <c r="AF519" s="352"/>
      <c r="AG519" s="352"/>
      <c r="AH519" s="352"/>
      <c r="AI519" s="352"/>
      <c r="AJ519" s="352"/>
      <c r="AK519" s="352"/>
      <c r="AL519" s="352"/>
      <c r="AM519" s="352"/>
      <c r="AN519" s="352"/>
      <c r="AO519" s="352"/>
      <c r="AP519" s="352"/>
      <c r="AQ519" s="352"/>
      <c r="AR519" s="352"/>
      <c r="AS519" s="352"/>
      <c r="AT519" s="352"/>
      <c r="AU519" s="352"/>
      <c r="AV519" s="352"/>
      <c r="AW519" s="352"/>
      <c r="AX519" s="352"/>
      <c r="AY519" s="352"/>
      <c r="AZ519" s="352"/>
      <c r="BA519" s="352"/>
      <c r="BB519" s="352"/>
      <c r="BC519" s="352"/>
      <c r="BD519" s="352"/>
      <c r="BE519" s="352"/>
      <c r="BF519" s="352"/>
      <c r="BG519" s="352"/>
      <c r="BH519" s="352"/>
      <c r="BI519" s="352"/>
      <c r="BJ519" s="352"/>
      <c r="BK519" s="352"/>
      <c r="BL519" s="352"/>
      <c r="BM519" s="352"/>
      <c r="BN519" s="352"/>
      <c r="BO519" s="352"/>
      <c r="BP519" s="352"/>
      <c r="BQ519" s="352"/>
      <c r="BR519" s="352"/>
      <c r="BS519" s="352"/>
    </row>
    <row r="520" spans="1:71" s="46" customFormat="1" ht="13.5" customHeight="1">
      <c r="A520" s="173"/>
      <c r="B520" s="231">
        <v>85204</v>
      </c>
      <c r="C520" s="174"/>
      <c r="D520" s="68" t="s">
        <v>92</v>
      </c>
      <c r="E520" s="355">
        <f>E522+E524</f>
        <v>0</v>
      </c>
      <c r="F520" s="355">
        <f>F522+F524</f>
        <v>0</v>
      </c>
      <c r="G520" s="70">
        <f>G522+G524</f>
        <v>0</v>
      </c>
      <c r="H520" s="70">
        <v>0</v>
      </c>
      <c r="I520" s="701"/>
      <c r="J520" s="701"/>
      <c r="K520" s="702"/>
      <c r="L520" s="702"/>
      <c r="M520" s="352"/>
      <c r="N520" s="352"/>
      <c r="O520" s="352"/>
      <c r="P520" s="352"/>
      <c r="Q520" s="352"/>
      <c r="R520" s="352"/>
      <c r="S520" s="352"/>
      <c r="T520" s="352"/>
      <c r="U520" s="352"/>
      <c r="V520" s="352"/>
      <c r="W520" s="352"/>
      <c r="X520" s="352"/>
      <c r="Y520" s="352"/>
      <c r="Z520" s="352"/>
      <c r="AA520" s="352"/>
      <c r="AB520" s="352"/>
      <c r="AC520" s="352"/>
      <c r="AD520" s="352"/>
      <c r="AE520" s="352"/>
      <c r="AF520" s="352"/>
      <c r="AG520" s="352"/>
      <c r="AH520" s="352"/>
      <c r="AI520" s="352"/>
      <c r="AJ520" s="352"/>
      <c r="AK520" s="352"/>
      <c r="AL520" s="352"/>
      <c r="AM520" s="352"/>
      <c r="AN520" s="352"/>
      <c r="AO520" s="352"/>
      <c r="AP520" s="352"/>
      <c r="AQ520" s="352"/>
      <c r="AR520" s="352"/>
      <c r="AS520" s="352"/>
      <c r="AT520" s="352"/>
      <c r="AU520" s="352"/>
      <c r="AV520" s="352"/>
      <c r="AW520" s="352"/>
      <c r="AX520" s="352"/>
      <c r="AY520" s="352"/>
      <c r="AZ520" s="352"/>
      <c r="BA520" s="352"/>
      <c r="BB520" s="352"/>
      <c r="BC520" s="352"/>
      <c r="BD520" s="352"/>
      <c r="BE520" s="352"/>
      <c r="BF520" s="352"/>
      <c r="BG520" s="352"/>
      <c r="BH520" s="352"/>
      <c r="BI520" s="352"/>
      <c r="BJ520" s="352"/>
      <c r="BK520" s="352"/>
      <c r="BL520" s="352"/>
      <c r="BM520" s="352"/>
      <c r="BN520" s="352"/>
      <c r="BO520" s="352"/>
      <c r="BP520" s="352"/>
      <c r="BQ520" s="352"/>
      <c r="BR520" s="352"/>
      <c r="BS520" s="352"/>
    </row>
    <row r="521" spans="1:71" s="46" customFormat="1" ht="13.5" customHeight="1">
      <c r="A521" s="173"/>
      <c r="B521" s="166"/>
      <c r="C521" s="682">
        <v>2310</v>
      </c>
      <c r="D521" s="175" t="s">
        <v>104</v>
      </c>
      <c r="E521" s="291"/>
      <c r="F521" s="291"/>
      <c r="G521" s="76"/>
      <c r="H521" s="76"/>
      <c r="I521" s="236"/>
      <c r="J521" s="236"/>
      <c r="K521" s="45"/>
      <c r="L521" s="45"/>
      <c r="M521" s="352"/>
      <c r="N521" s="352"/>
      <c r="O521" s="352"/>
      <c r="P521" s="352"/>
      <c r="Q521" s="352"/>
      <c r="R521" s="352"/>
      <c r="S521" s="352"/>
      <c r="T521" s="352"/>
      <c r="U521" s="352"/>
      <c r="V521" s="352"/>
      <c r="W521" s="352"/>
      <c r="X521" s="352"/>
      <c r="Y521" s="352"/>
      <c r="Z521" s="352"/>
      <c r="AA521" s="352"/>
      <c r="AB521" s="352"/>
      <c r="AC521" s="352"/>
      <c r="AD521" s="352"/>
      <c r="AE521" s="352"/>
      <c r="AF521" s="352"/>
      <c r="AG521" s="352"/>
      <c r="AH521" s="352"/>
      <c r="AI521" s="352"/>
      <c r="AJ521" s="352"/>
      <c r="AK521" s="352"/>
      <c r="AL521" s="352"/>
      <c r="AM521" s="352"/>
      <c r="AN521" s="352"/>
      <c r="AO521" s="352"/>
      <c r="AP521" s="352"/>
      <c r="AQ521" s="352"/>
      <c r="AR521" s="352"/>
      <c r="AS521" s="352"/>
      <c r="AT521" s="352"/>
      <c r="AU521" s="352"/>
      <c r="AV521" s="352"/>
      <c r="AW521" s="352"/>
      <c r="AX521" s="352"/>
      <c r="AY521" s="352"/>
      <c r="AZ521" s="352"/>
      <c r="BA521" s="352"/>
      <c r="BB521" s="352"/>
      <c r="BC521" s="352"/>
      <c r="BD521" s="352"/>
      <c r="BE521" s="352"/>
      <c r="BF521" s="352"/>
      <c r="BG521" s="352"/>
      <c r="BH521" s="352"/>
      <c r="BI521" s="352"/>
      <c r="BJ521" s="352"/>
      <c r="BK521" s="352"/>
      <c r="BL521" s="352"/>
      <c r="BM521" s="352"/>
      <c r="BN521" s="352"/>
      <c r="BO521" s="352"/>
      <c r="BP521" s="352"/>
      <c r="BQ521" s="352"/>
      <c r="BR521" s="352"/>
      <c r="BS521" s="352"/>
    </row>
    <row r="522" spans="1:71" s="46" customFormat="1" ht="13.5" customHeight="1">
      <c r="A522" s="173"/>
      <c r="B522" s="166"/>
      <c r="C522" s="117"/>
      <c r="D522" s="74" t="s">
        <v>422</v>
      </c>
      <c r="E522" s="291">
        <v>0</v>
      </c>
      <c r="F522" s="291">
        <v>0</v>
      </c>
      <c r="G522" s="76">
        <v>0</v>
      </c>
      <c r="H522" s="76">
        <v>0</v>
      </c>
      <c r="I522" s="236"/>
      <c r="J522" s="236"/>
      <c r="K522" s="45"/>
      <c r="L522" s="45"/>
      <c r="M522" s="352"/>
      <c r="N522" s="352"/>
      <c r="O522" s="352"/>
      <c r="P522" s="352"/>
      <c r="Q522" s="352"/>
      <c r="R522" s="352"/>
      <c r="S522" s="352"/>
      <c r="T522" s="352"/>
      <c r="U522" s="352"/>
      <c r="V522" s="352"/>
      <c r="W522" s="352"/>
      <c r="X522" s="352"/>
      <c r="Y522" s="352"/>
      <c r="Z522" s="352"/>
      <c r="AA522" s="352"/>
      <c r="AB522" s="352"/>
      <c r="AC522" s="352"/>
      <c r="AD522" s="352"/>
      <c r="AE522" s="352"/>
      <c r="AF522" s="352"/>
      <c r="AG522" s="352"/>
      <c r="AH522" s="352"/>
      <c r="AI522" s="352"/>
      <c r="AJ522" s="352"/>
      <c r="AK522" s="352"/>
      <c r="AL522" s="352"/>
      <c r="AM522" s="352"/>
      <c r="AN522" s="352"/>
      <c r="AO522" s="352"/>
      <c r="AP522" s="352"/>
      <c r="AQ522" s="352"/>
      <c r="AR522" s="352"/>
      <c r="AS522" s="352"/>
      <c r="AT522" s="352"/>
      <c r="AU522" s="352"/>
      <c r="AV522" s="352"/>
      <c r="AW522" s="352"/>
      <c r="AX522" s="352"/>
      <c r="AY522" s="352"/>
      <c r="AZ522" s="352"/>
      <c r="BA522" s="352"/>
      <c r="BB522" s="352"/>
      <c r="BC522" s="352"/>
      <c r="BD522" s="352"/>
      <c r="BE522" s="352"/>
      <c r="BF522" s="352"/>
      <c r="BG522" s="352"/>
      <c r="BH522" s="352"/>
      <c r="BI522" s="352"/>
      <c r="BJ522" s="352"/>
      <c r="BK522" s="352"/>
      <c r="BL522" s="352"/>
      <c r="BM522" s="352"/>
      <c r="BN522" s="352"/>
      <c r="BO522" s="352"/>
      <c r="BP522" s="352"/>
      <c r="BQ522" s="352"/>
      <c r="BR522" s="352"/>
      <c r="BS522" s="352"/>
    </row>
    <row r="523" spans="1:71" s="46" customFormat="1" ht="13.5" customHeight="1">
      <c r="A523" s="173"/>
      <c r="B523" s="166"/>
      <c r="C523" s="117">
        <v>2320</v>
      </c>
      <c r="D523" s="74" t="s">
        <v>106</v>
      </c>
      <c r="E523" s="291"/>
      <c r="F523" s="291"/>
      <c r="G523" s="76"/>
      <c r="H523" s="76"/>
      <c r="I523" s="236"/>
      <c r="J523" s="236"/>
      <c r="K523" s="45"/>
      <c r="L523" s="45"/>
      <c r="M523" s="352"/>
      <c r="N523" s="352"/>
      <c r="O523" s="352"/>
      <c r="P523" s="352"/>
      <c r="Q523" s="352"/>
      <c r="R523" s="352"/>
      <c r="S523" s="352"/>
      <c r="T523" s="352"/>
      <c r="U523" s="352"/>
      <c r="V523" s="352"/>
      <c r="W523" s="352"/>
      <c r="X523" s="352"/>
      <c r="Y523" s="352"/>
      <c r="Z523" s="352"/>
      <c r="AA523" s="352"/>
      <c r="AB523" s="352"/>
      <c r="AC523" s="352"/>
      <c r="AD523" s="352"/>
      <c r="AE523" s="352"/>
      <c r="AF523" s="352"/>
      <c r="AG523" s="352"/>
      <c r="AH523" s="352"/>
      <c r="AI523" s="352"/>
      <c r="AJ523" s="352"/>
      <c r="AK523" s="352"/>
      <c r="AL523" s="352"/>
      <c r="AM523" s="352"/>
      <c r="AN523" s="352"/>
      <c r="AO523" s="352"/>
      <c r="AP523" s="352"/>
      <c r="AQ523" s="352"/>
      <c r="AR523" s="352"/>
      <c r="AS523" s="352"/>
      <c r="AT523" s="352"/>
      <c r="AU523" s="352"/>
      <c r="AV523" s="352"/>
      <c r="AW523" s="352"/>
      <c r="AX523" s="352"/>
      <c r="AY523" s="352"/>
      <c r="AZ523" s="352"/>
      <c r="BA523" s="352"/>
      <c r="BB523" s="352"/>
      <c r="BC523" s="352"/>
      <c r="BD523" s="352"/>
      <c r="BE523" s="352"/>
      <c r="BF523" s="352"/>
      <c r="BG523" s="352"/>
      <c r="BH523" s="352"/>
      <c r="BI523" s="352"/>
      <c r="BJ523" s="352"/>
      <c r="BK523" s="352"/>
      <c r="BL523" s="352"/>
      <c r="BM523" s="352"/>
      <c r="BN523" s="352"/>
      <c r="BO523" s="352"/>
      <c r="BP523" s="352"/>
      <c r="BQ523" s="352"/>
      <c r="BR523" s="352"/>
      <c r="BS523" s="352"/>
    </row>
    <row r="524" spans="1:71" s="46" customFormat="1" ht="13.5" customHeight="1">
      <c r="A524" s="173"/>
      <c r="B524" s="166"/>
      <c r="C524" s="117"/>
      <c r="D524" s="74" t="s">
        <v>105</v>
      </c>
      <c r="E524" s="291">
        <v>0</v>
      </c>
      <c r="F524" s="291">
        <v>0</v>
      </c>
      <c r="G524" s="76">
        <v>0</v>
      </c>
      <c r="H524" s="76">
        <v>0</v>
      </c>
      <c r="I524" s="236"/>
      <c r="J524" s="236"/>
      <c r="K524" s="45"/>
      <c r="L524" s="45"/>
      <c r="M524" s="352"/>
      <c r="N524" s="352"/>
      <c r="O524" s="352"/>
      <c r="P524" s="352"/>
      <c r="Q524" s="352"/>
      <c r="R524" s="352"/>
      <c r="S524" s="352"/>
      <c r="T524" s="352"/>
      <c r="U524" s="352"/>
      <c r="V524" s="352"/>
      <c r="W524" s="352"/>
      <c r="X524" s="352"/>
      <c r="Y524" s="352"/>
      <c r="Z524" s="352"/>
      <c r="AA524" s="352"/>
      <c r="AB524" s="352"/>
      <c r="AC524" s="352"/>
      <c r="AD524" s="352"/>
      <c r="AE524" s="352"/>
      <c r="AF524" s="352"/>
      <c r="AG524" s="352"/>
      <c r="AH524" s="352"/>
      <c r="AI524" s="352"/>
      <c r="AJ524" s="352"/>
      <c r="AK524" s="352"/>
      <c r="AL524" s="352"/>
      <c r="AM524" s="352"/>
      <c r="AN524" s="352"/>
      <c r="AO524" s="352"/>
      <c r="AP524" s="352"/>
      <c r="AQ524" s="352"/>
      <c r="AR524" s="352"/>
      <c r="AS524" s="352"/>
      <c r="AT524" s="352"/>
      <c r="AU524" s="352"/>
      <c r="AV524" s="352"/>
      <c r="AW524" s="352"/>
      <c r="AX524" s="352"/>
      <c r="AY524" s="352"/>
      <c r="AZ524" s="352"/>
      <c r="BA524" s="352"/>
      <c r="BB524" s="352"/>
      <c r="BC524" s="352"/>
      <c r="BD524" s="352"/>
      <c r="BE524" s="352"/>
      <c r="BF524" s="352"/>
      <c r="BG524" s="352"/>
      <c r="BH524" s="352"/>
      <c r="BI524" s="352"/>
      <c r="BJ524" s="352"/>
      <c r="BK524" s="352"/>
      <c r="BL524" s="352"/>
      <c r="BM524" s="352"/>
      <c r="BN524" s="352"/>
      <c r="BO524" s="352"/>
      <c r="BP524" s="352"/>
      <c r="BQ524" s="352"/>
      <c r="BR524" s="352"/>
      <c r="BS524" s="352"/>
    </row>
    <row r="525" spans="1:71" s="46" customFormat="1" ht="13.5" customHeight="1">
      <c r="A525" s="564"/>
      <c r="B525" s="565"/>
      <c r="C525" s="566"/>
      <c r="D525" s="557" t="s">
        <v>142</v>
      </c>
      <c r="E525" s="323">
        <f>E512+E519</f>
        <v>0</v>
      </c>
      <c r="F525" s="323">
        <f>F512+F519</f>
        <v>5600</v>
      </c>
      <c r="G525" s="326">
        <f>G512+G519</f>
        <v>5600</v>
      </c>
      <c r="H525" s="326">
        <f>G525/F525*100</f>
        <v>100</v>
      </c>
      <c r="I525" s="238"/>
      <c r="J525" s="238"/>
      <c r="K525" s="699"/>
      <c r="L525" s="234"/>
      <c r="M525" s="352"/>
      <c r="N525" s="352"/>
      <c r="O525" s="352"/>
      <c r="P525" s="352"/>
      <c r="Q525" s="352"/>
      <c r="R525" s="352"/>
      <c r="S525" s="352"/>
      <c r="T525" s="352"/>
      <c r="U525" s="352"/>
      <c r="V525" s="352"/>
      <c r="W525" s="352"/>
      <c r="X525" s="352"/>
      <c r="Y525" s="352"/>
      <c r="Z525" s="352"/>
      <c r="AA525" s="352"/>
      <c r="AB525" s="352"/>
      <c r="AC525" s="352"/>
      <c r="AD525" s="352"/>
      <c r="AE525" s="352"/>
      <c r="AF525" s="352"/>
      <c r="AG525" s="352"/>
      <c r="AH525" s="352"/>
      <c r="AI525" s="352"/>
      <c r="AJ525" s="352"/>
      <c r="AK525" s="352"/>
      <c r="AL525" s="352"/>
      <c r="AM525" s="352"/>
      <c r="AN525" s="352"/>
      <c r="AO525" s="352"/>
      <c r="AP525" s="352"/>
      <c r="AQ525" s="352"/>
      <c r="AR525" s="352"/>
      <c r="AS525" s="352"/>
      <c r="AT525" s="352"/>
      <c r="AU525" s="352"/>
      <c r="AV525" s="352"/>
      <c r="AW525" s="352"/>
      <c r="AX525" s="352"/>
      <c r="AY525" s="352"/>
      <c r="AZ525" s="352"/>
      <c r="BA525" s="352"/>
      <c r="BB525" s="352"/>
      <c r="BC525" s="352"/>
      <c r="BD525" s="352"/>
      <c r="BE525" s="352"/>
      <c r="BF525" s="352"/>
      <c r="BG525" s="352"/>
      <c r="BH525" s="352"/>
      <c r="BI525" s="352"/>
      <c r="BJ525" s="352"/>
      <c r="BK525" s="352"/>
      <c r="BL525" s="352"/>
      <c r="BM525" s="352"/>
      <c r="BN525" s="352"/>
      <c r="BO525" s="352"/>
      <c r="BP525" s="352"/>
      <c r="BQ525" s="352"/>
      <c r="BR525" s="352"/>
      <c r="BS525" s="352"/>
    </row>
    <row r="526" spans="1:71" s="46" customFormat="1" ht="13.5" customHeight="1">
      <c r="A526" s="576"/>
      <c r="B526" s="577"/>
      <c r="C526" s="570"/>
      <c r="D526" s="636" t="s">
        <v>178</v>
      </c>
      <c r="E526" s="582">
        <v>0</v>
      </c>
      <c r="F526" s="606">
        <v>0</v>
      </c>
      <c r="G526" s="573">
        <v>0</v>
      </c>
      <c r="H526" s="582">
        <v>0</v>
      </c>
      <c r="I526" s="246"/>
      <c r="K526" s="352"/>
      <c r="L526" s="352"/>
      <c r="M526" s="352"/>
      <c r="N526" s="352"/>
      <c r="O526" s="352"/>
      <c r="P526" s="352"/>
      <c r="Q526" s="352"/>
      <c r="R526" s="352"/>
      <c r="S526" s="352"/>
      <c r="T526" s="352"/>
      <c r="U526" s="352"/>
      <c r="V526" s="352"/>
      <c r="W526" s="352"/>
      <c r="X526" s="352"/>
      <c r="Y526" s="352"/>
      <c r="Z526" s="352"/>
      <c r="AA526" s="352"/>
      <c r="AB526" s="352"/>
      <c r="AC526" s="352"/>
      <c r="AD526" s="352"/>
      <c r="AE526" s="352"/>
      <c r="AF526" s="352"/>
      <c r="AG526" s="352"/>
      <c r="AH526" s="352"/>
      <c r="AI526" s="352"/>
      <c r="AJ526" s="352"/>
      <c r="AK526" s="352"/>
      <c r="AL526" s="352"/>
      <c r="AM526" s="352"/>
      <c r="AN526" s="352"/>
      <c r="AO526" s="352"/>
      <c r="AP526" s="352"/>
      <c r="AQ526" s="352"/>
      <c r="AR526" s="352"/>
      <c r="AS526" s="352"/>
      <c r="AT526" s="352"/>
      <c r="AU526" s="352"/>
      <c r="AV526" s="352"/>
      <c r="AW526" s="352"/>
      <c r="AX526" s="352"/>
      <c r="AY526" s="352"/>
      <c r="AZ526" s="352"/>
      <c r="BA526" s="352"/>
      <c r="BB526" s="352"/>
      <c r="BC526" s="352"/>
      <c r="BD526" s="352"/>
      <c r="BE526" s="352"/>
      <c r="BF526" s="352"/>
      <c r="BG526" s="352"/>
      <c r="BH526" s="352"/>
      <c r="BI526" s="352"/>
      <c r="BJ526" s="352"/>
      <c r="BK526" s="352"/>
      <c r="BL526" s="352"/>
      <c r="BM526" s="352"/>
      <c r="BN526" s="352"/>
      <c r="BO526" s="352"/>
      <c r="BP526" s="352"/>
      <c r="BQ526" s="352"/>
      <c r="BR526" s="352"/>
      <c r="BS526" s="352"/>
    </row>
    <row r="527" spans="1:71" s="46" customFormat="1" ht="13.5" customHeight="1">
      <c r="A527" s="106"/>
      <c r="B527" s="106"/>
      <c r="C527" s="106"/>
      <c r="D527" s="106"/>
      <c r="E527" s="106"/>
      <c r="F527" s="106"/>
      <c r="G527" s="106"/>
      <c r="H527" s="317"/>
      <c r="I527" s="246"/>
      <c r="K527" s="352"/>
      <c r="L527" s="352"/>
      <c r="M527" s="352"/>
      <c r="N527" s="352"/>
      <c r="O527" s="352"/>
      <c r="P527" s="352"/>
      <c r="Q527" s="352"/>
      <c r="R527" s="352"/>
      <c r="S527" s="352"/>
      <c r="T527" s="352"/>
      <c r="U527" s="352"/>
      <c r="V527" s="352"/>
      <c r="W527" s="352"/>
      <c r="X527" s="352"/>
      <c r="Y527" s="352"/>
      <c r="Z527" s="352"/>
      <c r="AA527" s="352"/>
      <c r="AB527" s="352"/>
      <c r="AC527" s="352"/>
      <c r="AD527" s="352"/>
      <c r="AE527" s="352"/>
      <c r="AF527" s="352"/>
      <c r="AG527" s="352"/>
      <c r="AH527" s="352"/>
      <c r="AI527" s="352"/>
      <c r="AJ527" s="352"/>
      <c r="AK527" s="352"/>
      <c r="AL527" s="352"/>
      <c r="AM527" s="352"/>
      <c r="AN527" s="352"/>
      <c r="AO527" s="352"/>
      <c r="AP527" s="352"/>
      <c r="AQ527" s="352"/>
      <c r="AR527" s="352"/>
      <c r="AS527" s="352"/>
      <c r="AT527" s="352"/>
      <c r="AU527" s="352"/>
      <c r="AV527" s="352"/>
      <c r="AW527" s="352"/>
      <c r="AX527" s="352"/>
      <c r="AY527" s="352"/>
      <c r="AZ527" s="352"/>
      <c r="BA527" s="352"/>
      <c r="BB527" s="352"/>
      <c r="BC527" s="352"/>
      <c r="BD527" s="352"/>
      <c r="BE527" s="352"/>
      <c r="BF527" s="352"/>
      <c r="BG527" s="352"/>
      <c r="BH527" s="352"/>
      <c r="BI527" s="352"/>
      <c r="BJ527" s="352"/>
      <c r="BK527" s="352"/>
      <c r="BL527" s="352"/>
      <c r="BM527" s="352"/>
      <c r="BN527" s="352"/>
      <c r="BO527" s="352"/>
      <c r="BP527" s="352"/>
      <c r="BQ527" s="352"/>
      <c r="BR527" s="352"/>
      <c r="BS527" s="352"/>
    </row>
    <row r="528" spans="1:71" s="46" customFormat="1" ht="13.5" customHeight="1">
      <c r="A528" s="106"/>
      <c r="B528" s="106"/>
      <c r="C528" s="106"/>
      <c r="D528" s="106"/>
      <c r="E528" s="106"/>
      <c r="F528" s="106"/>
      <c r="G528" s="106"/>
      <c r="H528" s="317"/>
      <c r="I528" s="246"/>
      <c r="K528" s="352"/>
      <c r="L528" s="352"/>
      <c r="M528" s="352"/>
      <c r="N528" s="352"/>
      <c r="O528" s="352"/>
      <c r="P528" s="352"/>
      <c r="Q528" s="352"/>
      <c r="R528" s="352"/>
      <c r="S528" s="352"/>
      <c r="T528" s="352"/>
      <c r="U528" s="352"/>
      <c r="V528" s="352"/>
      <c r="W528" s="352"/>
      <c r="X528" s="352"/>
      <c r="Y528" s="352"/>
      <c r="Z528" s="352"/>
      <c r="AA528" s="352"/>
      <c r="AB528" s="352"/>
      <c r="AC528" s="352"/>
      <c r="AD528" s="352"/>
      <c r="AE528" s="352"/>
      <c r="AF528" s="352"/>
      <c r="AG528" s="352"/>
      <c r="AH528" s="352"/>
      <c r="AI528" s="352"/>
      <c r="AJ528" s="352"/>
      <c r="AK528" s="352"/>
      <c r="AL528" s="352"/>
      <c r="AM528" s="352"/>
      <c r="AN528" s="352"/>
      <c r="AO528" s="352"/>
      <c r="AP528" s="352"/>
      <c r="AQ528" s="352"/>
      <c r="AR528" s="352"/>
      <c r="AS528" s="352"/>
      <c r="AT528" s="352"/>
      <c r="AU528" s="352"/>
      <c r="AV528" s="352"/>
      <c r="AW528" s="352"/>
      <c r="AX528" s="352"/>
      <c r="AY528" s="352"/>
      <c r="AZ528" s="352"/>
      <c r="BA528" s="352"/>
      <c r="BB528" s="352"/>
      <c r="BC528" s="352"/>
      <c r="BD528" s="352"/>
      <c r="BE528" s="352"/>
      <c r="BF528" s="352"/>
      <c r="BG528" s="352"/>
      <c r="BH528" s="352"/>
      <c r="BI528" s="352"/>
      <c r="BJ528" s="352"/>
      <c r="BK528" s="352"/>
      <c r="BL528" s="352"/>
      <c r="BM528" s="352"/>
      <c r="BN528" s="352"/>
      <c r="BO528" s="352"/>
      <c r="BP528" s="352"/>
      <c r="BQ528" s="352"/>
      <c r="BR528" s="352"/>
      <c r="BS528" s="352"/>
    </row>
    <row r="529" spans="5:71" s="46" customFormat="1" ht="13.5" customHeight="1">
      <c r="E529" s="548"/>
      <c r="F529" s="548"/>
      <c r="G529" s="548"/>
      <c r="H529" s="548"/>
      <c r="K529" s="352"/>
      <c r="L529" s="352"/>
      <c r="M529" s="352"/>
      <c r="N529" s="352"/>
      <c r="O529" s="352"/>
      <c r="P529" s="352"/>
      <c r="Q529" s="352"/>
      <c r="R529" s="352"/>
      <c r="S529" s="352"/>
      <c r="T529" s="352"/>
      <c r="U529" s="352"/>
      <c r="V529" s="352"/>
      <c r="W529" s="352"/>
      <c r="X529" s="352"/>
      <c r="Y529" s="352"/>
      <c r="Z529" s="352"/>
      <c r="AA529" s="352"/>
      <c r="AB529" s="352"/>
      <c r="AC529" s="352"/>
      <c r="AD529" s="352"/>
      <c r="AE529" s="352"/>
      <c r="AF529" s="352"/>
      <c r="AG529" s="352"/>
      <c r="AH529" s="352"/>
      <c r="AI529" s="352"/>
      <c r="AJ529" s="352"/>
      <c r="AK529" s="352"/>
      <c r="AL529" s="352"/>
      <c r="AM529" s="352"/>
      <c r="AN529" s="352"/>
      <c r="AO529" s="352"/>
      <c r="AP529" s="352"/>
      <c r="AQ529" s="352"/>
      <c r="AR529" s="352"/>
      <c r="AS529" s="352"/>
      <c r="AT529" s="352"/>
      <c r="AU529" s="352"/>
      <c r="AV529" s="352"/>
      <c r="AW529" s="352"/>
      <c r="AX529" s="352"/>
      <c r="AY529" s="352"/>
      <c r="AZ529" s="352"/>
      <c r="BA529" s="352"/>
      <c r="BB529" s="352"/>
      <c r="BC529" s="352"/>
      <c r="BD529" s="352"/>
      <c r="BE529" s="352"/>
      <c r="BF529" s="352"/>
      <c r="BG529" s="352"/>
      <c r="BH529" s="352"/>
      <c r="BI529" s="352"/>
      <c r="BJ529" s="352"/>
      <c r="BK529" s="352"/>
      <c r="BL529" s="352"/>
      <c r="BM529" s="352"/>
      <c r="BN529" s="352"/>
      <c r="BO529" s="352"/>
      <c r="BP529" s="352"/>
      <c r="BQ529" s="352"/>
      <c r="BR529" s="352"/>
      <c r="BS529" s="352"/>
    </row>
    <row r="530" spans="5:71" s="46" customFormat="1" ht="13.5" customHeight="1">
      <c r="E530" s="548"/>
      <c r="F530" s="548"/>
      <c r="G530" s="548"/>
      <c r="H530" s="548"/>
      <c r="K530" s="352"/>
      <c r="L530" s="352"/>
      <c r="M530" s="352"/>
      <c r="N530" s="352"/>
      <c r="O530" s="352"/>
      <c r="P530" s="352"/>
      <c r="Q530" s="352"/>
      <c r="R530" s="352"/>
      <c r="S530" s="352"/>
      <c r="T530" s="352"/>
      <c r="U530" s="352"/>
      <c r="V530" s="352"/>
      <c r="W530" s="352"/>
      <c r="X530" s="352"/>
      <c r="Y530" s="352"/>
      <c r="Z530" s="352"/>
      <c r="AA530" s="352"/>
      <c r="AB530" s="352"/>
      <c r="AC530" s="352"/>
      <c r="AD530" s="352"/>
      <c r="AE530" s="352"/>
      <c r="AF530" s="352"/>
      <c r="AG530" s="352"/>
      <c r="AH530" s="352"/>
      <c r="AI530" s="352"/>
      <c r="AJ530" s="352"/>
      <c r="AK530" s="352"/>
      <c r="AL530" s="352"/>
      <c r="AM530" s="352"/>
      <c r="AN530" s="352"/>
      <c r="AO530" s="352"/>
      <c r="AP530" s="352"/>
      <c r="AQ530" s="352"/>
      <c r="AR530" s="352"/>
      <c r="AS530" s="352"/>
      <c r="AT530" s="352"/>
      <c r="AU530" s="352"/>
      <c r="AV530" s="352"/>
      <c r="AW530" s="352"/>
      <c r="AX530" s="352"/>
      <c r="AY530" s="352"/>
      <c r="AZ530" s="352"/>
      <c r="BA530" s="352"/>
      <c r="BB530" s="352"/>
      <c r="BC530" s="352"/>
      <c r="BD530" s="352"/>
      <c r="BE530" s="352"/>
      <c r="BF530" s="352"/>
      <c r="BG530" s="352"/>
      <c r="BH530" s="352"/>
      <c r="BI530" s="352"/>
      <c r="BJ530" s="352"/>
      <c r="BK530" s="352"/>
      <c r="BL530" s="352"/>
      <c r="BM530" s="352"/>
      <c r="BN530" s="352"/>
      <c r="BO530" s="352"/>
      <c r="BP530" s="352"/>
      <c r="BQ530" s="352"/>
      <c r="BR530" s="352"/>
      <c r="BS530" s="352"/>
    </row>
    <row r="531" spans="5:71" s="46" customFormat="1" ht="13.5" customHeight="1">
      <c r="E531" s="47" t="s">
        <v>484</v>
      </c>
      <c r="H531" s="246"/>
      <c r="K531" s="352"/>
      <c r="L531" s="352"/>
      <c r="M531" s="352"/>
      <c r="N531" s="352"/>
      <c r="O531" s="352"/>
      <c r="P531" s="352"/>
      <c r="Q531" s="352"/>
      <c r="R531" s="352"/>
      <c r="S531" s="352"/>
      <c r="T531" s="352"/>
      <c r="U531" s="352"/>
      <c r="V531" s="352"/>
      <c r="W531" s="352"/>
      <c r="X531" s="352"/>
      <c r="Y531" s="352"/>
      <c r="Z531" s="352"/>
      <c r="AA531" s="352"/>
      <c r="AB531" s="352"/>
      <c r="AC531" s="352"/>
      <c r="AD531" s="352"/>
      <c r="AE531" s="352"/>
      <c r="AF531" s="352"/>
      <c r="AG531" s="352"/>
      <c r="AH531" s="352"/>
      <c r="AI531" s="352"/>
      <c r="AJ531" s="352"/>
      <c r="AK531" s="352"/>
      <c r="AL531" s="352"/>
      <c r="AM531" s="352"/>
      <c r="AN531" s="352"/>
      <c r="AO531" s="352"/>
      <c r="AP531" s="352"/>
      <c r="AQ531" s="352"/>
      <c r="AR531" s="352"/>
      <c r="AS531" s="352"/>
      <c r="AT531" s="352"/>
      <c r="AU531" s="352"/>
      <c r="AV531" s="352"/>
      <c r="AW531" s="352"/>
      <c r="AX531" s="352"/>
      <c r="AY531" s="352"/>
      <c r="AZ531" s="352"/>
      <c r="BA531" s="352"/>
      <c r="BB531" s="352"/>
      <c r="BC531" s="352"/>
      <c r="BD531" s="352"/>
      <c r="BE531" s="352"/>
      <c r="BF531" s="352"/>
      <c r="BG531" s="352"/>
      <c r="BH531" s="352"/>
      <c r="BI531" s="352"/>
      <c r="BJ531" s="352"/>
      <c r="BK531" s="352"/>
      <c r="BL531" s="352"/>
      <c r="BM531" s="352"/>
      <c r="BN531" s="352"/>
      <c r="BO531" s="352"/>
      <c r="BP531" s="352"/>
      <c r="BQ531" s="352"/>
      <c r="BR531" s="352"/>
      <c r="BS531" s="352"/>
    </row>
    <row r="532" spans="8:71" s="46" customFormat="1" ht="13.5" customHeight="1">
      <c r="H532" s="246"/>
      <c r="K532" s="352"/>
      <c r="L532" s="352"/>
      <c r="M532" s="352"/>
      <c r="N532" s="352"/>
      <c r="O532" s="352"/>
      <c r="P532" s="352"/>
      <c r="Q532" s="352"/>
      <c r="R532" s="352"/>
      <c r="S532" s="352"/>
      <c r="T532" s="352"/>
      <c r="U532" s="352"/>
      <c r="V532" s="352"/>
      <c r="W532" s="352"/>
      <c r="X532" s="352"/>
      <c r="Y532" s="352"/>
      <c r="Z532" s="352"/>
      <c r="AA532" s="352"/>
      <c r="AB532" s="352"/>
      <c r="AC532" s="352"/>
      <c r="AD532" s="352"/>
      <c r="AE532" s="352"/>
      <c r="AF532" s="352"/>
      <c r="AG532" s="352"/>
      <c r="AH532" s="352"/>
      <c r="AI532" s="352"/>
      <c r="AJ532" s="352"/>
      <c r="AK532" s="352"/>
      <c r="AL532" s="352"/>
      <c r="AM532" s="352"/>
      <c r="AN532" s="352"/>
      <c r="AO532" s="352"/>
      <c r="AP532" s="352"/>
      <c r="AQ532" s="352"/>
      <c r="AR532" s="352"/>
      <c r="AS532" s="352"/>
      <c r="AT532" s="352"/>
      <c r="AU532" s="352"/>
      <c r="AV532" s="352"/>
      <c r="AW532" s="352"/>
      <c r="AX532" s="352"/>
      <c r="AY532" s="352"/>
      <c r="AZ532" s="352"/>
      <c r="BA532" s="352"/>
      <c r="BB532" s="352"/>
      <c r="BC532" s="352"/>
      <c r="BD532" s="352"/>
      <c r="BE532" s="352"/>
      <c r="BF532" s="352"/>
      <c r="BG532" s="352"/>
      <c r="BH532" s="352"/>
      <c r="BI532" s="352"/>
      <c r="BJ532" s="352"/>
      <c r="BK532" s="352"/>
      <c r="BL532" s="352"/>
      <c r="BM532" s="352"/>
      <c r="BN532" s="352"/>
      <c r="BO532" s="352"/>
      <c r="BP532" s="352"/>
      <c r="BQ532" s="352"/>
      <c r="BR532" s="352"/>
      <c r="BS532" s="352"/>
    </row>
    <row r="533" spans="8:71" s="46" customFormat="1" ht="13.5" customHeight="1">
      <c r="H533" s="246"/>
      <c r="K533" s="352"/>
      <c r="L533" s="352"/>
      <c r="M533" s="352"/>
      <c r="N533" s="352"/>
      <c r="O533" s="352"/>
      <c r="P533" s="352"/>
      <c r="Q533" s="352"/>
      <c r="R533" s="352"/>
      <c r="S533" s="352"/>
      <c r="T533" s="352"/>
      <c r="U533" s="352"/>
      <c r="V533" s="352"/>
      <c r="W533" s="352"/>
      <c r="X533" s="352"/>
      <c r="Y533" s="352"/>
      <c r="Z533" s="352"/>
      <c r="AA533" s="352"/>
      <c r="AB533" s="352"/>
      <c r="AC533" s="352"/>
      <c r="AD533" s="352"/>
      <c r="AE533" s="352"/>
      <c r="AF533" s="352"/>
      <c r="AG533" s="352"/>
      <c r="AH533" s="352"/>
      <c r="AI533" s="352"/>
      <c r="AJ533" s="352"/>
      <c r="AK533" s="352"/>
      <c r="AL533" s="352"/>
      <c r="AM533" s="352"/>
      <c r="AN533" s="352"/>
      <c r="AO533" s="352"/>
      <c r="AP533" s="352"/>
      <c r="AQ533" s="352"/>
      <c r="AR533" s="352"/>
      <c r="AS533" s="352"/>
      <c r="AT533" s="352"/>
      <c r="AU533" s="352"/>
      <c r="AV533" s="352"/>
      <c r="AW533" s="352"/>
      <c r="AX533" s="352"/>
      <c r="AY533" s="352"/>
      <c r="AZ533" s="352"/>
      <c r="BA533" s="352"/>
      <c r="BB533" s="352"/>
      <c r="BC533" s="352"/>
      <c r="BD533" s="352"/>
      <c r="BE533" s="352"/>
      <c r="BF533" s="352"/>
      <c r="BG533" s="352"/>
      <c r="BH533" s="352"/>
      <c r="BI533" s="352"/>
      <c r="BJ533" s="352"/>
      <c r="BK533" s="352"/>
      <c r="BL533" s="352"/>
      <c r="BM533" s="352"/>
      <c r="BN533" s="352"/>
      <c r="BO533" s="352"/>
      <c r="BP533" s="352"/>
      <c r="BQ533" s="352"/>
      <c r="BR533" s="352"/>
      <c r="BS533" s="352"/>
    </row>
    <row r="534" spans="8:71" s="46" customFormat="1" ht="13.5" customHeight="1">
      <c r="H534" s="246"/>
      <c r="K534" s="352"/>
      <c r="L534" s="352"/>
      <c r="M534" s="352"/>
      <c r="N534" s="352"/>
      <c r="O534" s="352"/>
      <c r="P534" s="352"/>
      <c r="Q534" s="352"/>
      <c r="R534" s="352"/>
      <c r="S534" s="352"/>
      <c r="T534" s="352"/>
      <c r="U534" s="352"/>
      <c r="V534" s="352"/>
      <c r="W534" s="352"/>
      <c r="X534" s="352"/>
      <c r="Y534" s="352"/>
      <c r="Z534" s="352"/>
      <c r="AA534" s="352"/>
      <c r="AB534" s="352"/>
      <c r="AC534" s="352"/>
      <c r="AD534" s="352"/>
      <c r="AE534" s="352"/>
      <c r="AF534" s="352"/>
      <c r="AG534" s="352"/>
      <c r="AH534" s="352"/>
      <c r="AI534" s="352"/>
      <c r="AJ534" s="352"/>
      <c r="AK534" s="352"/>
      <c r="AL534" s="352"/>
      <c r="AM534" s="352"/>
      <c r="AN534" s="352"/>
      <c r="AO534" s="352"/>
      <c r="AP534" s="352"/>
      <c r="AQ534" s="352"/>
      <c r="AR534" s="352"/>
      <c r="AS534" s="352"/>
      <c r="AT534" s="352"/>
      <c r="AU534" s="352"/>
      <c r="AV534" s="352"/>
      <c r="AW534" s="352"/>
      <c r="AX534" s="352"/>
      <c r="AY534" s="352"/>
      <c r="AZ534" s="352"/>
      <c r="BA534" s="352"/>
      <c r="BB534" s="352"/>
      <c r="BC534" s="352"/>
      <c r="BD534" s="352"/>
      <c r="BE534" s="352"/>
      <c r="BF534" s="352"/>
      <c r="BG534" s="352"/>
      <c r="BH534" s="352"/>
      <c r="BI534" s="352"/>
      <c r="BJ534" s="352"/>
      <c r="BK534" s="352"/>
      <c r="BL534" s="352"/>
      <c r="BM534" s="352"/>
      <c r="BN534" s="352"/>
      <c r="BO534" s="352"/>
      <c r="BP534" s="352"/>
      <c r="BQ534" s="352"/>
      <c r="BR534" s="352"/>
      <c r="BS534" s="352"/>
    </row>
    <row r="535" spans="8:71" s="46" customFormat="1" ht="13.5" customHeight="1">
      <c r="H535" s="246"/>
      <c r="K535" s="352"/>
      <c r="L535" s="352"/>
      <c r="M535" s="352"/>
      <c r="N535" s="352"/>
      <c r="O535" s="352"/>
      <c r="P535" s="352"/>
      <c r="Q535" s="352"/>
      <c r="R535" s="352"/>
      <c r="S535" s="352"/>
      <c r="T535" s="352"/>
      <c r="U535" s="352"/>
      <c r="V535" s="352"/>
      <c r="W535" s="352"/>
      <c r="X535" s="352"/>
      <c r="Y535" s="352"/>
      <c r="Z535" s="352"/>
      <c r="AA535" s="352"/>
      <c r="AB535" s="352"/>
      <c r="AC535" s="352"/>
      <c r="AD535" s="352"/>
      <c r="AE535" s="352"/>
      <c r="AF535" s="352"/>
      <c r="AG535" s="352"/>
      <c r="AH535" s="352"/>
      <c r="AI535" s="352"/>
      <c r="AJ535" s="352"/>
      <c r="AK535" s="352"/>
      <c r="AL535" s="352"/>
      <c r="AM535" s="352"/>
      <c r="AN535" s="352"/>
      <c r="AO535" s="352"/>
      <c r="AP535" s="352"/>
      <c r="AQ535" s="352"/>
      <c r="AR535" s="352"/>
      <c r="AS535" s="352"/>
      <c r="AT535" s="352"/>
      <c r="AU535" s="352"/>
      <c r="AV535" s="352"/>
      <c r="AW535" s="352"/>
      <c r="AX535" s="352"/>
      <c r="AY535" s="352"/>
      <c r="AZ535" s="352"/>
      <c r="BA535" s="352"/>
      <c r="BB535" s="352"/>
      <c r="BC535" s="352"/>
      <c r="BD535" s="352"/>
      <c r="BE535" s="352"/>
      <c r="BF535" s="352"/>
      <c r="BG535" s="352"/>
      <c r="BH535" s="352"/>
      <c r="BI535" s="352"/>
      <c r="BJ535" s="352"/>
      <c r="BK535" s="352"/>
      <c r="BL535" s="352"/>
      <c r="BM535" s="352"/>
      <c r="BN535" s="352"/>
      <c r="BO535" s="352"/>
      <c r="BP535" s="352"/>
      <c r="BQ535" s="352"/>
      <c r="BR535" s="352"/>
      <c r="BS535" s="352"/>
    </row>
    <row r="536" spans="8:71" s="46" customFormat="1" ht="13.5" customHeight="1">
      <c r="H536" s="246"/>
      <c r="K536" s="352"/>
      <c r="L536" s="352"/>
      <c r="M536" s="352"/>
      <c r="N536" s="352"/>
      <c r="O536" s="352"/>
      <c r="P536" s="352"/>
      <c r="Q536" s="352"/>
      <c r="R536" s="352"/>
      <c r="S536" s="352"/>
      <c r="T536" s="352"/>
      <c r="U536" s="352"/>
      <c r="V536" s="352"/>
      <c r="W536" s="352"/>
      <c r="X536" s="352"/>
      <c r="Y536" s="352"/>
      <c r="Z536" s="352"/>
      <c r="AA536" s="352"/>
      <c r="AB536" s="352"/>
      <c r="AC536" s="352"/>
      <c r="AD536" s="352"/>
      <c r="AE536" s="352"/>
      <c r="AF536" s="352"/>
      <c r="AG536" s="352"/>
      <c r="AH536" s="352"/>
      <c r="AI536" s="352"/>
      <c r="AJ536" s="352"/>
      <c r="AK536" s="352"/>
      <c r="AL536" s="352"/>
      <c r="AM536" s="352"/>
      <c r="AN536" s="352"/>
      <c r="AO536" s="352"/>
      <c r="AP536" s="352"/>
      <c r="AQ536" s="352"/>
      <c r="AR536" s="352"/>
      <c r="AS536" s="352"/>
      <c r="AT536" s="352"/>
      <c r="AU536" s="352"/>
      <c r="AV536" s="352"/>
      <c r="AW536" s="352"/>
      <c r="AX536" s="352"/>
      <c r="AY536" s="352"/>
      <c r="AZ536" s="352"/>
      <c r="BA536" s="352"/>
      <c r="BB536" s="352"/>
      <c r="BC536" s="352"/>
      <c r="BD536" s="352"/>
      <c r="BE536" s="352"/>
      <c r="BF536" s="352"/>
      <c r="BG536" s="352"/>
      <c r="BH536" s="352"/>
      <c r="BI536" s="352"/>
      <c r="BJ536" s="352"/>
      <c r="BK536" s="352"/>
      <c r="BL536" s="352"/>
      <c r="BM536" s="352"/>
      <c r="BN536" s="352"/>
      <c r="BO536" s="352"/>
      <c r="BP536" s="352"/>
      <c r="BQ536" s="352"/>
      <c r="BR536" s="352"/>
      <c r="BS536" s="352"/>
    </row>
    <row r="537" spans="8:71" s="46" customFormat="1" ht="13.5" customHeight="1">
      <c r="H537" s="246"/>
      <c r="K537" s="352"/>
      <c r="L537" s="352"/>
      <c r="M537" s="352"/>
      <c r="N537" s="352"/>
      <c r="O537" s="352"/>
      <c r="P537" s="352"/>
      <c r="Q537" s="352"/>
      <c r="R537" s="352"/>
      <c r="S537" s="352"/>
      <c r="T537" s="352"/>
      <c r="U537" s="352"/>
      <c r="V537" s="352"/>
      <c r="W537" s="352"/>
      <c r="X537" s="352"/>
      <c r="Y537" s="352"/>
      <c r="Z537" s="352"/>
      <c r="AA537" s="352"/>
      <c r="AB537" s="352"/>
      <c r="AC537" s="352"/>
      <c r="AD537" s="352"/>
      <c r="AE537" s="352"/>
      <c r="AF537" s="352"/>
      <c r="AG537" s="352"/>
      <c r="AH537" s="352"/>
      <c r="AI537" s="352"/>
      <c r="AJ537" s="352"/>
      <c r="AK537" s="352"/>
      <c r="AL537" s="352"/>
      <c r="AM537" s="352"/>
      <c r="AN537" s="352"/>
      <c r="AO537" s="352"/>
      <c r="AP537" s="352"/>
      <c r="AQ537" s="352"/>
      <c r="AR537" s="352"/>
      <c r="AS537" s="352"/>
      <c r="AT537" s="352"/>
      <c r="AU537" s="352"/>
      <c r="AV537" s="352"/>
      <c r="AW537" s="352"/>
      <c r="AX537" s="352"/>
      <c r="AY537" s="352"/>
      <c r="AZ537" s="352"/>
      <c r="BA537" s="352"/>
      <c r="BB537" s="352"/>
      <c r="BC537" s="352"/>
      <c r="BD537" s="352"/>
      <c r="BE537" s="352"/>
      <c r="BF537" s="352"/>
      <c r="BG537" s="352"/>
      <c r="BH537" s="352"/>
      <c r="BI537" s="352"/>
      <c r="BJ537" s="352"/>
      <c r="BK537" s="352"/>
      <c r="BL537" s="352"/>
      <c r="BM537" s="352"/>
      <c r="BN537" s="352"/>
      <c r="BO537" s="352"/>
      <c r="BP537" s="352"/>
      <c r="BQ537" s="352"/>
      <c r="BR537" s="352"/>
      <c r="BS537" s="352"/>
    </row>
    <row r="538" spans="8:71" s="46" customFormat="1" ht="13.5" customHeight="1">
      <c r="H538" s="246"/>
      <c r="K538" s="352"/>
      <c r="L538" s="352"/>
      <c r="M538" s="352"/>
      <c r="N538" s="352"/>
      <c r="O538" s="352"/>
      <c r="P538" s="352"/>
      <c r="Q538" s="352"/>
      <c r="R538" s="352"/>
      <c r="S538" s="352"/>
      <c r="T538" s="352"/>
      <c r="U538" s="352"/>
      <c r="V538" s="352"/>
      <c r="W538" s="352"/>
      <c r="X538" s="352"/>
      <c r="Y538" s="352"/>
      <c r="Z538" s="352"/>
      <c r="AA538" s="352"/>
      <c r="AB538" s="352"/>
      <c r="AC538" s="352"/>
      <c r="AD538" s="352"/>
      <c r="AE538" s="352"/>
      <c r="AF538" s="352"/>
      <c r="AG538" s="352"/>
      <c r="AH538" s="352"/>
      <c r="AI538" s="352"/>
      <c r="AJ538" s="352"/>
      <c r="AK538" s="352"/>
      <c r="AL538" s="352"/>
      <c r="AM538" s="352"/>
      <c r="AN538" s="352"/>
      <c r="AO538" s="352"/>
      <c r="AP538" s="352"/>
      <c r="AQ538" s="352"/>
      <c r="AR538" s="352"/>
      <c r="AS538" s="352"/>
      <c r="AT538" s="352"/>
      <c r="AU538" s="352"/>
      <c r="AV538" s="352"/>
      <c r="AW538" s="352"/>
      <c r="AX538" s="352"/>
      <c r="AY538" s="352"/>
      <c r="AZ538" s="352"/>
      <c r="BA538" s="352"/>
      <c r="BB538" s="352"/>
      <c r="BC538" s="352"/>
      <c r="BD538" s="352"/>
      <c r="BE538" s="352"/>
      <c r="BF538" s="352"/>
      <c r="BG538" s="352"/>
      <c r="BH538" s="352"/>
      <c r="BI538" s="352"/>
      <c r="BJ538" s="352"/>
      <c r="BK538" s="352"/>
      <c r="BL538" s="352"/>
      <c r="BM538" s="352"/>
      <c r="BN538" s="352"/>
      <c r="BO538" s="352"/>
      <c r="BP538" s="352"/>
      <c r="BQ538" s="352"/>
      <c r="BR538" s="352"/>
      <c r="BS538" s="352"/>
    </row>
    <row r="539" spans="8:71" s="46" customFormat="1" ht="13.5" customHeight="1">
      <c r="H539" s="246"/>
      <c r="K539" s="352"/>
      <c r="L539" s="352"/>
      <c r="M539" s="352"/>
      <c r="N539" s="352"/>
      <c r="O539" s="352"/>
      <c r="P539" s="352"/>
      <c r="Q539" s="352"/>
      <c r="R539" s="352"/>
      <c r="S539" s="352"/>
      <c r="T539" s="352"/>
      <c r="U539" s="352"/>
      <c r="V539" s="352"/>
      <c r="W539" s="352"/>
      <c r="X539" s="352"/>
      <c r="Y539" s="352"/>
      <c r="Z539" s="352"/>
      <c r="AA539" s="352"/>
      <c r="AB539" s="352"/>
      <c r="AC539" s="352"/>
      <c r="AD539" s="352"/>
      <c r="AE539" s="352"/>
      <c r="AF539" s="352"/>
      <c r="AG539" s="352"/>
      <c r="AH539" s="352"/>
      <c r="AI539" s="352"/>
      <c r="AJ539" s="352"/>
      <c r="AK539" s="352"/>
      <c r="AL539" s="352"/>
      <c r="AM539" s="352"/>
      <c r="AN539" s="352"/>
      <c r="AO539" s="352"/>
      <c r="AP539" s="352"/>
      <c r="AQ539" s="352"/>
      <c r="AR539" s="352"/>
      <c r="AS539" s="352"/>
      <c r="AT539" s="352"/>
      <c r="AU539" s="352"/>
      <c r="AV539" s="352"/>
      <c r="AW539" s="352"/>
      <c r="AX539" s="352"/>
      <c r="AY539" s="352"/>
      <c r="AZ539" s="352"/>
      <c r="BA539" s="352"/>
      <c r="BB539" s="352"/>
      <c r="BC539" s="352"/>
      <c r="BD539" s="352"/>
      <c r="BE539" s="352"/>
      <c r="BF539" s="352"/>
      <c r="BG539" s="352"/>
      <c r="BH539" s="352"/>
      <c r="BI539" s="352"/>
      <c r="BJ539" s="352"/>
      <c r="BK539" s="352"/>
      <c r="BL539" s="352"/>
      <c r="BM539" s="352"/>
      <c r="BN539" s="352"/>
      <c r="BO539" s="352"/>
      <c r="BP539" s="352"/>
      <c r="BQ539" s="352"/>
      <c r="BR539" s="352"/>
      <c r="BS539" s="352"/>
    </row>
    <row r="540" spans="8:71" s="46" customFormat="1" ht="13.5" customHeight="1">
      <c r="H540" s="246"/>
      <c r="K540" s="352"/>
      <c r="L540" s="352"/>
      <c r="M540" s="352"/>
      <c r="N540" s="352"/>
      <c r="O540" s="352"/>
      <c r="P540" s="352"/>
      <c r="Q540" s="352"/>
      <c r="R540" s="352"/>
      <c r="S540" s="352"/>
      <c r="T540" s="352"/>
      <c r="U540" s="352"/>
      <c r="V540" s="352"/>
      <c r="W540" s="352"/>
      <c r="X540" s="352"/>
      <c r="Y540" s="352"/>
      <c r="Z540" s="352"/>
      <c r="AA540" s="352"/>
      <c r="AB540" s="352"/>
      <c r="AC540" s="352"/>
      <c r="AD540" s="352"/>
      <c r="AE540" s="352"/>
      <c r="AF540" s="352"/>
      <c r="AG540" s="352"/>
      <c r="AH540" s="352"/>
      <c r="AI540" s="352"/>
      <c r="AJ540" s="352"/>
      <c r="AK540" s="352"/>
      <c r="AL540" s="352"/>
      <c r="AM540" s="352"/>
      <c r="AN540" s="352"/>
      <c r="AO540" s="352"/>
      <c r="AP540" s="352"/>
      <c r="AQ540" s="352"/>
      <c r="AR540" s="352"/>
      <c r="AS540" s="352"/>
      <c r="AT540" s="352"/>
      <c r="AU540" s="352"/>
      <c r="AV540" s="352"/>
      <c r="AW540" s="352"/>
      <c r="AX540" s="352"/>
      <c r="AY540" s="352"/>
      <c r="AZ540" s="352"/>
      <c r="BA540" s="352"/>
      <c r="BB540" s="352"/>
      <c r="BC540" s="352"/>
      <c r="BD540" s="352"/>
      <c r="BE540" s="352"/>
      <c r="BF540" s="352"/>
      <c r="BG540" s="352"/>
      <c r="BH540" s="352"/>
      <c r="BI540" s="352"/>
      <c r="BJ540" s="352"/>
      <c r="BK540" s="352"/>
      <c r="BL540" s="352"/>
      <c r="BM540" s="352"/>
      <c r="BN540" s="352"/>
      <c r="BO540" s="352"/>
      <c r="BP540" s="352"/>
      <c r="BQ540" s="352"/>
      <c r="BR540" s="352"/>
      <c r="BS540" s="352"/>
    </row>
    <row r="541" spans="8:71" s="46" customFormat="1" ht="13.5" customHeight="1">
      <c r="H541" s="246"/>
      <c r="K541" s="352"/>
      <c r="L541" s="352"/>
      <c r="M541" s="352"/>
      <c r="N541" s="352"/>
      <c r="O541" s="352"/>
      <c r="P541" s="352"/>
      <c r="Q541" s="352"/>
      <c r="R541" s="352"/>
      <c r="S541" s="352"/>
      <c r="T541" s="352"/>
      <c r="U541" s="352"/>
      <c r="V541" s="352"/>
      <c r="W541" s="352"/>
      <c r="X541" s="352"/>
      <c r="Y541" s="352"/>
      <c r="Z541" s="352"/>
      <c r="AA541" s="352"/>
      <c r="AB541" s="352"/>
      <c r="AC541" s="352"/>
      <c r="AD541" s="352"/>
      <c r="AE541" s="352"/>
      <c r="AF541" s="352"/>
      <c r="AG541" s="352"/>
      <c r="AH541" s="352"/>
      <c r="AI541" s="352"/>
      <c r="AJ541" s="352"/>
      <c r="AK541" s="352"/>
      <c r="AL541" s="352"/>
      <c r="AM541" s="352"/>
      <c r="AN541" s="352"/>
      <c r="AO541" s="352"/>
      <c r="AP541" s="352"/>
      <c r="AQ541" s="352"/>
      <c r="AR541" s="352"/>
      <c r="AS541" s="352"/>
      <c r="AT541" s="352"/>
      <c r="AU541" s="352"/>
      <c r="AV541" s="352"/>
      <c r="AW541" s="352"/>
      <c r="AX541" s="352"/>
      <c r="AY541" s="352"/>
      <c r="AZ541" s="352"/>
      <c r="BA541" s="352"/>
      <c r="BB541" s="352"/>
      <c r="BC541" s="352"/>
      <c r="BD541" s="352"/>
      <c r="BE541" s="352"/>
      <c r="BF541" s="352"/>
      <c r="BG541" s="352"/>
      <c r="BH541" s="352"/>
      <c r="BI541" s="352"/>
      <c r="BJ541" s="352"/>
      <c r="BK541" s="352"/>
      <c r="BL541" s="352"/>
      <c r="BM541" s="352"/>
      <c r="BN541" s="352"/>
      <c r="BO541" s="352"/>
      <c r="BP541" s="352"/>
      <c r="BQ541" s="352"/>
      <c r="BR541" s="352"/>
      <c r="BS541" s="352"/>
    </row>
    <row r="542" spans="8:71" s="46" customFormat="1" ht="13.5" customHeight="1">
      <c r="H542" s="246"/>
      <c r="K542" s="352"/>
      <c r="L542" s="352"/>
      <c r="M542" s="352"/>
      <c r="N542" s="352"/>
      <c r="O542" s="352"/>
      <c r="P542" s="352"/>
      <c r="Q542" s="352"/>
      <c r="R542" s="352"/>
      <c r="S542" s="352"/>
      <c r="T542" s="352"/>
      <c r="U542" s="352"/>
      <c r="V542" s="352"/>
      <c r="W542" s="352"/>
      <c r="X542" s="352"/>
      <c r="Y542" s="352"/>
      <c r="Z542" s="352"/>
      <c r="AA542" s="352"/>
      <c r="AB542" s="352"/>
      <c r="AC542" s="352"/>
      <c r="AD542" s="352"/>
      <c r="AE542" s="352"/>
      <c r="AF542" s="352"/>
      <c r="AG542" s="352"/>
      <c r="AH542" s="352"/>
      <c r="AI542" s="352"/>
      <c r="AJ542" s="352"/>
      <c r="AK542" s="352"/>
      <c r="AL542" s="352"/>
      <c r="AM542" s="352"/>
      <c r="AN542" s="352"/>
      <c r="AO542" s="352"/>
      <c r="AP542" s="352"/>
      <c r="AQ542" s="352"/>
      <c r="AR542" s="352"/>
      <c r="AS542" s="352"/>
      <c r="AT542" s="352"/>
      <c r="AU542" s="352"/>
      <c r="AV542" s="352"/>
      <c r="AW542" s="352"/>
      <c r="AX542" s="352"/>
      <c r="AY542" s="352"/>
      <c r="AZ542" s="352"/>
      <c r="BA542" s="352"/>
      <c r="BB542" s="352"/>
      <c r="BC542" s="352"/>
      <c r="BD542" s="352"/>
      <c r="BE542" s="352"/>
      <c r="BF542" s="352"/>
      <c r="BG542" s="352"/>
      <c r="BH542" s="352"/>
      <c r="BI542" s="352"/>
      <c r="BJ542" s="352"/>
      <c r="BK542" s="352"/>
      <c r="BL542" s="352"/>
      <c r="BM542" s="352"/>
      <c r="BN542" s="352"/>
      <c r="BO542" s="352"/>
      <c r="BP542" s="352"/>
      <c r="BQ542" s="352"/>
      <c r="BR542" s="352"/>
      <c r="BS542" s="352"/>
    </row>
    <row r="543" spans="8:71" s="46" customFormat="1" ht="13.5" customHeight="1">
      <c r="H543" s="246"/>
      <c r="K543" s="352"/>
      <c r="L543" s="352"/>
      <c r="M543" s="352"/>
      <c r="N543" s="352"/>
      <c r="O543" s="352"/>
      <c r="P543" s="352"/>
      <c r="Q543" s="352"/>
      <c r="R543" s="352"/>
      <c r="S543" s="352"/>
      <c r="T543" s="352"/>
      <c r="U543" s="352"/>
      <c r="V543" s="352"/>
      <c r="W543" s="352"/>
      <c r="X543" s="352"/>
      <c r="Y543" s="352"/>
      <c r="Z543" s="352"/>
      <c r="AA543" s="352"/>
      <c r="AB543" s="352"/>
      <c r="AC543" s="352"/>
      <c r="AD543" s="352"/>
      <c r="AE543" s="352"/>
      <c r="AF543" s="352"/>
      <c r="AG543" s="352"/>
      <c r="AH543" s="352"/>
      <c r="AI543" s="352"/>
      <c r="AJ543" s="352"/>
      <c r="AK543" s="352"/>
      <c r="AL543" s="352"/>
      <c r="AM543" s="352"/>
      <c r="AN543" s="352"/>
      <c r="AO543" s="352"/>
      <c r="AP543" s="352"/>
      <c r="AQ543" s="352"/>
      <c r="AR543" s="352"/>
      <c r="AS543" s="352"/>
      <c r="AT543" s="352"/>
      <c r="AU543" s="352"/>
      <c r="AV543" s="352"/>
      <c r="AW543" s="352"/>
      <c r="AX543" s="352"/>
      <c r="AY543" s="352"/>
      <c r="AZ543" s="352"/>
      <c r="BA543" s="352"/>
      <c r="BB543" s="352"/>
      <c r="BC543" s="352"/>
      <c r="BD543" s="352"/>
      <c r="BE543" s="352"/>
      <c r="BF543" s="352"/>
      <c r="BG543" s="352"/>
      <c r="BH543" s="352"/>
      <c r="BI543" s="352"/>
      <c r="BJ543" s="352"/>
      <c r="BK543" s="352"/>
      <c r="BL543" s="352"/>
      <c r="BM543" s="352"/>
      <c r="BN543" s="352"/>
      <c r="BO543" s="352"/>
      <c r="BP543" s="352"/>
      <c r="BQ543" s="352"/>
      <c r="BR543" s="352"/>
      <c r="BS543" s="352"/>
    </row>
    <row r="544" spans="8:71" s="46" customFormat="1" ht="13.5" customHeight="1">
      <c r="H544" s="246"/>
      <c r="K544" s="352"/>
      <c r="L544" s="352"/>
      <c r="M544" s="352"/>
      <c r="N544" s="352"/>
      <c r="O544" s="352"/>
      <c r="P544" s="352"/>
      <c r="Q544" s="352"/>
      <c r="R544" s="352"/>
      <c r="S544" s="352"/>
      <c r="T544" s="352"/>
      <c r="U544" s="352"/>
      <c r="V544" s="352"/>
      <c r="W544" s="352"/>
      <c r="X544" s="352"/>
      <c r="Y544" s="352"/>
      <c r="Z544" s="352"/>
      <c r="AA544" s="352"/>
      <c r="AB544" s="352"/>
      <c r="AC544" s="352"/>
      <c r="AD544" s="352"/>
      <c r="AE544" s="352"/>
      <c r="AF544" s="352"/>
      <c r="AG544" s="352"/>
      <c r="AH544" s="352"/>
      <c r="AI544" s="352"/>
      <c r="AJ544" s="352"/>
      <c r="AK544" s="352"/>
      <c r="AL544" s="352"/>
      <c r="AM544" s="352"/>
      <c r="AN544" s="352"/>
      <c r="AO544" s="352"/>
      <c r="AP544" s="352"/>
      <c r="AQ544" s="352"/>
      <c r="AR544" s="352"/>
      <c r="AS544" s="352"/>
      <c r="AT544" s="352"/>
      <c r="AU544" s="352"/>
      <c r="AV544" s="352"/>
      <c r="AW544" s="352"/>
      <c r="AX544" s="352"/>
      <c r="AY544" s="352"/>
      <c r="AZ544" s="352"/>
      <c r="BA544" s="352"/>
      <c r="BB544" s="352"/>
      <c r="BC544" s="352"/>
      <c r="BD544" s="352"/>
      <c r="BE544" s="352"/>
      <c r="BF544" s="352"/>
      <c r="BG544" s="352"/>
      <c r="BH544" s="352"/>
      <c r="BI544" s="352"/>
      <c r="BJ544" s="352"/>
      <c r="BK544" s="352"/>
      <c r="BL544" s="352"/>
      <c r="BM544" s="352"/>
      <c r="BN544" s="352"/>
      <c r="BO544" s="352"/>
      <c r="BP544" s="352"/>
      <c r="BQ544" s="352"/>
      <c r="BR544" s="352"/>
      <c r="BS544" s="352"/>
    </row>
    <row r="545" spans="8:71" s="46" customFormat="1" ht="13.5" customHeight="1">
      <c r="H545" s="246"/>
      <c r="K545" s="352"/>
      <c r="L545" s="352"/>
      <c r="M545" s="352"/>
      <c r="N545" s="352"/>
      <c r="O545" s="352"/>
      <c r="P545" s="352"/>
      <c r="Q545" s="352"/>
      <c r="R545" s="352"/>
      <c r="S545" s="352"/>
      <c r="T545" s="352"/>
      <c r="U545" s="352"/>
      <c r="V545" s="352"/>
      <c r="W545" s="352"/>
      <c r="X545" s="352"/>
      <c r="Y545" s="352"/>
      <c r="Z545" s="352"/>
      <c r="AA545" s="352"/>
      <c r="AB545" s="352"/>
      <c r="AC545" s="352"/>
      <c r="AD545" s="352"/>
      <c r="AE545" s="352"/>
      <c r="AF545" s="352"/>
      <c r="AG545" s="352"/>
      <c r="AH545" s="352"/>
      <c r="AI545" s="352"/>
      <c r="AJ545" s="352"/>
      <c r="AK545" s="352"/>
      <c r="AL545" s="352"/>
      <c r="AM545" s="352"/>
      <c r="AN545" s="352"/>
      <c r="AO545" s="352"/>
      <c r="AP545" s="352"/>
      <c r="AQ545" s="352"/>
      <c r="AR545" s="352"/>
      <c r="AS545" s="352"/>
      <c r="AT545" s="352"/>
      <c r="AU545" s="352"/>
      <c r="AV545" s="352"/>
      <c r="AW545" s="352"/>
      <c r="AX545" s="352"/>
      <c r="AY545" s="352"/>
      <c r="AZ545" s="352"/>
      <c r="BA545" s="352"/>
      <c r="BB545" s="352"/>
      <c r="BC545" s="352"/>
      <c r="BD545" s="352"/>
      <c r="BE545" s="352"/>
      <c r="BF545" s="352"/>
      <c r="BG545" s="352"/>
      <c r="BH545" s="352"/>
      <c r="BI545" s="352"/>
      <c r="BJ545" s="352"/>
      <c r="BK545" s="352"/>
      <c r="BL545" s="352"/>
      <c r="BM545" s="352"/>
      <c r="BN545" s="352"/>
      <c r="BO545" s="352"/>
      <c r="BP545" s="352"/>
      <c r="BQ545" s="352"/>
      <c r="BR545" s="352"/>
      <c r="BS545" s="352"/>
    </row>
    <row r="546" spans="8:71" s="46" customFormat="1" ht="13.5" customHeight="1">
      <c r="H546" s="246"/>
      <c r="K546" s="352"/>
      <c r="L546" s="352"/>
      <c r="M546" s="352"/>
      <c r="N546" s="352"/>
      <c r="O546" s="352"/>
      <c r="P546" s="352"/>
      <c r="Q546" s="352"/>
      <c r="R546" s="352"/>
      <c r="S546" s="352"/>
      <c r="T546" s="352"/>
      <c r="U546" s="352"/>
      <c r="V546" s="352"/>
      <c r="W546" s="352"/>
      <c r="X546" s="352"/>
      <c r="Y546" s="352"/>
      <c r="Z546" s="352"/>
      <c r="AA546" s="352"/>
      <c r="AB546" s="352"/>
      <c r="AC546" s="352"/>
      <c r="AD546" s="352"/>
      <c r="AE546" s="352"/>
      <c r="AF546" s="352"/>
      <c r="AG546" s="352"/>
      <c r="AH546" s="352"/>
      <c r="AI546" s="352"/>
      <c r="AJ546" s="352"/>
      <c r="AK546" s="352"/>
      <c r="AL546" s="352"/>
      <c r="AM546" s="352"/>
      <c r="AN546" s="352"/>
      <c r="AO546" s="352"/>
      <c r="AP546" s="352"/>
      <c r="AQ546" s="352"/>
      <c r="AR546" s="352"/>
      <c r="AS546" s="352"/>
      <c r="AT546" s="352"/>
      <c r="AU546" s="352"/>
      <c r="AV546" s="352"/>
      <c r="AW546" s="352"/>
      <c r="AX546" s="352"/>
      <c r="AY546" s="352"/>
      <c r="AZ546" s="352"/>
      <c r="BA546" s="352"/>
      <c r="BB546" s="352"/>
      <c r="BC546" s="352"/>
      <c r="BD546" s="352"/>
      <c r="BE546" s="352"/>
      <c r="BF546" s="352"/>
      <c r="BG546" s="352"/>
      <c r="BH546" s="352"/>
      <c r="BI546" s="352"/>
      <c r="BJ546" s="352"/>
      <c r="BK546" s="352"/>
      <c r="BL546" s="352"/>
      <c r="BM546" s="352"/>
      <c r="BN546" s="352"/>
      <c r="BO546" s="352"/>
      <c r="BP546" s="352"/>
      <c r="BQ546" s="352"/>
      <c r="BR546" s="352"/>
      <c r="BS546" s="352"/>
    </row>
    <row r="547" spans="8:71" s="46" customFormat="1" ht="13.5" customHeight="1">
      <c r="H547" s="246"/>
      <c r="K547" s="352"/>
      <c r="L547" s="352"/>
      <c r="M547" s="352"/>
      <c r="N547" s="352"/>
      <c r="O547" s="352"/>
      <c r="P547" s="352"/>
      <c r="Q547" s="352"/>
      <c r="R547" s="352"/>
      <c r="S547" s="352"/>
      <c r="T547" s="352"/>
      <c r="U547" s="352"/>
      <c r="V547" s="352"/>
      <c r="W547" s="352"/>
      <c r="X547" s="352"/>
      <c r="Y547" s="352"/>
      <c r="Z547" s="352"/>
      <c r="AA547" s="352"/>
      <c r="AB547" s="352"/>
      <c r="AC547" s="352"/>
      <c r="AD547" s="352"/>
      <c r="AE547" s="352"/>
      <c r="AF547" s="352"/>
      <c r="AG547" s="352"/>
      <c r="AH547" s="352"/>
      <c r="AI547" s="352"/>
      <c r="AJ547" s="352"/>
      <c r="AK547" s="352"/>
      <c r="AL547" s="352"/>
      <c r="AM547" s="352"/>
      <c r="AN547" s="352"/>
      <c r="AO547" s="352"/>
      <c r="AP547" s="352"/>
      <c r="AQ547" s="352"/>
      <c r="AR547" s="352"/>
      <c r="AS547" s="352"/>
      <c r="AT547" s="352"/>
      <c r="AU547" s="352"/>
      <c r="AV547" s="352"/>
      <c r="AW547" s="352"/>
      <c r="AX547" s="352"/>
      <c r="AY547" s="352"/>
      <c r="AZ547" s="352"/>
      <c r="BA547" s="352"/>
      <c r="BB547" s="352"/>
      <c r="BC547" s="352"/>
      <c r="BD547" s="352"/>
      <c r="BE547" s="352"/>
      <c r="BF547" s="352"/>
      <c r="BG547" s="352"/>
      <c r="BH547" s="352"/>
      <c r="BI547" s="352"/>
      <c r="BJ547" s="352"/>
      <c r="BK547" s="352"/>
      <c r="BL547" s="352"/>
      <c r="BM547" s="352"/>
      <c r="BN547" s="352"/>
      <c r="BO547" s="352"/>
      <c r="BP547" s="352"/>
      <c r="BQ547" s="352"/>
      <c r="BR547" s="352"/>
      <c r="BS547" s="352"/>
    </row>
    <row r="548" spans="8:71" s="46" customFormat="1" ht="13.5" customHeight="1">
      <c r="H548" s="246"/>
      <c r="K548" s="352"/>
      <c r="L548" s="352"/>
      <c r="M548" s="352"/>
      <c r="N548" s="352"/>
      <c r="O548" s="352"/>
      <c r="P548" s="352"/>
      <c r="Q548" s="352"/>
      <c r="R548" s="352"/>
      <c r="S548" s="352"/>
      <c r="T548" s="352"/>
      <c r="U548" s="352"/>
      <c r="V548" s="352"/>
      <c r="W548" s="352"/>
      <c r="X548" s="352"/>
      <c r="Y548" s="352"/>
      <c r="Z548" s="352"/>
      <c r="AA548" s="352"/>
      <c r="AB548" s="352"/>
      <c r="AC548" s="352"/>
      <c r="AD548" s="352"/>
      <c r="AE548" s="352"/>
      <c r="AF548" s="352"/>
      <c r="AG548" s="352"/>
      <c r="AH548" s="352"/>
      <c r="AI548" s="352"/>
      <c r="AJ548" s="352"/>
      <c r="AK548" s="352"/>
      <c r="AL548" s="352"/>
      <c r="AM548" s="352"/>
      <c r="AN548" s="352"/>
      <c r="AO548" s="352"/>
      <c r="AP548" s="352"/>
      <c r="AQ548" s="352"/>
      <c r="AR548" s="352"/>
      <c r="AS548" s="352"/>
      <c r="AT548" s="352"/>
      <c r="AU548" s="352"/>
      <c r="AV548" s="352"/>
      <c r="AW548" s="352"/>
      <c r="AX548" s="352"/>
      <c r="AY548" s="352"/>
      <c r="AZ548" s="352"/>
      <c r="BA548" s="352"/>
      <c r="BB548" s="352"/>
      <c r="BC548" s="352"/>
      <c r="BD548" s="352"/>
      <c r="BE548" s="352"/>
      <c r="BF548" s="352"/>
      <c r="BG548" s="352"/>
      <c r="BH548" s="352"/>
      <c r="BI548" s="352"/>
      <c r="BJ548" s="352"/>
      <c r="BK548" s="352"/>
      <c r="BL548" s="352"/>
      <c r="BM548" s="352"/>
      <c r="BN548" s="352"/>
      <c r="BO548" s="352"/>
      <c r="BP548" s="352"/>
      <c r="BQ548" s="352"/>
      <c r="BR548" s="352"/>
      <c r="BS548" s="352"/>
    </row>
    <row r="549" spans="8:71" s="46" customFormat="1" ht="13.5" customHeight="1">
      <c r="H549" s="246"/>
      <c r="K549" s="352"/>
      <c r="L549" s="352"/>
      <c r="M549" s="352"/>
      <c r="N549" s="352"/>
      <c r="O549" s="352"/>
      <c r="P549" s="352"/>
      <c r="Q549" s="352"/>
      <c r="R549" s="352"/>
      <c r="S549" s="352"/>
      <c r="T549" s="352"/>
      <c r="U549" s="352"/>
      <c r="V549" s="352"/>
      <c r="W549" s="352"/>
      <c r="X549" s="352"/>
      <c r="Y549" s="352"/>
      <c r="Z549" s="352"/>
      <c r="AA549" s="352"/>
      <c r="AB549" s="352"/>
      <c r="AC549" s="352"/>
      <c r="AD549" s="352"/>
      <c r="AE549" s="352"/>
      <c r="AF549" s="352"/>
      <c r="AG549" s="352"/>
      <c r="AH549" s="352"/>
      <c r="AI549" s="352"/>
      <c r="AJ549" s="352"/>
      <c r="AK549" s="352"/>
      <c r="AL549" s="352"/>
      <c r="AM549" s="352"/>
      <c r="AN549" s="352"/>
      <c r="AO549" s="352"/>
      <c r="AP549" s="352"/>
      <c r="AQ549" s="352"/>
      <c r="AR549" s="352"/>
      <c r="AS549" s="352"/>
      <c r="AT549" s="352"/>
      <c r="AU549" s="352"/>
      <c r="AV549" s="352"/>
      <c r="AW549" s="352"/>
      <c r="AX549" s="352"/>
      <c r="AY549" s="352"/>
      <c r="AZ549" s="352"/>
      <c r="BA549" s="352"/>
      <c r="BB549" s="352"/>
      <c r="BC549" s="352"/>
      <c r="BD549" s="352"/>
      <c r="BE549" s="352"/>
      <c r="BF549" s="352"/>
      <c r="BG549" s="352"/>
      <c r="BH549" s="352"/>
      <c r="BI549" s="352"/>
      <c r="BJ549" s="352"/>
      <c r="BK549" s="352"/>
      <c r="BL549" s="352"/>
      <c r="BM549" s="352"/>
      <c r="BN549" s="352"/>
      <c r="BO549" s="352"/>
      <c r="BP549" s="352"/>
      <c r="BQ549" s="352"/>
      <c r="BR549" s="352"/>
      <c r="BS549" s="352"/>
    </row>
    <row r="550" spans="8:71" s="46" customFormat="1" ht="13.5" customHeight="1">
      <c r="H550" s="246"/>
      <c r="K550" s="352"/>
      <c r="L550" s="352"/>
      <c r="M550" s="352"/>
      <c r="N550" s="352"/>
      <c r="O550" s="352"/>
      <c r="P550" s="352"/>
      <c r="Q550" s="352"/>
      <c r="R550" s="352"/>
      <c r="S550" s="352"/>
      <c r="T550" s="352"/>
      <c r="U550" s="352"/>
      <c r="V550" s="352"/>
      <c r="W550" s="352"/>
      <c r="X550" s="352"/>
      <c r="Y550" s="352"/>
      <c r="Z550" s="352"/>
      <c r="AA550" s="352"/>
      <c r="AB550" s="352"/>
      <c r="AC550" s="352"/>
      <c r="AD550" s="352"/>
      <c r="AE550" s="352"/>
      <c r="AF550" s="352"/>
      <c r="AG550" s="352"/>
      <c r="AH550" s="352"/>
      <c r="AI550" s="352"/>
      <c r="AJ550" s="352"/>
      <c r="AK550" s="352"/>
      <c r="AL550" s="352"/>
      <c r="AM550" s="352"/>
      <c r="AN550" s="352"/>
      <c r="AO550" s="352"/>
      <c r="AP550" s="352"/>
      <c r="AQ550" s="352"/>
      <c r="AR550" s="352"/>
      <c r="AS550" s="352"/>
      <c r="AT550" s="352"/>
      <c r="AU550" s="352"/>
      <c r="AV550" s="352"/>
      <c r="AW550" s="352"/>
      <c r="AX550" s="352"/>
      <c r="AY550" s="352"/>
      <c r="AZ550" s="352"/>
      <c r="BA550" s="352"/>
      <c r="BB550" s="352"/>
      <c r="BC550" s="352"/>
      <c r="BD550" s="352"/>
      <c r="BE550" s="352"/>
      <c r="BF550" s="352"/>
      <c r="BG550" s="352"/>
      <c r="BH550" s="352"/>
      <c r="BI550" s="352"/>
      <c r="BJ550" s="352"/>
      <c r="BK550" s="352"/>
      <c r="BL550" s="352"/>
      <c r="BM550" s="352"/>
      <c r="BN550" s="352"/>
      <c r="BO550" s="352"/>
      <c r="BP550" s="352"/>
      <c r="BQ550" s="352"/>
      <c r="BR550" s="352"/>
      <c r="BS550" s="352"/>
    </row>
    <row r="551" spans="8:71" s="46" customFormat="1" ht="13.5" customHeight="1">
      <c r="H551" s="246"/>
      <c r="K551" s="352"/>
      <c r="L551" s="352"/>
      <c r="M551" s="352"/>
      <c r="N551" s="352"/>
      <c r="O551" s="352"/>
      <c r="P551" s="352"/>
      <c r="Q551" s="352"/>
      <c r="R551" s="352"/>
      <c r="S551" s="352"/>
      <c r="T551" s="352"/>
      <c r="U551" s="352"/>
      <c r="V551" s="352"/>
      <c r="W551" s="352"/>
      <c r="X551" s="352"/>
      <c r="Y551" s="352"/>
      <c r="Z551" s="352"/>
      <c r="AA551" s="352"/>
      <c r="AB551" s="352"/>
      <c r="AC551" s="352"/>
      <c r="AD551" s="352"/>
      <c r="AE551" s="352"/>
      <c r="AF551" s="352"/>
      <c r="AG551" s="352"/>
      <c r="AH551" s="352"/>
      <c r="AI551" s="352"/>
      <c r="AJ551" s="352"/>
      <c r="AK551" s="352"/>
      <c r="AL551" s="352"/>
      <c r="AM551" s="352"/>
      <c r="AN551" s="352"/>
      <c r="AO551" s="352"/>
      <c r="AP551" s="352"/>
      <c r="AQ551" s="352"/>
      <c r="AR551" s="352"/>
      <c r="AS551" s="352"/>
      <c r="AT551" s="352"/>
      <c r="AU551" s="352"/>
      <c r="AV551" s="352"/>
      <c r="AW551" s="352"/>
      <c r="AX551" s="352"/>
      <c r="AY551" s="352"/>
      <c r="AZ551" s="352"/>
      <c r="BA551" s="352"/>
      <c r="BB551" s="352"/>
      <c r="BC551" s="352"/>
      <c r="BD551" s="352"/>
      <c r="BE551" s="352"/>
      <c r="BF551" s="352"/>
      <c r="BG551" s="352"/>
      <c r="BH551" s="352"/>
      <c r="BI551" s="352"/>
      <c r="BJ551" s="352"/>
      <c r="BK551" s="352"/>
      <c r="BL551" s="352"/>
      <c r="BM551" s="352"/>
      <c r="BN551" s="352"/>
      <c r="BO551" s="352"/>
      <c r="BP551" s="352"/>
      <c r="BQ551" s="352"/>
      <c r="BR551" s="352"/>
      <c r="BS551" s="352"/>
    </row>
    <row r="552" spans="8:71" s="46" customFormat="1" ht="13.5" customHeight="1">
      <c r="H552" s="246"/>
      <c r="K552" s="352"/>
      <c r="L552" s="352"/>
      <c r="M552" s="352"/>
      <c r="N552" s="352"/>
      <c r="O552" s="352"/>
      <c r="P552" s="352"/>
      <c r="Q552" s="352"/>
      <c r="R552" s="352"/>
      <c r="S552" s="352"/>
      <c r="T552" s="352"/>
      <c r="U552" s="352"/>
      <c r="V552" s="352"/>
      <c r="W552" s="352"/>
      <c r="X552" s="352"/>
      <c r="Y552" s="352"/>
      <c r="Z552" s="352"/>
      <c r="AA552" s="352"/>
      <c r="AB552" s="352"/>
      <c r="AC552" s="352"/>
      <c r="AD552" s="352"/>
      <c r="AE552" s="352"/>
      <c r="AF552" s="352"/>
      <c r="AG552" s="352"/>
      <c r="AH552" s="352"/>
      <c r="AI552" s="352"/>
      <c r="AJ552" s="352"/>
      <c r="AK552" s="352"/>
      <c r="AL552" s="352"/>
      <c r="AM552" s="352"/>
      <c r="AN552" s="352"/>
      <c r="AO552" s="352"/>
      <c r="AP552" s="352"/>
      <c r="AQ552" s="352"/>
      <c r="AR552" s="352"/>
      <c r="AS552" s="352"/>
      <c r="AT552" s="352"/>
      <c r="AU552" s="352"/>
      <c r="AV552" s="352"/>
      <c r="AW552" s="352"/>
      <c r="AX552" s="352"/>
      <c r="AY552" s="352"/>
      <c r="AZ552" s="352"/>
      <c r="BA552" s="352"/>
      <c r="BB552" s="352"/>
      <c r="BC552" s="352"/>
      <c r="BD552" s="352"/>
      <c r="BE552" s="352"/>
      <c r="BF552" s="352"/>
      <c r="BG552" s="352"/>
      <c r="BH552" s="352"/>
      <c r="BI552" s="352"/>
      <c r="BJ552" s="352"/>
      <c r="BK552" s="352"/>
      <c r="BL552" s="352"/>
      <c r="BM552" s="352"/>
      <c r="BN552" s="352"/>
      <c r="BO552" s="352"/>
      <c r="BP552" s="352"/>
      <c r="BQ552" s="352"/>
      <c r="BR552" s="352"/>
      <c r="BS552" s="352"/>
    </row>
    <row r="553" spans="8:71" s="46" customFormat="1" ht="13.5" customHeight="1">
      <c r="H553" s="246"/>
      <c r="K553" s="352"/>
      <c r="L553" s="352"/>
      <c r="M553" s="352"/>
      <c r="N553" s="352"/>
      <c r="O553" s="352"/>
      <c r="P553" s="352"/>
      <c r="Q553" s="352"/>
      <c r="R553" s="352"/>
      <c r="S553" s="352"/>
      <c r="T553" s="352"/>
      <c r="U553" s="352"/>
      <c r="V553" s="352"/>
      <c r="W553" s="352"/>
      <c r="X553" s="352"/>
      <c r="Y553" s="352"/>
      <c r="Z553" s="352"/>
      <c r="AA553" s="352"/>
      <c r="AB553" s="352"/>
      <c r="AC553" s="352"/>
      <c r="AD553" s="352"/>
      <c r="AE553" s="352"/>
      <c r="AF553" s="352"/>
      <c r="AG553" s="352"/>
      <c r="AH553" s="352"/>
      <c r="AI553" s="352"/>
      <c r="AJ553" s="352"/>
      <c r="AK553" s="352"/>
      <c r="AL553" s="352"/>
      <c r="AM553" s="352"/>
      <c r="AN553" s="352"/>
      <c r="AO553" s="352"/>
      <c r="AP553" s="352"/>
      <c r="AQ553" s="352"/>
      <c r="AR553" s="352"/>
      <c r="AS553" s="352"/>
      <c r="AT553" s="352"/>
      <c r="AU553" s="352"/>
      <c r="AV553" s="352"/>
      <c r="AW553" s="352"/>
      <c r="AX553" s="352"/>
      <c r="AY553" s="352"/>
      <c r="AZ553" s="352"/>
      <c r="BA553" s="352"/>
      <c r="BB553" s="352"/>
      <c r="BC553" s="352"/>
      <c r="BD553" s="352"/>
      <c r="BE553" s="352"/>
      <c r="BF553" s="352"/>
      <c r="BG553" s="352"/>
      <c r="BH553" s="352"/>
      <c r="BI553" s="352"/>
      <c r="BJ553" s="352"/>
      <c r="BK553" s="352"/>
      <c r="BL553" s="352"/>
      <c r="BM553" s="352"/>
      <c r="BN553" s="352"/>
      <c r="BO553" s="352"/>
      <c r="BP553" s="352"/>
      <c r="BQ553" s="352"/>
      <c r="BR553" s="352"/>
      <c r="BS553" s="352"/>
    </row>
    <row r="554" spans="8:71" s="46" customFormat="1" ht="13.5" customHeight="1">
      <c r="H554" s="246"/>
      <c r="K554" s="352"/>
      <c r="L554" s="352"/>
      <c r="M554" s="352"/>
      <c r="N554" s="352"/>
      <c r="O554" s="352"/>
      <c r="P554" s="352"/>
      <c r="Q554" s="352"/>
      <c r="R554" s="352"/>
      <c r="S554" s="352"/>
      <c r="T554" s="352"/>
      <c r="U554" s="352"/>
      <c r="V554" s="352"/>
      <c r="W554" s="352"/>
      <c r="X554" s="352"/>
      <c r="Y554" s="352"/>
      <c r="Z554" s="352"/>
      <c r="AA554" s="352"/>
      <c r="AB554" s="352"/>
      <c r="AC554" s="352"/>
      <c r="AD554" s="352"/>
      <c r="AE554" s="352"/>
      <c r="AF554" s="352"/>
      <c r="AG554" s="352"/>
      <c r="AH554" s="352"/>
      <c r="AI554" s="352"/>
      <c r="AJ554" s="352"/>
      <c r="AK554" s="352"/>
      <c r="AL554" s="352"/>
      <c r="AM554" s="352"/>
      <c r="AN554" s="352"/>
      <c r="AO554" s="352"/>
      <c r="AP554" s="352"/>
      <c r="AQ554" s="352"/>
      <c r="AR554" s="352"/>
      <c r="AS554" s="352"/>
      <c r="AT554" s="352"/>
      <c r="AU554" s="352"/>
      <c r="AV554" s="352"/>
      <c r="AW554" s="352"/>
      <c r="AX554" s="352"/>
      <c r="AY554" s="352"/>
      <c r="AZ554" s="352"/>
      <c r="BA554" s="352"/>
      <c r="BB554" s="352"/>
      <c r="BC554" s="352"/>
      <c r="BD554" s="352"/>
      <c r="BE554" s="352"/>
      <c r="BF554" s="352"/>
      <c r="BG554" s="352"/>
      <c r="BH554" s="352"/>
      <c r="BI554" s="352"/>
      <c r="BJ554" s="352"/>
      <c r="BK554" s="352"/>
      <c r="BL554" s="352"/>
      <c r="BM554" s="352"/>
      <c r="BN554" s="352"/>
      <c r="BO554" s="352"/>
      <c r="BP554" s="352"/>
      <c r="BQ554" s="352"/>
      <c r="BR554" s="352"/>
      <c r="BS554" s="352"/>
    </row>
    <row r="555" spans="8:71" s="46" customFormat="1" ht="13.5" customHeight="1">
      <c r="H555" s="246"/>
      <c r="K555" s="352"/>
      <c r="L555" s="352"/>
      <c r="M555" s="352"/>
      <c r="N555" s="352"/>
      <c r="O555" s="352"/>
      <c r="P555" s="352"/>
      <c r="Q555" s="352"/>
      <c r="R555" s="352"/>
      <c r="S555" s="352"/>
      <c r="T555" s="352"/>
      <c r="U555" s="352"/>
      <c r="V555" s="352"/>
      <c r="W555" s="352"/>
      <c r="X555" s="352"/>
      <c r="Y555" s="352"/>
      <c r="Z555" s="352"/>
      <c r="AA555" s="352"/>
      <c r="AB555" s="352"/>
      <c r="AC555" s="352"/>
      <c r="AD555" s="352"/>
      <c r="AE555" s="352"/>
      <c r="AF555" s="352"/>
      <c r="AG555" s="352"/>
      <c r="AH555" s="352"/>
      <c r="AI555" s="352"/>
      <c r="AJ555" s="352"/>
      <c r="AK555" s="352"/>
      <c r="AL555" s="352"/>
      <c r="AM555" s="352"/>
      <c r="AN555" s="352"/>
      <c r="AO555" s="352"/>
      <c r="AP555" s="352"/>
      <c r="AQ555" s="352"/>
      <c r="AR555" s="352"/>
      <c r="AS555" s="352"/>
      <c r="AT555" s="352"/>
      <c r="AU555" s="352"/>
      <c r="AV555" s="352"/>
      <c r="AW555" s="352"/>
      <c r="AX555" s="352"/>
      <c r="AY555" s="352"/>
      <c r="AZ555" s="352"/>
      <c r="BA555" s="352"/>
      <c r="BB555" s="352"/>
      <c r="BC555" s="352"/>
      <c r="BD555" s="352"/>
      <c r="BE555" s="352"/>
      <c r="BF555" s="352"/>
      <c r="BG555" s="352"/>
      <c r="BH555" s="352"/>
      <c r="BI555" s="352"/>
      <c r="BJ555" s="352"/>
      <c r="BK555" s="352"/>
      <c r="BL555" s="352"/>
      <c r="BM555" s="352"/>
      <c r="BN555" s="352"/>
      <c r="BO555" s="352"/>
      <c r="BP555" s="352"/>
      <c r="BQ555" s="352"/>
      <c r="BR555" s="352"/>
      <c r="BS555" s="352"/>
    </row>
    <row r="556" spans="8:71" s="46" customFormat="1" ht="13.5" customHeight="1">
      <c r="H556" s="246"/>
      <c r="K556" s="352"/>
      <c r="L556" s="352"/>
      <c r="M556" s="352"/>
      <c r="N556" s="352"/>
      <c r="O556" s="352"/>
      <c r="P556" s="352"/>
      <c r="Q556" s="352"/>
      <c r="R556" s="352"/>
      <c r="S556" s="352"/>
      <c r="T556" s="352"/>
      <c r="U556" s="352"/>
      <c r="V556" s="352"/>
      <c r="W556" s="352"/>
      <c r="X556" s="352"/>
      <c r="Y556" s="352"/>
      <c r="Z556" s="352"/>
      <c r="AA556" s="352"/>
      <c r="AB556" s="352"/>
      <c r="AC556" s="352"/>
      <c r="AD556" s="352"/>
      <c r="AE556" s="352"/>
      <c r="AF556" s="352"/>
      <c r="AG556" s="352"/>
      <c r="AH556" s="352"/>
      <c r="AI556" s="352"/>
      <c r="AJ556" s="352"/>
      <c r="AK556" s="352"/>
      <c r="AL556" s="352"/>
      <c r="AM556" s="352"/>
      <c r="AN556" s="352"/>
      <c r="AO556" s="352"/>
      <c r="AP556" s="352"/>
      <c r="AQ556" s="352"/>
      <c r="AR556" s="352"/>
      <c r="AS556" s="352"/>
      <c r="AT556" s="352"/>
      <c r="AU556" s="352"/>
      <c r="AV556" s="352"/>
      <c r="AW556" s="352"/>
      <c r="AX556" s="352"/>
      <c r="AY556" s="352"/>
      <c r="AZ556" s="352"/>
      <c r="BA556" s="352"/>
      <c r="BB556" s="352"/>
      <c r="BC556" s="352"/>
      <c r="BD556" s="352"/>
      <c r="BE556" s="352"/>
      <c r="BF556" s="352"/>
      <c r="BG556" s="352"/>
      <c r="BH556" s="352"/>
      <c r="BI556" s="352"/>
      <c r="BJ556" s="352"/>
      <c r="BK556" s="352"/>
      <c r="BL556" s="352"/>
      <c r="BM556" s="352"/>
      <c r="BN556" s="352"/>
      <c r="BO556" s="352"/>
      <c r="BP556" s="352"/>
      <c r="BQ556" s="352"/>
      <c r="BR556" s="352"/>
      <c r="BS556" s="352"/>
    </row>
    <row r="557" spans="8:71" s="46" customFormat="1" ht="13.5" customHeight="1">
      <c r="H557" s="246"/>
      <c r="K557" s="352"/>
      <c r="L557" s="352"/>
      <c r="M557" s="352"/>
      <c r="N557" s="352"/>
      <c r="O557" s="352"/>
      <c r="P557" s="352"/>
      <c r="Q557" s="352"/>
      <c r="R557" s="352"/>
      <c r="S557" s="352"/>
      <c r="T557" s="352"/>
      <c r="U557" s="352"/>
      <c r="V557" s="352"/>
      <c r="W557" s="352"/>
      <c r="X557" s="352"/>
      <c r="Y557" s="352"/>
      <c r="Z557" s="352"/>
      <c r="AA557" s="352"/>
      <c r="AB557" s="352"/>
      <c r="AC557" s="352"/>
      <c r="AD557" s="352"/>
      <c r="AE557" s="352"/>
      <c r="AF557" s="352"/>
      <c r="AG557" s="352"/>
      <c r="AH557" s="352"/>
      <c r="AI557" s="352"/>
      <c r="AJ557" s="352"/>
      <c r="AK557" s="352"/>
      <c r="AL557" s="352"/>
      <c r="AM557" s="352"/>
      <c r="AN557" s="352"/>
      <c r="AO557" s="352"/>
      <c r="AP557" s="352"/>
      <c r="AQ557" s="352"/>
      <c r="AR557" s="352"/>
      <c r="AS557" s="352"/>
      <c r="AT557" s="352"/>
      <c r="AU557" s="352"/>
      <c r="AV557" s="352"/>
      <c r="AW557" s="352"/>
      <c r="AX557" s="352"/>
      <c r="AY557" s="352"/>
      <c r="AZ557" s="352"/>
      <c r="BA557" s="352"/>
      <c r="BB557" s="352"/>
      <c r="BC557" s="352"/>
      <c r="BD557" s="352"/>
      <c r="BE557" s="352"/>
      <c r="BF557" s="352"/>
      <c r="BG557" s="352"/>
      <c r="BH557" s="352"/>
      <c r="BI557" s="352"/>
      <c r="BJ557" s="352"/>
      <c r="BK557" s="352"/>
      <c r="BL557" s="352"/>
      <c r="BM557" s="352"/>
      <c r="BN557" s="352"/>
      <c r="BO557" s="352"/>
      <c r="BP557" s="352"/>
      <c r="BQ557" s="352"/>
      <c r="BR557" s="352"/>
      <c r="BS557" s="352"/>
    </row>
    <row r="558" spans="8:71" s="46" customFormat="1" ht="13.5" customHeight="1">
      <c r="H558" s="246"/>
      <c r="K558" s="352"/>
      <c r="L558" s="352"/>
      <c r="M558" s="352"/>
      <c r="N558" s="352"/>
      <c r="O558" s="352"/>
      <c r="P558" s="352"/>
      <c r="Q558" s="352"/>
      <c r="R558" s="352"/>
      <c r="S558" s="352"/>
      <c r="T558" s="352"/>
      <c r="U558" s="352"/>
      <c r="V558" s="352"/>
      <c r="W558" s="352"/>
      <c r="X558" s="352"/>
      <c r="Y558" s="352"/>
      <c r="Z558" s="352"/>
      <c r="AA558" s="352"/>
      <c r="AB558" s="352"/>
      <c r="AC558" s="352"/>
      <c r="AD558" s="352"/>
      <c r="AE558" s="352"/>
      <c r="AF558" s="352"/>
      <c r="AG558" s="352"/>
      <c r="AH558" s="352"/>
      <c r="AI558" s="352"/>
      <c r="AJ558" s="352"/>
      <c r="AK558" s="352"/>
      <c r="AL558" s="352"/>
      <c r="AM558" s="352"/>
      <c r="AN558" s="352"/>
      <c r="AO558" s="352"/>
      <c r="AP558" s="352"/>
      <c r="AQ558" s="352"/>
      <c r="AR558" s="352"/>
      <c r="AS558" s="352"/>
      <c r="AT558" s="352"/>
      <c r="AU558" s="352"/>
      <c r="AV558" s="352"/>
      <c r="AW558" s="352"/>
      <c r="AX558" s="352"/>
      <c r="AY558" s="352"/>
      <c r="AZ558" s="352"/>
      <c r="BA558" s="352"/>
      <c r="BB558" s="352"/>
      <c r="BC558" s="352"/>
      <c r="BD558" s="352"/>
      <c r="BE558" s="352"/>
      <c r="BF558" s="352"/>
      <c r="BG558" s="352"/>
      <c r="BH558" s="352"/>
      <c r="BI558" s="352"/>
      <c r="BJ558" s="352"/>
      <c r="BK558" s="352"/>
      <c r="BL558" s="352"/>
      <c r="BM558" s="352"/>
      <c r="BN558" s="352"/>
      <c r="BO558" s="352"/>
      <c r="BP558" s="352"/>
      <c r="BQ558" s="352"/>
      <c r="BR558" s="352"/>
      <c r="BS558" s="352"/>
    </row>
    <row r="559" spans="8:71" s="46" customFormat="1" ht="13.5" customHeight="1">
      <c r="H559" s="246"/>
      <c r="K559" s="352"/>
      <c r="L559" s="352"/>
      <c r="M559" s="352"/>
      <c r="N559" s="352"/>
      <c r="O559" s="352"/>
      <c r="P559" s="352"/>
      <c r="Q559" s="352"/>
      <c r="R559" s="352"/>
      <c r="S559" s="352"/>
      <c r="T559" s="352"/>
      <c r="U559" s="352"/>
      <c r="V559" s="352"/>
      <c r="W559" s="352"/>
      <c r="X559" s="352"/>
      <c r="Y559" s="352"/>
      <c r="Z559" s="352"/>
      <c r="AA559" s="352"/>
      <c r="AB559" s="352"/>
      <c r="AC559" s="352"/>
      <c r="AD559" s="352"/>
      <c r="AE559" s="352"/>
      <c r="AF559" s="352"/>
      <c r="AG559" s="352"/>
      <c r="AH559" s="352"/>
      <c r="AI559" s="352"/>
      <c r="AJ559" s="352"/>
      <c r="AK559" s="352"/>
      <c r="AL559" s="352"/>
      <c r="AM559" s="352"/>
      <c r="AN559" s="352"/>
      <c r="AO559" s="352"/>
      <c r="AP559" s="352"/>
      <c r="AQ559" s="352"/>
      <c r="AR559" s="352"/>
      <c r="AS559" s="352"/>
      <c r="AT559" s="352"/>
      <c r="AU559" s="352"/>
      <c r="AV559" s="352"/>
      <c r="AW559" s="352"/>
      <c r="AX559" s="352"/>
      <c r="AY559" s="352"/>
      <c r="AZ559" s="352"/>
      <c r="BA559" s="352"/>
      <c r="BB559" s="352"/>
      <c r="BC559" s="352"/>
      <c r="BD559" s="352"/>
      <c r="BE559" s="352"/>
      <c r="BF559" s="352"/>
      <c r="BG559" s="352"/>
      <c r="BH559" s="352"/>
      <c r="BI559" s="352"/>
      <c r="BJ559" s="352"/>
      <c r="BK559" s="352"/>
      <c r="BL559" s="352"/>
      <c r="BM559" s="352"/>
      <c r="BN559" s="352"/>
      <c r="BO559" s="352"/>
      <c r="BP559" s="352"/>
      <c r="BQ559" s="352"/>
      <c r="BR559" s="352"/>
      <c r="BS559" s="352"/>
    </row>
    <row r="560" spans="8:71" s="46" customFormat="1" ht="13.5" customHeight="1">
      <c r="H560" s="246"/>
      <c r="K560" s="352"/>
      <c r="L560" s="352"/>
      <c r="M560" s="352"/>
      <c r="N560" s="352"/>
      <c r="O560" s="352"/>
      <c r="P560" s="352"/>
      <c r="Q560" s="352"/>
      <c r="R560" s="352"/>
      <c r="S560" s="352"/>
      <c r="T560" s="352"/>
      <c r="U560" s="352"/>
      <c r="V560" s="352"/>
      <c r="W560" s="352"/>
      <c r="X560" s="352"/>
      <c r="Y560" s="352"/>
      <c r="Z560" s="352"/>
      <c r="AA560" s="352"/>
      <c r="AB560" s="352"/>
      <c r="AC560" s="352"/>
      <c r="AD560" s="352"/>
      <c r="AE560" s="352"/>
      <c r="AF560" s="352"/>
      <c r="AG560" s="352"/>
      <c r="AH560" s="352"/>
      <c r="AI560" s="352"/>
      <c r="AJ560" s="352"/>
      <c r="AK560" s="352"/>
      <c r="AL560" s="352"/>
      <c r="AM560" s="352"/>
      <c r="AN560" s="352"/>
      <c r="AO560" s="352"/>
      <c r="AP560" s="352"/>
      <c r="AQ560" s="352"/>
      <c r="AR560" s="352"/>
      <c r="AS560" s="352"/>
      <c r="AT560" s="352"/>
      <c r="AU560" s="352"/>
      <c r="AV560" s="352"/>
      <c r="AW560" s="352"/>
      <c r="AX560" s="352"/>
      <c r="AY560" s="352"/>
      <c r="AZ560" s="352"/>
      <c r="BA560" s="352"/>
      <c r="BB560" s="352"/>
      <c r="BC560" s="352"/>
      <c r="BD560" s="352"/>
      <c r="BE560" s="352"/>
      <c r="BF560" s="352"/>
      <c r="BG560" s="352"/>
      <c r="BH560" s="352"/>
      <c r="BI560" s="352"/>
      <c r="BJ560" s="352"/>
      <c r="BK560" s="352"/>
      <c r="BL560" s="352"/>
      <c r="BM560" s="352"/>
      <c r="BN560" s="352"/>
      <c r="BO560" s="352"/>
      <c r="BP560" s="352"/>
      <c r="BQ560" s="352"/>
      <c r="BR560" s="352"/>
      <c r="BS560" s="352"/>
    </row>
    <row r="561" spans="8:71" s="46" customFormat="1" ht="13.5" customHeight="1">
      <c r="H561" s="246"/>
      <c r="K561" s="352"/>
      <c r="L561" s="352"/>
      <c r="M561" s="352"/>
      <c r="N561" s="352"/>
      <c r="O561" s="352"/>
      <c r="P561" s="352"/>
      <c r="Q561" s="352"/>
      <c r="R561" s="352"/>
      <c r="S561" s="352"/>
      <c r="T561" s="352"/>
      <c r="U561" s="352"/>
      <c r="V561" s="352"/>
      <c r="W561" s="352"/>
      <c r="X561" s="352"/>
      <c r="Y561" s="352"/>
      <c r="Z561" s="352"/>
      <c r="AA561" s="352"/>
      <c r="AB561" s="352"/>
      <c r="AC561" s="352"/>
      <c r="AD561" s="352"/>
      <c r="AE561" s="352"/>
      <c r="AF561" s="352"/>
      <c r="AG561" s="352"/>
      <c r="AH561" s="352"/>
      <c r="AI561" s="352"/>
      <c r="AJ561" s="352"/>
      <c r="AK561" s="352"/>
      <c r="AL561" s="352"/>
      <c r="AM561" s="352"/>
      <c r="AN561" s="352"/>
      <c r="AO561" s="352"/>
      <c r="AP561" s="352"/>
      <c r="AQ561" s="352"/>
      <c r="AR561" s="352"/>
      <c r="AS561" s="352"/>
      <c r="AT561" s="352"/>
      <c r="AU561" s="352"/>
      <c r="AV561" s="352"/>
      <c r="AW561" s="352"/>
      <c r="AX561" s="352"/>
      <c r="AY561" s="352"/>
      <c r="AZ561" s="352"/>
      <c r="BA561" s="352"/>
      <c r="BB561" s="352"/>
      <c r="BC561" s="352"/>
      <c r="BD561" s="352"/>
      <c r="BE561" s="352"/>
      <c r="BF561" s="352"/>
      <c r="BG561" s="352"/>
      <c r="BH561" s="352"/>
      <c r="BI561" s="352"/>
      <c r="BJ561" s="352"/>
      <c r="BK561" s="352"/>
      <c r="BL561" s="352"/>
      <c r="BM561" s="352"/>
      <c r="BN561" s="352"/>
      <c r="BO561" s="352"/>
      <c r="BP561" s="352"/>
      <c r="BQ561" s="352"/>
      <c r="BR561" s="352"/>
      <c r="BS561" s="352"/>
    </row>
    <row r="562" spans="8:71" s="46" customFormat="1" ht="13.5" customHeight="1">
      <c r="H562" s="246"/>
      <c r="K562" s="352"/>
      <c r="L562" s="352"/>
      <c r="M562" s="352"/>
      <c r="N562" s="352"/>
      <c r="O562" s="352"/>
      <c r="P562" s="352"/>
      <c r="Q562" s="352"/>
      <c r="R562" s="352"/>
      <c r="S562" s="352"/>
      <c r="T562" s="352"/>
      <c r="U562" s="352"/>
      <c r="V562" s="352"/>
      <c r="W562" s="352"/>
      <c r="X562" s="352"/>
      <c r="Y562" s="352"/>
      <c r="Z562" s="352"/>
      <c r="AA562" s="352"/>
      <c r="AB562" s="352"/>
      <c r="AC562" s="352"/>
      <c r="AD562" s="352"/>
      <c r="AE562" s="352"/>
      <c r="AF562" s="352"/>
      <c r="AG562" s="352"/>
      <c r="AH562" s="352"/>
      <c r="AI562" s="352"/>
      <c r="AJ562" s="352"/>
      <c r="AK562" s="352"/>
      <c r="AL562" s="352"/>
      <c r="AM562" s="352"/>
      <c r="AN562" s="352"/>
      <c r="AO562" s="352"/>
      <c r="AP562" s="352"/>
      <c r="AQ562" s="352"/>
      <c r="AR562" s="352"/>
      <c r="AS562" s="352"/>
      <c r="AT562" s="352"/>
      <c r="AU562" s="352"/>
      <c r="AV562" s="352"/>
      <c r="AW562" s="352"/>
      <c r="AX562" s="352"/>
      <c r="AY562" s="352"/>
      <c r="AZ562" s="352"/>
      <c r="BA562" s="352"/>
      <c r="BB562" s="352"/>
      <c r="BC562" s="352"/>
      <c r="BD562" s="352"/>
      <c r="BE562" s="352"/>
      <c r="BF562" s="352"/>
      <c r="BG562" s="352"/>
      <c r="BH562" s="352"/>
      <c r="BI562" s="352"/>
      <c r="BJ562" s="352"/>
      <c r="BK562" s="352"/>
      <c r="BL562" s="352"/>
      <c r="BM562" s="352"/>
      <c r="BN562" s="352"/>
      <c r="BO562" s="352"/>
      <c r="BP562" s="352"/>
      <c r="BQ562" s="352"/>
      <c r="BR562" s="352"/>
      <c r="BS562" s="352"/>
    </row>
    <row r="563" spans="8:71" s="46" customFormat="1" ht="13.5" customHeight="1">
      <c r="H563" s="246"/>
      <c r="K563" s="352"/>
      <c r="L563" s="352"/>
      <c r="M563" s="352"/>
      <c r="N563" s="352"/>
      <c r="O563" s="352"/>
      <c r="P563" s="352"/>
      <c r="Q563" s="352"/>
      <c r="R563" s="352"/>
      <c r="S563" s="352"/>
      <c r="T563" s="352"/>
      <c r="U563" s="352"/>
      <c r="V563" s="352"/>
      <c r="W563" s="352"/>
      <c r="X563" s="352"/>
      <c r="Y563" s="352"/>
      <c r="Z563" s="352"/>
      <c r="AA563" s="352"/>
      <c r="AB563" s="352"/>
      <c r="AC563" s="352"/>
      <c r="AD563" s="352"/>
      <c r="AE563" s="352"/>
      <c r="AF563" s="352"/>
      <c r="AG563" s="352"/>
      <c r="AH563" s="352"/>
      <c r="AI563" s="352"/>
      <c r="AJ563" s="352"/>
      <c r="AK563" s="352"/>
      <c r="AL563" s="352"/>
      <c r="AM563" s="352"/>
      <c r="AN563" s="352"/>
      <c r="AO563" s="352"/>
      <c r="AP563" s="352"/>
      <c r="AQ563" s="352"/>
      <c r="AR563" s="352"/>
      <c r="AS563" s="352"/>
      <c r="AT563" s="352"/>
      <c r="AU563" s="352"/>
      <c r="AV563" s="352"/>
      <c r="AW563" s="352"/>
      <c r="AX563" s="352"/>
      <c r="AY563" s="352"/>
      <c r="AZ563" s="352"/>
      <c r="BA563" s="352"/>
      <c r="BB563" s="352"/>
      <c r="BC563" s="352"/>
      <c r="BD563" s="352"/>
      <c r="BE563" s="352"/>
      <c r="BF563" s="352"/>
      <c r="BG563" s="352"/>
      <c r="BH563" s="352"/>
      <c r="BI563" s="352"/>
      <c r="BJ563" s="352"/>
      <c r="BK563" s="352"/>
      <c r="BL563" s="352"/>
      <c r="BM563" s="352"/>
      <c r="BN563" s="352"/>
      <c r="BO563" s="352"/>
      <c r="BP563" s="352"/>
      <c r="BQ563" s="352"/>
      <c r="BR563" s="352"/>
      <c r="BS563" s="352"/>
    </row>
    <row r="564" spans="8:71" s="46" customFormat="1" ht="13.5" customHeight="1">
      <c r="H564" s="246"/>
      <c r="K564" s="352"/>
      <c r="L564" s="352"/>
      <c r="M564" s="352"/>
      <c r="N564" s="352"/>
      <c r="O564" s="352"/>
      <c r="P564" s="352"/>
      <c r="Q564" s="352"/>
      <c r="R564" s="352"/>
      <c r="S564" s="352"/>
      <c r="T564" s="352"/>
      <c r="U564" s="352"/>
      <c r="V564" s="352"/>
      <c r="W564" s="352"/>
      <c r="X564" s="352"/>
      <c r="Y564" s="352"/>
      <c r="Z564" s="352"/>
      <c r="AA564" s="352"/>
      <c r="AB564" s="352"/>
      <c r="AC564" s="352"/>
      <c r="AD564" s="352"/>
      <c r="AE564" s="352"/>
      <c r="AF564" s="352"/>
      <c r="AG564" s="352"/>
      <c r="AH564" s="352"/>
      <c r="AI564" s="352"/>
      <c r="AJ564" s="352"/>
      <c r="AK564" s="352"/>
      <c r="AL564" s="352"/>
      <c r="AM564" s="352"/>
      <c r="AN564" s="352"/>
      <c r="AO564" s="352"/>
      <c r="AP564" s="352"/>
      <c r="AQ564" s="352"/>
      <c r="AR564" s="352"/>
      <c r="AS564" s="352"/>
      <c r="AT564" s="352"/>
      <c r="AU564" s="352"/>
      <c r="AV564" s="352"/>
      <c r="AW564" s="352"/>
      <c r="AX564" s="352"/>
      <c r="AY564" s="352"/>
      <c r="AZ564" s="352"/>
      <c r="BA564" s="352"/>
      <c r="BB564" s="352"/>
      <c r="BC564" s="352"/>
      <c r="BD564" s="352"/>
      <c r="BE564" s="352"/>
      <c r="BF564" s="352"/>
      <c r="BG564" s="352"/>
      <c r="BH564" s="352"/>
      <c r="BI564" s="352"/>
      <c r="BJ564" s="352"/>
      <c r="BK564" s="352"/>
      <c r="BL564" s="352"/>
      <c r="BM564" s="352"/>
      <c r="BN564" s="352"/>
      <c r="BO564" s="352"/>
      <c r="BP564" s="352"/>
      <c r="BQ564" s="352"/>
      <c r="BR564" s="352"/>
      <c r="BS564" s="352"/>
    </row>
    <row r="565" spans="8:71" s="46" customFormat="1" ht="13.5" customHeight="1">
      <c r="H565" s="246"/>
      <c r="K565" s="352"/>
      <c r="L565" s="352"/>
      <c r="M565" s="352"/>
      <c r="N565" s="352"/>
      <c r="O565" s="352"/>
      <c r="P565" s="352"/>
      <c r="Q565" s="352"/>
      <c r="R565" s="352"/>
      <c r="S565" s="352"/>
      <c r="T565" s="352"/>
      <c r="U565" s="352"/>
      <c r="V565" s="352"/>
      <c r="W565" s="352"/>
      <c r="X565" s="352"/>
      <c r="Y565" s="352"/>
      <c r="Z565" s="352"/>
      <c r="AA565" s="352"/>
      <c r="AB565" s="352"/>
      <c r="AC565" s="352"/>
      <c r="AD565" s="352"/>
      <c r="AE565" s="352"/>
      <c r="AF565" s="352"/>
      <c r="AG565" s="352"/>
      <c r="AH565" s="352"/>
      <c r="AI565" s="352"/>
      <c r="AJ565" s="352"/>
      <c r="AK565" s="352"/>
      <c r="AL565" s="352"/>
      <c r="AM565" s="352"/>
      <c r="AN565" s="352"/>
      <c r="AO565" s="352"/>
      <c r="AP565" s="352"/>
      <c r="AQ565" s="352"/>
      <c r="AR565" s="352"/>
      <c r="AS565" s="352"/>
      <c r="AT565" s="352"/>
      <c r="AU565" s="352"/>
      <c r="AV565" s="352"/>
      <c r="AW565" s="352"/>
      <c r="AX565" s="352"/>
      <c r="AY565" s="352"/>
      <c r="AZ565" s="352"/>
      <c r="BA565" s="352"/>
      <c r="BB565" s="352"/>
      <c r="BC565" s="352"/>
      <c r="BD565" s="352"/>
      <c r="BE565" s="352"/>
      <c r="BF565" s="352"/>
      <c r="BG565" s="352"/>
      <c r="BH565" s="352"/>
      <c r="BI565" s="352"/>
      <c r="BJ565" s="352"/>
      <c r="BK565" s="352"/>
      <c r="BL565" s="352"/>
      <c r="BM565" s="352"/>
      <c r="BN565" s="352"/>
      <c r="BO565" s="352"/>
      <c r="BP565" s="352"/>
      <c r="BQ565" s="352"/>
      <c r="BR565" s="352"/>
      <c r="BS565" s="352"/>
    </row>
    <row r="566" spans="8:71" s="46" customFormat="1" ht="13.5" customHeight="1">
      <c r="H566" s="246"/>
      <c r="K566" s="352"/>
      <c r="L566" s="352"/>
      <c r="M566" s="352"/>
      <c r="N566" s="352"/>
      <c r="O566" s="352"/>
      <c r="P566" s="352"/>
      <c r="Q566" s="352"/>
      <c r="R566" s="352"/>
      <c r="S566" s="352"/>
      <c r="T566" s="352"/>
      <c r="U566" s="352"/>
      <c r="V566" s="352"/>
      <c r="W566" s="352"/>
      <c r="X566" s="352"/>
      <c r="Y566" s="352"/>
      <c r="Z566" s="352"/>
      <c r="AA566" s="352"/>
      <c r="AB566" s="352"/>
      <c r="AC566" s="352"/>
      <c r="AD566" s="352"/>
      <c r="AE566" s="352"/>
      <c r="AF566" s="352"/>
      <c r="AG566" s="352"/>
      <c r="AH566" s="352"/>
      <c r="AI566" s="352"/>
      <c r="AJ566" s="352"/>
      <c r="AK566" s="352"/>
      <c r="AL566" s="352"/>
      <c r="AM566" s="352"/>
      <c r="AN566" s="352"/>
      <c r="AO566" s="352"/>
      <c r="AP566" s="352"/>
      <c r="AQ566" s="352"/>
      <c r="AR566" s="352"/>
      <c r="AS566" s="352"/>
      <c r="AT566" s="352"/>
      <c r="AU566" s="352"/>
      <c r="AV566" s="352"/>
      <c r="AW566" s="352"/>
      <c r="AX566" s="352"/>
      <c r="AY566" s="352"/>
      <c r="AZ566" s="352"/>
      <c r="BA566" s="352"/>
      <c r="BB566" s="352"/>
      <c r="BC566" s="352"/>
      <c r="BD566" s="352"/>
      <c r="BE566" s="352"/>
      <c r="BF566" s="352"/>
      <c r="BG566" s="352"/>
      <c r="BH566" s="352"/>
      <c r="BI566" s="352"/>
      <c r="BJ566" s="352"/>
      <c r="BK566" s="352"/>
      <c r="BL566" s="352"/>
      <c r="BM566" s="352"/>
      <c r="BN566" s="352"/>
      <c r="BO566" s="352"/>
      <c r="BP566" s="352"/>
      <c r="BQ566" s="352"/>
      <c r="BR566" s="352"/>
      <c r="BS566" s="352"/>
    </row>
    <row r="567" spans="8:71" s="46" customFormat="1" ht="13.5" customHeight="1">
      <c r="H567" s="246"/>
      <c r="K567" s="352"/>
      <c r="L567" s="352"/>
      <c r="M567" s="352"/>
      <c r="N567" s="352"/>
      <c r="O567" s="352"/>
      <c r="P567" s="352"/>
      <c r="Q567" s="352"/>
      <c r="R567" s="352"/>
      <c r="S567" s="352"/>
      <c r="T567" s="352"/>
      <c r="U567" s="352"/>
      <c r="V567" s="352"/>
      <c r="W567" s="352"/>
      <c r="X567" s="352"/>
      <c r="Y567" s="352"/>
      <c r="Z567" s="352"/>
      <c r="AA567" s="352"/>
      <c r="AB567" s="352"/>
      <c r="AC567" s="352"/>
      <c r="AD567" s="352"/>
      <c r="AE567" s="352"/>
      <c r="AF567" s="352"/>
      <c r="AG567" s="352"/>
      <c r="AH567" s="352"/>
      <c r="AI567" s="352"/>
      <c r="AJ567" s="352"/>
      <c r="AK567" s="352"/>
      <c r="AL567" s="352"/>
      <c r="AM567" s="352"/>
      <c r="AN567" s="352"/>
      <c r="AO567" s="352"/>
      <c r="AP567" s="352"/>
      <c r="AQ567" s="352"/>
      <c r="AR567" s="352"/>
      <c r="AS567" s="352"/>
      <c r="AT567" s="352"/>
      <c r="AU567" s="352"/>
      <c r="AV567" s="352"/>
      <c r="AW567" s="352"/>
      <c r="AX567" s="352"/>
      <c r="AY567" s="352"/>
      <c r="AZ567" s="352"/>
      <c r="BA567" s="352"/>
      <c r="BB567" s="352"/>
      <c r="BC567" s="352"/>
      <c r="BD567" s="352"/>
      <c r="BE567" s="352"/>
      <c r="BF567" s="352"/>
      <c r="BG567" s="352"/>
      <c r="BH567" s="352"/>
      <c r="BI567" s="352"/>
      <c r="BJ567" s="352"/>
      <c r="BK567" s="352"/>
      <c r="BL567" s="352"/>
      <c r="BM567" s="352"/>
      <c r="BN567" s="352"/>
      <c r="BO567" s="352"/>
      <c r="BP567" s="352"/>
      <c r="BQ567" s="352"/>
      <c r="BR567" s="352"/>
      <c r="BS567" s="352"/>
    </row>
    <row r="568" spans="8:71" s="46" customFormat="1" ht="13.5" customHeight="1">
      <c r="H568" s="246"/>
      <c r="K568" s="352"/>
      <c r="L568" s="352"/>
      <c r="M568" s="352"/>
      <c r="N568" s="352"/>
      <c r="O568" s="352"/>
      <c r="P568" s="352"/>
      <c r="Q568" s="352"/>
      <c r="R568" s="352"/>
      <c r="S568" s="352"/>
      <c r="T568" s="352"/>
      <c r="U568" s="352"/>
      <c r="V568" s="352"/>
      <c r="W568" s="352"/>
      <c r="X568" s="352"/>
      <c r="Y568" s="352"/>
      <c r="Z568" s="352"/>
      <c r="AA568" s="352"/>
      <c r="AB568" s="352"/>
      <c r="AC568" s="352"/>
      <c r="AD568" s="352"/>
      <c r="AE568" s="352"/>
      <c r="AF568" s="352"/>
      <c r="AG568" s="352"/>
      <c r="AH568" s="352"/>
      <c r="AI568" s="352"/>
      <c r="AJ568" s="352"/>
      <c r="AK568" s="352"/>
      <c r="AL568" s="352"/>
      <c r="AM568" s="352"/>
      <c r="AN568" s="352"/>
      <c r="AO568" s="352"/>
      <c r="AP568" s="352"/>
      <c r="AQ568" s="352"/>
      <c r="AR568" s="352"/>
      <c r="AS568" s="352"/>
      <c r="AT568" s="352"/>
      <c r="AU568" s="352"/>
      <c r="AV568" s="352"/>
      <c r="AW568" s="352"/>
      <c r="AX568" s="352"/>
      <c r="AY568" s="352"/>
      <c r="AZ568" s="352"/>
      <c r="BA568" s="352"/>
      <c r="BB568" s="352"/>
      <c r="BC568" s="352"/>
      <c r="BD568" s="352"/>
      <c r="BE568" s="352"/>
      <c r="BF568" s="352"/>
      <c r="BG568" s="352"/>
      <c r="BH568" s="352"/>
      <c r="BI568" s="352"/>
      <c r="BJ568" s="352"/>
      <c r="BK568" s="352"/>
      <c r="BL568" s="352"/>
      <c r="BM568" s="352"/>
      <c r="BN568" s="352"/>
      <c r="BO568" s="352"/>
      <c r="BP568" s="352"/>
      <c r="BQ568" s="352"/>
      <c r="BR568" s="352"/>
      <c r="BS568" s="352"/>
    </row>
    <row r="569" spans="8:71" s="46" customFormat="1" ht="13.5" customHeight="1">
      <c r="H569" s="246"/>
      <c r="K569" s="352"/>
      <c r="L569" s="352"/>
      <c r="M569" s="352"/>
      <c r="N569" s="352"/>
      <c r="O569" s="352"/>
      <c r="P569" s="352"/>
      <c r="Q569" s="352"/>
      <c r="R569" s="352"/>
      <c r="S569" s="352"/>
      <c r="T569" s="352"/>
      <c r="U569" s="352"/>
      <c r="V569" s="352"/>
      <c r="W569" s="352"/>
      <c r="X569" s="352"/>
      <c r="Y569" s="352"/>
      <c r="Z569" s="352"/>
      <c r="AA569" s="352"/>
      <c r="AB569" s="352"/>
      <c r="AC569" s="352"/>
      <c r="AD569" s="352"/>
      <c r="AE569" s="352"/>
      <c r="AF569" s="352"/>
      <c r="AG569" s="352"/>
      <c r="AH569" s="352"/>
      <c r="AI569" s="352"/>
      <c r="AJ569" s="352"/>
      <c r="AK569" s="352"/>
      <c r="AL569" s="352"/>
      <c r="AM569" s="352"/>
      <c r="AN569" s="352"/>
      <c r="AO569" s="352"/>
      <c r="AP569" s="352"/>
      <c r="AQ569" s="352"/>
      <c r="AR569" s="352"/>
      <c r="AS569" s="352"/>
      <c r="AT569" s="352"/>
      <c r="AU569" s="352"/>
      <c r="AV569" s="352"/>
      <c r="AW569" s="352"/>
      <c r="AX569" s="352"/>
      <c r="AY569" s="352"/>
      <c r="AZ569" s="352"/>
      <c r="BA569" s="352"/>
      <c r="BB569" s="352"/>
      <c r="BC569" s="352"/>
      <c r="BD569" s="352"/>
      <c r="BE569" s="352"/>
      <c r="BF569" s="352"/>
      <c r="BG569" s="352"/>
      <c r="BH569" s="352"/>
      <c r="BI569" s="352"/>
      <c r="BJ569" s="352"/>
      <c r="BK569" s="352"/>
      <c r="BL569" s="352"/>
      <c r="BM569" s="352"/>
      <c r="BN569" s="352"/>
      <c r="BO569" s="352"/>
      <c r="BP569" s="352"/>
      <c r="BQ569" s="352"/>
      <c r="BR569" s="352"/>
      <c r="BS569" s="352"/>
    </row>
    <row r="570" spans="8:71" s="46" customFormat="1" ht="13.5" customHeight="1">
      <c r="H570" s="246"/>
      <c r="K570" s="352"/>
      <c r="L570" s="352"/>
      <c r="M570" s="352"/>
      <c r="N570" s="352"/>
      <c r="O570" s="352"/>
      <c r="P570" s="352"/>
      <c r="Q570" s="352"/>
      <c r="R570" s="352"/>
      <c r="S570" s="352"/>
      <c r="T570" s="352"/>
      <c r="U570" s="352"/>
      <c r="V570" s="352"/>
      <c r="W570" s="352"/>
      <c r="X570" s="352"/>
      <c r="Y570" s="352"/>
      <c r="Z570" s="352"/>
      <c r="AA570" s="352"/>
      <c r="AB570" s="352"/>
      <c r="AC570" s="352"/>
      <c r="AD570" s="352"/>
      <c r="AE570" s="352"/>
      <c r="AF570" s="352"/>
      <c r="AG570" s="352"/>
      <c r="AH570" s="352"/>
      <c r="AI570" s="352"/>
      <c r="AJ570" s="352"/>
      <c r="AK570" s="352"/>
      <c r="AL570" s="352"/>
      <c r="AM570" s="352"/>
      <c r="AN570" s="352"/>
      <c r="AO570" s="352"/>
      <c r="AP570" s="352"/>
      <c r="AQ570" s="352"/>
      <c r="AR570" s="352"/>
      <c r="AS570" s="352"/>
      <c r="AT570" s="352"/>
      <c r="AU570" s="352"/>
      <c r="AV570" s="352"/>
      <c r="AW570" s="352"/>
      <c r="AX570" s="352"/>
      <c r="AY570" s="352"/>
      <c r="AZ570" s="352"/>
      <c r="BA570" s="352"/>
      <c r="BB570" s="352"/>
      <c r="BC570" s="352"/>
      <c r="BD570" s="352"/>
      <c r="BE570" s="352"/>
      <c r="BF570" s="352"/>
      <c r="BG570" s="352"/>
      <c r="BH570" s="352"/>
      <c r="BI570" s="352"/>
      <c r="BJ570" s="352"/>
      <c r="BK570" s="352"/>
      <c r="BL570" s="352"/>
      <c r="BM570" s="352"/>
      <c r="BN570" s="352"/>
      <c r="BO570" s="352"/>
      <c r="BP570" s="352"/>
      <c r="BQ570" s="352"/>
      <c r="BR570" s="352"/>
      <c r="BS570" s="352"/>
    </row>
    <row r="571" spans="8:71" s="46" customFormat="1" ht="13.5" customHeight="1">
      <c r="H571" s="246"/>
      <c r="K571" s="352"/>
      <c r="L571" s="352"/>
      <c r="M571" s="352"/>
      <c r="N571" s="352"/>
      <c r="O571" s="352"/>
      <c r="P571" s="352"/>
      <c r="Q571" s="352"/>
      <c r="R571" s="352"/>
      <c r="S571" s="352"/>
      <c r="T571" s="352"/>
      <c r="U571" s="352"/>
      <c r="V571" s="352"/>
      <c r="W571" s="352"/>
      <c r="X571" s="352"/>
      <c r="Y571" s="352"/>
      <c r="Z571" s="352"/>
      <c r="AA571" s="352"/>
      <c r="AB571" s="352"/>
      <c r="AC571" s="352"/>
      <c r="AD571" s="352"/>
      <c r="AE571" s="352"/>
      <c r="AF571" s="352"/>
      <c r="AG571" s="352"/>
      <c r="AH571" s="352"/>
      <c r="AI571" s="352"/>
      <c r="AJ571" s="352"/>
      <c r="AK571" s="352"/>
      <c r="AL571" s="352"/>
      <c r="AM571" s="352"/>
      <c r="AN571" s="352"/>
      <c r="AO571" s="352"/>
      <c r="AP571" s="352"/>
      <c r="AQ571" s="352"/>
      <c r="AR571" s="352"/>
      <c r="AS571" s="352"/>
      <c r="AT571" s="352"/>
      <c r="AU571" s="352"/>
      <c r="AV571" s="352"/>
      <c r="AW571" s="352"/>
      <c r="AX571" s="352"/>
      <c r="AY571" s="352"/>
      <c r="AZ571" s="352"/>
      <c r="BA571" s="352"/>
      <c r="BB571" s="352"/>
      <c r="BC571" s="352"/>
      <c r="BD571" s="352"/>
      <c r="BE571" s="352"/>
      <c r="BF571" s="352"/>
      <c r="BG571" s="352"/>
      <c r="BH571" s="352"/>
      <c r="BI571" s="352"/>
      <c r="BJ571" s="352"/>
      <c r="BK571" s="352"/>
      <c r="BL571" s="352"/>
      <c r="BM571" s="352"/>
      <c r="BN571" s="352"/>
      <c r="BO571" s="352"/>
      <c r="BP571" s="352"/>
      <c r="BQ571" s="352"/>
      <c r="BR571" s="352"/>
      <c r="BS571" s="352"/>
    </row>
    <row r="572" spans="8:71" s="46" customFormat="1" ht="13.5" customHeight="1">
      <c r="H572" s="246"/>
      <c r="K572" s="352"/>
      <c r="L572" s="352"/>
      <c r="M572" s="352"/>
      <c r="N572" s="352"/>
      <c r="O572" s="352"/>
      <c r="P572" s="352"/>
      <c r="Q572" s="352"/>
      <c r="R572" s="352"/>
      <c r="S572" s="352"/>
      <c r="T572" s="352"/>
      <c r="U572" s="352"/>
      <c r="V572" s="352"/>
      <c r="W572" s="352"/>
      <c r="X572" s="352"/>
      <c r="Y572" s="352"/>
      <c r="Z572" s="352"/>
      <c r="AA572" s="352"/>
      <c r="AB572" s="352"/>
      <c r="AC572" s="352"/>
      <c r="AD572" s="352"/>
      <c r="AE572" s="352"/>
      <c r="AF572" s="352"/>
      <c r="AG572" s="352"/>
      <c r="AH572" s="352"/>
      <c r="AI572" s="352"/>
      <c r="AJ572" s="352"/>
      <c r="AK572" s="352"/>
      <c r="AL572" s="352"/>
      <c r="AM572" s="352"/>
      <c r="AN572" s="352"/>
      <c r="AO572" s="352"/>
      <c r="AP572" s="352"/>
      <c r="AQ572" s="352"/>
      <c r="AR572" s="352"/>
      <c r="AS572" s="352"/>
      <c r="AT572" s="352"/>
      <c r="AU572" s="352"/>
      <c r="AV572" s="352"/>
      <c r="AW572" s="352"/>
      <c r="AX572" s="352"/>
      <c r="AY572" s="352"/>
      <c r="AZ572" s="352"/>
      <c r="BA572" s="352"/>
      <c r="BB572" s="352"/>
      <c r="BC572" s="352"/>
      <c r="BD572" s="352"/>
      <c r="BE572" s="352"/>
      <c r="BF572" s="352"/>
      <c r="BG572" s="352"/>
      <c r="BH572" s="352"/>
      <c r="BI572" s="352"/>
      <c r="BJ572" s="352"/>
      <c r="BK572" s="352"/>
      <c r="BL572" s="352"/>
      <c r="BM572" s="352"/>
      <c r="BN572" s="352"/>
      <c r="BO572" s="352"/>
      <c r="BP572" s="352"/>
      <c r="BQ572" s="352"/>
      <c r="BR572" s="352"/>
      <c r="BS572" s="352"/>
    </row>
    <row r="573" spans="8:71" s="46" customFormat="1" ht="13.5" customHeight="1">
      <c r="H573" s="246"/>
      <c r="K573" s="352"/>
      <c r="L573" s="352"/>
      <c r="M573" s="352"/>
      <c r="N573" s="352"/>
      <c r="O573" s="352"/>
      <c r="P573" s="352"/>
      <c r="Q573" s="352"/>
      <c r="R573" s="352"/>
      <c r="S573" s="352"/>
      <c r="T573" s="352"/>
      <c r="U573" s="352"/>
      <c r="V573" s="352"/>
      <c r="W573" s="352"/>
      <c r="X573" s="352"/>
      <c r="Y573" s="352"/>
      <c r="Z573" s="352"/>
      <c r="AA573" s="352"/>
      <c r="AB573" s="352"/>
      <c r="AC573" s="352"/>
      <c r="AD573" s="352"/>
      <c r="AE573" s="352"/>
      <c r="AF573" s="352"/>
      <c r="AG573" s="352"/>
      <c r="AH573" s="352"/>
      <c r="AI573" s="352"/>
      <c r="AJ573" s="352"/>
      <c r="AK573" s="352"/>
      <c r="AL573" s="352"/>
      <c r="AM573" s="352"/>
      <c r="AN573" s="352"/>
      <c r="AO573" s="352"/>
      <c r="AP573" s="352"/>
      <c r="AQ573" s="352"/>
      <c r="AR573" s="352"/>
      <c r="AS573" s="352"/>
      <c r="AT573" s="352"/>
      <c r="AU573" s="352"/>
      <c r="AV573" s="352"/>
      <c r="AW573" s="352"/>
      <c r="AX573" s="352"/>
      <c r="AY573" s="352"/>
      <c r="AZ573" s="352"/>
      <c r="BA573" s="352"/>
      <c r="BB573" s="352"/>
      <c r="BC573" s="352"/>
      <c r="BD573" s="352"/>
      <c r="BE573" s="352"/>
      <c r="BF573" s="352"/>
      <c r="BG573" s="352"/>
      <c r="BH573" s="352"/>
      <c r="BI573" s="352"/>
      <c r="BJ573" s="352"/>
      <c r="BK573" s="352"/>
      <c r="BL573" s="352"/>
      <c r="BM573" s="352"/>
      <c r="BN573" s="352"/>
      <c r="BO573" s="352"/>
      <c r="BP573" s="352"/>
      <c r="BQ573" s="352"/>
      <c r="BR573" s="352"/>
      <c r="BS573" s="352"/>
    </row>
    <row r="574" spans="8:71" s="46" customFormat="1" ht="13.5" customHeight="1">
      <c r="H574" s="246"/>
      <c r="K574" s="352"/>
      <c r="L574" s="352"/>
      <c r="M574" s="352"/>
      <c r="N574" s="352"/>
      <c r="O574" s="352"/>
      <c r="P574" s="352"/>
      <c r="Q574" s="352"/>
      <c r="R574" s="352"/>
      <c r="S574" s="352"/>
      <c r="T574" s="352"/>
      <c r="U574" s="352"/>
      <c r="V574" s="352"/>
      <c r="W574" s="352"/>
      <c r="X574" s="352"/>
      <c r="Y574" s="352"/>
      <c r="Z574" s="352"/>
      <c r="AA574" s="352"/>
      <c r="AB574" s="352"/>
      <c r="AC574" s="352"/>
      <c r="AD574" s="352"/>
      <c r="AE574" s="352"/>
      <c r="AF574" s="352"/>
      <c r="AG574" s="352"/>
      <c r="AH574" s="352"/>
      <c r="AI574" s="352"/>
      <c r="AJ574" s="352"/>
      <c r="AK574" s="352"/>
      <c r="AL574" s="352"/>
      <c r="AM574" s="352"/>
      <c r="AN574" s="352"/>
      <c r="AO574" s="352"/>
      <c r="AP574" s="352"/>
      <c r="AQ574" s="352"/>
      <c r="AR574" s="352"/>
      <c r="AS574" s="352"/>
      <c r="AT574" s="352"/>
      <c r="AU574" s="352"/>
      <c r="AV574" s="352"/>
      <c r="AW574" s="352"/>
      <c r="AX574" s="352"/>
      <c r="AY574" s="352"/>
      <c r="AZ574" s="352"/>
      <c r="BA574" s="352"/>
      <c r="BB574" s="352"/>
      <c r="BC574" s="352"/>
      <c r="BD574" s="352"/>
      <c r="BE574" s="352"/>
      <c r="BF574" s="352"/>
      <c r="BG574" s="352"/>
      <c r="BH574" s="352"/>
      <c r="BI574" s="352"/>
      <c r="BJ574" s="352"/>
      <c r="BK574" s="352"/>
      <c r="BL574" s="352"/>
      <c r="BM574" s="352"/>
      <c r="BN574" s="352"/>
      <c r="BO574" s="352"/>
      <c r="BP574" s="352"/>
      <c r="BQ574" s="352"/>
      <c r="BR574" s="352"/>
      <c r="BS574" s="352"/>
    </row>
    <row r="575" spans="8:71" s="46" customFormat="1" ht="13.5" customHeight="1">
      <c r="H575" s="246"/>
      <c r="K575" s="352"/>
      <c r="L575" s="352"/>
      <c r="M575" s="352"/>
      <c r="N575" s="352"/>
      <c r="O575" s="352"/>
      <c r="P575" s="352"/>
      <c r="Q575" s="352"/>
      <c r="R575" s="352"/>
      <c r="S575" s="352"/>
      <c r="T575" s="352"/>
      <c r="U575" s="352"/>
      <c r="V575" s="352"/>
      <c r="W575" s="352"/>
      <c r="X575" s="352"/>
      <c r="Y575" s="352"/>
      <c r="Z575" s="352"/>
      <c r="AA575" s="352"/>
      <c r="AB575" s="352"/>
      <c r="AC575" s="352"/>
      <c r="AD575" s="352"/>
      <c r="AE575" s="352"/>
      <c r="AF575" s="352"/>
      <c r="AG575" s="352"/>
      <c r="AH575" s="352"/>
      <c r="AI575" s="352"/>
      <c r="AJ575" s="352"/>
      <c r="AK575" s="352"/>
      <c r="AL575" s="352"/>
      <c r="AM575" s="352"/>
      <c r="AN575" s="352"/>
      <c r="AO575" s="352"/>
      <c r="AP575" s="352"/>
      <c r="AQ575" s="352"/>
      <c r="AR575" s="352"/>
      <c r="AS575" s="352"/>
      <c r="AT575" s="352"/>
      <c r="AU575" s="352"/>
      <c r="AV575" s="352"/>
      <c r="AW575" s="352"/>
      <c r="AX575" s="352"/>
      <c r="AY575" s="352"/>
      <c r="AZ575" s="352"/>
      <c r="BA575" s="352"/>
      <c r="BB575" s="352"/>
      <c r="BC575" s="352"/>
      <c r="BD575" s="352"/>
      <c r="BE575" s="352"/>
      <c r="BF575" s="352"/>
      <c r="BG575" s="352"/>
      <c r="BH575" s="352"/>
      <c r="BI575" s="352"/>
      <c r="BJ575" s="352"/>
      <c r="BK575" s="352"/>
      <c r="BL575" s="352"/>
      <c r="BM575" s="352"/>
      <c r="BN575" s="352"/>
      <c r="BO575" s="352"/>
      <c r="BP575" s="352"/>
      <c r="BQ575" s="352"/>
      <c r="BR575" s="352"/>
      <c r="BS575" s="352"/>
    </row>
    <row r="576" spans="8:71" s="46" customFormat="1" ht="13.5" customHeight="1">
      <c r="H576" s="246"/>
      <c r="K576" s="352"/>
      <c r="L576" s="352"/>
      <c r="M576" s="352"/>
      <c r="N576" s="352"/>
      <c r="O576" s="352"/>
      <c r="P576" s="352"/>
      <c r="Q576" s="352"/>
      <c r="R576" s="352"/>
      <c r="S576" s="352"/>
      <c r="T576" s="352"/>
      <c r="U576" s="352"/>
      <c r="V576" s="352"/>
      <c r="W576" s="352"/>
      <c r="X576" s="352"/>
      <c r="Y576" s="352"/>
      <c r="Z576" s="352"/>
      <c r="AA576" s="352"/>
      <c r="AB576" s="352"/>
      <c r="AC576" s="352"/>
      <c r="AD576" s="352"/>
      <c r="AE576" s="352"/>
      <c r="AF576" s="352"/>
      <c r="AG576" s="352"/>
      <c r="AH576" s="352"/>
      <c r="AI576" s="352"/>
      <c r="AJ576" s="352"/>
      <c r="AK576" s="352"/>
      <c r="AL576" s="352"/>
      <c r="AM576" s="352"/>
      <c r="AN576" s="352"/>
      <c r="AO576" s="352"/>
      <c r="AP576" s="352"/>
      <c r="AQ576" s="352"/>
      <c r="AR576" s="352"/>
      <c r="AS576" s="352"/>
      <c r="AT576" s="352"/>
      <c r="AU576" s="352"/>
      <c r="AV576" s="352"/>
      <c r="AW576" s="352"/>
      <c r="AX576" s="352"/>
      <c r="AY576" s="352"/>
      <c r="AZ576" s="352"/>
      <c r="BA576" s="352"/>
      <c r="BB576" s="352"/>
      <c r="BC576" s="352"/>
      <c r="BD576" s="352"/>
      <c r="BE576" s="352"/>
      <c r="BF576" s="352"/>
      <c r="BG576" s="352"/>
      <c r="BH576" s="352"/>
      <c r="BI576" s="352"/>
      <c r="BJ576" s="352"/>
      <c r="BK576" s="352"/>
      <c r="BL576" s="352"/>
      <c r="BM576" s="352"/>
      <c r="BN576" s="352"/>
      <c r="BO576" s="352"/>
      <c r="BP576" s="352"/>
      <c r="BQ576" s="352"/>
      <c r="BR576" s="352"/>
      <c r="BS576" s="352"/>
    </row>
    <row r="577" spans="8:71" s="46" customFormat="1" ht="13.5" customHeight="1">
      <c r="H577" s="246"/>
      <c r="K577" s="352"/>
      <c r="L577" s="352"/>
      <c r="M577" s="352"/>
      <c r="N577" s="352"/>
      <c r="O577" s="352"/>
      <c r="P577" s="352"/>
      <c r="Q577" s="352"/>
      <c r="R577" s="352"/>
      <c r="S577" s="352"/>
      <c r="T577" s="352"/>
      <c r="U577" s="352"/>
      <c r="V577" s="352"/>
      <c r="W577" s="352"/>
      <c r="X577" s="352"/>
      <c r="Y577" s="352"/>
      <c r="Z577" s="352"/>
      <c r="AA577" s="352"/>
      <c r="AB577" s="352"/>
      <c r="AC577" s="352"/>
      <c r="AD577" s="352"/>
      <c r="AE577" s="352"/>
      <c r="AF577" s="352"/>
      <c r="AG577" s="352"/>
      <c r="AH577" s="352"/>
      <c r="AI577" s="352"/>
      <c r="AJ577" s="352"/>
      <c r="AK577" s="352"/>
      <c r="AL577" s="352"/>
      <c r="AM577" s="352"/>
      <c r="AN577" s="352"/>
      <c r="AO577" s="352"/>
      <c r="AP577" s="352"/>
      <c r="AQ577" s="352"/>
      <c r="AR577" s="352"/>
      <c r="AS577" s="352"/>
      <c r="AT577" s="352"/>
      <c r="AU577" s="352"/>
      <c r="AV577" s="352"/>
      <c r="AW577" s="352"/>
      <c r="AX577" s="352"/>
      <c r="AY577" s="352"/>
      <c r="AZ577" s="352"/>
      <c r="BA577" s="352"/>
      <c r="BB577" s="352"/>
      <c r="BC577" s="352"/>
      <c r="BD577" s="352"/>
      <c r="BE577" s="352"/>
      <c r="BF577" s="352"/>
      <c r="BG577" s="352"/>
      <c r="BH577" s="352"/>
      <c r="BI577" s="352"/>
      <c r="BJ577" s="352"/>
      <c r="BK577" s="352"/>
      <c r="BL577" s="352"/>
      <c r="BM577" s="352"/>
      <c r="BN577" s="352"/>
      <c r="BO577" s="352"/>
      <c r="BP577" s="352"/>
      <c r="BQ577" s="352"/>
      <c r="BR577" s="352"/>
      <c r="BS577" s="352"/>
    </row>
    <row r="578" spans="8:71" s="46" customFormat="1" ht="13.5" customHeight="1">
      <c r="H578" s="246"/>
      <c r="K578" s="352"/>
      <c r="L578" s="352"/>
      <c r="M578" s="352"/>
      <c r="N578" s="352"/>
      <c r="O578" s="352"/>
      <c r="P578" s="352"/>
      <c r="Q578" s="352"/>
      <c r="R578" s="352"/>
      <c r="S578" s="352"/>
      <c r="T578" s="352"/>
      <c r="U578" s="352"/>
      <c r="V578" s="352"/>
      <c r="W578" s="352"/>
      <c r="X578" s="352"/>
      <c r="Y578" s="352"/>
      <c r="Z578" s="352"/>
      <c r="AA578" s="352"/>
      <c r="AB578" s="352"/>
      <c r="AC578" s="352"/>
      <c r="AD578" s="352"/>
      <c r="AE578" s="352"/>
      <c r="AF578" s="352"/>
      <c r="AG578" s="352"/>
      <c r="AH578" s="352"/>
      <c r="AI578" s="352"/>
      <c r="AJ578" s="352"/>
      <c r="AK578" s="352"/>
      <c r="AL578" s="352"/>
      <c r="AM578" s="352"/>
      <c r="AN578" s="352"/>
      <c r="AO578" s="352"/>
      <c r="AP578" s="352"/>
      <c r="AQ578" s="352"/>
      <c r="AR578" s="352"/>
      <c r="AS578" s="352"/>
      <c r="AT578" s="352"/>
      <c r="AU578" s="352"/>
      <c r="AV578" s="352"/>
      <c r="AW578" s="352"/>
      <c r="AX578" s="352"/>
      <c r="AY578" s="352"/>
      <c r="AZ578" s="352"/>
      <c r="BA578" s="352"/>
      <c r="BB578" s="352"/>
      <c r="BC578" s="352"/>
      <c r="BD578" s="352"/>
      <c r="BE578" s="352"/>
      <c r="BF578" s="352"/>
      <c r="BG578" s="352"/>
      <c r="BH578" s="352"/>
      <c r="BI578" s="352"/>
      <c r="BJ578" s="352"/>
      <c r="BK578" s="352"/>
      <c r="BL578" s="352"/>
      <c r="BM578" s="352"/>
      <c r="BN578" s="352"/>
      <c r="BO578" s="352"/>
      <c r="BP578" s="352"/>
      <c r="BQ578" s="352"/>
      <c r="BR578" s="352"/>
      <c r="BS578" s="352"/>
    </row>
    <row r="579" spans="8:71" s="46" customFormat="1" ht="13.5" customHeight="1">
      <c r="H579" s="246"/>
      <c r="K579" s="352"/>
      <c r="L579" s="352"/>
      <c r="M579" s="352"/>
      <c r="N579" s="352"/>
      <c r="O579" s="352"/>
      <c r="P579" s="352"/>
      <c r="Q579" s="352"/>
      <c r="R579" s="352"/>
      <c r="S579" s="352"/>
      <c r="T579" s="352"/>
      <c r="U579" s="352"/>
      <c r="V579" s="352"/>
      <c r="W579" s="352"/>
      <c r="X579" s="352"/>
      <c r="Y579" s="352"/>
      <c r="Z579" s="352"/>
      <c r="AA579" s="352"/>
      <c r="AB579" s="352"/>
      <c r="AC579" s="352"/>
      <c r="AD579" s="352"/>
      <c r="AE579" s="352"/>
      <c r="AF579" s="352"/>
      <c r="AG579" s="352"/>
      <c r="AH579" s="352"/>
      <c r="AI579" s="352"/>
      <c r="AJ579" s="352"/>
      <c r="AK579" s="352"/>
      <c r="AL579" s="352"/>
      <c r="AM579" s="352"/>
      <c r="AN579" s="352"/>
      <c r="AO579" s="352"/>
      <c r="AP579" s="352"/>
      <c r="AQ579" s="352"/>
      <c r="AR579" s="352"/>
      <c r="AS579" s="352"/>
      <c r="AT579" s="352"/>
      <c r="AU579" s="352"/>
      <c r="AV579" s="352"/>
      <c r="AW579" s="352"/>
      <c r="AX579" s="352"/>
      <c r="AY579" s="352"/>
      <c r="AZ579" s="352"/>
      <c r="BA579" s="352"/>
      <c r="BB579" s="352"/>
      <c r="BC579" s="352"/>
      <c r="BD579" s="352"/>
      <c r="BE579" s="352"/>
      <c r="BF579" s="352"/>
      <c r="BG579" s="352"/>
      <c r="BH579" s="352"/>
      <c r="BI579" s="352"/>
      <c r="BJ579" s="352"/>
      <c r="BK579" s="352"/>
      <c r="BL579" s="352"/>
      <c r="BM579" s="352"/>
      <c r="BN579" s="352"/>
      <c r="BO579" s="352"/>
      <c r="BP579" s="352"/>
      <c r="BQ579" s="352"/>
      <c r="BR579" s="352"/>
      <c r="BS579" s="352"/>
    </row>
    <row r="580" spans="8:71" s="46" customFormat="1" ht="13.5" customHeight="1">
      <c r="H580" s="246"/>
      <c r="K580" s="352"/>
      <c r="L580" s="352"/>
      <c r="M580" s="352"/>
      <c r="N580" s="352"/>
      <c r="O580" s="352"/>
      <c r="P580" s="352"/>
      <c r="Q580" s="352"/>
      <c r="R580" s="352"/>
      <c r="S580" s="352"/>
      <c r="T580" s="352"/>
      <c r="U580" s="352"/>
      <c r="V580" s="352"/>
      <c r="W580" s="352"/>
      <c r="X580" s="352"/>
      <c r="Y580" s="352"/>
      <c r="Z580" s="352"/>
      <c r="AA580" s="352"/>
      <c r="AB580" s="352"/>
      <c r="AC580" s="352"/>
      <c r="AD580" s="352"/>
      <c r="AE580" s="352"/>
      <c r="AF580" s="352"/>
      <c r="AG580" s="352"/>
      <c r="AH580" s="352"/>
      <c r="AI580" s="352"/>
      <c r="AJ580" s="352"/>
      <c r="AK580" s="352"/>
      <c r="AL580" s="352"/>
      <c r="AM580" s="352"/>
      <c r="AN580" s="352"/>
      <c r="AO580" s="352"/>
      <c r="AP580" s="352"/>
      <c r="AQ580" s="352"/>
      <c r="AR580" s="352"/>
      <c r="AS580" s="352"/>
      <c r="AT580" s="352"/>
      <c r="AU580" s="352"/>
      <c r="AV580" s="352"/>
      <c r="AW580" s="352"/>
      <c r="AX580" s="352"/>
      <c r="AY580" s="352"/>
      <c r="AZ580" s="352"/>
      <c r="BA580" s="352"/>
      <c r="BB580" s="352"/>
      <c r="BC580" s="352"/>
      <c r="BD580" s="352"/>
      <c r="BE580" s="352"/>
      <c r="BF580" s="352"/>
      <c r="BG580" s="352"/>
      <c r="BH580" s="352"/>
      <c r="BI580" s="352"/>
      <c r="BJ580" s="352"/>
      <c r="BK580" s="352"/>
      <c r="BL580" s="352"/>
      <c r="BM580" s="352"/>
      <c r="BN580" s="352"/>
      <c r="BO580" s="352"/>
      <c r="BP580" s="352"/>
      <c r="BQ580" s="352"/>
      <c r="BR580" s="352"/>
      <c r="BS580" s="352"/>
    </row>
    <row r="581" spans="8:71" s="46" customFormat="1" ht="13.5" customHeight="1">
      <c r="H581" s="246"/>
      <c r="K581" s="352"/>
      <c r="L581" s="352"/>
      <c r="M581" s="352"/>
      <c r="N581" s="352"/>
      <c r="O581" s="352"/>
      <c r="P581" s="352"/>
      <c r="Q581" s="352"/>
      <c r="R581" s="352"/>
      <c r="S581" s="352"/>
      <c r="T581" s="352"/>
      <c r="U581" s="352"/>
      <c r="V581" s="352"/>
      <c r="W581" s="352"/>
      <c r="X581" s="352"/>
      <c r="Y581" s="352"/>
      <c r="Z581" s="352"/>
      <c r="AA581" s="352"/>
      <c r="AB581" s="352"/>
      <c r="AC581" s="352"/>
      <c r="AD581" s="352"/>
      <c r="AE581" s="352"/>
      <c r="AF581" s="352"/>
      <c r="AG581" s="352"/>
      <c r="AH581" s="352"/>
      <c r="AI581" s="352"/>
      <c r="AJ581" s="352"/>
      <c r="AK581" s="352"/>
      <c r="AL581" s="352"/>
      <c r="AM581" s="352"/>
      <c r="AN581" s="352"/>
      <c r="AO581" s="352"/>
      <c r="AP581" s="352"/>
      <c r="AQ581" s="352"/>
      <c r="AR581" s="352"/>
      <c r="AS581" s="352"/>
      <c r="AT581" s="352"/>
      <c r="AU581" s="352"/>
      <c r="AV581" s="352"/>
      <c r="AW581" s="352"/>
      <c r="AX581" s="352"/>
      <c r="AY581" s="352"/>
      <c r="AZ581" s="352"/>
      <c r="BA581" s="352"/>
      <c r="BB581" s="352"/>
      <c r="BC581" s="352"/>
      <c r="BD581" s="352"/>
      <c r="BE581" s="352"/>
      <c r="BF581" s="352"/>
      <c r="BG581" s="352"/>
      <c r="BH581" s="352"/>
      <c r="BI581" s="352"/>
      <c r="BJ581" s="352"/>
      <c r="BK581" s="352"/>
      <c r="BL581" s="352"/>
      <c r="BM581" s="352"/>
      <c r="BN581" s="352"/>
      <c r="BO581" s="352"/>
      <c r="BP581" s="352"/>
      <c r="BQ581" s="352"/>
      <c r="BR581" s="352"/>
      <c r="BS581" s="352"/>
    </row>
    <row r="582" spans="8:71" s="46" customFormat="1" ht="13.5" customHeight="1">
      <c r="H582" s="246"/>
      <c r="K582" s="352"/>
      <c r="L582" s="352"/>
      <c r="M582" s="352"/>
      <c r="N582" s="352"/>
      <c r="O582" s="352"/>
      <c r="P582" s="352"/>
      <c r="Q582" s="352"/>
      <c r="R582" s="352"/>
      <c r="S582" s="352"/>
      <c r="T582" s="352"/>
      <c r="U582" s="352"/>
      <c r="V582" s="352"/>
      <c r="W582" s="352"/>
      <c r="X582" s="352"/>
      <c r="Y582" s="352"/>
      <c r="Z582" s="352"/>
      <c r="AA582" s="352"/>
      <c r="AB582" s="352"/>
      <c r="AC582" s="352"/>
      <c r="AD582" s="352"/>
      <c r="AE582" s="352"/>
      <c r="AF582" s="352"/>
      <c r="AG582" s="352"/>
      <c r="AH582" s="352"/>
      <c r="AI582" s="352"/>
      <c r="AJ582" s="352"/>
      <c r="AK582" s="352"/>
      <c r="AL582" s="352"/>
      <c r="AM582" s="352"/>
      <c r="AN582" s="352"/>
      <c r="AO582" s="352"/>
      <c r="AP582" s="352"/>
      <c r="AQ582" s="352"/>
      <c r="AR582" s="352"/>
      <c r="AS582" s="352"/>
      <c r="AT582" s="352"/>
      <c r="AU582" s="352"/>
      <c r="AV582" s="352"/>
      <c r="AW582" s="352"/>
      <c r="AX582" s="352"/>
      <c r="AY582" s="352"/>
      <c r="AZ582" s="352"/>
      <c r="BA582" s="352"/>
      <c r="BB582" s="352"/>
      <c r="BC582" s="352"/>
      <c r="BD582" s="352"/>
      <c r="BE582" s="352"/>
      <c r="BF582" s="352"/>
      <c r="BG582" s="352"/>
      <c r="BH582" s="352"/>
      <c r="BI582" s="352"/>
      <c r="BJ582" s="352"/>
      <c r="BK582" s="352"/>
      <c r="BL582" s="352"/>
      <c r="BM582" s="352"/>
      <c r="BN582" s="352"/>
      <c r="BO582" s="352"/>
      <c r="BP582" s="352"/>
      <c r="BQ582" s="352"/>
      <c r="BR582" s="352"/>
      <c r="BS582" s="352"/>
    </row>
    <row r="583" spans="8:71" s="46" customFormat="1" ht="13.5" customHeight="1">
      <c r="H583" s="246"/>
      <c r="K583" s="352"/>
      <c r="L583" s="352"/>
      <c r="M583" s="352"/>
      <c r="N583" s="352"/>
      <c r="O583" s="352"/>
      <c r="P583" s="352"/>
      <c r="Q583" s="352"/>
      <c r="R583" s="352"/>
      <c r="S583" s="352"/>
      <c r="T583" s="352"/>
      <c r="U583" s="352"/>
      <c r="V583" s="352"/>
      <c r="W583" s="352"/>
      <c r="X583" s="352"/>
      <c r="Y583" s="352"/>
      <c r="Z583" s="352"/>
      <c r="AA583" s="352"/>
      <c r="AB583" s="352"/>
      <c r="AC583" s="352"/>
      <c r="AD583" s="352"/>
      <c r="AE583" s="352"/>
      <c r="AF583" s="352"/>
      <c r="AG583" s="352"/>
      <c r="AH583" s="352"/>
      <c r="AI583" s="352"/>
      <c r="AJ583" s="352"/>
      <c r="AK583" s="352"/>
      <c r="AL583" s="352"/>
      <c r="AM583" s="352"/>
      <c r="AN583" s="352"/>
      <c r="AO583" s="352"/>
      <c r="AP583" s="352"/>
      <c r="AQ583" s="352"/>
      <c r="AR583" s="352"/>
      <c r="AS583" s="352"/>
      <c r="AT583" s="352"/>
      <c r="AU583" s="352"/>
      <c r="AV583" s="352"/>
      <c r="AW583" s="352"/>
      <c r="AX583" s="352"/>
      <c r="AY583" s="352"/>
      <c r="AZ583" s="352"/>
      <c r="BA583" s="352"/>
      <c r="BB583" s="352"/>
      <c r="BC583" s="352"/>
      <c r="BD583" s="352"/>
      <c r="BE583" s="352"/>
      <c r="BF583" s="352"/>
      <c r="BG583" s="352"/>
      <c r="BH583" s="352"/>
      <c r="BI583" s="352"/>
      <c r="BJ583" s="352"/>
      <c r="BK583" s="352"/>
      <c r="BL583" s="352"/>
      <c r="BM583" s="352"/>
      <c r="BN583" s="352"/>
      <c r="BO583" s="352"/>
      <c r="BP583" s="352"/>
      <c r="BQ583" s="352"/>
      <c r="BR583" s="352"/>
      <c r="BS583" s="352"/>
    </row>
    <row r="584" spans="8:71" s="46" customFormat="1" ht="13.5" customHeight="1">
      <c r="H584" s="246"/>
      <c r="K584" s="352"/>
      <c r="L584" s="352"/>
      <c r="M584" s="352"/>
      <c r="N584" s="352"/>
      <c r="O584" s="352"/>
      <c r="P584" s="352"/>
      <c r="Q584" s="352"/>
      <c r="R584" s="352"/>
      <c r="S584" s="352"/>
      <c r="T584" s="352"/>
      <c r="U584" s="352"/>
      <c r="V584" s="352"/>
      <c r="W584" s="352"/>
      <c r="X584" s="352"/>
      <c r="Y584" s="352"/>
      <c r="Z584" s="352"/>
      <c r="AA584" s="352"/>
      <c r="AB584" s="352"/>
      <c r="AC584" s="352"/>
      <c r="AD584" s="352"/>
      <c r="AE584" s="352"/>
      <c r="AF584" s="352"/>
      <c r="AG584" s="352"/>
      <c r="AH584" s="352"/>
      <c r="AI584" s="352"/>
      <c r="AJ584" s="352"/>
      <c r="AK584" s="352"/>
      <c r="AL584" s="352"/>
      <c r="AM584" s="352"/>
      <c r="AN584" s="352"/>
      <c r="AO584" s="352"/>
      <c r="AP584" s="352"/>
      <c r="AQ584" s="352"/>
      <c r="AR584" s="352"/>
      <c r="AS584" s="352"/>
      <c r="AT584" s="352"/>
      <c r="AU584" s="352"/>
      <c r="AV584" s="352"/>
      <c r="AW584" s="352"/>
      <c r="AX584" s="352"/>
      <c r="AY584" s="352"/>
      <c r="AZ584" s="352"/>
      <c r="BA584" s="352"/>
      <c r="BB584" s="352"/>
      <c r="BC584" s="352"/>
      <c r="BD584" s="352"/>
      <c r="BE584" s="352"/>
      <c r="BF584" s="352"/>
      <c r="BG584" s="352"/>
      <c r="BH584" s="352"/>
      <c r="BI584" s="352"/>
      <c r="BJ584" s="352"/>
      <c r="BK584" s="352"/>
      <c r="BL584" s="352"/>
      <c r="BM584" s="352"/>
      <c r="BN584" s="352"/>
      <c r="BO584" s="352"/>
      <c r="BP584" s="352"/>
      <c r="BQ584" s="352"/>
      <c r="BR584" s="352"/>
      <c r="BS584" s="352"/>
    </row>
    <row r="585" spans="8:71" s="46" customFormat="1" ht="13.5" customHeight="1">
      <c r="H585" s="246"/>
      <c r="K585" s="352"/>
      <c r="L585" s="352"/>
      <c r="M585" s="352"/>
      <c r="N585" s="352"/>
      <c r="O585" s="352"/>
      <c r="P585" s="352"/>
      <c r="Q585" s="352"/>
      <c r="R585" s="352"/>
      <c r="S585" s="352"/>
      <c r="T585" s="352"/>
      <c r="U585" s="352"/>
      <c r="V585" s="352"/>
      <c r="W585" s="352"/>
      <c r="X585" s="352"/>
      <c r="Y585" s="352"/>
      <c r="Z585" s="352"/>
      <c r="AA585" s="352"/>
      <c r="AB585" s="352"/>
      <c r="AC585" s="352"/>
      <c r="AD585" s="352"/>
      <c r="AE585" s="352"/>
      <c r="AF585" s="352"/>
      <c r="AG585" s="352"/>
      <c r="AH585" s="352"/>
      <c r="AI585" s="352"/>
      <c r="AJ585" s="352"/>
      <c r="AK585" s="352"/>
      <c r="AL585" s="352"/>
      <c r="AM585" s="352"/>
      <c r="AN585" s="352"/>
      <c r="AO585" s="352"/>
      <c r="AP585" s="352"/>
      <c r="AQ585" s="352"/>
      <c r="AR585" s="352"/>
      <c r="AS585" s="352"/>
      <c r="AT585" s="352"/>
      <c r="AU585" s="352"/>
      <c r="AV585" s="352"/>
      <c r="AW585" s="352"/>
      <c r="AX585" s="352"/>
      <c r="AY585" s="352"/>
      <c r="AZ585" s="352"/>
      <c r="BA585" s="352"/>
      <c r="BB585" s="352"/>
      <c r="BC585" s="352"/>
      <c r="BD585" s="352"/>
      <c r="BE585" s="352"/>
      <c r="BF585" s="352"/>
      <c r="BG585" s="352"/>
      <c r="BH585" s="352"/>
      <c r="BI585" s="352"/>
      <c r="BJ585" s="352"/>
      <c r="BK585" s="352"/>
      <c r="BL585" s="352"/>
      <c r="BM585" s="352"/>
      <c r="BN585" s="352"/>
      <c r="BO585" s="352"/>
      <c r="BP585" s="352"/>
      <c r="BQ585" s="352"/>
      <c r="BR585" s="352"/>
      <c r="BS585" s="352"/>
    </row>
    <row r="586" spans="8:71" s="46" customFormat="1" ht="13.5" customHeight="1">
      <c r="H586" s="246"/>
      <c r="K586" s="352"/>
      <c r="L586" s="352"/>
      <c r="M586" s="352"/>
      <c r="N586" s="352"/>
      <c r="O586" s="352"/>
      <c r="P586" s="352"/>
      <c r="Q586" s="352"/>
      <c r="R586" s="352"/>
      <c r="S586" s="352"/>
      <c r="T586" s="352"/>
      <c r="U586" s="352"/>
      <c r="V586" s="352"/>
      <c r="W586" s="352"/>
      <c r="X586" s="352"/>
      <c r="Y586" s="352"/>
      <c r="Z586" s="352"/>
      <c r="AA586" s="352"/>
      <c r="AB586" s="352"/>
      <c r="AC586" s="352"/>
      <c r="AD586" s="352"/>
      <c r="AE586" s="352"/>
      <c r="AF586" s="352"/>
      <c r="AG586" s="352"/>
      <c r="AH586" s="352"/>
      <c r="AI586" s="352"/>
      <c r="AJ586" s="352"/>
      <c r="AK586" s="352"/>
      <c r="AL586" s="352"/>
      <c r="AM586" s="352"/>
      <c r="AN586" s="352"/>
      <c r="AO586" s="352"/>
      <c r="AP586" s="352"/>
      <c r="AQ586" s="352"/>
      <c r="AR586" s="352"/>
      <c r="AS586" s="352"/>
      <c r="AT586" s="352"/>
      <c r="AU586" s="352"/>
      <c r="AV586" s="352"/>
      <c r="AW586" s="352"/>
      <c r="AX586" s="352"/>
      <c r="AY586" s="352"/>
      <c r="AZ586" s="352"/>
      <c r="BA586" s="352"/>
      <c r="BB586" s="352"/>
      <c r="BC586" s="352"/>
      <c r="BD586" s="352"/>
      <c r="BE586" s="352"/>
      <c r="BF586" s="352"/>
      <c r="BG586" s="352"/>
      <c r="BH586" s="352"/>
      <c r="BI586" s="352"/>
      <c r="BJ586" s="352"/>
      <c r="BK586" s="352"/>
      <c r="BL586" s="352"/>
      <c r="BM586" s="352"/>
      <c r="BN586" s="352"/>
      <c r="BO586" s="352"/>
      <c r="BP586" s="352"/>
      <c r="BQ586" s="352"/>
      <c r="BR586" s="352"/>
      <c r="BS586" s="352"/>
    </row>
    <row r="587" spans="8:71" s="46" customFormat="1" ht="13.5" customHeight="1">
      <c r="H587" s="246"/>
      <c r="K587" s="352"/>
      <c r="L587" s="352"/>
      <c r="M587" s="352"/>
      <c r="N587" s="352"/>
      <c r="O587" s="352"/>
      <c r="P587" s="352"/>
      <c r="Q587" s="352"/>
      <c r="R587" s="352"/>
      <c r="S587" s="352"/>
      <c r="T587" s="352"/>
      <c r="U587" s="352"/>
      <c r="V587" s="352"/>
      <c r="W587" s="352"/>
      <c r="X587" s="352"/>
      <c r="Y587" s="352"/>
      <c r="Z587" s="352"/>
      <c r="AA587" s="352"/>
      <c r="AB587" s="352"/>
      <c r="AC587" s="352"/>
      <c r="AD587" s="352"/>
      <c r="AE587" s="352"/>
      <c r="AF587" s="352"/>
      <c r="AG587" s="352"/>
      <c r="AH587" s="352"/>
      <c r="AI587" s="352"/>
      <c r="AJ587" s="352"/>
      <c r="AK587" s="352"/>
      <c r="AL587" s="352"/>
      <c r="AM587" s="352"/>
      <c r="AN587" s="352"/>
      <c r="AO587" s="352"/>
      <c r="AP587" s="352"/>
      <c r="AQ587" s="352"/>
      <c r="AR587" s="352"/>
      <c r="AS587" s="352"/>
      <c r="AT587" s="352"/>
      <c r="AU587" s="352"/>
      <c r="AV587" s="352"/>
      <c r="AW587" s="352"/>
      <c r="AX587" s="352"/>
      <c r="AY587" s="352"/>
      <c r="AZ587" s="352"/>
      <c r="BA587" s="352"/>
      <c r="BB587" s="352"/>
      <c r="BC587" s="352"/>
      <c r="BD587" s="352"/>
      <c r="BE587" s="352"/>
      <c r="BF587" s="352"/>
      <c r="BG587" s="352"/>
      <c r="BH587" s="352"/>
      <c r="BI587" s="352"/>
      <c r="BJ587" s="352"/>
      <c r="BK587" s="352"/>
      <c r="BL587" s="352"/>
      <c r="BM587" s="352"/>
      <c r="BN587" s="352"/>
      <c r="BO587" s="352"/>
      <c r="BP587" s="352"/>
      <c r="BQ587" s="352"/>
      <c r="BR587" s="352"/>
      <c r="BS587" s="352"/>
    </row>
    <row r="588" spans="8:71" s="46" customFormat="1" ht="13.5" customHeight="1">
      <c r="H588" s="246"/>
      <c r="K588" s="352"/>
      <c r="L588" s="352"/>
      <c r="M588" s="352"/>
      <c r="N588" s="352"/>
      <c r="O588" s="352"/>
      <c r="P588" s="352"/>
      <c r="Q588" s="352"/>
      <c r="R588" s="352"/>
      <c r="S588" s="352"/>
      <c r="T588" s="352"/>
      <c r="U588" s="352"/>
      <c r="V588" s="352"/>
      <c r="W588" s="352"/>
      <c r="X588" s="352"/>
      <c r="Y588" s="352"/>
      <c r="Z588" s="352"/>
      <c r="AA588" s="352"/>
      <c r="AB588" s="352"/>
      <c r="AC588" s="352"/>
      <c r="AD588" s="352"/>
      <c r="AE588" s="352"/>
      <c r="AF588" s="352"/>
      <c r="AG588" s="352"/>
      <c r="AH588" s="352"/>
      <c r="AI588" s="352"/>
      <c r="AJ588" s="352"/>
      <c r="AK588" s="352"/>
      <c r="AL588" s="352"/>
      <c r="AM588" s="352"/>
      <c r="AN588" s="352"/>
      <c r="AO588" s="352"/>
      <c r="AP588" s="352"/>
      <c r="AQ588" s="352"/>
      <c r="AR588" s="352"/>
      <c r="AS588" s="352"/>
      <c r="AT588" s="352"/>
      <c r="AU588" s="352"/>
      <c r="AV588" s="352"/>
      <c r="AW588" s="352"/>
      <c r="AX588" s="352"/>
      <c r="AY588" s="352"/>
      <c r="AZ588" s="352"/>
      <c r="BA588" s="352"/>
      <c r="BB588" s="352"/>
      <c r="BC588" s="352"/>
      <c r="BD588" s="352"/>
      <c r="BE588" s="352"/>
      <c r="BF588" s="352"/>
      <c r="BG588" s="352"/>
      <c r="BH588" s="352"/>
      <c r="BI588" s="352"/>
      <c r="BJ588" s="352"/>
      <c r="BK588" s="352"/>
      <c r="BL588" s="352"/>
      <c r="BM588" s="352"/>
      <c r="BN588" s="352"/>
      <c r="BO588" s="352"/>
      <c r="BP588" s="352"/>
      <c r="BQ588" s="352"/>
      <c r="BR588" s="352"/>
      <c r="BS588" s="352"/>
    </row>
    <row r="589" spans="8:71" s="46" customFormat="1" ht="13.5" customHeight="1">
      <c r="H589" s="246"/>
      <c r="K589" s="352"/>
      <c r="L589" s="352"/>
      <c r="M589" s="352"/>
      <c r="N589" s="352"/>
      <c r="O589" s="352"/>
      <c r="P589" s="352"/>
      <c r="Q589" s="352"/>
      <c r="R589" s="352"/>
      <c r="S589" s="352"/>
      <c r="T589" s="352"/>
      <c r="U589" s="352"/>
      <c r="V589" s="352"/>
      <c r="W589" s="352"/>
      <c r="X589" s="352"/>
      <c r="Y589" s="352"/>
      <c r="Z589" s="352"/>
      <c r="AA589" s="352"/>
      <c r="AB589" s="352"/>
      <c r="AC589" s="352"/>
      <c r="AD589" s="352"/>
      <c r="AE589" s="352"/>
      <c r="AF589" s="352"/>
      <c r="AG589" s="352"/>
      <c r="AH589" s="352"/>
      <c r="AI589" s="352"/>
      <c r="AJ589" s="352"/>
      <c r="AK589" s="352"/>
      <c r="AL589" s="352"/>
      <c r="AM589" s="352"/>
      <c r="AN589" s="352"/>
      <c r="AO589" s="352"/>
      <c r="AP589" s="352"/>
      <c r="AQ589" s="352"/>
      <c r="AR589" s="352"/>
      <c r="AS589" s="352"/>
      <c r="AT589" s="352"/>
      <c r="AU589" s="352"/>
      <c r="AV589" s="352"/>
      <c r="AW589" s="352"/>
      <c r="AX589" s="352"/>
      <c r="AY589" s="352"/>
      <c r="AZ589" s="352"/>
      <c r="BA589" s="352"/>
      <c r="BB589" s="352"/>
      <c r="BC589" s="352"/>
      <c r="BD589" s="352"/>
      <c r="BE589" s="352"/>
      <c r="BF589" s="352"/>
      <c r="BG589" s="352"/>
      <c r="BH589" s="352"/>
      <c r="BI589" s="352"/>
      <c r="BJ589" s="352"/>
      <c r="BK589" s="352"/>
      <c r="BL589" s="352"/>
      <c r="BM589" s="352"/>
      <c r="BN589" s="352"/>
      <c r="BO589" s="352"/>
      <c r="BP589" s="352"/>
      <c r="BQ589" s="352"/>
      <c r="BR589" s="352"/>
      <c r="BS589" s="352"/>
    </row>
    <row r="590" spans="5:71" s="46" customFormat="1" ht="13.5" customHeight="1">
      <c r="E590" s="46" t="s">
        <v>485</v>
      </c>
      <c r="H590" s="246"/>
      <c r="K590" s="352"/>
      <c r="L590" s="352"/>
      <c r="M590" s="352"/>
      <c r="N590" s="352"/>
      <c r="O590" s="352"/>
      <c r="P590" s="352"/>
      <c r="Q590" s="352"/>
      <c r="R590" s="352"/>
      <c r="S590" s="352"/>
      <c r="T590" s="352"/>
      <c r="U590" s="352"/>
      <c r="V590" s="352"/>
      <c r="W590" s="352"/>
      <c r="X590" s="352"/>
      <c r="Y590" s="352"/>
      <c r="Z590" s="352"/>
      <c r="AA590" s="352"/>
      <c r="AB590" s="352"/>
      <c r="AC590" s="352"/>
      <c r="AD590" s="352"/>
      <c r="AE590" s="352"/>
      <c r="AF590" s="352"/>
      <c r="AG590" s="352"/>
      <c r="AH590" s="352"/>
      <c r="AI590" s="352"/>
      <c r="AJ590" s="352"/>
      <c r="AK590" s="352"/>
      <c r="AL590" s="352"/>
      <c r="AM590" s="352"/>
      <c r="AN590" s="352"/>
      <c r="AO590" s="352"/>
      <c r="AP590" s="352"/>
      <c r="AQ590" s="352"/>
      <c r="AR590" s="352"/>
      <c r="AS590" s="352"/>
      <c r="AT590" s="352"/>
      <c r="AU590" s="352"/>
      <c r="AV590" s="352"/>
      <c r="AW590" s="352"/>
      <c r="AX590" s="352"/>
      <c r="AY590" s="352"/>
      <c r="AZ590" s="352"/>
      <c r="BA590" s="352"/>
      <c r="BB590" s="352"/>
      <c r="BC590" s="352"/>
      <c r="BD590" s="352"/>
      <c r="BE590" s="352"/>
      <c r="BF590" s="352"/>
      <c r="BG590" s="352"/>
      <c r="BH590" s="352"/>
      <c r="BI590" s="352"/>
      <c r="BJ590" s="352"/>
      <c r="BK590" s="352"/>
      <c r="BL590" s="352"/>
      <c r="BM590" s="352"/>
      <c r="BN590" s="352"/>
      <c r="BO590" s="352"/>
      <c r="BP590" s="352"/>
      <c r="BQ590" s="352"/>
      <c r="BR590" s="352"/>
      <c r="BS590" s="352"/>
    </row>
    <row r="591" ht="13.5" customHeight="1"/>
  </sheetData>
  <sheetProtection/>
  <printOptions/>
  <pageMargins left="0.27" right="0.19" top="0.26" bottom="0.22" header="0.25" footer="0.18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1193"/>
  <sheetViews>
    <sheetView tabSelected="1" zoomScalePageLayoutView="0" workbookViewId="0" topLeftCell="A609">
      <selection activeCell="H619" sqref="H619"/>
    </sheetView>
  </sheetViews>
  <sheetFormatPr defaultColWidth="9.00390625" defaultRowHeight="12.75"/>
  <cols>
    <col min="1" max="1" width="4.125" style="1" customWidth="1"/>
    <col min="2" max="2" width="6.125" style="1" customWidth="1"/>
    <col min="3" max="3" width="5.25390625" style="1" customWidth="1"/>
    <col min="4" max="4" width="44.875" style="1" customWidth="1"/>
    <col min="5" max="6" width="9.875" style="1" customWidth="1"/>
    <col min="7" max="7" width="11.625" style="1" customWidth="1"/>
    <col min="8" max="8" width="6.25390625" style="8" customWidth="1"/>
    <col min="9" max="9" width="10.875" style="1" bestFit="1" customWidth="1"/>
    <col min="10" max="10" width="9.25390625" style="1" bestFit="1" customWidth="1"/>
    <col min="11" max="13" width="9.125" style="1" customWidth="1"/>
  </cols>
  <sheetData>
    <row r="1" spans="1:9" ht="12.75">
      <c r="A1" s="46"/>
      <c r="B1" s="46"/>
      <c r="C1" s="46"/>
      <c r="D1" s="46"/>
      <c r="E1" s="46"/>
      <c r="F1" s="46"/>
      <c r="G1" s="46"/>
      <c r="H1" s="246"/>
      <c r="I1" s="46"/>
    </row>
    <row r="2" spans="1:9" ht="12" customHeight="1">
      <c r="A2" s="245"/>
      <c r="B2" s="245"/>
      <c r="C2" s="245"/>
      <c r="D2" s="245"/>
      <c r="E2" s="245"/>
      <c r="F2" s="47" t="s">
        <v>99</v>
      </c>
      <c r="G2" s="47"/>
      <c r="H2" s="48"/>
      <c r="I2" s="46"/>
    </row>
    <row r="3" spans="1:9" ht="12.75" customHeight="1">
      <c r="A3" s="245"/>
      <c r="B3" s="245"/>
      <c r="C3" s="245"/>
      <c r="D3" s="245"/>
      <c r="E3" s="245"/>
      <c r="F3" s="47" t="s">
        <v>128</v>
      </c>
      <c r="G3" s="47"/>
      <c r="H3" s="48"/>
      <c r="I3" s="46"/>
    </row>
    <row r="4" spans="1:9" ht="12.75" customHeight="1">
      <c r="A4" s="245"/>
      <c r="B4" s="245"/>
      <c r="C4" s="245"/>
      <c r="D4" s="738" t="s">
        <v>71</v>
      </c>
      <c r="E4" s="245"/>
      <c r="F4" s="47" t="s">
        <v>432</v>
      </c>
      <c r="G4" s="47"/>
      <c r="H4" s="48"/>
      <c r="I4" s="46"/>
    </row>
    <row r="5" spans="1:9" ht="12.75" customHeight="1">
      <c r="A5" s="245"/>
      <c r="B5" s="245"/>
      <c r="C5" s="245"/>
      <c r="D5" s="46"/>
      <c r="E5" s="245"/>
      <c r="F5" s="245"/>
      <c r="G5" s="46"/>
      <c r="H5" s="50" t="s">
        <v>156</v>
      </c>
      <c r="I5" s="46"/>
    </row>
    <row r="6" spans="1:55" ht="12.75" customHeight="1">
      <c r="A6" s="55" t="s">
        <v>0</v>
      </c>
      <c r="B6" s="52" t="s">
        <v>1</v>
      </c>
      <c r="C6" s="351" t="s">
        <v>2</v>
      </c>
      <c r="D6" s="53" t="s">
        <v>3</v>
      </c>
      <c r="E6" s="54" t="s">
        <v>159</v>
      </c>
      <c r="F6" s="53" t="s">
        <v>161</v>
      </c>
      <c r="G6" s="55" t="s">
        <v>163</v>
      </c>
      <c r="H6" s="296" t="s">
        <v>61</v>
      </c>
      <c r="I6" s="35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55" ht="12.75" customHeight="1">
      <c r="A7" s="60"/>
      <c r="B7" s="57"/>
      <c r="C7" s="353"/>
      <c r="D7" s="58"/>
      <c r="E7" s="57" t="s">
        <v>160</v>
      </c>
      <c r="F7" s="58" t="s">
        <v>162</v>
      </c>
      <c r="G7" s="60" t="s">
        <v>440</v>
      </c>
      <c r="H7" s="57" t="s">
        <v>179</v>
      </c>
      <c r="I7" s="35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1:55" ht="10.5" customHeight="1">
      <c r="A8" s="61">
        <v>1</v>
      </c>
      <c r="B8" s="61">
        <v>2</v>
      </c>
      <c r="C8" s="61">
        <v>3</v>
      </c>
      <c r="D8" s="60">
        <v>4</v>
      </c>
      <c r="E8" s="57">
        <v>5</v>
      </c>
      <c r="F8" s="57">
        <v>6</v>
      </c>
      <c r="G8" s="60">
        <v>7</v>
      </c>
      <c r="H8" s="297">
        <v>8</v>
      </c>
      <c r="I8" s="35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</row>
    <row r="9" spans="1:9" ht="12.75">
      <c r="A9" s="584" t="s">
        <v>4</v>
      </c>
      <c r="B9" s="584"/>
      <c r="C9" s="565"/>
      <c r="D9" s="566" t="s">
        <v>5</v>
      </c>
      <c r="E9" s="585">
        <f>E10+E11</f>
        <v>8000</v>
      </c>
      <c r="F9" s="585">
        <f>F10+F11</f>
        <v>6500</v>
      </c>
      <c r="G9" s="586">
        <f>G10+G11</f>
        <v>0</v>
      </c>
      <c r="H9" s="338">
        <v>0</v>
      </c>
      <c r="I9" s="46"/>
    </row>
    <row r="10" spans="1:9" ht="12.75">
      <c r="A10" s="587"/>
      <c r="B10" s="587"/>
      <c r="C10" s="579"/>
      <c r="D10" s="571" t="s">
        <v>189</v>
      </c>
      <c r="E10" s="585">
        <v>0</v>
      </c>
      <c r="F10" s="585">
        <v>0</v>
      </c>
      <c r="G10" s="586">
        <v>0</v>
      </c>
      <c r="H10" s="338">
        <v>0</v>
      </c>
      <c r="I10" s="46"/>
    </row>
    <row r="11" spans="1:9" ht="12.75">
      <c r="A11" s="587"/>
      <c r="B11" s="587"/>
      <c r="C11" s="579"/>
      <c r="D11" s="571" t="s">
        <v>289</v>
      </c>
      <c r="E11" s="585">
        <f>E12+E13+E14</f>
        <v>8000</v>
      </c>
      <c r="F11" s="585">
        <f>F12+F13+F14</f>
        <v>6500</v>
      </c>
      <c r="G11" s="586">
        <f>G12+G13+G14</f>
        <v>0</v>
      </c>
      <c r="H11" s="338">
        <v>0</v>
      </c>
      <c r="I11" s="46"/>
    </row>
    <row r="12" spans="1:9" ht="12.75">
      <c r="A12" s="587"/>
      <c r="B12" s="587"/>
      <c r="C12" s="579"/>
      <c r="D12" s="571" t="s">
        <v>213</v>
      </c>
      <c r="E12" s="580">
        <v>0</v>
      </c>
      <c r="F12" s="580">
        <v>0</v>
      </c>
      <c r="G12" s="588">
        <v>0</v>
      </c>
      <c r="H12" s="582">
        <v>0</v>
      </c>
      <c r="I12" s="46"/>
    </row>
    <row r="13" spans="1:9" ht="12.75">
      <c r="A13" s="587"/>
      <c r="B13" s="587"/>
      <c r="C13" s="579"/>
      <c r="D13" s="571" t="s">
        <v>214</v>
      </c>
      <c r="E13" s="580">
        <f>E19</f>
        <v>8000</v>
      </c>
      <c r="F13" s="580">
        <f>F19</f>
        <v>6500</v>
      </c>
      <c r="G13" s="588">
        <v>0</v>
      </c>
      <c r="H13" s="582">
        <v>0</v>
      </c>
      <c r="I13" s="46"/>
    </row>
    <row r="14" spans="1:9" ht="12.75">
      <c r="A14" s="589"/>
      <c r="B14" s="589"/>
      <c r="C14" s="583"/>
      <c r="D14" s="571" t="s">
        <v>215</v>
      </c>
      <c r="E14" s="580">
        <v>0</v>
      </c>
      <c r="F14" s="580">
        <v>0</v>
      </c>
      <c r="G14" s="588">
        <v>0</v>
      </c>
      <c r="H14" s="582">
        <v>0</v>
      </c>
      <c r="I14" s="46"/>
    </row>
    <row r="15" spans="1:9" ht="12.75">
      <c r="A15" s="170"/>
      <c r="B15" s="354" t="s">
        <v>6</v>
      </c>
      <c r="C15" s="67"/>
      <c r="D15" s="67" t="s">
        <v>65</v>
      </c>
      <c r="E15" s="355">
        <f>E16+E17</f>
        <v>0</v>
      </c>
      <c r="F15" s="355">
        <f>F16+F17</f>
        <v>6500</v>
      </c>
      <c r="G15" s="356">
        <f>G16+G17</f>
        <v>0</v>
      </c>
      <c r="H15" s="357">
        <v>0</v>
      </c>
      <c r="I15" s="46"/>
    </row>
    <row r="16" spans="1:9" ht="12.75" customHeight="1">
      <c r="A16" s="170"/>
      <c r="B16" s="354"/>
      <c r="C16" s="67"/>
      <c r="D16" s="358" t="s">
        <v>189</v>
      </c>
      <c r="E16" s="359">
        <v>0</v>
      </c>
      <c r="F16" s="359">
        <v>0</v>
      </c>
      <c r="G16" s="360">
        <v>0</v>
      </c>
      <c r="H16" s="361">
        <v>0</v>
      </c>
      <c r="I16" s="46"/>
    </row>
    <row r="17" spans="1:9" ht="12.75">
      <c r="A17" s="170"/>
      <c r="B17" s="354"/>
      <c r="C17" s="67"/>
      <c r="D17" s="67" t="s">
        <v>257</v>
      </c>
      <c r="E17" s="355">
        <v>0</v>
      </c>
      <c r="F17" s="355">
        <f>SUM(F18:F20)</f>
        <v>6500</v>
      </c>
      <c r="G17" s="356">
        <f>SUM(G18:G20)</f>
        <v>0</v>
      </c>
      <c r="H17" s="357">
        <v>0</v>
      </c>
      <c r="I17" s="46"/>
    </row>
    <row r="18" spans="1:9" ht="12.75">
      <c r="A18" s="170"/>
      <c r="B18" s="354"/>
      <c r="C18" s="67"/>
      <c r="D18" s="73" t="s">
        <v>213</v>
      </c>
      <c r="E18" s="291">
        <v>0</v>
      </c>
      <c r="F18" s="291">
        <v>0</v>
      </c>
      <c r="G18" s="365">
        <v>0</v>
      </c>
      <c r="H18" s="366">
        <v>0</v>
      </c>
      <c r="I18" s="46"/>
    </row>
    <row r="19" spans="1:9" ht="12.75">
      <c r="A19" s="170"/>
      <c r="B19" s="354"/>
      <c r="C19" s="67"/>
      <c r="D19" s="73" t="s">
        <v>214</v>
      </c>
      <c r="E19" s="291">
        <v>8000</v>
      </c>
      <c r="F19" s="291">
        <v>6500</v>
      </c>
      <c r="G19" s="365">
        <v>0</v>
      </c>
      <c r="H19" s="366">
        <v>0</v>
      </c>
      <c r="I19" s="46"/>
    </row>
    <row r="20" spans="1:9" ht="12.75">
      <c r="A20" s="166"/>
      <c r="B20" s="367"/>
      <c r="C20" s="73"/>
      <c r="D20" s="73" t="s">
        <v>215</v>
      </c>
      <c r="E20" s="291">
        <v>0</v>
      </c>
      <c r="F20" s="291">
        <v>0</v>
      </c>
      <c r="G20" s="365">
        <v>0</v>
      </c>
      <c r="H20" s="272">
        <v>0</v>
      </c>
      <c r="I20" s="46"/>
    </row>
    <row r="21" spans="1:9" ht="12.75">
      <c r="A21" s="584" t="s">
        <v>66</v>
      </c>
      <c r="B21" s="584"/>
      <c r="C21" s="565"/>
      <c r="D21" s="566" t="s">
        <v>67</v>
      </c>
      <c r="E21" s="340">
        <f aca="true" t="shared" si="0" ref="E21:E26">E27+E33</f>
        <v>173831</v>
      </c>
      <c r="F21" s="340">
        <f>F22+F23</f>
        <v>173831</v>
      </c>
      <c r="G21" s="590">
        <f>G27+G33</f>
        <v>77928.13</v>
      </c>
      <c r="H21" s="338">
        <f>G21/F21*100</f>
        <v>44.829823219103616</v>
      </c>
      <c r="I21" s="46"/>
    </row>
    <row r="22" spans="1:9" ht="12.75">
      <c r="A22" s="587"/>
      <c r="B22" s="587"/>
      <c r="C22" s="579"/>
      <c r="D22" s="571" t="s">
        <v>189</v>
      </c>
      <c r="E22" s="572">
        <f t="shared" si="0"/>
        <v>0</v>
      </c>
      <c r="F22" s="572">
        <v>0</v>
      </c>
      <c r="G22" s="591">
        <v>0</v>
      </c>
      <c r="H22" s="582">
        <v>0</v>
      </c>
      <c r="I22" s="46"/>
    </row>
    <row r="23" spans="1:9" ht="12.75">
      <c r="A23" s="587"/>
      <c r="B23" s="587"/>
      <c r="C23" s="579"/>
      <c r="D23" s="571" t="s">
        <v>289</v>
      </c>
      <c r="E23" s="572">
        <f t="shared" si="0"/>
        <v>173831</v>
      </c>
      <c r="F23" s="572">
        <f>F24+F25+F26</f>
        <v>173831</v>
      </c>
      <c r="G23" s="591">
        <f>SUM(G24:G26)</f>
        <v>77928.13</v>
      </c>
      <c r="H23" s="582">
        <f>G23/F23*100</f>
        <v>44.829823219103616</v>
      </c>
      <c r="I23" s="46"/>
    </row>
    <row r="24" spans="1:9" ht="12.75">
      <c r="A24" s="587"/>
      <c r="B24" s="587"/>
      <c r="C24" s="579"/>
      <c r="D24" s="571" t="s">
        <v>213</v>
      </c>
      <c r="E24" s="572">
        <f t="shared" si="0"/>
        <v>0</v>
      </c>
      <c r="F24" s="572">
        <f>F30+F36</f>
        <v>0</v>
      </c>
      <c r="G24" s="591">
        <v>0</v>
      </c>
      <c r="H24" s="582">
        <v>0</v>
      </c>
      <c r="I24" s="46"/>
    </row>
    <row r="25" spans="1:9" ht="12.75">
      <c r="A25" s="587"/>
      <c r="B25" s="587"/>
      <c r="C25" s="579"/>
      <c r="D25" s="571" t="s">
        <v>214</v>
      </c>
      <c r="E25" s="572">
        <f t="shared" si="0"/>
        <v>31500</v>
      </c>
      <c r="F25" s="572">
        <f>F31+F37</f>
        <v>31500</v>
      </c>
      <c r="G25" s="591">
        <f>G37+G31</f>
        <v>7403.13</v>
      </c>
      <c r="H25" s="582">
        <f>G25/F25*100</f>
        <v>23.502000000000002</v>
      </c>
      <c r="I25" s="46"/>
    </row>
    <row r="26" spans="1:9" ht="12.75">
      <c r="A26" s="589"/>
      <c r="B26" s="587"/>
      <c r="C26" s="583"/>
      <c r="D26" s="571" t="s">
        <v>215</v>
      </c>
      <c r="E26" s="572">
        <f t="shared" si="0"/>
        <v>142331</v>
      </c>
      <c r="F26" s="572">
        <f>F32+F38</f>
        <v>142331</v>
      </c>
      <c r="G26" s="591">
        <f>G32+G38</f>
        <v>70525</v>
      </c>
      <c r="H26" s="582">
        <f>G26/F26*100</f>
        <v>49.54999262282988</v>
      </c>
      <c r="I26" s="46"/>
    </row>
    <row r="27" spans="1:9" ht="12.75">
      <c r="A27" s="368"/>
      <c r="B27" s="369" t="s">
        <v>191</v>
      </c>
      <c r="C27" s="194"/>
      <c r="D27" s="192" t="s">
        <v>171</v>
      </c>
      <c r="E27" s="370">
        <f>E28+E29</f>
        <v>167831</v>
      </c>
      <c r="F27" s="370">
        <f>F28+F29</f>
        <v>167831</v>
      </c>
      <c r="G27" s="371">
        <f>G28+G29</f>
        <v>76982.5</v>
      </c>
      <c r="H27" s="357">
        <f>G27/F27*100</f>
        <v>45.86905875553384</v>
      </c>
      <c r="I27" s="46"/>
    </row>
    <row r="28" spans="1:9" ht="12.75">
      <c r="A28" s="368"/>
      <c r="B28" s="372"/>
      <c r="C28" s="194"/>
      <c r="D28" s="358" t="s">
        <v>189</v>
      </c>
      <c r="E28" s="359">
        <v>0</v>
      </c>
      <c r="F28" s="359">
        <v>0</v>
      </c>
      <c r="G28" s="360">
        <v>0</v>
      </c>
      <c r="H28" s="361">
        <v>0</v>
      </c>
      <c r="I28" s="46"/>
    </row>
    <row r="29" spans="1:9" ht="12.75">
      <c r="A29" s="368"/>
      <c r="B29" s="372"/>
      <c r="C29" s="194"/>
      <c r="D29" s="150" t="s">
        <v>257</v>
      </c>
      <c r="E29" s="370">
        <f>SUM(E30:E32)</f>
        <v>167831</v>
      </c>
      <c r="F29" s="370">
        <f>SUM(F30:F32)</f>
        <v>167831</v>
      </c>
      <c r="G29" s="371">
        <f>SUM(G30:G32)</f>
        <v>76982.5</v>
      </c>
      <c r="H29" s="357">
        <f>G29/F29*100</f>
        <v>45.86905875553384</v>
      </c>
      <c r="I29" s="46"/>
    </row>
    <row r="30" spans="1:9" ht="12.75">
      <c r="A30" s="368"/>
      <c r="B30" s="372"/>
      <c r="C30" s="194"/>
      <c r="D30" s="153" t="s">
        <v>213</v>
      </c>
      <c r="E30" s="373">
        <v>0</v>
      </c>
      <c r="F30" s="373">
        <v>0</v>
      </c>
      <c r="G30" s="374">
        <v>0</v>
      </c>
      <c r="H30" s="366">
        <v>0</v>
      </c>
      <c r="I30" s="46"/>
    </row>
    <row r="31" spans="1:9" ht="12.75">
      <c r="A31" s="368"/>
      <c r="B31" s="372"/>
      <c r="C31" s="150"/>
      <c r="D31" s="153" t="s">
        <v>214</v>
      </c>
      <c r="E31" s="373">
        <v>25500</v>
      </c>
      <c r="F31" s="373">
        <v>25500</v>
      </c>
      <c r="G31" s="374">
        <v>6457.5</v>
      </c>
      <c r="H31" s="272">
        <f>G31/F31*100</f>
        <v>25.323529411764707</v>
      </c>
      <c r="I31" s="46"/>
    </row>
    <row r="32" spans="1:9" ht="12.75">
      <c r="A32" s="368"/>
      <c r="B32" s="375"/>
      <c r="C32" s="150"/>
      <c r="D32" s="153" t="s">
        <v>215</v>
      </c>
      <c r="E32" s="373">
        <v>142331</v>
      </c>
      <c r="F32" s="373">
        <v>142331</v>
      </c>
      <c r="G32" s="374">
        <v>70525</v>
      </c>
      <c r="H32" s="272">
        <f>G32/F32*100</f>
        <v>49.54999262282988</v>
      </c>
      <c r="I32" s="46"/>
    </row>
    <row r="33" spans="1:9" ht="12.75">
      <c r="A33" s="170"/>
      <c r="B33" s="354" t="s">
        <v>68</v>
      </c>
      <c r="C33" s="67"/>
      <c r="D33" s="67" t="s">
        <v>69</v>
      </c>
      <c r="E33" s="355">
        <f>E35</f>
        <v>6000</v>
      </c>
      <c r="F33" s="355">
        <f>F35</f>
        <v>6000</v>
      </c>
      <c r="G33" s="356">
        <f>G35</f>
        <v>945.63</v>
      </c>
      <c r="H33" s="357">
        <f>G33/F33*100</f>
        <v>15.7605</v>
      </c>
      <c r="I33" s="46"/>
    </row>
    <row r="34" spans="1:9" ht="12.75">
      <c r="A34" s="170"/>
      <c r="B34" s="354"/>
      <c r="C34" s="171"/>
      <c r="D34" s="358" t="s">
        <v>189</v>
      </c>
      <c r="E34" s="363"/>
      <c r="F34" s="363">
        <v>0</v>
      </c>
      <c r="G34" s="364">
        <v>0</v>
      </c>
      <c r="H34" s="361">
        <v>0</v>
      </c>
      <c r="I34" s="46"/>
    </row>
    <row r="35" spans="1:9" ht="12.75">
      <c r="A35" s="170"/>
      <c r="B35" s="354"/>
      <c r="C35" s="171"/>
      <c r="D35" s="150" t="s">
        <v>257</v>
      </c>
      <c r="E35" s="355">
        <f>E37</f>
        <v>6000</v>
      </c>
      <c r="F35" s="355">
        <f>F37</f>
        <v>6000</v>
      </c>
      <c r="G35" s="356">
        <f>G37</f>
        <v>945.63</v>
      </c>
      <c r="H35" s="357">
        <f>G35/F35*100</f>
        <v>15.7605</v>
      </c>
      <c r="I35" s="46"/>
    </row>
    <row r="36" spans="1:9" ht="12.75">
      <c r="A36" s="170"/>
      <c r="B36" s="354"/>
      <c r="C36" s="171"/>
      <c r="D36" s="153" t="s">
        <v>213</v>
      </c>
      <c r="E36" s="291">
        <v>0</v>
      </c>
      <c r="F36" s="291">
        <v>0</v>
      </c>
      <c r="G36" s="365">
        <v>0</v>
      </c>
      <c r="H36" s="366">
        <v>0</v>
      </c>
      <c r="I36" s="46"/>
    </row>
    <row r="37" spans="1:9" ht="12.75">
      <c r="A37" s="170"/>
      <c r="B37" s="354"/>
      <c r="C37" s="171"/>
      <c r="D37" s="153" t="s">
        <v>214</v>
      </c>
      <c r="E37" s="291">
        <v>6000</v>
      </c>
      <c r="F37" s="291">
        <v>6000</v>
      </c>
      <c r="G37" s="365">
        <v>945.63</v>
      </c>
      <c r="H37" s="366">
        <f>G37/F37*100</f>
        <v>15.7605</v>
      </c>
      <c r="I37" s="46"/>
    </row>
    <row r="38" spans="1:9" ht="12.75">
      <c r="A38" s="166"/>
      <c r="B38" s="166"/>
      <c r="C38" s="78"/>
      <c r="D38" s="153" t="s">
        <v>215</v>
      </c>
      <c r="E38" s="291">
        <v>0</v>
      </c>
      <c r="F38" s="291">
        <v>0</v>
      </c>
      <c r="G38" s="365">
        <v>0</v>
      </c>
      <c r="H38" s="272">
        <v>0</v>
      </c>
      <c r="I38" s="46"/>
    </row>
    <row r="39" spans="1:9" ht="12.75">
      <c r="A39" s="564">
        <v>600</v>
      </c>
      <c r="B39" s="564"/>
      <c r="C39" s="565"/>
      <c r="D39" s="566" t="s">
        <v>9</v>
      </c>
      <c r="E39" s="340">
        <f>E40+E41</f>
        <v>7771680</v>
      </c>
      <c r="F39" s="340">
        <f>F40+F41</f>
        <v>7771680</v>
      </c>
      <c r="G39" s="590">
        <f>G40+G41</f>
        <v>1338733.35</v>
      </c>
      <c r="H39" s="338">
        <f aca="true" t="shared" si="1" ref="H39:H44">G39/F39*100</f>
        <v>17.22579094867519</v>
      </c>
      <c r="I39" s="46"/>
    </row>
    <row r="40" spans="1:9" ht="12.75">
      <c r="A40" s="592"/>
      <c r="B40" s="592"/>
      <c r="C40" s="579"/>
      <c r="D40" s="571" t="s">
        <v>189</v>
      </c>
      <c r="E40" s="572">
        <f>E47</f>
        <v>5311950</v>
      </c>
      <c r="F40" s="572">
        <f>F47</f>
        <v>5299350</v>
      </c>
      <c r="G40" s="591">
        <f>G47</f>
        <v>187330</v>
      </c>
      <c r="H40" s="582">
        <f t="shared" si="1"/>
        <v>3.5349618349420213</v>
      </c>
      <c r="I40" s="46"/>
    </row>
    <row r="41" spans="1:9" ht="12.75">
      <c r="A41" s="592"/>
      <c r="B41" s="592"/>
      <c r="C41" s="579"/>
      <c r="D41" s="571" t="s">
        <v>289</v>
      </c>
      <c r="E41" s="572">
        <f>SUM(E42:E45)</f>
        <v>2459730</v>
      </c>
      <c r="F41" s="572">
        <f>SUM(F42:F45)</f>
        <v>2472330</v>
      </c>
      <c r="G41" s="591">
        <f>SUM(G42:G45)</f>
        <v>1151403.35</v>
      </c>
      <c r="H41" s="582">
        <f t="shared" si="1"/>
        <v>46.57158833974429</v>
      </c>
      <c r="I41" s="46"/>
    </row>
    <row r="42" spans="1:9" ht="12.75">
      <c r="A42" s="592"/>
      <c r="B42" s="592"/>
      <c r="C42" s="579"/>
      <c r="D42" s="571" t="s">
        <v>213</v>
      </c>
      <c r="E42" s="572">
        <f aca="true" t="shared" si="2" ref="E42:G44">E56</f>
        <v>1233670</v>
      </c>
      <c r="F42" s="572">
        <f t="shared" si="2"/>
        <v>1238670</v>
      </c>
      <c r="G42" s="591">
        <f t="shared" si="2"/>
        <v>648227.1</v>
      </c>
      <c r="H42" s="582">
        <f t="shared" si="1"/>
        <v>52.33250986945676</v>
      </c>
      <c r="I42" s="46"/>
    </row>
    <row r="43" spans="1:9" ht="12.75">
      <c r="A43" s="592"/>
      <c r="B43" s="592"/>
      <c r="C43" s="579"/>
      <c r="D43" s="571" t="s">
        <v>214</v>
      </c>
      <c r="E43" s="572">
        <f t="shared" si="2"/>
        <v>1194580</v>
      </c>
      <c r="F43" s="572">
        <f t="shared" si="2"/>
        <v>1202180</v>
      </c>
      <c r="G43" s="591">
        <f t="shared" si="2"/>
        <v>488596.71</v>
      </c>
      <c r="H43" s="582">
        <f t="shared" si="1"/>
        <v>40.64255851869105</v>
      </c>
      <c r="I43" s="46"/>
    </row>
    <row r="44" spans="1:9" ht="12.75">
      <c r="A44" s="592"/>
      <c r="B44" s="592"/>
      <c r="C44" s="579"/>
      <c r="D44" s="571" t="s">
        <v>215</v>
      </c>
      <c r="E44" s="572">
        <f t="shared" si="2"/>
        <v>31480</v>
      </c>
      <c r="F44" s="572">
        <f t="shared" si="2"/>
        <v>31480</v>
      </c>
      <c r="G44" s="591">
        <f t="shared" si="2"/>
        <v>14579.54</v>
      </c>
      <c r="H44" s="582">
        <f t="shared" si="1"/>
        <v>46.31365946632783</v>
      </c>
      <c r="I44" s="46"/>
    </row>
    <row r="45" spans="1:9" ht="12.75">
      <c r="A45" s="592"/>
      <c r="B45" s="592"/>
      <c r="C45" s="583"/>
      <c r="D45" s="571" t="s">
        <v>221</v>
      </c>
      <c r="E45" s="572">
        <v>0</v>
      </c>
      <c r="F45" s="572">
        <v>0</v>
      </c>
      <c r="G45" s="591">
        <v>0</v>
      </c>
      <c r="H45" s="582">
        <v>0</v>
      </c>
      <c r="I45" s="46"/>
    </row>
    <row r="46" spans="1:9" ht="12.75">
      <c r="A46" s="376"/>
      <c r="B46" s="171">
        <v>60014</v>
      </c>
      <c r="C46" s="115"/>
      <c r="D46" s="67" t="s">
        <v>10</v>
      </c>
      <c r="E46" s="355">
        <f>E47+E48</f>
        <v>7771680</v>
      </c>
      <c r="F46" s="355">
        <f>F47+F48</f>
        <v>7771680</v>
      </c>
      <c r="G46" s="356">
        <f>G47+G48</f>
        <v>1338733.35</v>
      </c>
      <c r="H46" s="357">
        <f aca="true" t="shared" si="3" ref="H46:H57">G46/F46*100</f>
        <v>17.22579094867519</v>
      </c>
      <c r="I46" s="46"/>
    </row>
    <row r="47" spans="1:9" ht="12.75">
      <c r="A47" s="377"/>
      <c r="B47" s="231"/>
      <c r="C47" s="115"/>
      <c r="D47" s="358" t="s">
        <v>189</v>
      </c>
      <c r="E47" s="363">
        <f>E50</f>
        <v>5311950</v>
      </c>
      <c r="F47" s="363">
        <f>F50</f>
        <v>5299350</v>
      </c>
      <c r="G47" s="364">
        <f>G50</f>
        <v>187330</v>
      </c>
      <c r="H47" s="361">
        <f t="shared" si="3"/>
        <v>3.5349618349420213</v>
      </c>
      <c r="I47" s="46"/>
    </row>
    <row r="48" spans="1:9" ht="12.75">
      <c r="A48" s="377"/>
      <c r="B48" s="231"/>
      <c r="C48" s="115"/>
      <c r="D48" s="150" t="s">
        <v>259</v>
      </c>
      <c r="E48" s="355">
        <f>E55</f>
        <v>2459730</v>
      </c>
      <c r="F48" s="355">
        <f>F55</f>
        <v>2472330</v>
      </c>
      <c r="G48" s="356">
        <f>G55</f>
        <v>1151403.35</v>
      </c>
      <c r="H48" s="357">
        <f t="shared" si="3"/>
        <v>46.57158833974429</v>
      </c>
      <c r="I48" s="46"/>
    </row>
    <row r="49" spans="1:9" ht="12.75">
      <c r="A49" s="378"/>
      <c r="B49" s="221"/>
      <c r="C49" s="184"/>
      <c r="D49" s="379" t="s">
        <v>70</v>
      </c>
      <c r="E49" s="312">
        <f>E50+E55</f>
        <v>7771680</v>
      </c>
      <c r="F49" s="312">
        <f>F50+F55</f>
        <v>7771680</v>
      </c>
      <c r="G49" s="313">
        <f>G50+G55</f>
        <v>1338733.35</v>
      </c>
      <c r="H49" s="380">
        <f t="shared" si="3"/>
        <v>17.22579094867519</v>
      </c>
      <c r="I49" s="46"/>
    </row>
    <row r="50" spans="1:9" ht="12.75">
      <c r="A50" s="378"/>
      <c r="B50" s="221"/>
      <c r="C50" s="184"/>
      <c r="D50" s="362" t="s">
        <v>181</v>
      </c>
      <c r="E50" s="363">
        <f>E51+E54+E52+E53</f>
        <v>5311950</v>
      </c>
      <c r="F50" s="363">
        <f>F51+F54+F52+F53</f>
        <v>5299350</v>
      </c>
      <c r="G50" s="364">
        <f>G51+G54</f>
        <v>187330</v>
      </c>
      <c r="H50" s="361">
        <f t="shared" si="3"/>
        <v>3.5349618349420213</v>
      </c>
      <c r="I50" s="46"/>
    </row>
    <row r="51" spans="1:9" ht="12.75">
      <c r="A51" s="378"/>
      <c r="B51" s="221"/>
      <c r="C51" s="184"/>
      <c r="D51" s="153" t="s">
        <v>455</v>
      </c>
      <c r="E51" s="291">
        <v>862000</v>
      </c>
      <c r="F51" s="291">
        <v>862000</v>
      </c>
      <c r="G51" s="365">
        <v>0</v>
      </c>
      <c r="H51" s="366">
        <f t="shared" si="3"/>
        <v>0</v>
      </c>
      <c r="I51" s="46"/>
    </row>
    <row r="52" spans="1:9" ht="12.75">
      <c r="A52" s="378"/>
      <c r="B52" s="221"/>
      <c r="C52" s="184"/>
      <c r="D52" s="153" t="s">
        <v>456</v>
      </c>
      <c r="E52" s="291">
        <v>4200000</v>
      </c>
      <c r="F52" s="291">
        <v>4200000</v>
      </c>
      <c r="G52" s="365">
        <v>0</v>
      </c>
      <c r="H52" s="366">
        <v>0</v>
      </c>
      <c r="I52" s="46"/>
    </row>
    <row r="53" spans="1:9" ht="12.75">
      <c r="A53" s="378"/>
      <c r="B53" s="221"/>
      <c r="C53" s="184"/>
      <c r="D53" s="153" t="s">
        <v>476</v>
      </c>
      <c r="E53" s="291">
        <v>50000</v>
      </c>
      <c r="F53" s="291">
        <v>50000</v>
      </c>
      <c r="G53" s="365">
        <v>0</v>
      </c>
      <c r="H53" s="366">
        <v>0</v>
      </c>
      <c r="I53" s="46"/>
    </row>
    <row r="54" spans="1:9" ht="12.75">
      <c r="A54" s="378"/>
      <c r="B54" s="221"/>
      <c r="C54" s="184"/>
      <c r="D54" s="153" t="s">
        <v>258</v>
      </c>
      <c r="E54" s="291">
        <v>199950</v>
      </c>
      <c r="F54" s="291">
        <v>187350</v>
      </c>
      <c r="G54" s="365">
        <v>187330</v>
      </c>
      <c r="H54" s="366">
        <f t="shared" si="3"/>
        <v>99.98932479316787</v>
      </c>
      <c r="I54" s="46"/>
    </row>
    <row r="55" spans="1:9" ht="12.75">
      <c r="A55" s="378"/>
      <c r="B55" s="221"/>
      <c r="C55" s="184"/>
      <c r="D55" s="67" t="s">
        <v>257</v>
      </c>
      <c r="E55" s="355">
        <f>E56+E57+E58</f>
        <v>2459730</v>
      </c>
      <c r="F55" s="355">
        <f>SUM(F56:F58)</f>
        <v>2472330</v>
      </c>
      <c r="G55" s="356">
        <f>SUM(G56:G58)</f>
        <v>1151403.35</v>
      </c>
      <c r="H55" s="357">
        <f t="shared" si="3"/>
        <v>46.57158833974429</v>
      </c>
      <c r="I55" s="46"/>
    </row>
    <row r="56" spans="1:9" ht="12.75">
      <c r="A56" s="173"/>
      <c r="B56" s="166"/>
      <c r="C56" s="116"/>
      <c r="D56" s="73" t="s">
        <v>213</v>
      </c>
      <c r="E56" s="291">
        <v>1233670</v>
      </c>
      <c r="F56" s="291">
        <v>1238670</v>
      </c>
      <c r="G56" s="365">
        <v>648227.1</v>
      </c>
      <c r="H56" s="272">
        <f t="shared" si="3"/>
        <v>52.33250986945676</v>
      </c>
      <c r="I56" s="46"/>
    </row>
    <row r="57" spans="1:9" ht="12.75">
      <c r="A57" s="173"/>
      <c r="B57" s="166"/>
      <c r="C57" s="116"/>
      <c r="D57" s="73" t="s">
        <v>214</v>
      </c>
      <c r="E57" s="291">
        <v>1194580</v>
      </c>
      <c r="F57" s="291">
        <v>1202180</v>
      </c>
      <c r="G57" s="365">
        <v>488596.71</v>
      </c>
      <c r="H57" s="272">
        <f t="shared" si="3"/>
        <v>40.64255851869105</v>
      </c>
      <c r="I57" s="46"/>
    </row>
    <row r="58" spans="1:9" ht="12.75">
      <c r="A58" s="175"/>
      <c r="B58" s="172"/>
      <c r="C58" s="116"/>
      <c r="D58" s="73" t="s">
        <v>215</v>
      </c>
      <c r="E58" s="291">
        <v>31480</v>
      </c>
      <c r="F58" s="291">
        <v>31480</v>
      </c>
      <c r="G58" s="365">
        <v>14579.54</v>
      </c>
      <c r="H58" s="272">
        <f>G58/F58*100</f>
        <v>46.31365946632783</v>
      </c>
      <c r="I58" s="46"/>
    </row>
    <row r="59" spans="1:9" ht="12.75">
      <c r="A59" s="108"/>
      <c r="B59" s="108"/>
      <c r="C59" s="108"/>
      <c r="D59" s="108"/>
      <c r="E59" s="294"/>
      <c r="F59" s="294"/>
      <c r="G59" s="110"/>
      <c r="H59" s="295"/>
      <c r="I59" s="46"/>
    </row>
    <row r="60" spans="1:9" ht="12.75">
      <c r="A60" s="108"/>
      <c r="B60" s="108"/>
      <c r="C60" s="108"/>
      <c r="D60" s="108"/>
      <c r="E60" s="294"/>
      <c r="F60" s="294"/>
      <c r="G60" s="110"/>
      <c r="H60" s="295"/>
      <c r="I60" s="46"/>
    </row>
    <row r="61" spans="1:9" ht="12.75">
      <c r="A61" s="108"/>
      <c r="B61" s="108"/>
      <c r="C61" s="108"/>
      <c r="D61" s="108"/>
      <c r="E61" s="294"/>
      <c r="F61" s="294"/>
      <c r="G61" s="110"/>
      <c r="H61" s="295"/>
      <c r="I61" s="46"/>
    </row>
    <row r="62" spans="1:9" ht="12.75">
      <c r="A62" s="108"/>
      <c r="B62" s="108"/>
      <c r="C62" s="108"/>
      <c r="D62" s="108"/>
      <c r="E62" s="294"/>
      <c r="F62" s="294"/>
      <c r="G62" s="110"/>
      <c r="H62" s="295"/>
      <c r="I62" s="46"/>
    </row>
    <row r="63" spans="1:9" ht="12.75">
      <c r="A63" s="108"/>
      <c r="B63" s="108"/>
      <c r="C63" s="108"/>
      <c r="D63" s="108"/>
      <c r="E63" s="294" t="s">
        <v>486</v>
      </c>
      <c r="F63" s="294"/>
      <c r="G63" s="110"/>
      <c r="H63" s="295"/>
      <c r="I63" s="46"/>
    </row>
    <row r="64" spans="1:9" ht="12.75">
      <c r="A64" s="108"/>
      <c r="B64" s="108"/>
      <c r="C64" s="108"/>
      <c r="D64" s="108"/>
      <c r="E64" s="294"/>
      <c r="F64" s="294"/>
      <c r="G64" s="110"/>
      <c r="H64" s="295"/>
      <c r="I64" s="46"/>
    </row>
    <row r="65" spans="1:9" ht="12.75">
      <c r="A65" s="55" t="s">
        <v>0</v>
      </c>
      <c r="B65" s="52" t="s">
        <v>1</v>
      </c>
      <c r="C65" s="351" t="s">
        <v>2</v>
      </c>
      <c r="D65" s="53" t="s">
        <v>3</v>
      </c>
      <c r="E65" s="54" t="s">
        <v>159</v>
      </c>
      <c r="F65" s="53" t="s">
        <v>161</v>
      </c>
      <c r="G65" s="55" t="s">
        <v>163</v>
      </c>
      <c r="H65" s="296" t="s">
        <v>61</v>
      </c>
      <c r="I65" s="46"/>
    </row>
    <row r="66" spans="1:9" ht="12.75">
      <c r="A66" s="60"/>
      <c r="B66" s="57"/>
      <c r="C66" s="353"/>
      <c r="D66" s="58"/>
      <c r="E66" s="57" t="s">
        <v>160</v>
      </c>
      <c r="F66" s="58" t="s">
        <v>162</v>
      </c>
      <c r="G66" s="60" t="s">
        <v>440</v>
      </c>
      <c r="H66" s="57" t="s">
        <v>179</v>
      </c>
      <c r="I66" s="46"/>
    </row>
    <row r="67" spans="1:9" ht="12.75">
      <c r="A67" s="381">
        <v>1</v>
      </c>
      <c r="B67" s="61">
        <v>2</v>
      </c>
      <c r="C67" s="61">
        <v>3</v>
      </c>
      <c r="D67" s="60">
        <v>4</v>
      </c>
      <c r="E67" s="57">
        <v>5</v>
      </c>
      <c r="F67" s="57">
        <v>6</v>
      </c>
      <c r="G67" s="60">
        <v>7</v>
      </c>
      <c r="H67" s="297">
        <v>8</v>
      </c>
      <c r="I67" s="46"/>
    </row>
    <row r="68" spans="1:9" ht="12.75">
      <c r="A68" s="565">
        <v>700</v>
      </c>
      <c r="B68" s="565"/>
      <c r="C68" s="565"/>
      <c r="D68" s="566" t="s">
        <v>13</v>
      </c>
      <c r="E68" s="340">
        <f>E75</f>
        <v>479000</v>
      </c>
      <c r="F68" s="340">
        <f>F69+F70</f>
        <v>479000</v>
      </c>
      <c r="G68" s="590">
        <f>G69+G70</f>
        <v>199270.88</v>
      </c>
      <c r="H68" s="338">
        <f>G68/F68*100</f>
        <v>41.6014363256785</v>
      </c>
      <c r="I68" s="46"/>
    </row>
    <row r="69" spans="1:9" ht="12.75">
      <c r="A69" s="579"/>
      <c r="B69" s="579"/>
      <c r="C69" s="579"/>
      <c r="D69" s="571" t="s">
        <v>189</v>
      </c>
      <c r="E69" s="572">
        <f>E80</f>
        <v>0</v>
      </c>
      <c r="F69" s="572">
        <v>0</v>
      </c>
      <c r="G69" s="591">
        <v>0</v>
      </c>
      <c r="H69" s="338">
        <v>0</v>
      </c>
      <c r="I69" s="46"/>
    </row>
    <row r="70" spans="1:9" ht="12.75">
      <c r="A70" s="579"/>
      <c r="B70" s="579"/>
      <c r="C70" s="579"/>
      <c r="D70" s="571" t="s">
        <v>289</v>
      </c>
      <c r="E70" s="572">
        <f>SUM(E71:E74)</f>
        <v>479000</v>
      </c>
      <c r="F70" s="572">
        <f>SUM(F71:F74)</f>
        <v>479000</v>
      </c>
      <c r="G70" s="591">
        <f>SUM(G71:G74)</f>
        <v>199270.88</v>
      </c>
      <c r="H70" s="338">
        <f>G70/F70*100</f>
        <v>41.6014363256785</v>
      </c>
      <c r="I70" s="46"/>
    </row>
    <row r="71" spans="1:9" ht="12.75">
      <c r="A71" s="579"/>
      <c r="B71" s="579"/>
      <c r="C71" s="579"/>
      <c r="D71" s="571" t="s">
        <v>213</v>
      </c>
      <c r="E71" s="572">
        <f aca="true" t="shared" si="4" ref="E71:G72">E78</f>
        <v>107000</v>
      </c>
      <c r="F71" s="572">
        <f t="shared" si="4"/>
        <v>107000</v>
      </c>
      <c r="G71" s="591">
        <f t="shared" si="4"/>
        <v>53496</v>
      </c>
      <c r="H71" s="338">
        <f>G71/F71*100</f>
        <v>49.996261682242995</v>
      </c>
      <c r="I71" s="46"/>
    </row>
    <row r="72" spans="1:9" ht="12.75">
      <c r="A72" s="579"/>
      <c r="B72" s="579"/>
      <c r="C72" s="579"/>
      <c r="D72" s="571" t="s">
        <v>214</v>
      </c>
      <c r="E72" s="572">
        <f t="shared" si="4"/>
        <v>372000</v>
      </c>
      <c r="F72" s="572">
        <f t="shared" si="4"/>
        <v>372000</v>
      </c>
      <c r="G72" s="591">
        <f t="shared" si="4"/>
        <v>145774.88</v>
      </c>
      <c r="H72" s="338">
        <f>G72/F72*100</f>
        <v>39.18679569892473</v>
      </c>
      <c r="I72" s="46"/>
    </row>
    <row r="73" spans="1:9" ht="12.75">
      <c r="A73" s="579"/>
      <c r="B73" s="579"/>
      <c r="C73" s="579"/>
      <c r="D73" s="571" t="s">
        <v>215</v>
      </c>
      <c r="E73" s="572">
        <v>0</v>
      </c>
      <c r="F73" s="572">
        <v>0</v>
      </c>
      <c r="G73" s="591">
        <v>0</v>
      </c>
      <c r="H73" s="338">
        <v>0</v>
      </c>
      <c r="I73" s="46"/>
    </row>
    <row r="74" spans="1:9" ht="12.75">
      <c r="A74" s="583"/>
      <c r="B74" s="583"/>
      <c r="C74" s="583"/>
      <c r="D74" s="571" t="s">
        <v>221</v>
      </c>
      <c r="E74" s="572">
        <v>0</v>
      </c>
      <c r="F74" s="572">
        <v>0</v>
      </c>
      <c r="G74" s="591">
        <v>0</v>
      </c>
      <c r="H74" s="338">
        <v>0</v>
      </c>
      <c r="I74" s="46"/>
    </row>
    <row r="75" spans="1:9" ht="12.75">
      <c r="A75" s="377"/>
      <c r="B75" s="171">
        <v>70005</v>
      </c>
      <c r="C75" s="160"/>
      <c r="D75" s="67" t="s">
        <v>14</v>
      </c>
      <c r="E75" s="355">
        <f>E76+E77</f>
        <v>479000</v>
      </c>
      <c r="F75" s="355">
        <f>F76+F77</f>
        <v>479000</v>
      </c>
      <c r="G75" s="356">
        <f>G76+G77</f>
        <v>199270.88</v>
      </c>
      <c r="H75" s="71">
        <f>G75/F75*100</f>
        <v>41.6014363256785</v>
      </c>
      <c r="I75" s="46"/>
    </row>
    <row r="76" spans="1:9" ht="12.75">
      <c r="A76" s="377"/>
      <c r="B76" s="231"/>
      <c r="C76" s="115"/>
      <c r="D76" s="358" t="s">
        <v>189</v>
      </c>
      <c r="E76" s="363">
        <v>0</v>
      </c>
      <c r="F76" s="363">
        <v>0</v>
      </c>
      <c r="G76" s="364">
        <v>0</v>
      </c>
      <c r="H76" s="71">
        <v>0</v>
      </c>
      <c r="I76" s="46"/>
    </row>
    <row r="77" spans="1:9" ht="12.75">
      <c r="A77" s="377"/>
      <c r="B77" s="231"/>
      <c r="C77" s="115"/>
      <c r="D77" s="150" t="s">
        <v>259</v>
      </c>
      <c r="E77" s="355">
        <f>SUM(E78:E80)</f>
        <v>479000</v>
      </c>
      <c r="F77" s="355">
        <f>F79+F78+F80</f>
        <v>479000</v>
      </c>
      <c r="G77" s="356">
        <f>SUM(G78:G79)</f>
        <v>199270.88</v>
      </c>
      <c r="H77" s="71">
        <f>G77/F77*100</f>
        <v>41.6014363256785</v>
      </c>
      <c r="I77" s="46"/>
    </row>
    <row r="78" spans="1:9" ht="12.75">
      <c r="A78" s="377"/>
      <c r="B78" s="231"/>
      <c r="C78" s="115"/>
      <c r="D78" s="73" t="s">
        <v>213</v>
      </c>
      <c r="E78" s="291">
        <v>107000</v>
      </c>
      <c r="F78" s="291">
        <v>107000</v>
      </c>
      <c r="G78" s="365">
        <v>53496</v>
      </c>
      <c r="H78" s="80">
        <f>G78/F78*100</f>
        <v>49.996261682242995</v>
      </c>
      <c r="I78" s="46"/>
    </row>
    <row r="79" spans="1:9" ht="12.75">
      <c r="A79" s="377"/>
      <c r="B79" s="170"/>
      <c r="C79" s="382"/>
      <c r="D79" s="73" t="s">
        <v>214</v>
      </c>
      <c r="E79" s="291">
        <v>372000</v>
      </c>
      <c r="F79" s="291">
        <v>372000</v>
      </c>
      <c r="G79" s="365">
        <v>145774.88</v>
      </c>
      <c r="H79" s="80">
        <f>G79/F79*100</f>
        <v>39.18679569892473</v>
      </c>
      <c r="I79" s="46"/>
    </row>
    <row r="80" spans="1:9" ht="12.75">
      <c r="A80" s="173"/>
      <c r="B80" s="172"/>
      <c r="C80" s="132"/>
      <c r="D80" s="73" t="s">
        <v>215</v>
      </c>
      <c r="E80" s="291">
        <v>0</v>
      </c>
      <c r="F80" s="291">
        <v>0</v>
      </c>
      <c r="G80" s="365">
        <v>0</v>
      </c>
      <c r="H80" s="80">
        <v>0</v>
      </c>
      <c r="I80" s="46"/>
    </row>
    <row r="81" spans="1:9" ht="12.75">
      <c r="A81" s="564">
        <v>710</v>
      </c>
      <c r="B81" s="564"/>
      <c r="C81" s="565"/>
      <c r="D81" s="566" t="s">
        <v>15</v>
      </c>
      <c r="E81" s="340">
        <f>E82+E83</f>
        <v>897000</v>
      </c>
      <c r="F81" s="340">
        <f>F82+F83</f>
        <v>897000</v>
      </c>
      <c r="G81" s="590">
        <f>G82+G83</f>
        <v>216584.82</v>
      </c>
      <c r="H81" s="326">
        <f>G81/F81*100</f>
        <v>24.145464882943145</v>
      </c>
      <c r="I81" s="46"/>
    </row>
    <row r="82" spans="1:9" ht="12.75">
      <c r="A82" s="592"/>
      <c r="B82" s="592"/>
      <c r="C82" s="579"/>
      <c r="D82" s="571" t="s">
        <v>189</v>
      </c>
      <c r="E82" s="572">
        <f>E90+E97</f>
        <v>100000</v>
      </c>
      <c r="F82" s="572">
        <f>F90+F97+F103</f>
        <v>100000</v>
      </c>
      <c r="G82" s="591">
        <f>G90+G97+G103</f>
        <v>0</v>
      </c>
      <c r="H82" s="326">
        <v>0</v>
      </c>
      <c r="I82" s="46"/>
    </row>
    <row r="83" spans="1:9" ht="12.75">
      <c r="A83" s="592"/>
      <c r="B83" s="592"/>
      <c r="C83" s="579"/>
      <c r="D83" s="571" t="s">
        <v>289</v>
      </c>
      <c r="E83" s="572">
        <f>SUM(E84:E87)</f>
        <v>797000</v>
      </c>
      <c r="F83" s="572">
        <f>SUM(F84:F87)+F88</f>
        <v>797000</v>
      </c>
      <c r="G83" s="591">
        <f>SUM(G84:G87)+G88</f>
        <v>216584.82</v>
      </c>
      <c r="H83" s="326">
        <f>G83/F83*100</f>
        <v>27.17500878293601</v>
      </c>
      <c r="I83" s="46"/>
    </row>
    <row r="84" spans="1:9" ht="12.75">
      <c r="A84" s="592"/>
      <c r="B84" s="592"/>
      <c r="C84" s="579"/>
      <c r="D84" s="571" t="s">
        <v>213</v>
      </c>
      <c r="E84" s="572">
        <f>E92+E99</f>
        <v>326500</v>
      </c>
      <c r="F84" s="572">
        <f>F92+F99</f>
        <v>326500</v>
      </c>
      <c r="G84" s="591">
        <f>G92+G99+G105</f>
        <v>153359.14</v>
      </c>
      <c r="H84" s="326">
        <f>G84/F84*100</f>
        <v>46.97064012251149</v>
      </c>
      <c r="I84" s="46"/>
    </row>
    <row r="85" spans="1:9" ht="12.75">
      <c r="A85" s="592"/>
      <c r="B85" s="592"/>
      <c r="C85" s="579"/>
      <c r="D85" s="571" t="s">
        <v>214</v>
      </c>
      <c r="E85" s="572">
        <f>E93+E100+E106</f>
        <v>470500</v>
      </c>
      <c r="F85" s="572">
        <f>F93+F100+F106</f>
        <v>470500</v>
      </c>
      <c r="G85" s="591">
        <f>G93+G100+G106</f>
        <v>63225.67999999999</v>
      </c>
      <c r="H85" s="326">
        <f>G85/F85*100</f>
        <v>13.437976620616364</v>
      </c>
      <c r="I85" s="46"/>
    </row>
    <row r="86" spans="1:9" ht="12.75">
      <c r="A86" s="592"/>
      <c r="B86" s="592"/>
      <c r="C86" s="579"/>
      <c r="D86" s="571" t="s">
        <v>215</v>
      </c>
      <c r="E86" s="572">
        <v>0</v>
      </c>
      <c r="F86" s="572">
        <f>F94+F101+F107</f>
        <v>0</v>
      </c>
      <c r="G86" s="591">
        <f>G94+G101+G107</f>
        <v>0</v>
      </c>
      <c r="H86" s="326">
        <v>0</v>
      </c>
      <c r="I86" s="46"/>
    </row>
    <row r="87" spans="1:9" ht="12.75">
      <c r="A87" s="592"/>
      <c r="B87" s="592"/>
      <c r="C87" s="579"/>
      <c r="D87" s="571" t="s">
        <v>221</v>
      </c>
      <c r="E87" s="572">
        <v>0</v>
      </c>
      <c r="F87" s="572">
        <v>0</v>
      </c>
      <c r="G87" s="591">
        <f>0</f>
        <v>0</v>
      </c>
      <c r="H87" s="326">
        <v>0</v>
      </c>
      <c r="I87" s="46"/>
    </row>
    <row r="88" spans="1:9" ht="12.75">
      <c r="A88" s="592"/>
      <c r="B88" s="592"/>
      <c r="C88" s="583"/>
      <c r="D88" s="328" t="s">
        <v>216</v>
      </c>
      <c r="E88" s="572">
        <v>0</v>
      </c>
      <c r="F88" s="572">
        <v>0</v>
      </c>
      <c r="G88" s="591">
        <v>0</v>
      </c>
      <c r="H88" s="326">
        <v>0</v>
      </c>
      <c r="I88" s="46"/>
    </row>
    <row r="89" spans="1:9" ht="12.75">
      <c r="A89" s="376"/>
      <c r="B89" s="171">
        <v>71012</v>
      </c>
      <c r="C89" s="160"/>
      <c r="D89" s="67" t="s">
        <v>436</v>
      </c>
      <c r="E89" s="355">
        <f>E90+E91</f>
        <v>452000</v>
      </c>
      <c r="F89" s="355">
        <f>F90+F91</f>
        <v>452000</v>
      </c>
      <c r="G89" s="356">
        <f>G90+G91</f>
        <v>60605.7</v>
      </c>
      <c r="H89" s="71">
        <f>G89/F89*100</f>
        <v>13.4083407079646</v>
      </c>
      <c r="I89" s="46"/>
    </row>
    <row r="90" spans="1:9" ht="12.75">
      <c r="A90" s="377"/>
      <c r="B90" s="231"/>
      <c r="C90" s="160"/>
      <c r="D90" s="358" t="s">
        <v>189</v>
      </c>
      <c r="E90" s="363">
        <v>40000</v>
      </c>
      <c r="F90" s="363">
        <v>40000</v>
      </c>
      <c r="G90" s="364">
        <v>0</v>
      </c>
      <c r="H90" s="71">
        <v>0</v>
      </c>
      <c r="I90" s="46"/>
    </row>
    <row r="91" spans="1:9" ht="12.75">
      <c r="A91" s="377"/>
      <c r="B91" s="231"/>
      <c r="C91" s="160"/>
      <c r="D91" s="150" t="s">
        <v>259</v>
      </c>
      <c r="E91" s="355">
        <f>SUM(E92:E94)</f>
        <v>412000</v>
      </c>
      <c r="F91" s="355">
        <f>SUM(F92:F94)</f>
        <v>412000</v>
      </c>
      <c r="G91" s="356">
        <f>SUM(G92:G94)</f>
        <v>60605.7</v>
      </c>
      <c r="H91" s="71">
        <f>G91/F91*100</f>
        <v>14.710121359223299</v>
      </c>
      <c r="I91" s="46"/>
    </row>
    <row r="92" spans="1:9" ht="12.75">
      <c r="A92" s="377"/>
      <c r="B92" s="231"/>
      <c r="C92" s="160"/>
      <c r="D92" s="73" t="s">
        <v>213</v>
      </c>
      <c r="E92" s="291">
        <v>33000</v>
      </c>
      <c r="F92" s="291">
        <v>33000</v>
      </c>
      <c r="G92" s="365">
        <v>17000</v>
      </c>
      <c r="H92" s="80">
        <f>G92/F92*100</f>
        <v>51.515151515151516</v>
      </c>
      <c r="I92" s="46"/>
    </row>
    <row r="93" spans="1:9" ht="12.75">
      <c r="A93" s="377"/>
      <c r="B93" s="231"/>
      <c r="C93" s="160"/>
      <c r="D93" s="73" t="s">
        <v>214</v>
      </c>
      <c r="E93" s="291">
        <v>379000</v>
      </c>
      <c r="F93" s="291">
        <v>379000</v>
      </c>
      <c r="G93" s="365">
        <v>43605.7</v>
      </c>
      <c r="H93" s="80">
        <f>G93/F93*100</f>
        <v>11.505461741424801</v>
      </c>
      <c r="I93" s="46"/>
    </row>
    <row r="94" spans="1:9" ht="12.75">
      <c r="A94" s="173"/>
      <c r="B94" s="166"/>
      <c r="C94" s="116"/>
      <c r="D94" s="73" t="s">
        <v>215</v>
      </c>
      <c r="E94" s="291">
        <v>0</v>
      </c>
      <c r="F94" s="291">
        <v>0</v>
      </c>
      <c r="G94" s="365">
        <v>0</v>
      </c>
      <c r="H94" s="80">
        <v>0</v>
      </c>
      <c r="I94" s="46"/>
    </row>
    <row r="95" spans="1:9" ht="12.75">
      <c r="A95" s="170"/>
      <c r="B95" s="140">
        <v>71015</v>
      </c>
      <c r="C95" s="115"/>
      <c r="D95" s="67" t="s">
        <v>16</v>
      </c>
      <c r="E95" s="355">
        <f>E96</f>
        <v>405000</v>
      </c>
      <c r="F95" s="355">
        <f>F97+F98</f>
        <v>405000</v>
      </c>
      <c r="G95" s="356">
        <f>G96</f>
        <v>155979.12000000002</v>
      </c>
      <c r="H95" s="71">
        <f>G95/F95*100</f>
        <v>38.51336296296297</v>
      </c>
      <c r="I95" s="46"/>
    </row>
    <row r="96" spans="1:9" ht="12.75">
      <c r="A96" s="221"/>
      <c r="B96" s="391"/>
      <c r="C96" s="184"/>
      <c r="D96" s="379" t="s">
        <v>72</v>
      </c>
      <c r="E96" s="312">
        <f>SUM(E99:E101)+E97</f>
        <v>405000</v>
      </c>
      <c r="F96" s="312">
        <f>SUM(F99:F101)</f>
        <v>345000</v>
      </c>
      <c r="G96" s="313">
        <f>G97+G98</f>
        <v>155979.12000000002</v>
      </c>
      <c r="H96" s="276">
        <f>G96/F96*100</f>
        <v>45.211339130434794</v>
      </c>
      <c r="I96" s="46"/>
    </row>
    <row r="97" spans="1:9" ht="12.75">
      <c r="A97" s="221"/>
      <c r="B97" s="391"/>
      <c r="C97" s="184"/>
      <c r="D97" s="358" t="s">
        <v>189</v>
      </c>
      <c r="E97" s="363">
        <v>60000</v>
      </c>
      <c r="F97" s="363">
        <v>60000</v>
      </c>
      <c r="G97" s="364">
        <v>0</v>
      </c>
      <c r="H97" s="386">
        <v>0</v>
      </c>
      <c r="I97" s="46"/>
    </row>
    <row r="98" spans="1:9" ht="12.75">
      <c r="A98" s="221"/>
      <c r="B98" s="391"/>
      <c r="C98" s="184"/>
      <c r="D98" s="150" t="s">
        <v>259</v>
      </c>
      <c r="E98" s="355">
        <f>SUM(E99:E101)</f>
        <v>345000</v>
      </c>
      <c r="F98" s="355">
        <f>SUM(F99:F101)</f>
        <v>345000</v>
      </c>
      <c r="G98" s="356">
        <f>SUM(G99:G101)</f>
        <v>155979.12000000002</v>
      </c>
      <c r="H98" s="279">
        <f>G98/F98*100</f>
        <v>45.211339130434794</v>
      </c>
      <c r="I98" s="46"/>
    </row>
    <row r="99" spans="1:9" ht="12.75">
      <c r="A99" s="166"/>
      <c r="B99" s="182"/>
      <c r="C99" s="116"/>
      <c r="D99" s="73" t="s">
        <v>213</v>
      </c>
      <c r="E99" s="291">
        <v>293500</v>
      </c>
      <c r="F99" s="291">
        <v>293500</v>
      </c>
      <c r="G99" s="365">
        <v>136359.14</v>
      </c>
      <c r="H99" s="272">
        <f>G99/F99*100</f>
        <v>46.45967291311755</v>
      </c>
      <c r="I99" s="46"/>
    </row>
    <row r="100" spans="1:9" ht="12.75">
      <c r="A100" s="166"/>
      <c r="B100" s="182"/>
      <c r="C100" s="116"/>
      <c r="D100" s="73" t="s">
        <v>214</v>
      </c>
      <c r="E100" s="291">
        <v>51500</v>
      </c>
      <c r="F100" s="291">
        <v>51500</v>
      </c>
      <c r="G100" s="365">
        <v>19619.98</v>
      </c>
      <c r="H100" s="272">
        <f>G100/F100*100</f>
        <v>38.09704854368932</v>
      </c>
      <c r="I100" s="46"/>
    </row>
    <row r="101" spans="1:9" ht="12.75">
      <c r="A101" s="166"/>
      <c r="B101" s="185"/>
      <c r="C101" s="116"/>
      <c r="D101" s="73" t="s">
        <v>215</v>
      </c>
      <c r="E101" s="383">
        <v>0</v>
      </c>
      <c r="F101" s="383">
        <v>0</v>
      </c>
      <c r="G101" s="384">
        <v>0</v>
      </c>
      <c r="H101" s="385">
        <v>0</v>
      </c>
      <c r="I101" s="46"/>
    </row>
    <row r="102" spans="1:9" ht="12.75">
      <c r="A102" s="166"/>
      <c r="B102" s="195">
        <v>71095</v>
      </c>
      <c r="C102" s="140"/>
      <c r="D102" s="171" t="s">
        <v>145</v>
      </c>
      <c r="E102" s="265">
        <f>E103+E104</f>
        <v>40000</v>
      </c>
      <c r="F102" s="265">
        <f>F103+F104</f>
        <v>40000</v>
      </c>
      <c r="G102" s="392">
        <f>G103+G104</f>
        <v>0</v>
      </c>
      <c r="H102" s="279">
        <v>0</v>
      </c>
      <c r="I102" s="46"/>
    </row>
    <row r="103" spans="1:9" ht="12.75">
      <c r="A103" s="166"/>
      <c r="B103" s="195"/>
      <c r="C103" s="140"/>
      <c r="D103" s="358" t="s">
        <v>189</v>
      </c>
      <c r="E103" s="388">
        <v>0</v>
      </c>
      <c r="F103" s="388">
        <v>0</v>
      </c>
      <c r="G103" s="389">
        <v>0</v>
      </c>
      <c r="H103" s="386">
        <v>0</v>
      </c>
      <c r="I103" s="46"/>
    </row>
    <row r="104" spans="1:9" ht="12.75">
      <c r="A104" s="166"/>
      <c r="B104" s="195"/>
      <c r="C104" s="140"/>
      <c r="D104" s="150" t="s">
        <v>259</v>
      </c>
      <c r="E104" s="265">
        <f>SUM(E105:E107)</f>
        <v>40000</v>
      </c>
      <c r="F104" s="265">
        <f>SUM(F105:F107)</f>
        <v>40000</v>
      </c>
      <c r="G104" s="392">
        <f>SUM(G105:G107)</f>
        <v>0</v>
      </c>
      <c r="H104" s="279">
        <v>0</v>
      </c>
      <c r="I104" s="46"/>
    </row>
    <row r="105" spans="1:9" ht="12.75">
      <c r="A105" s="166"/>
      <c r="B105" s="195"/>
      <c r="C105" s="140"/>
      <c r="D105" s="73" t="s">
        <v>213</v>
      </c>
      <c r="E105" s="269">
        <v>0</v>
      </c>
      <c r="F105" s="269">
        <v>0</v>
      </c>
      <c r="G105" s="390">
        <v>0</v>
      </c>
      <c r="H105" s="272">
        <v>0</v>
      </c>
      <c r="I105" s="46"/>
    </row>
    <row r="106" spans="1:9" ht="12.75">
      <c r="A106" s="166"/>
      <c r="B106" s="182"/>
      <c r="C106" s="132"/>
      <c r="D106" s="73" t="s">
        <v>214</v>
      </c>
      <c r="E106" s="269">
        <v>40000</v>
      </c>
      <c r="F106" s="269">
        <v>40000</v>
      </c>
      <c r="G106" s="390">
        <v>0</v>
      </c>
      <c r="H106" s="272">
        <v>0</v>
      </c>
      <c r="I106" s="46"/>
    </row>
    <row r="107" spans="1:9" ht="12.75">
      <c r="A107" s="172"/>
      <c r="B107" s="185"/>
      <c r="C107" s="116"/>
      <c r="D107" s="73" t="s">
        <v>215</v>
      </c>
      <c r="E107" s="291">
        <v>0</v>
      </c>
      <c r="F107" s="291">
        <v>0</v>
      </c>
      <c r="G107" s="365">
        <v>0</v>
      </c>
      <c r="H107" s="272">
        <v>0</v>
      </c>
      <c r="I107" s="46"/>
    </row>
    <row r="108" spans="1:9" ht="12.75">
      <c r="A108" s="108"/>
      <c r="B108" s="108"/>
      <c r="C108" s="108"/>
      <c r="D108" s="108"/>
      <c r="E108" s="294"/>
      <c r="F108" s="294"/>
      <c r="G108" s="110"/>
      <c r="H108" s="295"/>
      <c r="I108" s="46"/>
    </row>
    <row r="109" spans="1:9" ht="12.75">
      <c r="A109" s="108"/>
      <c r="B109" s="108"/>
      <c r="C109" s="108"/>
      <c r="D109" s="108"/>
      <c r="E109" s="294"/>
      <c r="F109" s="294"/>
      <c r="G109" s="110"/>
      <c r="H109" s="295"/>
      <c r="I109" s="46"/>
    </row>
    <row r="110" spans="1:9" ht="12.75">
      <c r="A110" s="108"/>
      <c r="B110" s="108"/>
      <c r="C110" s="108"/>
      <c r="D110" s="108"/>
      <c r="E110" s="294"/>
      <c r="F110" s="294"/>
      <c r="G110" s="110"/>
      <c r="H110" s="295"/>
      <c r="I110" s="46"/>
    </row>
    <row r="111" spans="1:9" ht="12.75">
      <c r="A111" s="108"/>
      <c r="B111" s="108"/>
      <c r="C111" s="108"/>
      <c r="D111" s="108"/>
      <c r="E111" s="294"/>
      <c r="F111" s="294"/>
      <c r="G111" s="110"/>
      <c r="H111" s="295"/>
      <c r="I111" s="46"/>
    </row>
    <row r="112" spans="1:9" ht="12.75">
      <c r="A112" s="108"/>
      <c r="B112" s="108"/>
      <c r="C112" s="108"/>
      <c r="D112" s="108"/>
      <c r="E112" s="294"/>
      <c r="F112" s="294"/>
      <c r="G112" s="110"/>
      <c r="H112" s="295"/>
      <c r="I112" s="46"/>
    </row>
    <row r="113" spans="1:9" ht="12.75">
      <c r="A113" s="108"/>
      <c r="B113" s="108"/>
      <c r="C113" s="108"/>
      <c r="D113" s="108"/>
      <c r="E113" s="294"/>
      <c r="F113" s="294"/>
      <c r="G113" s="110"/>
      <c r="H113" s="295"/>
      <c r="I113" s="46"/>
    </row>
    <row r="114" spans="1:9" ht="12.75">
      <c r="A114" s="108"/>
      <c r="B114" s="108"/>
      <c r="C114" s="108"/>
      <c r="D114" s="108"/>
      <c r="E114" s="294"/>
      <c r="F114" s="294"/>
      <c r="G114" s="110"/>
      <c r="H114" s="295"/>
      <c r="I114" s="46"/>
    </row>
    <row r="115" spans="1:9" ht="12.75">
      <c r="A115" s="108"/>
      <c r="B115" s="108"/>
      <c r="C115" s="108"/>
      <c r="D115" s="108"/>
      <c r="E115" s="294"/>
      <c r="F115" s="294"/>
      <c r="G115" s="110"/>
      <c r="H115" s="295"/>
      <c r="I115" s="46"/>
    </row>
    <row r="116" spans="1:9" ht="12.75">
      <c r="A116" s="108"/>
      <c r="B116" s="108"/>
      <c r="C116" s="108"/>
      <c r="D116" s="108"/>
      <c r="E116" s="294"/>
      <c r="F116" s="294"/>
      <c r="G116" s="110"/>
      <c r="H116" s="295"/>
      <c r="I116" s="46"/>
    </row>
    <row r="117" spans="1:9" ht="12.75">
      <c r="A117" s="108"/>
      <c r="B117" s="108"/>
      <c r="C117" s="108"/>
      <c r="D117" s="108"/>
      <c r="E117" s="294"/>
      <c r="F117" s="294"/>
      <c r="G117" s="110"/>
      <c r="H117" s="295"/>
      <c r="I117" s="46"/>
    </row>
    <row r="118" spans="1:9" ht="12.75">
      <c r="A118" s="108"/>
      <c r="B118" s="108"/>
      <c r="C118" s="108"/>
      <c r="D118" s="108"/>
      <c r="E118" s="294"/>
      <c r="F118" s="294"/>
      <c r="G118" s="110"/>
      <c r="H118" s="295"/>
      <c r="I118" s="46"/>
    </row>
    <row r="119" spans="1:9" ht="12.75">
      <c r="A119" s="108"/>
      <c r="B119" s="108"/>
      <c r="C119" s="108"/>
      <c r="D119" s="108"/>
      <c r="E119" s="294"/>
      <c r="F119" s="294"/>
      <c r="G119" s="110"/>
      <c r="H119" s="295"/>
      <c r="I119" s="46"/>
    </row>
    <row r="120" spans="1:9" ht="12.75">
      <c r="A120" s="108"/>
      <c r="B120" s="108"/>
      <c r="C120" s="108"/>
      <c r="D120" s="108"/>
      <c r="E120" s="294"/>
      <c r="F120" s="294"/>
      <c r="G120" s="110"/>
      <c r="H120" s="295"/>
      <c r="I120" s="46"/>
    </row>
    <row r="121" spans="1:9" ht="12.75">
      <c r="A121" s="108"/>
      <c r="B121" s="108"/>
      <c r="C121" s="108"/>
      <c r="D121" s="108"/>
      <c r="E121" s="294"/>
      <c r="F121" s="294"/>
      <c r="G121" s="110"/>
      <c r="H121" s="295"/>
      <c r="I121" s="46"/>
    </row>
    <row r="122" spans="1:9" ht="12.75">
      <c r="A122" s="108"/>
      <c r="B122" s="108"/>
      <c r="C122" s="108"/>
      <c r="D122" s="108"/>
      <c r="E122" s="294"/>
      <c r="F122" s="294"/>
      <c r="G122" s="110"/>
      <c r="H122" s="295"/>
      <c r="I122" s="46"/>
    </row>
    <row r="123" spans="1:9" ht="12.75">
      <c r="A123" s="108"/>
      <c r="B123" s="108"/>
      <c r="C123" s="108"/>
      <c r="D123" s="108"/>
      <c r="E123" s="294"/>
      <c r="F123" s="294"/>
      <c r="G123" s="110"/>
      <c r="H123" s="295"/>
      <c r="I123" s="46"/>
    </row>
    <row r="124" spans="1:9" ht="12.75">
      <c r="A124" s="108"/>
      <c r="B124" s="108"/>
      <c r="C124" s="108"/>
      <c r="D124" s="108"/>
      <c r="E124" s="294"/>
      <c r="F124" s="294"/>
      <c r="G124" s="110"/>
      <c r="H124" s="295"/>
      <c r="I124" s="46"/>
    </row>
    <row r="125" spans="1:9" ht="12.75">
      <c r="A125" s="108"/>
      <c r="B125" s="108"/>
      <c r="C125" s="108"/>
      <c r="D125" s="108"/>
      <c r="E125" s="294"/>
      <c r="F125" s="294"/>
      <c r="G125" s="110"/>
      <c r="H125" s="295"/>
      <c r="I125" s="46"/>
    </row>
    <row r="126" spans="1:9" ht="12.75">
      <c r="A126" s="108"/>
      <c r="B126" s="108"/>
      <c r="C126" s="108"/>
      <c r="D126" s="108"/>
      <c r="E126" s="294" t="s">
        <v>487</v>
      </c>
      <c r="F126" s="294"/>
      <c r="G126" s="110"/>
      <c r="H126" s="295"/>
      <c r="I126" s="46"/>
    </row>
    <row r="127" spans="1:9" ht="12.75">
      <c r="A127" s="55" t="s">
        <v>0</v>
      </c>
      <c r="B127" s="52" t="s">
        <v>1</v>
      </c>
      <c r="C127" s="351" t="s">
        <v>2</v>
      </c>
      <c r="D127" s="53" t="s">
        <v>3</v>
      </c>
      <c r="E127" s="54" t="s">
        <v>159</v>
      </c>
      <c r="F127" s="53" t="s">
        <v>161</v>
      </c>
      <c r="G127" s="55" t="s">
        <v>163</v>
      </c>
      <c r="H127" s="296" t="s">
        <v>61</v>
      </c>
      <c r="I127" s="46"/>
    </row>
    <row r="128" spans="1:9" ht="12.75">
      <c r="A128" s="60"/>
      <c r="B128" s="57"/>
      <c r="C128" s="353"/>
      <c r="D128" s="58"/>
      <c r="E128" s="57" t="s">
        <v>160</v>
      </c>
      <c r="F128" s="58" t="s">
        <v>162</v>
      </c>
      <c r="G128" s="60" t="s">
        <v>440</v>
      </c>
      <c r="H128" s="57" t="s">
        <v>179</v>
      </c>
      <c r="I128" s="46"/>
    </row>
    <row r="129" spans="1:9" ht="12.75">
      <c r="A129" s="381">
        <v>1</v>
      </c>
      <c r="B129" s="381">
        <v>2</v>
      </c>
      <c r="C129" s="61">
        <v>3</v>
      </c>
      <c r="D129" s="60">
        <v>4</v>
      </c>
      <c r="E129" s="57">
        <v>5</v>
      </c>
      <c r="F129" s="57">
        <v>6</v>
      </c>
      <c r="G129" s="60">
        <v>7</v>
      </c>
      <c r="H129" s="297">
        <v>8</v>
      </c>
      <c r="I129" s="46"/>
    </row>
    <row r="130" spans="1:13" ht="12.75">
      <c r="A130" s="579">
        <v>750</v>
      </c>
      <c r="B130" s="594"/>
      <c r="C130" s="565"/>
      <c r="D130" s="595" t="s">
        <v>17</v>
      </c>
      <c r="E130" s="596">
        <f>E131+E132</f>
        <v>6864331</v>
      </c>
      <c r="F130" s="596">
        <f>F131+F132</f>
        <v>7211746</v>
      </c>
      <c r="G130" s="597">
        <f>G131+G132</f>
        <v>3852147.3</v>
      </c>
      <c r="H130" s="598">
        <f aca="true" t="shared" si="5" ref="H130:H135">G130/F130*100</f>
        <v>53.41490535024389</v>
      </c>
      <c r="I130" s="46"/>
      <c r="M130"/>
    </row>
    <row r="131" spans="1:13" ht="12.75">
      <c r="A131" s="579"/>
      <c r="B131" s="594"/>
      <c r="C131" s="579"/>
      <c r="D131" s="571" t="s">
        <v>189</v>
      </c>
      <c r="E131" s="599">
        <f>E144+E150+E160+E166+E172+E156</f>
        <v>319921</v>
      </c>
      <c r="F131" s="599">
        <f>F144+F150+F160+F166+F172+F156</f>
        <v>752301</v>
      </c>
      <c r="G131" s="600">
        <f>G144+G150+G160+G166+G172+G156</f>
        <v>598893.86</v>
      </c>
      <c r="H131" s="573">
        <f t="shared" si="5"/>
        <v>79.60827647444307</v>
      </c>
      <c r="I131" s="46"/>
      <c r="M131"/>
    </row>
    <row r="132" spans="1:13" ht="12.75">
      <c r="A132" s="579"/>
      <c r="B132" s="594"/>
      <c r="C132" s="579"/>
      <c r="D132" s="571" t="s">
        <v>289</v>
      </c>
      <c r="E132" s="599">
        <f>SUM(E133:E137)</f>
        <v>6544410</v>
      </c>
      <c r="F132" s="599">
        <f>SUM(F133:F137)</f>
        <v>6459445</v>
      </c>
      <c r="G132" s="600">
        <f>SUM(G133:G137)</f>
        <v>3253253.44</v>
      </c>
      <c r="H132" s="573">
        <f t="shared" si="5"/>
        <v>50.36428733428336</v>
      </c>
      <c r="I132" s="46"/>
      <c r="M132"/>
    </row>
    <row r="133" spans="1:13" ht="12.75">
      <c r="A133" s="579"/>
      <c r="B133" s="594"/>
      <c r="C133" s="579"/>
      <c r="D133" s="571" t="s">
        <v>213</v>
      </c>
      <c r="E133" s="599">
        <f>E140+E146+E152+E162+E168</f>
        <v>4609880</v>
      </c>
      <c r="F133" s="599">
        <f>F140+F146+F152+F162+F168+F174</f>
        <v>4591561</v>
      </c>
      <c r="G133" s="600">
        <f>G140+G146+G152+G162+G168+G174</f>
        <v>2386307.58</v>
      </c>
      <c r="H133" s="573">
        <f t="shared" si="5"/>
        <v>51.971597023321706</v>
      </c>
      <c r="I133" s="46"/>
      <c r="M133"/>
    </row>
    <row r="134" spans="1:13" ht="12.75">
      <c r="A134" s="579"/>
      <c r="B134" s="594"/>
      <c r="C134" s="579"/>
      <c r="D134" s="571" t="s">
        <v>214</v>
      </c>
      <c r="E134" s="599">
        <f>E141+E147+E153+E163+E169+E175</f>
        <v>1631430</v>
      </c>
      <c r="F134" s="599">
        <f>F141+F147+F153+F163+F169+F175</f>
        <v>1565404</v>
      </c>
      <c r="G134" s="600">
        <f>G141+G147+G153+G163+G169+G175</f>
        <v>715463.56</v>
      </c>
      <c r="H134" s="573">
        <f t="shared" si="5"/>
        <v>45.70472287026225</v>
      </c>
      <c r="I134" s="46"/>
      <c r="M134"/>
    </row>
    <row r="135" spans="1:13" ht="12.75">
      <c r="A135" s="579"/>
      <c r="B135" s="594"/>
      <c r="C135" s="579"/>
      <c r="D135" s="571" t="s">
        <v>215</v>
      </c>
      <c r="E135" s="599">
        <f>E142+E148+E154+E164</f>
        <v>303100</v>
      </c>
      <c r="F135" s="599">
        <f>F142+F148+F154+F164</f>
        <v>302480</v>
      </c>
      <c r="G135" s="600">
        <f>G142+G148+G154+G164</f>
        <v>151482.3</v>
      </c>
      <c r="H135" s="573">
        <f t="shared" si="5"/>
        <v>50.080104469717</v>
      </c>
      <c r="I135" s="46"/>
      <c r="M135"/>
    </row>
    <row r="136" spans="1:13" ht="12.75">
      <c r="A136" s="579"/>
      <c r="B136" s="594"/>
      <c r="C136" s="579"/>
      <c r="D136" s="571" t="s">
        <v>221</v>
      </c>
      <c r="E136" s="599">
        <v>0</v>
      </c>
      <c r="F136" s="599">
        <v>0</v>
      </c>
      <c r="G136" s="600">
        <v>0</v>
      </c>
      <c r="H136" s="573">
        <v>0</v>
      </c>
      <c r="I136" s="46"/>
      <c r="M136"/>
    </row>
    <row r="137" spans="1:13" ht="12.75">
      <c r="A137" s="579"/>
      <c r="B137" s="594"/>
      <c r="C137" s="583"/>
      <c r="D137" s="571" t="s">
        <v>216</v>
      </c>
      <c r="E137" s="599">
        <v>0</v>
      </c>
      <c r="F137" s="599">
        <v>0</v>
      </c>
      <c r="G137" s="600">
        <v>0</v>
      </c>
      <c r="H137" s="573">
        <v>0</v>
      </c>
      <c r="I137" s="46"/>
      <c r="M137"/>
    </row>
    <row r="138" spans="1:9" ht="12.75">
      <c r="A138" s="164"/>
      <c r="B138" s="140">
        <v>75011</v>
      </c>
      <c r="C138" s="67"/>
      <c r="D138" s="67" t="s">
        <v>18</v>
      </c>
      <c r="E138" s="124">
        <f>E139</f>
        <v>42500</v>
      </c>
      <c r="F138" s="124">
        <f>F139</f>
        <v>42400</v>
      </c>
      <c r="G138" s="125">
        <f>G139</f>
        <v>21180</v>
      </c>
      <c r="H138" s="77">
        <f>G138/F138*100</f>
        <v>49.95283018867924</v>
      </c>
      <c r="I138" s="46"/>
    </row>
    <row r="139" spans="1:9" ht="12.75">
      <c r="A139" s="170"/>
      <c r="B139" s="195"/>
      <c r="C139" s="67"/>
      <c r="D139" s="150" t="s">
        <v>259</v>
      </c>
      <c r="E139" s="69">
        <f>SUM(E140:E142)</f>
        <v>42500</v>
      </c>
      <c r="F139" s="69">
        <f>SUM(F140:F142)</f>
        <v>42400</v>
      </c>
      <c r="G139" s="70">
        <f>SUM(G140:G142)</f>
        <v>21180</v>
      </c>
      <c r="H139" s="71">
        <f>G139/F139*100</f>
        <v>49.95283018867924</v>
      </c>
      <c r="I139" s="46"/>
    </row>
    <row r="140" spans="1:9" ht="12.75">
      <c r="A140" s="166"/>
      <c r="B140" s="182"/>
      <c r="C140" s="73"/>
      <c r="D140" s="73" t="s">
        <v>213</v>
      </c>
      <c r="E140" s="75">
        <v>42500</v>
      </c>
      <c r="F140" s="75">
        <v>42400</v>
      </c>
      <c r="G140" s="76">
        <v>21180</v>
      </c>
      <c r="H140" s="272">
        <f>G140/F140*100</f>
        <v>49.95283018867924</v>
      </c>
      <c r="I140" s="46"/>
    </row>
    <row r="141" spans="1:9" ht="12.75">
      <c r="A141" s="166"/>
      <c r="B141" s="182"/>
      <c r="C141" s="116"/>
      <c r="D141" s="73" t="s">
        <v>214</v>
      </c>
      <c r="E141" s="75">
        <v>0</v>
      </c>
      <c r="F141" s="75">
        <v>0</v>
      </c>
      <c r="G141" s="76">
        <v>0</v>
      </c>
      <c r="H141" s="272">
        <v>0</v>
      </c>
      <c r="I141" s="46"/>
    </row>
    <row r="142" spans="1:9" ht="12.75">
      <c r="A142" s="166"/>
      <c r="B142" s="182"/>
      <c r="C142" s="116"/>
      <c r="D142" s="73" t="s">
        <v>215</v>
      </c>
      <c r="E142" s="75">
        <v>0</v>
      </c>
      <c r="F142" s="75">
        <v>0</v>
      </c>
      <c r="G142" s="76">
        <v>0</v>
      </c>
      <c r="H142" s="272">
        <v>0</v>
      </c>
      <c r="I142" s="46"/>
    </row>
    <row r="143" spans="1:9" s="7" customFormat="1" ht="12.75">
      <c r="A143" s="170"/>
      <c r="B143" s="140">
        <v>75019</v>
      </c>
      <c r="C143" s="115"/>
      <c r="D143" s="67" t="s">
        <v>73</v>
      </c>
      <c r="E143" s="69">
        <f>E144+E145</f>
        <v>319900</v>
      </c>
      <c r="F143" s="69">
        <f>F144+F145</f>
        <v>319900</v>
      </c>
      <c r="G143" s="70">
        <f>G144+G145</f>
        <v>154422.56999999998</v>
      </c>
      <c r="H143" s="71">
        <f>G143/F143*100</f>
        <v>48.27213816817755</v>
      </c>
      <c r="I143" s="46"/>
    </row>
    <row r="144" spans="1:9" s="7" customFormat="1" ht="12.75">
      <c r="A144" s="170"/>
      <c r="B144" s="195"/>
      <c r="C144" s="115"/>
      <c r="D144" s="358" t="s">
        <v>189</v>
      </c>
      <c r="E144" s="124">
        <v>0</v>
      </c>
      <c r="F144" s="124">
        <v>0</v>
      </c>
      <c r="G144" s="125">
        <v>0</v>
      </c>
      <c r="H144" s="77">
        <v>0</v>
      </c>
      <c r="I144" s="46"/>
    </row>
    <row r="145" spans="1:9" s="7" customFormat="1" ht="12.75">
      <c r="A145" s="170"/>
      <c r="B145" s="195"/>
      <c r="C145" s="115"/>
      <c r="D145" s="150" t="s">
        <v>259</v>
      </c>
      <c r="E145" s="69">
        <f>SUM(E146:E148)</f>
        <v>319900</v>
      </c>
      <c r="F145" s="69">
        <f>SUM(F146:F148)</f>
        <v>319900</v>
      </c>
      <c r="G145" s="70">
        <f>SUM(G146:G148)</f>
        <v>154422.56999999998</v>
      </c>
      <c r="H145" s="71">
        <f>G145/F145*100</f>
        <v>48.27213816817755</v>
      </c>
      <c r="I145" s="46"/>
    </row>
    <row r="146" spans="1:9" s="7" customFormat="1" ht="12.75">
      <c r="A146" s="170"/>
      <c r="B146" s="195"/>
      <c r="C146" s="115"/>
      <c r="D146" s="73" t="s">
        <v>213</v>
      </c>
      <c r="E146" s="75">
        <v>0</v>
      </c>
      <c r="F146" s="75">
        <v>0</v>
      </c>
      <c r="G146" s="76">
        <v>0</v>
      </c>
      <c r="H146" s="80">
        <v>0</v>
      </c>
      <c r="I146" s="46"/>
    </row>
    <row r="147" spans="1:9" ht="12.75">
      <c r="A147" s="166"/>
      <c r="B147" s="182"/>
      <c r="C147" s="116"/>
      <c r="D147" s="73" t="s">
        <v>214</v>
      </c>
      <c r="E147" s="75">
        <v>29400</v>
      </c>
      <c r="F147" s="75">
        <v>29400</v>
      </c>
      <c r="G147" s="76">
        <v>10480.27</v>
      </c>
      <c r="H147" s="272">
        <f>G147/F147*100</f>
        <v>35.6471768707483</v>
      </c>
      <c r="I147" s="46"/>
    </row>
    <row r="148" spans="1:9" ht="12.75">
      <c r="A148" s="166"/>
      <c r="B148" s="185"/>
      <c r="C148" s="116"/>
      <c r="D148" s="73" t="s">
        <v>215</v>
      </c>
      <c r="E148" s="75">
        <v>290500</v>
      </c>
      <c r="F148" s="75">
        <v>290500</v>
      </c>
      <c r="G148" s="76">
        <v>143942.3</v>
      </c>
      <c r="H148" s="272">
        <f>G148/F148*100</f>
        <v>49.54984509466437</v>
      </c>
      <c r="I148" s="46"/>
    </row>
    <row r="149" spans="1:9" s="7" customFormat="1" ht="12.75">
      <c r="A149" s="170"/>
      <c r="B149" s="140">
        <v>75020</v>
      </c>
      <c r="C149" s="67"/>
      <c r="D149" s="67" t="s">
        <v>19</v>
      </c>
      <c r="E149" s="69">
        <f>SUM(E152:E154)</f>
        <v>5874010</v>
      </c>
      <c r="F149" s="69">
        <f>F150+F151</f>
        <v>5843805</v>
      </c>
      <c r="G149" s="70">
        <f>G150+G151</f>
        <v>2954925.75</v>
      </c>
      <c r="H149" s="71">
        <f>G149/F149*100</f>
        <v>50.5650984247421</v>
      </c>
      <c r="I149" s="46"/>
    </row>
    <row r="150" spans="1:9" s="7" customFormat="1" ht="12.75">
      <c r="A150" s="170"/>
      <c r="B150" s="195"/>
      <c r="C150" s="67"/>
      <c r="D150" s="358" t="s">
        <v>189</v>
      </c>
      <c r="E150" s="124">
        <v>0</v>
      </c>
      <c r="F150" s="124">
        <v>0</v>
      </c>
      <c r="G150" s="125">
        <v>0</v>
      </c>
      <c r="H150" s="77">
        <v>0</v>
      </c>
      <c r="I150" s="46"/>
    </row>
    <row r="151" spans="1:9" s="7" customFormat="1" ht="12.75">
      <c r="A151" s="170"/>
      <c r="B151" s="195"/>
      <c r="C151" s="67"/>
      <c r="D151" s="150" t="s">
        <v>259</v>
      </c>
      <c r="E151" s="69">
        <f>SUM(E152:E154)</f>
        <v>5874010</v>
      </c>
      <c r="F151" s="69">
        <f>SUM(F152:F154)</f>
        <v>5843805</v>
      </c>
      <c r="G151" s="70">
        <f>SUM(G152:G154)</f>
        <v>2954925.75</v>
      </c>
      <c r="H151" s="71">
        <f>G151/F151*100</f>
        <v>50.5650984247421</v>
      </c>
      <c r="I151" s="46"/>
    </row>
    <row r="152" spans="1:9" ht="12.75">
      <c r="A152" s="166"/>
      <c r="B152" s="182"/>
      <c r="C152" s="73"/>
      <c r="D152" s="73" t="s">
        <v>213</v>
      </c>
      <c r="E152" s="75">
        <v>4552780</v>
      </c>
      <c r="F152" s="75">
        <v>4522575</v>
      </c>
      <c r="G152" s="76">
        <v>2347654.91</v>
      </c>
      <c r="H152" s="272">
        <f>G152/F152*100</f>
        <v>51.909695472159115</v>
      </c>
      <c r="I152" s="46"/>
    </row>
    <row r="153" spans="1:9" ht="12.75">
      <c r="A153" s="166"/>
      <c r="B153" s="182"/>
      <c r="C153" s="73"/>
      <c r="D153" s="73" t="s">
        <v>214</v>
      </c>
      <c r="E153" s="75">
        <v>1315130</v>
      </c>
      <c r="F153" s="75">
        <v>1315130</v>
      </c>
      <c r="G153" s="76">
        <v>605610.84</v>
      </c>
      <c r="H153" s="272">
        <f>G153/F153*100</f>
        <v>46.049503851330286</v>
      </c>
      <c r="I153" s="46"/>
    </row>
    <row r="154" spans="1:9" ht="12.75">
      <c r="A154" s="166"/>
      <c r="B154" s="185"/>
      <c r="C154" s="73"/>
      <c r="D154" s="73" t="s">
        <v>215</v>
      </c>
      <c r="E154" s="75">
        <v>6100</v>
      </c>
      <c r="F154" s="75">
        <v>6100</v>
      </c>
      <c r="G154" s="76">
        <v>1660</v>
      </c>
      <c r="H154" s="272">
        <f>G154/F154*100</f>
        <v>27.21311475409836</v>
      </c>
      <c r="I154" s="46"/>
    </row>
    <row r="155" spans="1:9" ht="12.75">
      <c r="A155" s="166"/>
      <c r="B155" s="140">
        <v>75023</v>
      </c>
      <c r="C155" s="67"/>
      <c r="D155" s="67" t="s">
        <v>362</v>
      </c>
      <c r="E155" s="69">
        <f>E156</f>
        <v>0</v>
      </c>
      <c r="F155" s="69">
        <f>F156</f>
        <v>0</v>
      </c>
      <c r="G155" s="70">
        <f>G156</f>
        <v>0</v>
      </c>
      <c r="H155" s="279">
        <v>0</v>
      </c>
      <c r="I155" s="46"/>
    </row>
    <row r="156" spans="1:9" ht="12.75">
      <c r="A156" s="166"/>
      <c r="B156" s="195"/>
      <c r="C156" s="67"/>
      <c r="D156" s="358" t="s">
        <v>189</v>
      </c>
      <c r="E156" s="124">
        <f>E158</f>
        <v>0</v>
      </c>
      <c r="F156" s="124">
        <f>F158</f>
        <v>0</v>
      </c>
      <c r="G156" s="125">
        <f>G158</f>
        <v>0</v>
      </c>
      <c r="H156" s="393">
        <v>0</v>
      </c>
      <c r="I156" s="46"/>
    </row>
    <row r="157" spans="1:9" ht="12.75">
      <c r="A157" s="166"/>
      <c r="B157" s="195"/>
      <c r="C157" s="67"/>
      <c r="D157" s="150" t="s">
        <v>259</v>
      </c>
      <c r="E157" s="69">
        <v>0</v>
      </c>
      <c r="F157" s="69">
        <v>0</v>
      </c>
      <c r="G157" s="70">
        <v>0</v>
      </c>
      <c r="H157" s="279">
        <v>0</v>
      </c>
      <c r="I157" s="46"/>
    </row>
    <row r="158" spans="1:9" ht="12.75">
      <c r="A158" s="166"/>
      <c r="B158" s="182"/>
      <c r="C158" s="73">
        <v>6300</v>
      </c>
      <c r="D158" s="73" t="s">
        <v>181</v>
      </c>
      <c r="E158" s="75">
        <v>0</v>
      </c>
      <c r="F158" s="75"/>
      <c r="G158" s="76">
        <v>0</v>
      </c>
      <c r="H158" s="272">
        <v>0</v>
      </c>
      <c r="I158" s="46"/>
    </row>
    <row r="159" spans="1:9" s="9" customFormat="1" ht="12.75">
      <c r="A159" s="170"/>
      <c r="B159" s="140">
        <v>75045</v>
      </c>
      <c r="C159" s="67"/>
      <c r="D159" s="67" t="s">
        <v>210</v>
      </c>
      <c r="E159" s="355">
        <f>E160+E161</f>
        <v>23500</v>
      </c>
      <c r="F159" s="355">
        <f>F160+F161</f>
        <v>23500</v>
      </c>
      <c r="G159" s="70">
        <f>G160+G161</f>
        <v>23000</v>
      </c>
      <c r="H159" s="71">
        <f>G159/F159*100</f>
        <v>97.87234042553192</v>
      </c>
      <c r="I159" s="394"/>
    </row>
    <row r="160" spans="1:9" s="9" customFormat="1" ht="12.75">
      <c r="A160" s="170"/>
      <c r="B160" s="195"/>
      <c r="C160" s="67"/>
      <c r="D160" s="358" t="s">
        <v>189</v>
      </c>
      <c r="E160" s="363">
        <v>0</v>
      </c>
      <c r="F160" s="363">
        <v>0</v>
      </c>
      <c r="G160" s="125">
        <v>0</v>
      </c>
      <c r="H160" s="77">
        <v>0</v>
      </c>
      <c r="I160" s="394"/>
    </row>
    <row r="161" spans="1:9" s="9" customFormat="1" ht="12.75">
      <c r="A161" s="170"/>
      <c r="B161" s="195"/>
      <c r="C161" s="67"/>
      <c r="D161" s="150" t="s">
        <v>259</v>
      </c>
      <c r="E161" s="355">
        <f>SUM(E162:E164)</f>
        <v>23500</v>
      </c>
      <c r="F161" s="355">
        <f>SUM(F162:F164)</f>
        <v>23500</v>
      </c>
      <c r="G161" s="70">
        <f>SUM(G162:G164)</f>
        <v>23000</v>
      </c>
      <c r="H161" s="71">
        <f>G161/F161*100</f>
        <v>97.87234042553192</v>
      </c>
      <c r="I161" s="394"/>
    </row>
    <row r="162" spans="1:9" ht="12.75">
      <c r="A162" s="166"/>
      <c r="B162" s="182"/>
      <c r="C162" s="73"/>
      <c r="D162" s="73" t="s">
        <v>213</v>
      </c>
      <c r="E162" s="291">
        <v>10600</v>
      </c>
      <c r="F162" s="291">
        <v>10586</v>
      </c>
      <c r="G162" s="76">
        <v>10585.6</v>
      </c>
      <c r="H162" s="272">
        <f>G162/F162*100</f>
        <v>99.99622142452296</v>
      </c>
      <c r="I162" s="46"/>
    </row>
    <row r="163" spans="1:9" ht="12.75">
      <c r="A163" s="166"/>
      <c r="B163" s="182"/>
      <c r="C163" s="73"/>
      <c r="D163" s="73" t="s">
        <v>214</v>
      </c>
      <c r="E163" s="291">
        <v>6400</v>
      </c>
      <c r="F163" s="291">
        <v>7034</v>
      </c>
      <c r="G163" s="76">
        <v>6534.4</v>
      </c>
      <c r="H163" s="272">
        <f>G163/F163*100</f>
        <v>92.89735570088142</v>
      </c>
      <c r="I163" s="46"/>
    </row>
    <row r="164" spans="1:9" ht="12.75">
      <c r="A164" s="166"/>
      <c r="B164" s="185"/>
      <c r="C164" s="73"/>
      <c r="D164" s="73" t="s">
        <v>215</v>
      </c>
      <c r="E164" s="291">
        <v>6500</v>
      </c>
      <c r="F164" s="291">
        <v>5880</v>
      </c>
      <c r="G164" s="76">
        <v>5880</v>
      </c>
      <c r="H164" s="272">
        <f>G164/F164*100</f>
        <v>100</v>
      </c>
      <c r="I164" s="46"/>
    </row>
    <row r="165" spans="1:9" s="5" customFormat="1" ht="13.5">
      <c r="A165" s="170"/>
      <c r="B165" s="140">
        <v>75075</v>
      </c>
      <c r="C165" s="67"/>
      <c r="D165" s="67" t="s">
        <v>125</v>
      </c>
      <c r="E165" s="355">
        <f>E166+E167</f>
        <v>228500</v>
      </c>
      <c r="F165" s="355">
        <f>F166+F167</f>
        <v>146686</v>
      </c>
      <c r="G165" s="70">
        <f>G166+G167</f>
        <v>72236.05</v>
      </c>
      <c r="H165" s="71">
        <f>G165/F165*100</f>
        <v>49.245360838798526</v>
      </c>
      <c r="I165" s="394"/>
    </row>
    <row r="166" spans="1:9" s="5" customFormat="1" ht="13.5">
      <c r="A166" s="170"/>
      <c r="B166" s="195"/>
      <c r="C166" s="67"/>
      <c r="D166" s="358" t="s">
        <v>189</v>
      </c>
      <c r="E166" s="363">
        <v>0</v>
      </c>
      <c r="F166" s="363">
        <v>0</v>
      </c>
      <c r="G166" s="125">
        <v>0</v>
      </c>
      <c r="H166" s="77">
        <v>0</v>
      </c>
      <c r="I166" s="394"/>
    </row>
    <row r="167" spans="1:9" s="5" customFormat="1" ht="13.5">
      <c r="A167" s="170"/>
      <c r="B167" s="195"/>
      <c r="C167" s="67"/>
      <c r="D167" s="150" t="s">
        <v>259</v>
      </c>
      <c r="E167" s="355">
        <f>SUM(E168:E169)</f>
        <v>228500</v>
      </c>
      <c r="F167" s="355">
        <f>SUM(F168:F170)</f>
        <v>146686</v>
      </c>
      <c r="G167" s="70">
        <f>SUM(G168:G169)+G170</f>
        <v>72236.05</v>
      </c>
      <c r="H167" s="71">
        <f>G167/F167*100</f>
        <v>49.245360838798526</v>
      </c>
      <c r="I167" s="394"/>
    </row>
    <row r="168" spans="1:9" s="5" customFormat="1" ht="13.5">
      <c r="A168" s="170"/>
      <c r="B168" s="195"/>
      <c r="C168" s="67"/>
      <c r="D168" s="73" t="s">
        <v>213</v>
      </c>
      <c r="E168" s="291">
        <v>4000</v>
      </c>
      <c r="F168" s="291">
        <v>4000</v>
      </c>
      <c r="G168" s="76">
        <v>900</v>
      </c>
      <c r="H168" s="80">
        <f>G168/F168*100</f>
        <v>22.5</v>
      </c>
      <c r="I168" s="394"/>
    </row>
    <row r="169" spans="1:9" ht="12.75">
      <c r="A169" s="166"/>
      <c r="B169" s="182"/>
      <c r="C169" s="73"/>
      <c r="D169" s="73" t="s">
        <v>214</v>
      </c>
      <c r="E169" s="291">
        <v>224500</v>
      </c>
      <c r="F169" s="291">
        <v>142686</v>
      </c>
      <c r="G169" s="76">
        <v>71336.05</v>
      </c>
      <c r="H169" s="272">
        <f>G169/F169*100</f>
        <v>49.99512916473936</v>
      </c>
      <c r="I169" s="46"/>
    </row>
    <row r="170" spans="1:9" ht="12.75">
      <c r="A170" s="166"/>
      <c r="B170" s="182"/>
      <c r="C170" s="78"/>
      <c r="D170" s="303" t="s">
        <v>216</v>
      </c>
      <c r="E170" s="269">
        <v>0</v>
      </c>
      <c r="F170" s="270">
        <v>0</v>
      </c>
      <c r="G170" s="271">
        <v>0</v>
      </c>
      <c r="H170" s="272">
        <v>0</v>
      </c>
      <c r="I170" s="46"/>
    </row>
    <row r="171" spans="1:9" ht="12.75">
      <c r="A171" s="166"/>
      <c r="B171" s="140">
        <v>75095</v>
      </c>
      <c r="C171" s="171"/>
      <c r="D171" s="141" t="s">
        <v>145</v>
      </c>
      <c r="E171" s="265">
        <f>E172+E173</f>
        <v>375921</v>
      </c>
      <c r="F171" s="266">
        <f>F172+F173</f>
        <v>835455</v>
      </c>
      <c r="G171" s="267">
        <f>G172+G173</f>
        <v>626382.9299999999</v>
      </c>
      <c r="H171" s="71">
        <f>G171/F171*100</f>
        <v>74.97506508429538</v>
      </c>
      <c r="I171" s="46"/>
    </row>
    <row r="172" spans="1:9" ht="12.75">
      <c r="A172" s="166"/>
      <c r="B172" s="195"/>
      <c r="C172" s="171"/>
      <c r="D172" s="358" t="s">
        <v>189</v>
      </c>
      <c r="E172" s="388">
        <f>E183</f>
        <v>319921</v>
      </c>
      <c r="F172" s="395">
        <f>F180+F183</f>
        <v>752301</v>
      </c>
      <c r="G172" s="396">
        <f>G180+G183</f>
        <v>598893.86</v>
      </c>
      <c r="H172" s="386">
        <f>G172/F172*100</f>
        <v>79.60827647444307</v>
      </c>
      <c r="I172" s="46"/>
    </row>
    <row r="173" spans="1:9" ht="12.75">
      <c r="A173" s="166"/>
      <c r="B173" s="195"/>
      <c r="C173" s="171"/>
      <c r="D173" s="150" t="s">
        <v>259</v>
      </c>
      <c r="E173" s="265">
        <f>E175</f>
        <v>56000</v>
      </c>
      <c r="F173" s="266">
        <f>F174+F175</f>
        <v>83154</v>
      </c>
      <c r="G173" s="267">
        <f>G174+G175</f>
        <v>27489.07</v>
      </c>
      <c r="H173" s="279">
        <f>G173/F173*100</f>
        <v>33.0580248695192</v>
      </c>
      <c r="I173" s="46"/>
    </row>
    <row r="174" spans="1:9" ht="12.75">
      <c r="A174" s="166"/>
      <c r="B174" s="195"/>
      <c r="C174" s="171"/>
      <c r="D174" s="73" t="s">
        <v>213</v>
      </c>
      <c r="E174" s="269">
        <v>0</v>
      </c>
      <c r="F174" s="282">
        <f>F178</f>
        <v>12000</v>
      </c>
      <c r="G174" s="283">
        <f>G178</f>
        <v>5987.07</v>
      </c>
      <c r="H174" s="284">
        <f>G174/F174*100</f>
        <v>49.89225</v>
      </c>
      <c r="I174" s="46"/>
    </row>
    <row r="175" spans="1:9" ht="12.75">
      <c r="A175" s="166"/>
      <c r="B175" s="195"/>
      <c r="C175" s="171"/>
      <c r="D175" s="73" t="s">
        <v>214</v>
      </c>
      <c r="E175" s="269">
        <v>56000</v>
      </c>
      <c r="F175" s="282">
        <f>F179+F186</f>
        <v>71154</v>
      </c>
      <c r="G175" s="283">
        <f>G179+G186</f>
        <v>21502</v>
      </c>
      <c r="H175" s="284">
        <f>G175/F175*100</f>
        <v>30.218961688731483</v>
      </c>
      <c r="I175" s="46"/>
    </row>
    <row r="176" spans="1:9" ht="12.75">
      <c r="A176" s="166"/>
      <c r="B176" s="195"/>
      <c r="C176" s="171"/>
      <c r="D176" s="285"/>
      <c r="E176" s="269"/>
      <c r="F176" s="282"/>
      <c r="G176" s="283"/>
      <c r="H176" s="284"/>
      <c r="I176" s="46"/>
    </row>
    <row r="177" spans="1:9" ht="12.75">
      <c r="A177" s="166"/>
      <c r="B177" s="195"/>
      <c r="C177" s="171"/>
      <c r="D177" s="757" t="s">
        <v>473</v>
      </c>
      <c r="E177" s="791">
        <v>56000</v>
      </c>
      <c r="F177" s="792">
        <f>F179+F180+F178</f>
        <v>81934</v>
      </c>
      <c r="G177" s="793">
        <f>G178+G179+G180</f>
        <v>49868.92</v>
      </c>
      <c r="H177" s="794">
        <f>G177/F177*100</f>
        <v>60.86474479459076</v>
      </c>
      <c r="I177" s="46"/>
    </row>
    <row r="178" spans="1:9" ht="12.75">
      <c r="A178" s="166"/>
      <c r="B178" s="195"/>
      <c r="C178" s="171"/>
      <c r="D178" s="73" t="s">
        <v>213</v>
      </c>
      <c r="E178" s="281">
        <v>0</v>
      </c>
      <c r="F178" s="282">
        <v>12000</v>
      </c>
      <c r="G178" s="283">
        <v>5987.07</v>
      </c>
      <c r="H178" s="284">
        <f>G178/F178*100</f>
        <v>49.89225</v>
      </c>
      <c r="I178" s="46"/>
    </row>
    <row r="179" spans="1:9" ht="12.75">
      <c r="A179" s="166"/>
      <c r="B179" s="195"/>
      <c r="C179" s="171"/>
      <c r="D179" s="73" t="s">
        <v>214</v>
      </c>
      <c r="E179" s="281">
        <v>56000</v>
      </c>
      <c r="F179" s="282">
        <v>47554</v>
      </c>
      <c r="G179" s="283">
        <v>21502</v>
      </c>
      <c r="H179" s="284">
        <f>G179/F179*100</f>
        <v>45.2159650082012</v>
      </c>
      <c r="I179" s="46"/>
    </row>
    <row r="180" spans="1:9" ht="12.75">
      <c r="A180" s="166"/>
      <c r="B180" s="195"/>
      <c r="C180" s="78">
        <v>6660</v>
      </c>
      <c r="D180" s="262" t="s">
        <v>181</v>
      </c>
      <c r="E180" s="281">
        <v>0</v>
      </c>
      <c r="F180" s="282">
        <v>22380</v>
      </c>
      <c r="G180" s="283">
        <v>22379.85</v>
      </c>
      <c r="H180" s="284">
        <f>G180/F180*100</f>
        <v>99.99932975871313</v>
      </c>
      <c r="I180" s="46"/>
    </row>
    <row r="181" spans="1:9" ht="12.75">
      <c r="A181" s="166"/>
      <c r="B181" s="195"/>
      <c r="C181" s="78"/>
      <c r="D181" s="262"/>
      <c r="E181" s="281"/>
      <c r="F181" s="282"/>
      <c r="G181" s="283"/>
      <c r="H181" s="284"/>
      <c r="I181" s="46"/>
    </row>
    <row r="182" spans="1:9" ht="12.75">
      <c r="A182" s="166"/>
      <c r="B182" s="195"/>
      <c r="C182" s="78"/>
      <c r="D182" s="779" t="s">
        <v>457</v>
      </c>
      <c r="E182" s="791">
        <f>E183+E184</f>
        <v>319921</v>
      </c>
      <c r="F182" s="792">
        <f>F183+F184</f>
        <v>729921</v>
      </c>
      <c r="G182" s="793">
        <f>G183</f>
        <v>576514.01</v>
      </c>
      <c r="H182" s="794">
        <f>G182/F182*100</f>
        <v>78.98306940066117</v>
      </c>
      <c r="I182" s="46"/>
    </row>
    <row r="183" spans="1:9" ht="12.75">
      <c r="A183" s="166"/>
      <c r="B183" s="195"/>
      <c r="C183" s="78">
        <v>6050</v>
      </c>
      <c r="D183" s="397" t="s">
        <v>181</v>
      </c>
      <c r="E183" s="269">
        <v>319921</v>
      </c>
      <c r="F183" s="270">
        <v>729921</v>
      </c>
      <c r="G183" s="271">
        <v>576514.01</v>
      </c>
      <c r="H183" s="272">
        <f>G183/F183*100</f>
        <v>78.98306940066117</v>
      </c>
      <c r="I183" s="46"/>
    </row>
    <row r="184" spans="1:9" ht="12.75">
      <c r="A184" s="166"/>
      <c r="B184" s="195"/>
      <c r="C184" s="78"/>
      <c r="D184" s="397"/>
      <c r="E184" s="269"/>
      <c r="F184" s="270"/>
      <c r="G184" s="271"/>
      <c r="H184" s="272"/>
      <c r="I184" s="46"/>
    </row>
    <row r="185" spans="1:9" ht="12.75">
      <c r="A185" s="166"/>
      <c r="B185" s="195"/>
      <c r="C185" s="78"/>
      <c r="D185" s="757" t="s">
        <v>472</v>
      </c>
      <c r="E185" s="788"/>
      <c r="F185" s="789"/>
      <c r="G185" s="790"/>
      <c r="H185" s="314"/>
      <c r="I185" s="46"/>
    </row>
    <row r="186" spans="1:9" ht="12.75">
      <c r="A186" s="166"/>
      <c r="B186" s="195"/>
      <c r="C186" s="277"/>
      <c r="D186" s="73" t="s">
        <v>214</v>
      </c>
      <c r="E186" s="281">
        <v>0</v>
      </c>
      <c r="F186" s="282">
        <v>23600</v>
      </c>
      <c r="G186" s="283">
        <v>0</v>
      </c>
      <c r="H186" s="284">
        <v>0</v>
      </c>
      <c r="I186" s="46"/>
    </row>
    <row r="187" spans="1:9" ht="12.75">
      <c r="A187" s="172"/>
      <c r="B187" s="160"/>
      <c r="C187" s="258"/>
      <c r="D187" s="780"/>
      <c r="E187" s="304"/>
      <c r="F187" s="398"/>
      <c r="G187" s="168"/>
      <c r="H187" s="284"/>
      <c r="I187" s="46"/>
    </row>
    <row r="188" spans="1:9" ht="12.75">
      <c r="A188" s="108"/>
      <c r="B188" s="169"/>
      <c r="C188" s="293"/>
      <c r="D188" s="293"/>
      <c r="E188" s="348"/>
      <c r="F188" s="348"/>
      <c r="G188" s="316"/>
      <c r="H188" s="400"/>
      <c r="I188" s="46"/>
    </row>
    <row r="189" spans="1:9" ht="12.75">
      <c r="A189" s="108"/>
      <c r="B189" s="169"/>
      <c r="C189" s="293"/>
      <c r="D189" s="399"/>
      <c r="E189" s="294" t="s">
        <v>488</v>
      </c>
      <c r="F189" s="348"/>
      <c r="G189" s="316"/>
      <c r="H189" s="400"/>
      <c r="I189" s="46"/>
    </row>
    <row r="190" spans="1:9" ht="12.75">
      <c r="A190" s="108"/>
      <c r="B190" s="169"/>
      <c r="C190" s="293"/>
      <c r="D190" s="399"/>
      <c r="E190" s="348"/>
      <c r="F190" s="348"/>
      <c r="G190" s="316"/>
      <c r="H190" s="400"/>
      <c r="I190" s="46"/>
    </row>
    <row r="191" spans="1:9" ht="12.75">
      <c r="A191" s="55" t="s">
        <v>0</v>
      </c>
      <c r="B191" s="52" t="s">
        <v>1</v>
      </c>
      <c r="C191" s="351" t="s">
        <v>2</v>
      </c>
      <c r="D191" s="53" t="s">
        <v>3</v>
      </c>
      <c r="E191" s="54" t="s">
        <v>159</v>
      </c>
      <c r="F191" s="53" t="s">
        <v>161</v>
      </c>
      <c r="G191" s="55" t="s">
        <v>163</v>
      </c>
      <c r="H191" s="296" t="s">
        <v>61</v>
      </c>
      <c r="I191" s="46"/>
    </row>
    <row r="192" spans="1:9" ht="12.75">
      <c r="A192" s="60"/>
      <c r="B192" s="57"/>
      <c r="C192" s="353"/>
      <c r="D192" s="58"/>
      <c r="E192" s="57" t="s">
        <v>160</v>
      </c>
      <c r="F192" s="58" t="s">
        <v>162</v>
      </c>
      <c r="G192" s="60" t="s">
        <v>440</v>
      </c>
      <c r="H192" s="57" t="s">
        <v>179</v>
      </c>
      <c r="I192" s="46"/>
    </row>
    <row r="193" spans="1:9" ht="12.75">
      <c r="A193" s="381">
        <v>1</v>
      </c>
      <c r="B193" s="381">
        <v>2</v>
      </c>
      <c r="C193" s="61">
        <v>3</v>
      </c>
      <c r="D193" s="60">
        <v>4</v>
      </c>
      <c r="E193" s="57">
        <v>5</v>
      </c>
      <c r="F193" s="57">
        <v>6</v>
      </c>
      <c r="G193" s="60">
        <v>7</v>
      </c>
      <c r="H193" s="297">
        <v>8</v>
      </c>
      <c r="I193" s="46"/>
    </row>
    <row r="194" spans="1:55" s="1" customFormat="1" ht="12.75">
      <c r="A194" s="565">
        <v>754</v>
      </c>
      <c r="B194" s="565"/>
      <c r="C194" s="565"/>
      <c r="D194" s="601" t="s">
        <v>75</v>
      </c>
      <c r="E194" s="336"/>
      <c r="F194" s="337"/>
      <c r="G194" s="602"/>
      <c r="H194" s="335"/>
      <c r="I194" s="46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</row>
    <row r="195" spans="1:55" s="1" customFormat="1" ht="12.75">
      <c r="A195" s="579"/>
      <c r="B195" s="579"/>
      <c r="C195" s="579"/>
      <c r="D195" s="603" t="s">
        <v>76</v>
      </c>
      <c r="E195" s="585">
        <f>E196+E197</f>
        <v>3434970</v>
      </c>
      <c r="F195" s="604">
        <f>F196+F197</f>
        <v>3459351</v>
      </c>
      <c r="G195" s="605">
        <f>G196+G197</f>
        <v>2003287.55</v>
      </c>
      <c r="H195" s="598">
        <f aca="true" t="shared" si="6" ref="H195:H200">G195/F195*100</f>
        <v>57.909346290677064</v>
      </c>
      <c r="I195" s="46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</row>
    <row r="196" spans="1:55" s="1" customFormat="1" ht="12.75">
      <c r="A196" s="579"/>
      <c r="B196" s="579"/>
      <c r="C196" s="579"/>
      <c r="D196" s="571" t="s">
        <v>189</v>
      </c>
      <c r="E196" s="599">
        <f>E204</f>
        <v>0</v>
      </c>
      <c r="F196" s="599">
        <f>F204+F211+F217+F223</f>
        <v>0</v>
      </c>
      <c r="G196" s="600">
        <f>G204+G211+G217+G223</f>
        <v>0</v>
      </c>
      <c r="H196" s="573">
        <v>0</v>
      </c>
      <c r="I196" s="4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</row>
    <row r="197" spans="1:55" s="1" customFormat="1" ht="12.75">
      <c r="A197" s="579"/>
      <c r="B197" s="579"/>
      <c r="C197" s="579"/>
      <c r="D197" s="571" t="s">
        <v>289</v>
      </c>
      <c r="E197" s="599">
        <f>SUM(E198:E201)</f>
        <v>3434970</v>
      </c>
      <c r="F197" s="599">
        <f>SUM(F198:F201)</f>
        <v>3459351</v>
      </c>
      <c r="G197" s="600">
        <f>SUM(G198:G201)</f>
        <v>2003287.55</v>
      </c>
      <c r="H197" s="573">
        <f t="shared" si="6"/>
        <v>57.909346290677064</v>
      </c>
      <c r="I197" s="46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</row>
    <row r="198" spans="1:55" s="1" customFormat="1" ht="12.75">
      <c r="A198" s="579"/>
      <c r="B198" s="579"/>
      <c r="C198" s="579"/>
      <c r="D198" s="571" t="s">
        <v>213</v>
      </c>
      <c r="E198" s="599">
        <f aca="true" t="shared" si="7" ref="E198:G200">E213+E219</f>
        <v>2976536</v>
      </c>
      <c r="F198" s="599">
        <f t="shared" si="7"/>
        <v>3001917</v>
      </c>
      <c r="G198" s="600">
        <f t="shared" si="7"/>
        <v>1752958.77</v>
      </c>
      <c r="H198" s="573">
        <f t="shared" si="6"/>
        <v>58.39464482195878</v>
      </c>
      <c r="I198" s="46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</row>
    <row r="199" spans="1:55" s="1" customFormat="1" ht="12.75">
      <c r="A199" s="579"/>
      <c r="B199" s="579"/>
      <c r="C199" s="579"/>
      <c r="D199" s="571" t="s">
        <v>214</v>
      </c>
      <c r="E199" s="599">
        <f>E214+E220</f>
        <v>288891</v>
      </c>
      <c r="F199" s="599">
        <f>F214+F220+F226</f>
        <v>287891</v>
      </c>
      <c r="G199" s="600">
        <f t="shared" si="7"/>
        <v>165305.03</v>
      </c>
      <c r="H199" s="573">
        <f t="shared" si="6"/>
        <v>57.41931147552373</v>
      </c>
      <c r="I199" s="46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</row>
    <row r="200" spans="1:55" s="1" customFormat="1" ht="12.75">
      <c r="A200" s="579"/>
      <c r="B200" s="579"/>
      <c r="C200" s="579"/>
      <c r="D200" s="571" t="s">
        <v>215</v>
      </c>
      <c r="E200" s="599">
        <f t="shared" si="7"/>
        <v>169543</v>
      </c>
      <c r="F200" s="599">
        <f t="shared" si="7"/>
        <v>169543</v>
      </c>
      <c r="G200" s="600">
        <f t="shared" si="7"/>
        <v>85023.75</v>
      </c>
      <c r="H200" s="573">
        <f t="shared" si="6"/>
        <v>50.148782314810994</v>
      </c>
      <c r="I200" s="46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</row>
    <row r="201" spans="1:55" s="1" customFormat="1" ht="12.75">
      <c r="A201" s="579"/>
      <c r="B201" s="583"/>
      <c r="C201" s="583"/>
      <c r="D201" s="571" t="s">
        <v>221</v>
      </c>
      <c r="E201" s="606">
        <v>0</v>
      </c>
      <c r="F201" s="606">
        <v>0</v>
      </c>
      <c r="G201" s="591">
        <v>0</v>
      </c>
      <c r="H201" s="573">
        <v>0</v>
      </c>
      <c r="I201" s="46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</row>
    <row r="202" spans="1:55" s="1" customFormat="1" ht="12.75">
      <c r="A202" s="187"/>
      <c r="B202" s="188">
        <v>75405</v>
      </c>
      <c r="C202" s="194"/>
      <c r="D202" s="194" t="s">
        <v>339</v>
      </c>
      <c r="E202" s="401">
        <f>E203+E204</f>
        <v>0</v>
      </c>
      <c r="F202" s="401">
        <f>F204+F205</f>
        <v>0</v>
      </c>
      <c r="G202" s="402">
        <f>G204+G205</f>
        <v>0</v>
      </c>
      <c r="H202" s="157">
        <v>0</v>
      </c>
      <c r="I202" s="46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</row>
    <row r="203" spans="1:55" s="1" customFormat="1" ht="12.75">
      <c r="A203" s="190"/>
      <c r="B203" s="177"/>
      <c r="C203" s="194"/>
      <c r="D203" s="403" t="s">
        <v>340</v>
      </c>
      <c r="E203" s="404">
        <v>0</v>
      </c>
      <c r="F203" s="404">
        <v>0</v>
      </c>
      <c r="G203" s="405">
        <v>0</v>
      </c>
      <c r="H203" s="406">
        <v>0</v>
      </c>
      <c r="I203" s="46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</row>
    <row r="204" spans="1:55" s="1" customFormat="1" ht="12.75">
      <c r="A204" s="190"/>
      <c r="B204" s="177"/>
      <c r="C204" s="194"/>
      <c r="D204" s="358" t="s">
        <v>189</v>
      </c>
      <c r="E204" s="795">
        <v>0</v>
      </c>
      <c r="F204" s="795">
        <v>0</v>
      </c>
      <c r="G204" s="796">
        <v>0</v>
      </c>
      <c r="H204" s="419">
        <v>0</v>
      </c>
      <c r="I204" s="46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</row>
    <row r="205" spans="1:55" s="1" customFormat="1" ht="12.75">
      <c r="A205" s="190"/>
      <c r="B205" s="177"/>
      <c r="C205" s="194"/>
      <c r="D205" s="150" t="s">
        <v>259</v>
      </c>
      <c r="E205" s="401">
        <v>0</v>
      </c>
      <c r="F205" s="401">
        <v>0</v>
      </c>
      <c r="G205" s="402">
        <v>0</v>
      </c>
      <c r="H205" s="157">
        <v>0</v>
      </c>
      <c r="I205" s="46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</row>
    <row r="206" spans="1:55" s="1" customFormat="1" ht="12.75">
      <c r="A206" s="190"/>
      <c r="B206" s="177"/>
      <c r="C206" s="194"/>
      <c r="D206" s="73" t="s">
        <v>213</v>
      </c>
      <c r="E206" s="407">
        <v>0</v>
      </c>
      <c r="F206" s="407">
        <v>0</v>
      </c>
      <c r="G206" s="408">
        <v>0</v>
      </c>
      <c r="H206" s="409">
        <v>0</v>
      </c>
      <c r="I206" s="4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</row>
    <row r="207" spans="1:55" s="1" customFormat="1" ht="12.75">
      <c r="A207" s="190"/>
      <c r="B207" s="177"/>
      <c r="C207" s="194"/>
      <c r="D207" s="73" t="s">
        <v>214</v>
      </c>
      <c r="E207" s="407">
        <v>0</v>
      </c>
      <c r="F207" s="407">
        <v>0</v>
      </c>
      <c r="G207" s="408">
        <v>0</v>
      </c>
      <c r="H207" s="409">
        <v>0</v>
      </c>
      <c r="I207" s="46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</row>
    <row r="208" spans="1:55" s="1" customFormat="1" ht="12.75">
      <c r="A208" s="190"/>
      <c r="B208" s="194"/>
      <c r="C208" s="194"/>
      <c r="D208" s="73" t="s">
        <v>215</v>
      </c>
      <c r="E208" s="407">
        <v>0</v>
      </c>
      <c r="F208" s="407">
        <v>0</v>
      </c>
      <c r="G208" s="408">
        <v>0</v>
      </c>
      <c r="H208" s="409">
        <v>0</v>
      </c>
      <c r="I208" s="46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</row>
    <row r="209" spans="1:9" s="5" customFormat="1" ht="13.5">
      <c r="A209" s="170"/>
      <c r="B209" s="195">
        <v>75411</v>
      </c>
      <c r="C209" s="410"/>
      <c r="D209" s="81" t="s">
        <v>101</v>
      </c>
      <c r="E209" s="411">
        <f>SUM(E213:E215)</f>
        <v>3422000</v>
      </c>
      <c r="F209" s="411">
        <f>F211+F212</f>
        <v>3446381</v>
      </c>
      <c r="G209" s="412">
        <f>G211+G212</f>
        <v>2000251.96</v>
      </c>
      <c r="H209" s="157">
        <f>G209/F209*100</f>
        <v>58.03919996077044</v>
      </c>
      <c r="I209" s="394"/>
    </row>
    <row r="210" spans="1:9" s="6" customFormat="1" ht="12.75">
      <c r="A210" s="221"/>
      <c r="B210" s="391"/>
      <c r="C210" s="184"/>
      <c r="D210" s="379" t="s">
        <v>77</v>
      </c>
      <c r="E210" s="312"/>
      <c r="F210" s="312"/>
      <c r="G210" s="413"/>
      <c r="H210" s="406"/>
      <c r="I210" s="414"/>
    </row>
    <row r="211" spans="1:9" s="6" customFormat="1" ht="12.75">
      <c r="A211" s="221"/>
      <c r="B211" s="391"/>
      <c r="C211" s="184"/>
      <c r="D211" s="358" t="s">
        <v>189</v>
      </c>
      <c r="E211" s="415">
        <v>0</v>
      </c>
      <c r="F211" s="415">
        <v>0</v>
      </c>
      <c r="G211" s="416">
        <v>0</v>
      </c>
      <c r="H211" s="417">
        <v>0</v>
      </c>
      <c r="I211" s="414"/>
    </row>
    <row r="212" spans="1:9" s="6" customFormat="1" ht="12.75">
      <c r="A212" s="221"/>
      <c r="B212" s="391"/>
      <c r="C212" s="184"/>
      <c r="D212" s="150" t="s">
        <v>259</v>
      </c>
      <c r="E212" s="355">
        <f>SUM(E213:E215)</f>
        <v>3422000</v>
      </c>
      <c r="F212" s="355">
        <f>SUM(F213:F215)</f>
        <v>3446381</v>
      </c>
      <c r="G212" s="421">
        <f>SUM(G213:G215)</f>
        <v>2000251.96</v>
      </c>
      <c r="H212" s="157">
        <f>G212/F212*100</f>
        <v>58.03919996077044</v>
      </c>
      <c r="I212" s="414"/>
    </row>
    <row r="213" spans="1:9" ht="12.75">
      <c r="A213" s="166"/>
      <c r="B213" s="182"/>
      <c r="C213" s="116"/>
      <c r="D213" s="73" t="s">
        <v>213</v>
      </c>
      <c r="E213" s="291">
        <v>2976536</v>
      </c>
      <c r="F213" s="291">
        <v>3000917</v>
      </c>
      <c r="G213" s="420">
        <v>1752958.77</v>
      </c>
      <c r="H213" s="409">
        <f>G213/F213*100</f>
        <v>58.4141037556187</v>
      </c>
      <c r="I213" s="46"/>
    </row>
    <row r="214" spans="1:9" ht="12.75">
      <c r="A214" s="166"/>
      <c r="B214" s="182"/>
      <c r="C214" s="116"/>
      <c r="D214" s="73" t="s">
        <v>214</v>
      </c>
      <c r="E214" s="291">
        <v>275921</v>
      </c>
      <c r="F214" s="291">
        <v>275921</v>
      </c>
      <c r="G214" s="420">
        <v>162269.44</v>
      </c>
      <c r="H214" s="409">
        <f>G214/F214*100</f>
        <v>58.81010869053098</v>
      </c>
      <c r="I214" s="46"/>
    </row>
    <row r="215" spans="1:9" ht="12.75">
      <c r="A215" s="166"/>
      <c r="B215" s="182"/>
      <c r="C215" s="116"/>
      <c r="D215" s="73" t="s">
        <v>215</v>
      </c>
      <c r="E215" s="291">
        <v>169543</v>
      </c>
      <c r="F215" s="291">
        <v>169543</v>
      </c>
      <c r="G215" s="420">
        <v>85023.75</v>
      </c>
      <c r="H215" s="409">
        <f>G215/F215*100</f>
        <v>50.148782314810994</v>
      </c>
      <c r="I215" s="46"/>
    </row>
    <row r="216" spans="1:9" s="5" customFormat="1" ht="13.5">
      <c r="A216" s="170"/>
      <c r="B216" s="140">
        <v>75421</v>
      </c>
      <c r="C216" s="115"/>
      <c r="D216" s="67" t="s">
        <v>157</v>
      </c>
      <c r="E216" s="355">
        <f>E217+E218</f>
        <v>12970</v>
      </c>
      <c r="F216" s="355">
        <f>F217+F218</f>
        <v>12970</v>
      </c>
      <c r="G216" s="421">
        <f>G217+G218</f>
        <v>3035.59</v>
      </c>
      <c r="H216" s="419">
        <f>G216/F216*100</f>
        <v>23.404703161141097</v>
      </c>
      <c r="I216" s="394"/>
    </row>
    <row r="217" spans="1:9" s="5" customFormat="1" ht="13.5">
      <c r="A217" s="170"/>
      <c r="B217" s="195"/>
      <c r="C217" s="115"/>
      <c r="D217" s="358" t="s">
        <v>189</v>
      </c>
      <c r="E217" s="363">
        <v>0</v>
      </c>
      <c r="F217" s="363">
        <v>0</v>
      </c>
      <c r="G217" s="418">
        <v>0</v>
      </c>
      <c r="H217" s="77">
        <v>0</v>
      </c>
      <c r="I217" s="394"/>
    </row>
    <row r="218" spans="1:9" s="5" customFormat="1" ht="13.5">
      <c r="A218" s="170"/>
      <c r="B218" s="195"/>
      <c r="C218" s="115"/>
      <c r="D218" s="150" t="s">
        <v>259</v>
      </c>
      <c r="E218" s="355">
        <f>SUM(E219:E221)</f>
        <v>12970</v>
      </c>
      <c r="F218" s="355">
        <f>SUM(F219:F221)</f>
        <v>12970</v>
      </c>
      <c r="G218" s="421">
        <f>SUM(G219:G221)</f>
        <v>3035.59</v>
      </c>
      <c r="H218" s="71">
        <f>G218/F218*100</f>
        <v>23.404703161141097</v>
      </c>
      <c r="I218" s="394"/>
    </row>
    <row r="219" spans="1:9" s="5" customFormat="1" ht="13.5">
      <c r="A219" s="170"/>
      <c r="B219" s="195"/>
      <c r="C219" s="115"/>
      <c r="D219" s="73" t="s">
        <v>213</v>
      </c>
      <c r="E219" s="383">
        <v>0</v>
      </c>
      <c r="F219" s="383">
        <v>1000</v>
      </c>
      <c r="G219" s="422">
        <v>0</v>
      </c>
      <c r="H219" s="126">
        <v>0</v>
      </c>
      <c r="I219" s="394"/>
    </row>
    <row r="220" spans="1:9" ht="12.75">
      <c r="A220" s="166"/>
      <c r="B220" s="182"/>
      <c r="C220" s="116"/>
      <c r="D220" s="73" t="s">
        <v>214</v>
      </c>
      <c r="E220" s="291">
        <v>12970</v>
      </c>
      <c r="F220" s="291">
        <v>11970</v>
      </c>
      <c r="G220" s="420">
        <v>3035.59</v>
      </c>
      <c r="H220" s="272">
        <f>G220/F220*100</f>
        <v>25.359983291562237</v>
      </c>
      <c r="I220" s="46"/>
    </row>
    <row r="221" spans="1:9" ht="12.75">
      <c r="A221" s="166"/>
      <c r="B221" s="185"/>
      <c r="C221" s="116"/>
      <c r="D221" s="73" t="s">
        <v>215</v>
      </c>
      <c r="E221" s="291">
        <v>0</v>
      </c>
      <c r="F221" s="291">
        <v>0</v>
      </c>
      <c r="G221" s="420">
        <v>0</v>
      </c>
      <c r="H221" s="272">
        <v>0</v>
      </c>
      <c r="I221" s="46"/>
    </row>
    <row r="222" spans="1:9" ht="12.75">
      <c r="A222" s="166"/>
      <c r="B222" s="195">
        <v>75495</v>
      </c>
      <c r="C222" s="115"/>
      <c r="D222" s="67" t="s">
        <v>145</v>
      </c>
      <c r="E222" s="355">
        <v>0</v>
      </c>
      <c r="F222" s="355">
        <v>0</v>
      </c>
      <c r="G222" s="421">
        <v>0</v>
      </c>
      <c r="H222" s="279">
        <v>0</v>
      </c>
      <c r="I222" s="46"/>
    </row>
    <row r="223" spans="1:9" ht="12.75">
      <c r="A223" s="166"/>
      <c r="B223" s="182"/>
      <c r="C223" s="116"/>
      <c r="D223" s="358" t="s">
        <v>189</v>
      </c>
      <c r="E223" s="363">
        <v>0</v>
      </c>
      <c r="F223" s="363">
        <v>0</v>
      </c>
      <c r="G223" s="418">
        <v>0</v>
      </c>
      <c r="H223" s="386">
        <v>0</v>
      </c>
      <c r="I223" s="46"/>
    </row>
    <row r="224" spans="1:9" ht="12.75">
      <c r="A224" s="166"/>
      <c r="B224" s="182"/>
      <c r="C224" s="116"/>
      <c r="D224" s="150" t="s">
        <v>259</v>
      </c>
      <c r="E224" s="355">
        <v>0</v>
      </c>
      <c r="F224" s="355">
        <v>0</v>
      </c>
      <c r="G224" s="421">
        <v>0</v>
      </c>
      <c r="H224" s="279">
        <v>0</v>
      </c>
      <c r="I224" s="46"/>
    </row>
    <row r="225" spans="1:9" ht="12.75">
      <c r="A225" s="166"/>
      <c r="B225" s="182"/>
      <c r="C225" s="116"/>
      <c r="D225" s="73" t="s">
        <v>213</v>
      </c>
      <c r="E225" s="291">
        <v>0</v>
      </c>
      <c r="F225" s="291">
        <v>0</v>
      </c>
      <c r="G225" s="420">
        <v>0</v>
      </c>
      <c r="H225" s="272">
        <v>0</v>
      </c>
      <c r="I225" s="46"/>
    </row>
    <row r="226" spans="1:9" ht="12.75">
      <c r="A226" s="166"/>
      <c r="B226" s="182"/>
      <c r="C226" s="116"/>
      <c r="D226" s="73" t="s">
        <v>214</v>
      </c>
      <c r="E226" s="291">
        <v>0</v>
      </c>
      <c r="F226" s="291">
        <v>0</v>
      </c>
      <c r="G226" s="420">
        <v>0</v>
      </c>
      <c r="H226" s="272">
        <v>0</v>
      </c>
      <c r="I226" s="46"/>
    </row>
    <row r="227" spans="1:9" ht="12.75">
      <c r="A227" s="166"/>
      <c r="B227" s="182"/>
      <c r="C227" s="132"/>
      <c r="D227" s="73" t="s">
        <v>215</v>
      </c>
      <c r="E227" s="291">
        <v>0</v>
      </c>
      <c r="F227" s="291">
        <v>0</v>
      </c>
      <c r="G227" s="420">
        <v>0</v>
      </c>
      <c r="H227" s="272">
        <v>0</v>
      </c>
      <c r="I227" s="46"/>
    </row>
    <row r="228" spans="1:9" ht="12.75">
      <c r="A228" s="321">
        <v>755</v>
      </c>
      <c r="B228" s="321"/>
      <c r="C228" s="557"/>
      <c r="D228" s="557" t="s">
        <v>474</v>
      </c>
      <c r="E228" s="340">
        <v>0</v>
      </c>
      <c r="F228" s="340">
        <f>F229</f>
        <v>61800</v>
      </c>
      <c r="G228" s="578">
        <f>G229</f>
        <v>61800</v>
      </c>
      <c r="H228" s="338">
        <f>G228/F228*100</f>
        <v>100</v>
      </c>
      <c r="I228" s="46"/>
    </row>
    <row r="229" spans="1:9" ht="12.75">
      <c r="A229" s="179"/>
      <c r="B229" s="766">
        <v>75515</v>
      </c>
      <c r="C229" s="177"/>
      <c r="D229" s="169" t="s">
        <v>461</v>
      </c>
      <c r="E229" s="355">
        <v>0</v>
      </c>
      <c r="F229" s="355">
        <f>F230+F231</f>
        <v>61800</v>
      </c>
      <c r="G229" s="421">
        <f>G230+G231</f>
        <v>61800</v>
      </c>
      <c r="H229" s="279">
        <f>G229/F229*100</f>
        <v>100</v>
      </c>
      <c r="I229" s="46"/>
    </row>
    <row r="230" spans="1:9" ht="12.75">
      <c r="A230" s="231"/>
      <c r="B230" s="195"/>
      <c r="C230" s="115"/>
      <c r="D230" s="358" t="s">
        <v>189</v>
      </c>
      <c r="E230" s="363">
        <v>0</v>
      </c>
      <c r="F230" s="363">
        <v>0</v>
      </c>
      <c r="G230" s="418">
        <v>0</v>
      </c>
      <c r="H230" s="386">
        <v>0</v>
      </c>
      <c r="I230" s="46"/>
    </row>
    <row r="231" spans="1:9" ht="12.75">
      <c r="A231" s="231"/>
      <c r="B231" s="195"/>
      <c r="C231" s="115"/>
      <c r="D231" s="150" t="s">
        <v>259</v>
      </c>
      <c r="E231" s="355">
        <v>0</v>
      </c>
      <c r="F231" s="355">
        <f>F233</f>
        <v>61800</v>
      </c>
      <c r="G231" s="421">
        <f>G233</f>
        <v>61800</v>
      </c>
      <c r="H231" s="279">
        <f>G231/F231*100</f>
        <v>100</v>
      </c>
      <c r="I231" s="46"/>
    </row>
    <row r="232" spans="1:9" ht="12.75">
      <c r="A232" s="166"/>
      <c r="B232" s="182"/>
      <c r="C232" s="116"/>
      <c r="D232" s="73" t="s">
        <v>213</v>
      </c>
      <c r="E232" s="291">
        <v>0</v>
      </c>
      <c r="F232" s="291">
        <v>0</v>
      </c>
      <c r="G232" s="420">
        <v>0</v>
      </c>
      <c r="H232" s="272">
        <v>0</v>
      </c>
      <c r="I232" s="46"/>
    </row>
    <row r="233" spans="1:9" ht="12.75">
      <c r="A233" s="166"/>
      <c r="B233" s="182"/>
      <c r="C233" s="116"/>
      <c r="D233" s="73" t="s">
        <v>214</v>
      </c>
      <c r="E233" s="291">
        <v>0</v>
      </c>
      <c r="F233" s="291">
        <v>61800</v>
      </c>
      <c r="G233" s="420">
        <v>61800</v>
      </c>
      <c r="H233" s="272">
        <f>G233/F233*100</f>
        <v>100</v>
      </c>
      <c r="I233" s="46"/>
    </row>
    <row r="234" spans="1:9" ht="12.75">
      <c r="A234" s="166"/>
      <c r="B234" s="182"/>
      <c r="C234" s="116"/>
      <c r="D234" s="73" t="s">
        <v>215</v>
      </c>
      <c r="E234" s="291">
        <v>0</v>
      </c>
      <c r="F234" s="291">
        <v>0</v>
      </c>
      <c r="G234" s="420">
        <v>0</v>
      </c>
      <c r="H234" s="272">
        <v>0</v>
      </c>
      <c r="I234" s="46"/>
    </row>
    <row r="235" spans="1:9" s="4" customFormat="1" ht="12.75">
      <c r="A235" s="557">
        <v>757</v>
      </c>
      <c r="B235" s="557"/>
      <c r="C235" s="557"/>
      <c r="D235" s="557" t="s">
        <v>78</v>
      </c>
      <c r="E235" s="340">
        <f>E236+E238</f>
        <v>461094</v>
      </c>
      <c r="F235" s="340">
        <f>F236+F238</f>
        <v>461094</v>
      </c>
      <c r="G235" s="578">
        <f>G236</f>
        <v>136258.29</v>
      </c>
      <c r="H235" s="326">
        <f>G235/F235*100</f>
        <v>29.551087196970684</v>
      </c>
      <c r="I235" s="247"/>
    </row>
    <row r="236" spans="1:9" s="5" customFormat="1" ht="13.5">
      <c r="A236" s="164"/>
      <c r="B236" s="140">
        <v>75702</v>
      </c>
      <c r="C236" s="67"/>
      <c r="D236" s="67" t="s">
        <v>79</v>
      </c>
      <c r="E236" s="355">
        <f>E237</f>
        <v>456560</v>
      </c>
      <c r="F236" s="355">
        <f>F237</f>
        <v>456560</v>
      </c>
      <c r="G236" s="421">
        <f>G237</f>
        <v>136258.29</v>
      </c>
      <c r="H236" s="71">
        <f>G236/F236*100</f>
        <v>29.844552742246368</v>
      </c>
      <c r="I236" s="394"/>
    </row>
    <row r="237" spans="1:9" ht="12.75">
      <c r="A237" s="166"/>
      <c r="B237" s="185"/>
      <c r="C237" s="73"/>
      <c r="D237" s="73" t="s">
        <v>220</v>
      </c>
      <c r="E237" s="291">
        <v>456560</v>
      </c>
      <c r="F237" s="291">
        <v>456560</v>
      </c>
      <c r="G237" s="420">
        <v>136258.29</v>
      </c>
      <c r="H237" s="272">
        <f>G237/F237*100</f>
        <v>29.844552742246368</v>
      </c>
      <c r="I237" s="46"/>
    </row>
    <row r="238" spans="1:9" ht="12.75">
      <c r="A238" s="166"/>
      <c r="B238" s="423">
        <v>75704</v>
      </c>
      <c r="C238" s="67"/>
      <c r="D238" s="67" t="s">
        <v>321</v>
      </c>
      <c r="E238" s="355">
        <f>E239</f>
        <v>4534</v>
      </c>
      <c r="F238" s="355">
        <f>F239</f>
        <v>4534</v>
      </c>
      <c r="G238" s="421">
        <v>0</v>
      </c>
      <c r="H238" s="279">
        <v>0</v>
      </c>
      <c r="I238" s="46"/>
    </row>
    <row r="239" spans="1:9" ht="12.75">
      <c r="A239" s="172"/>
      <c r="B239" s="47"/>
      <c r="C239" s="73">
        <v>8020</v>
      </c>
      <c r="D239" s="193" t="s">
        <v>260</v>
      </c>
      <c r="E239" s="291">
        <v>4534</v>
      </c>
      <c r="F239" s="291">
        <v>4534</v>
      </c>
      <c r="G239" s="420">
        <v>0</v>
      </c>
      <c r="H239" s="272">
        <v>0</v>
      </c>
      <c r="I239" s="46"/>
    </row>
    <row r="240" spans="1:9" s="4" customFormat="1" ht="12.75">
      <c r="A240" s="557">
        <v>758</v>
      </c>
      <c r="B240" s="607"/>
      <c r="C240" s="557"/>
      <c r="D240" s="557" t="s">
        <v>35</v>
      </c>
      <c r="E240" s="340">
        <f>E241</f>
        <v>310000</v>
      </c>
      <c r="F240" s="340">
        <f>F241</f>
        <v>377538</v>
      </c>
      <c r="G240" s="578">
        <v>0</v>
      </c>
      <c r="H240" s="326">
        <f>G240/F240*100</f>
        <v>0</v>
      </c>
      <c r="I240" s="247"/>
    </row>
    <row r="241" spans="1:9" s="5" customFormat="1" ht="13.5">
      <c r="A241" s="164"/>
      <c r="B241" s="171">
        <v>75818</v>
      </c>
      <c r="C241" s="67"/>
      <c r="D241" s="67" t="s">
        <v>80</v>
      </c>
      <c r="E241" s="355">
        <f>E242+E243</f>
        <v>310000</v>
      </c>
      <c r="F241" s="355">
        <f>F242+F243</f>
        <v>377538</v>
      </c>
      <c r="G241" s="421">
        <v>0</v>
      </c>
      <c r="H241" s="71">
        <f>G241/F241*100</f>
        <v>0</v>
      </c>
      <c r="I241" s="394"/>
    </row>
    <row r="242" spans="1:9" ht="12.75">
      <c r="A242" s="166"/>
      <c r="B242" s="166"/>
      <c r="C242" s="73">
        <v>4810</v>
      </c>
      <c r="D242" s="73" t="s">
        <v>81</v>
      </c>
      <c r="E242" s="291">
        <v>200000</v>
      </c>
      <c r="F242" s="291">
        <v>267538</v>
      </c>
      <c r="G242" s="420">
        <v>0</v>
      </c>
      <c r="H242" s="272">
        <v>0</v>
      </c>
      <c r="I242" s="46"/>
    </row>
    <row r="243" spans="1:9" ht="12.75">
      <c r="A243" s="175"/>
      <c r="B243" s="172"/>
      <c r="C243" s="73"/>
      <c r="D243" s="73" t="s">
        <v>190</v>
      </c>
      <c r="E243" s="291">
        <v>110000</v>
      </c>
      <c r="F243" s="291">
        <v>110000</v>
      </c>
      <c r="G243" s="420">
        <v>0</v>
      </c>
      <c r="H243" s="272">
        <v>0</v>
      </c>
      <c r="I243" s="46"/>
    </row>
    <row r="244" spans="1:9" ht="12.75">
      <c r="A244" s="108"/>
      <c r="B244" s="108"/>
      <c r="C244" s="108"/>
      <c r="D244" s="108"/>
      <c r="E244" s="294"/>
      <c r="F244" s="294"/>
      <c r="G244" s="424"/>
      <c r="H244" s="295"/>
      <c r="I244" s="46"/>
    </row>
    <row r="245" spans="1:9" ht="12.75">
      <c r="A245" s="108"/>
      <c r="B245" s="108"/>
      <c r="C245" s="108"/>
      <c r="D245" s="108"/>
      <c r="E245" s="294"/>
      <c r="F245" s="294"/>
      <c r="G245" s="424"/>
      <c r="H245" s="295"/>
      <c r="I245" s="46"/>
    </row>
    <row r="246" spans="1:9" ht="12.75">
      <c r="A246" s="108"/>
      <c r="B246" s="108"/>
      <c r="C246" s="108"/>
      <c r="D246" s="108"/>
      <c r="E246" s="294"/>
      <c r="F246" s="294"/>
      <c r="G246" s="424"/>
      <c r="H246" s="295"/>
      <c r="I246" s="46"/>
    </row>
    <row r="247" spans="1:9" ht="12.75">
      <c r="A247" s="108"/>
      <c r="B247" s="108"/>
      <c r="C247" s="108"/>
      <c r="D247" s="108"/>
      <c r="E247" s="294"/>
      <c r="F247" s="294"/>
      <c r="G247" s="424"/>
      <c r="H247" s="295"/>
      <c r="I247" s="46"/>
    </row>
    <row r="248" spans="1:9" ht="12.75">
      <c r="A248" s="108"/>
      <c r="B248" s="108"/>
      <c r="C248" s="108"/>
      <c r="D248" s="108"/>
      <c r="E248" s="294"/>
      <c r="F248" s="294"/>
      <c r="G248" s="424"/>
      <c r="H248" s="295"/>
      <c r="I248" s="46"/>
    </row>
    <row r="249" spans="1:9" ht="12.75">
      <c r="A249" s="108"/>
      <c r="B249" s="108"/>
      <c r="C249" s="108"/>
      <c r="D249" s="108"/>
      <c r="E249" s="294"/>
      <c r="F249" s="294"/>
      <c r="G249" s="424"/>
      <c r="H249" s="295"/>
      <c r="I249" s="46"/>
    </row>
    <row r="250" spans="1:9" ht="12.75">
      <c r="A250" s="108"/>
      <c r="B250" s="108"/>
      <c r="C250" s="108"/>
      <c r="D250" s="108"/>
      <c r="E250" s="294"/>
      <c r="F250" s="294"/>
      <c r="G250" s="424"/>
      <c r="H250" s="295"/>
      <c r="I250" s="46"/>
    </row>
    <row r="251" spans="1:9" ht="12.75">
      <c r="A251" s="108"/>
      <c r="B251" s="108"/>
      <c r="C251" s="108"/>
      <c r="D251" s="108"/>
      <c r="E251" s="294"/>
      <c r="F251" s="294"/>
      <c r="G251" s="424"/>
      <c r="H251" s="295"/>
      <c r="I251" s="46"/>
    </row>
    <row r="252" spans="1:9" ht="12.75">
      <c r="A252" s="108"/>
      <c r="B252" s="108"/>
      <c r="C252" s="108"/>
      <c r="D252" s="108"/>
      <c r="E252" s="294" t="s">
        <v>489</v>
      </c>
      <c r="F252" s="294"/>
      <c r="G252" s="424"/>
      <c r="H252" s="295"/>
      <c r="I252" s="46"/>
    </row>
    <row r="253" spans="1:9" ht="12.75">
      <c r="A253" s="108"/>
      <c r="B253" s="108"/>
      <c r="C253" s="108"/>
      <c r="D253" s="108"/>
      <c r="E253" s="294"/>
      <c r="F253" s="294"/>
      <c r="G253" s="424"/>
      <c r="H253" s="295"/>
      <c r="I253" s="46"/>
    </row>
    <row r="254" spans="1:9" ht="12.75">
      <c r="A254" s="55" t="s">
        <v>0</v>
      </c>
      <c r="B254" s="52" t="s">
        <v>1</v>
      </c>
      <c r="C254" s="351" t="s">
        <v>2</v>
      </c>
      <c r="D254" s="53" t="s">
        <v>3</v>
      </c>
      <c r="E254" s="54" t="s">
        <v>159</v>
      </c>
      <c r="F254" s="53" t="s">
        <v>161</v>
      </c>
      <c r="G254" s="55" t="s">
        <v>163</v>
      </c>
      <c r="H254" s="296" t="s">
        <v>61</v>
      </c>
      <c r="I254" s="46"/>
    </row>
    <row r="255" spans="1:9" ht="12.75">
      <c r="A255" s="60"/>
      <c r="B255" s="57"/>
      <c r="C255" s="353"/>
      <c r="D255" s="58"/>
      <c r="E255" s="57" t="s">
        <v>160</v>
      </c>
      <c r="F255" s="58" t="s">
        <v>162</v>
      </c>
      <c r="G255" s="60" t="s">
        <v>440</v>
      </c>
      <c r="H255" s="57" t="s">
        <v>179</v>
      </c>
      <c r="I255" s="46"/>
    </row>
    <row r="256" spans="1:9" ht="12.75">
      <c r="A256" s="52">
        <v>1</v>
      </c>
      <c r="B256" s="381">
        <v>2</v>
      </c>
      <c r="C256" s="381">
        <v>3</v>
      </c>
      <c r="D256" s="60">
        <v>4</v>
      </c>
      <c r="E256" s="57">
        <v>5</v>
      </c>
      <c r="F256" s="57">
        <v>6</v>
      </c>
      <c r="G256" s="60">
        <v>7</v>
      </c>
      <c r="H256" s="297">
        <v>8</v>
      </c>
      <c r="I256" s="46"/>
    </row>
    <row r="257" spans="1:10" ht="12.75">
      <c r="A257" s="564">
        <v>801</v>
      </c>
      <c r="B257" s="564"/>
      <c r="C257" s="565"/>
      <c r="D257" s="566" t="s">
        <v>38</v>
      </c>
      <c r="E257" s="340">
        <f>E258+E259</f>
        <v>15347812</v>
      </c>
      <c r="F257" s="340">
        <f>F258+F259</f>
        <v>15210378</v>
      </c>
      <c r="G257" s="578">
        <f>G258+G259</f>
        <v>8437527.21</v>
      </c>
      <c r="H257" s="326">
        <f>G257/F257*100</f>
        <v>55.472173078144415</v>
      </c>
      <c r="I257" s="51"/>
      <c r="J257" s="44"/>
    </row>
    <row r="258" spans="1:9" ht="12.75">
      <c r="A258" s="592"/>
      <c r="B258" s="592"/>
      <c r="C258" s="579"/>
      <c r="D258" s="571" t="s">
        <v>189</v>
      </c>
      <c r="E258" s="580">
        <f>E266+E274+E283+E307+E340+E371</f>
        <v>150000</v>
      </c>
      <c r="F258" s="608">
        <f>F274+F283+F307+F266+F340+F371+F347</f>
        <v>60991</v>
      </c>
      <c r="G258" s="581">
        <f>G266+G274+G283+G307+G340+G371+G347</f>
        <v>60348.68</v>
      </c>
      <c r="H258" s="574">
        <f>G258/F258*100</f>
        <v>98.9468610122805</v>
      </c>
      <c r="I258" s="46"/>
    </row>
    <row r="259" spans="1:9" ht="12.75">
      <c r="A259" s="592"/>
      <c r="B259" s="592"/>
      <c r="C259" s="579"/>
      <c r="D259" s="571" t="s">
        <v>289</v>
      </c>
      <c r="E259" s="580">
        <f>SUM(E260:E263)</f>
        <v>15197812</v>
      </c>
      <c r="F259" s="608">
        <f>SUM(F260:F263)</f>
        <v>15149387</v>
      </c>
      <c r="G259" s="581">
        <f>SUM(G260:G263)</f>
        <v>8377178.530000001</v>
      </c>
      <c r="H259" s="573">
        <f aca="true" t="shared" si="8" ref="H259:H265">G259/F259*100</f>
        <v>55.297145224423936</v>
      </c>
      <c r="I259" s="46"/>
    </row>
    <row r="260" spans="1:9" ht="12.75">
      <c r="A260" s="592"/>
      <c r="B260" s="592"/>
      <c r="C260" s="579"/>
      <c r="D260" s="571" t="s">
        <v>213</v>
      </c>
      <c r="E260" s="580">
        <f>E268+E276+E285+E309+E349+E342+E373+E402</f>
        <v>11643925</v>
      </c>
      <c r="F260" s="608">
        <f>F268+F276+F285+F309+F349+F402+F342+F373</f>
        <v>12100587</v>
      </c>
      <c r="G260" s="581">
        <f>G268+G276+G285+G309+G349+G402+G342+G373</f>
        <v>6667540.510000001</v>
      </c>
      <c r="H260" s="573">
        <f t="shared" si="8"/>
        <v>55.100967498518884</v>
      </c>
      <c r="I260" s="387"/>
    </row>
    <row r="261" spans="1:9" ht="12.75">
      <c r="A261" s="592"/>
      <c r="B261" s="592"/>
      <c r="C261" s="579"/>
      <c r="D261" s="571" t="s">
        <v>214</v>
      </c>
      <c r="E261" s="580">
        <f>E269+E277+E286+E310+E350+E355+E403+E343+E374</f>
        <v>2496206</v>
      </c>
      <c r="F261" s="608">
        <f>F269+F277+F286+F310+F350+F355+F403+F343+F374</f>
        <v>1985179</v>
      </c>
      <c r="G261" s="581">
        <f>G269+G277+G286+G310+G350+G355+G403+G343+G374</f>
        <v>1107915.9000000001</v>
      </c>
      <c r="H261" s="573">
        <f t="shared" si="8"/>
        <v>55.8093703388964</v>
      </c>
      <c r="I261" s="46"/>
    </row>
    <row r="262" spans="1:9" ht="12.75">
      <c r="A262" s="592"/>
      <c r="B262" s="592"/>
      <c r="C262" s="579"/>
      <c r="D262" s="571" t="s">
        <v>215</v>
      </c>
      <c r="E262" s="580">
        <f>E270+E278+E287+E311+E351+E344+E375+E404</f>
        <v>104481</v>
      </c>
      <c r="F262" s="608">
        <f>F270+F278+F287+F311+F351+F344+F375</f>
        <v>99481</v>
      </c>
      <c r="G262" s="581">
        <f>G270+G278+G287+G311+G351+G344+G375</f>
        <v>39973.119999999995</v>
      </c>
      <c r="H262" s="573">
        <f t="shared" si="8"/>
        <v>40.18166283008816</v>
      </c>
      <c r="I262" s="46"/>
    </row>
    <row r="263" spans="1:9" ht="12.75">
      <c r="A263" s="592"/>
      <c r="B263" s="593"/>
      <c r="C263" s="583"/>
      <c r="D263" s="571" t="s">
        <v>221</v>
      </c>
      <c r="E263" s="580">
        <f>E288+E280+E312</f>
        <v>953200</v>
      </c>
      <c r="F263" s="608">
        <f>F271+F281+F288+F312+F376</f>
        <v>964140</v>
      </c>
      <c r="G263" s="581">
        <f>G271+G281+G288+G312+G376</f>
        <v>561749</v>
      </c>
      <c r="H263" s="573">
        <f t="shared" si="8"/>
        <v>58.26425622834858</v>
      </c>
      <c r="I263" s="46"/>
    </row>
    <row r="264" spans="1:9" ht="12.75">
      <c r="A264" s="164"/>
      <c r="B264" s="140">
        <v>80102</v>
      </c>
      <c r="C264" s="67"/>
      <c r="D264" s="67" t="s">
        <v>82</v>
      </c>
      <c r="E264" s="355">
        <f>E265</f>
        <v>1246475</v>
      </c>
      <c r="F264" s="355">
        <f>F265</f>
        <v>1123264</v>
      </c>
      <c r="G264" s="421">
        <f>G265</f>
        <v>478778.45</v>
      </c>
      <c r="H264" s="71">
        <f t="shared" si="8"/>
        <v>42.62385779300325</v>
      </c>
      <c r="I264" s="46"/>
    </row>
    <row r="265" spans="1:9" ht="12.75">
      <c r="A265" s="221"/>
      <c r="B265" s="391"/>
      <c r="C265" s="224"/>
      <c r="D265" s="379" t="s">
        <v>341</v>
      </c>
      <c r="E265" s="312">
        <f>E266+E267</f>
        <v>1246475</v>
      </c>
      <c r="F265" s="312">
        <f>F266+F267</f>
        <v>1123264</v>
      </c>
      <c r="G265" s="413">
        <f>G266+G267</f>
        <v>478778.45</v>
      </c>
      <c r="H265" s="406">
        <f t="shared" si="8"/>
        <v>42.62385779300325</v>
      </c>
      <c r="I265" s="46"/>
    </row>
    <row r="266" spans="1:9" ht="12.75">
      <c r="A266" s="221"/>
      <c r="B266" s="391"/>
      <c r="C266" s="224"/>
      <c r="D266" s="358" t="s">
        <v>189</v>
      </c>
      <c r="E266" s="363">
        <v>150000</v>
      </c>
      <c r="F266" s="363">
        <v>19589</v>
      </c>
      <c r="G266" s="418">
        <v>18948.06</v>
      </c>
      <c r="H266" s="419">
        <f>G266/F266*100</f>
        <v>96.72806166726224</v>
      </c>
      <c r="I266" s="46"/>
    </row>
    <row r="267" spans="1:9" ht="12.75">
      <c r="A267" s="221"/>
      <c r="B267" s="391"/>
      <c r="C267" s="224"/>
      <c r="D267" s="150" t="s">
        <v>259</v>
      </c>
      <c r="E267" s="355">
        <f>SUM(E268:E271)</f>
        <v>1096475</v>
      </c>
      <c r="F267" s="355">
        <f>SUM(F268:F271)</f>
        <v>1103675</v>
      </c>
      <c r="G267" s="421">
        <f>SUM(G268:G271)</f>
        <v>459830.39</v>
      </c>
      <c r="H267" s="157">
        <f>G267/F267*100</f>
        <v>41.66356853240311</v>
      </c>
      <c r="I267" s="46"/>
    </row>
    <row r="268" spans="1:9" ht="12.75">
      <c r="A268" s="166"/>
      <c r="B268" s="182"/>
      <c r="C268" s="73"/>
      <c r="D268" s="73" t="s">
        <v>213</v>
      </c>
      <c r="E268" s="291">
        <v>913321</v>
      </c>
      <c r="F268" s="291">
        <v>897091</v>
      </c>
      <c r="G268" s="420">
        <v>349834.21</v>
      </c>
      <c r="H268" s="272">
        <f>G268/F268*100</f>
        <v>38.99651317424877</v>
      </c>
      <c r="I268" s="46"/>
    </row>
    <row r="269" spans="1:9" ht="12.75">
      <c r="A269" s="166"/>
      <c r="B269" s="182"/>
      <c r="C269" s="73"/>
      <c r="D269" s="73" t="s">
        <v>214</v>
      </c>
      <c r="E269" s="291">
        <v>158336</v>
      </c>
      <c r="F269" s="291">
        <v>176766</v>
      </c>
      <c r="G269" s="420">
        <v>98347.57</v>
      </c>
      <c r="H269" s="272">
        <f>G269/F269*100</f>
        <v>55.63715307242343</v>
      </c>
      <c r="I269" s="46"/>
    </row>
    <row r="270" spans="1:9" ht="12.75">
      <c r="A270" s="166"/>
      <c r="B270" s="182"/>
      <c r="C270" s="73"/>
      <c r="D270" s="73" t="s">
        <v>215</v>
      </c>
      <c r="E270" s="291">
        <v>24818</v>
      </c>
      <c r="F270" s="291">
        <v>29818</v>
      </c>
      <c r="G270" s="420">
        <v>11648.61</v>
      </c>
      <c r="H270" s="272">
        <f>G270/F270*100</f>
        <v>39.06569857133275</v>
      </c>
      <c r="I270" s="46"/>
    </row>
    <row r="271" spans="1:9" ht="12.75">
      <c r="A271" s="166"/>
      <c r="B271" s="185"/>
      <c r="C271" s="73"/>
      <c r="D271" s="73" t="s">
        <v>221</v>
      </c>
      <c r="E271" s="291">
        <v>0</v>
      </c>
      <c r="F271" s="291">
        <v>0</v>
      </c>
      <c r="G271" s="420">
        <v>0</v>
      </c>
      <c r="H271" s="272">
        <v>0</v>
      </c>
      <c r="I271" s="46"/>
    </row>
    <row r="272" spans="1:9" s="7" customFormat="1" ht="12.75">
      <c r="A272" s="170"/>
      <c r="B272" s="195">
        <v>80111</v>
      </c>
      <c r="C272" s="160"/>
      <c r="D272" s="81" t="s">
        <v>83</v>
      </c>
      <c r="E272" s="411">
        <f>E273+E280</f>
        <v>1410637</v>
      </c>
      <c r="F272" s="411">
        <f>F273+F280</f>
        <v>1379078</v>
      </c>
      <c r="G272" s="412">
        <f>G273+G280</f>
        <v>890907.37</v>
      </c>
      <c r="H272" s="157">
        <f>G272/F272*100</f>
        <v>64.60166647571783</v>
      </c>
      <c r="I272" s="46"/>
    </row>
    <row r="273" spans="1:9" ht="12.75">
      <c r="A273" s="221"/>
      <c r="B273" s="391"/>
      <c r="C273" s="184"/>
      <c r="D273" s="379" t="s">
        <v>341</v>
      </c>
      <c r="E273" s="312">
        <f>E274+E275</f>
        <v>668424</v>
      </c>
      <c r="F273" s="312">
        <f>F274+F275</f>
        <v>627426</v>
      </c>
      <c r="G273" s="413">
        <f>G274+G275</f>
        <v>427149.37</v>
      </c>
      <c r="H273" s="406">
        <f>G273/F273*100</f>
        <v>68.07964126446784</v>
      </c>
      <c r="I273" s="46"/>
    </row>
    <row r="274" spans="1:9" ht="12.75">
      <c r="A274" s="221"/>
      <c r="B274" s="391"/>
      <c r="C274" s="184"/>
      <c r="D274" s="358" t="s">
        <v>189</v>
      </c>
      <c r="E274" s="363">
        <v>0</v>
      </c>
      <c r="F274" s="363">
        <v>0</v>
      </c>
      <c r="G274" s="418">
        <v>0</v>
      </c>
      <c r="H274" s="419">
        <v>0</v>
      </c>
      <c r="I274" s="46"/>
    </row>
    <row r="275" spans="1:9" ht="12.75">
      <c r="A275" s="221"/>
      <c r="B275" s="391"/>
      <c r="C275" s="184"/>
      <c r="D275" s="150" t="s">
        <v>259</v>
      </c>
      <c r="E275" s="355">
        <f>SUM(E276:E279)</f>
        <v>668424</v>
      </c>
      <c r="F275" s="355">
        <f>SUM(F276:F279)</f>
        <v>627426</v>
      </c>
      <c r="G275" s="421">
        <f>SUM(G276:G279)</f>
        <v>427149.37</v>
      </c>
      <c r="H275" s="157">
        <f>G275/F275*100</f>
        <v>68.07964126446784</v>
      </c>
      <c r="I275" s="46"/>
    </row>
    <row r="276" spans="1:9" ht="12.75">
      <c r="A276" s="166"/>
      <c r="B276" s="182"/>
      <c r="C276" s="116"/>
      <c r="D276" s="73" t="s">
        <v>213</v>
      </c>
      <c r="E276" s="291">
        <v>605252</v>
      </c>
      <c r="F276" s="291">
        <v>574254</v>
      </c>
      <c r="G276" s="420">
        <v>388571.21</v>
      </c>
      <c r="H276" s="272">
        <f>G276/F276*100</f>
        <v>67.66539022801757</v>
      </c>
      <c r="I276" s="46"/>
    </row>
    <row r="277" spans="1:9" ht="12.75">
      <c r="A277" s="166"/>
      <c r="B277" s="182"/>
      <c r="C277" s="116"/>
      <c r="D277" s="73" t="s">
        <v>214</v>
      </c>
      <c r="E277" s="291">
        <v>32946</v>
      </c>
      <c r="F277" s="291">
        <v>32946</v>
      </c>
      <c r="G277" s="420">
        <v>24710</v>
      </c>
      <c r="H277" s="272">
        <f>G277/F277*100</f>
        <v>75.00151763491775</v>
      </c>
      <c r="I277" s="46"/>
    </row>
    <row r="278" spans="1:9" ht="12.75">
      <c r="A278" s="166"/>
      <c r="B278" s="182"/>
      <c r="C278" s="116"/>
      <c r="D278" s="73" t="s">
        <v>215</v>
      </c>
      <c r="E278" s="291">
        <v>30226</v>
      </c>
      <c r="F278" s="291">
        <v>20226</v>
      </c>
      <c r="G278" s="420">
        <v>13868.16</v>
      </c>
      <c r="H278" s="272">
        <f>G278/F278*100</f>
        <v>68.56600415307031</v>
      </c>
      <c r="I278" s="46"/>
    </row>
    <row r="279" spans="1:9" ht="12.75">
      <c r="A279" s="166"/>
      <c r="B279" s="182"/>
      <c r="C279" s="116"/>
      <c r="D279" s="73" t="s">
        <v>221</v>
      </c>
      <c r="E279" s="291">
        <v>0</v>
      </c>
      <c r="F279" s="291"/>
      <c r="G279" s="420"/>
      <c r="H279" s="272">
        <v>0</v>
      </c>
      <c r="I279" s="46"/>
    </row>
    <row r="280" spans="1:9" ht="12.75">
      <c r="A280" s="166"/>
      <c r="B280" s="182"/>
      <c r="C280" s="116"/>
      <c r="D280" s="379" t="s">
        <v>158</v>
      </c>
      <c r="E280" s="312">
        <f>E281</f>
        <v>742213</v>
      </c>
      <c r="F280" s="312">
        <f>F281</f>
        <v>751652</v>
      </c>
      <c r="G280" s="413">
        <f>G281</f>
        <v>463758</v>
      </c>
      <c r="H280" s="406">
        <f aca="true" t="shared" si="9" ref="H280:H288">G280/F280*100</f>
        <v>61.69849877336853</v>
      </c>
      <c r="I280" s="46"/>
    </row>
    <row r="281" spans="1:9" ht="12.75">
      <c r="A281" s="166"/>
      <c r="B281" s="185"/>
      <c r="C281" s="116"/>
      <c r="D281" s="73" t="s">
        <v>221</v>
      </c>
      <c r="E281" s="291">
        <v>742213</v>
      </c>
      <c r="F281" s="291">
        <v>751652</v>
      </c>
      <c r="G281" s="420">
        <v>463758</v>
      </c>
      <c r="H281" s="76">
        <f t="shared" si="9"/>
        <v>61.69849877336853</v>
      </c>
      <c r="I281" s="46"/>
    </row>
    <row r="282" spans="1:9" s="7" customFormat="1" ht="12.75">
      <c r="A282" s="170"/>
      <c r="B282" s="195">
        <v>80120</v>
      </c>
      <c r="C282" s="115"/>
      <c r="D282" s="67" t="s">
        <v>39</v>
      </c>
      <c r="E282" s="355">
        <f>E290+E295+E300+E304</f>
        <v>3016652</v>
      </c>
      <c r="F282" s="355">
        <f>F283+F284</f>
        <v>3406718</v>
      </c>
      <c r="G282" s="421">
        <f>G290+G295+G300+G304</f>
        <v>2020687.62</v>
      </c>
      <c r="H282" s="71">
        <f t="shared" si="9"/>
        <v>59.314789777140355</v>
      </c>
      <c r="I282" s="46"/>
    </row>
    <row r="283" spans="1:9" s="7" customFormat="1" ht="12.75">
      <c r="A283" s="170"/>
      <c r="B283" s="195"/>
      <c r="C283" s="115"/>
      <c r="D283" s="358" t="s">
        <v>189</v>
      </c>
      <c r="E283" s="363">
        <v>0</v>
      </c>
      <c r="F283" s="363">
        <f>F294+F299</f>
        <v>0</v>
      </c>
      <c r="G283" s="418">
        <f>G294+G299</f>
        <v>0</v>
      </c>
      <c r="H283" s="425">
        <v>0</v>
      </c>
      <c r="I283" s="46"/>
    </row>
    <row r="284" spans="1:9" s="7" customFormat="1" ht="12.75">
      <c r="A284" s="170"/>
      <c r="B284" s="195"/>
      <c r="C284" s="115"/>
      <c r="D284" s="150" t="s">
        <v>259</v>
      </c>
      <c r="E284" s="355">
        <f>SUM(E285:E288)</f>
        <v>3016652</v>
      </c>
      <c r="F284" s="355">
        <f>SUM(F285:F288)</f>
        <v>3406718</v>
      </c>
      <c r="G284" s="421">
        <f>SUM(G285:G288)</f>
        <v>2020687.6199999999</v>
      </c>
      <c r="H284" s="157">
        <f t="shared" si="9"/>
        <v>59.31478977714034</v>
      </c>
      <c r="I284" s="46"/>
    </row>
    <row r="285" spans="1:9" s="7" customFormat="1" ht="12.75">
      <c r="A285" s="170"/>
      <c r="B285" s="195"/>
      <c r="C285" s="115"/>
      <c r="D285" s="73" t="s">
        <v>213</v>
      </c>
      <c r="E285" s="291">
        <f aca="true" t="shared" si="10" ref="E285:G287">E291+E296+E301</f>
        <v>2493935</v>
      </c>
      <c r="F285" s="291">
        <f t="shared" si="10"/>
        <v>2836674</v>
      </c>
      <c r="G285" s="420">
        <f t="shared" si="10"/>
        <v>1684318.9</v>
      </c>
      <c r="H285" s="409">
        <f t="shared" si="9"/>
        <v>59.376540977214866</v>
      </c>
      <c r="I285" s="46"/>
    </row>
    <row r="286" spans="1:9" s="7" customFormat="1" ht="12.75">
      <c r="A286" s="170"/>
      <c r="B286" s="195"/>
      <c r="C286" s="115"/>
      <c r="D286" s="73" t="s">
        <v>214</v>
      </c>
      <c r="E286" s="291">
        <f t="shared" si="10"/>
        <v>422251</v>
      </c>
      <c r="F286" s="291">
        <f t="shared" si="10"/>
        <v>468077</v>
      </c>
      <c r="G286" s="420">
        <f t="shared" si="10"/>
        <v>286721.76</v>
      </c>
      <c r="H286" s="409">
        <f t="shared" si="9"/>
        <v>61.2552550114618</v>
      </c>
      <c r="I286" s="46"/>
    </row>
    <row r="287" spans="1:9" s="7" customFormat="1" ht="12.75">
      <c r="A287" s="170"/>
      <c r="B287" s="195"/>
      <c r="C287" s="115"/>
      <c r="D287" s="73" t="s">
        <v>215</v>
      </c>
      <c r="E287" s="291">
        <f t="shared" si="10"/>
        <v>6693</v>
      </c>
      <c r="F287" s="291">
        <f t="shared" si="10"/>
        <v>6693</v>
      </c>
      <c r="G287" s="420">
        <f t="shared" si="10"/>
        <v>2107.96</v>
      </c>
      <c r="H287" s="409">
        <f t="shared" si="9"/>
        <v>31.49499477065591</v>
      </c>
      <c r="I287" s="46"/>
    </row>
    <row r="288" spans="1:9" s="7" customFormat="1" ht="12.75">
      <c r="A288" s="170"/>
      <c r="B288" s="195"/>
      <c r="C288" s="115"/>
      <c r="D288" s="73" t="s">
        <v>221</v>
      </c>
      <c r="E288" s="291">
        <f>E305</f>
        <v>93773</v>
      </c>
      <c r="F288" s="291">
        <f>F305</f>
        <v>95274</v>
      </c>
      <c r="G288" s="420">
        <f>G305</f>
        <v>47539</v>
      </c>
      <c r="H288" s="409">
        <f t="shared" si="9"/>
        <v>49.897138778680436</v>
      </c>
      <c r="I288" s="46"/>
    </row>
    <row r="289" spans="1:9" s="7" customFormat="1" ht="12.75">
      <c r="A289" s="170"/>
      <c r="B289" s="195"/>
      <c r="C289" s="115"/>
      <c r="D289" s="73" t="s">
        <v>263</v>
      </c>
      <c r="E289" s="291"/>
      <c r="F289" s="291"/>
      <c r="G289" s="420"/>
      <c r="H289" s="409"/>
      <c r="I289" s="46"/>
    </row>
    <row r="290" spans="1:9" s="7" customFormat="1" ht="12.75">
      <c r="A290" s="221"/>
      <c r="B290" s="391"/>
      <c r="C290" s="184"/>
      <c r="D290" s="379" t="s">
        <v>350</v>
      </c>
      <c r="E290" s="312">
        <f>SUM(E291:E293)</f>
        <v>785456</v>
      </c>
      <c r="F290" s="312">
        <f>SUM(F291:F294)</f>
        <v>1106773</v>
      </c>
      <c r="G290" s="413">
        <f>SUM(G291:G294)</f>
        <v>612271.28</v>
      </c>
      <c r="H290" s="406">
        <f aca="true" t="shared" si="11" ref="H290:H297">G290/F290*100</f>
        <v>55.32040264805882</v>
      </c>
      <c r="I290" s="46"/>
    </row>
    <row r="291" spans="1:10" ht="12.75">
      <c r="A291" s="166"/>
      <c r="B291" s="182"/>
      <c r="C291" s="116"/>
      <c r="D291" s="73" t="s">
        <v>213</v>
      </c>
      <c r="E291" s="291">
        <v>660656</v>
      </c>
      <c r="F291" s="291">
        <v>976973</v>
      </c>
      <c r="G291" s="420">
        <v>544712.75</v>
      </c>
      <c r="H291" s="272">
        <f>G291/F291*100</f>
        <v>55.75514881168671</v>
      </c>
      <c r="I291" s="46"/>
      <c r="J291" s="771"/>
    </row>
    <row r="292" spans="1:9" ht="12.75">
      <c r="A292" s="166"/>
      <c r="B292" s="182"/>
      <c r="C292" s="116"/>
      <c r="D292" s="73" t="s">
        <v>214</v>
      </c>
      <c r="E292" s="291">
        <v>120800</v>
      </c>
      <c r="F292" s="291">
        <v>125800</v>
      </c>
      <c r="G292" s="420">
        <v>66836.41</v>
      </c>
      <c r="H292" s="272">
        <f>G292/F292*100</f>
        <v>53.12910174880764</v>
      </c>
      <c r="I292" s="46"/>
    </row>
    <row r="293" spans="1:9" ht="12.75">
      <c r="A293" s="166"/>
      <c r="B293" s="182"/>
      <c r="C293" s="116"/>
      <c r="D293" s="73" t="s">
        <v>215</v>
      </c>
      <c r="E293" s="291">
        <v>4000</v>
      </c>
      <c r="F293" s="291">
        <v>4000</v>
      </c>
      <c r="G293" s="420">
        <v>722.12</v>
      </c>
      <c r="H293" s="272">
        <f>G293/F293*100</f>
        <v>18.053</v>
      </c>
      <c r="I293" s="46"/>
    </row>
    <row r="294" spans="1:9" ht="12.75">
      <c r="A294" s="166"/>
      <c r="B294" s="182"/>
      <c r="C294" s="185"/>
      <c r="D294" s="426" t="s">
        <v>181</v>
      </c>
      <c r="E294" s="427">
        <v>0</v>
      </c>
      <c r="F294" s="428">
        <v>0</v>
      </c>
      <c r="G294" s="429">
        <v>0</v>
      </c>
      <c r="H294" s="430">
        <v>0</v>
      </c>
      <c r="I294" s="46"/>
    </row>
    <row r="295" spans="1:9" s="7" customFormat="1" ht="12.75">
      <c r="A295" s="221"/>
      <c r="B295" s="391"/>
      <c r="C295" s="431"/>
      <c r="D295" s="432" t="s">
        <v>42</v>
      </c>
      <c r="E295" s="433">
        <f>SUM(E296:E298)</f>
        <v>2024549</v>
      </c>
      <c r="F295" s="433">
        <f>SUM(F296:F299)</f>
        <v>2091797</v>
      </c>
      <c r="G295" s="434">
        <f>SUM(G296:G299)</f>
        <v>1299853.34</v>
      </c>
      <c r="H295" s="406">
        <f t="shared" si="11"/>
        <v>62.14051076658013</v>
      </c>
      <c r="I295" s="46"/>
    </row>
    <row r="296" spans="1:9" ht="12.75">
      <c r="A296" s="166"/>
      <c r="B296" s="182"/>
      <c r="C296" s="116"/>
      <c r="D296" s="73" t="s">
        <v>213</v>
      </c>
      <c r="E296" s="291">
        <v>1727919</v>
      </c>
      <c r="F296" s="291">
        <v>1754341</v>
      </c>
      <c r="G296" s="420">
        <v>1084246.15</v>
      </c>
      <c r="H296" s="272">
        <f t="shared" si="11"/>
        <v>61.8036145766416</v>
      </c>
      <c r="I296" s="46"/>
    </row>
    <row r="297" spans="1:9" ht="12.75">
      <c r="A297" s="166"/>
      <c r="B297" s="182"/>
      <c r="C297" s="116"/>
      <c r="D297" s="73" t="s">
        <v>214</v>
      </c>
      <c r="E297" s="291">
        <v>293937</v>
      </c>
      <c r="F297" s="291">
        <v>334763</v>
      </c>
      <c r="G297" s="420">
        <v>214221.35</v>
      </c>
      <c r="H297" s="272">
        <f t="shared" si="11"/>
        <v>63.99194355409649</v>
      </c>
      <c r="I297" s="46"/>
    </row>
    <row r="298" spans="1:9" ht="12.75">
      <c r="A298" s="166"/>
      <c r="B298" s="182"/>
      <c r="C298" s="116"/>
      <c r="D298" s="73" t="s">
        <v>215</v>
      </c>
      <c r="E298" s="291">
        <v>2693</v>
      </c>
      <c r="F298" s="291">
        <v>2693</v>
      </c>
      <c r="G298" s="435">
        <v>1385.84</v>
      </c>
      <c r="H298" s="272">
        <f>G298/F298*100</f>
        <v>51.46082435945042</v>
      </c>
      <c r="I298" s="46"/>
    </row>
    <row r="299" spans="1:9" ht="12.75">
      <c r="A299" s="166"/>
      <c r="B299" s="182"/>
      <c r="C299" s="116"/>
      <c r="D299" s="426" t="s">
        <v>181</v>
      </c>
      <c r="E299" s="291">
        <v>0</v>
      </c>
      <c r="F299" s="291">
        <v>0</v>
      </c>
      <c r="G299" s="420">
        <v>0</v>
      </c>
      <c r="H299" s="272">
        <v>0</v>
      </c>
      <c r="I299" s="46"/>
    </row>
    <row r="300" spans="1:9" ht="12.75">
      <c r="A300" s="166"/>
      <c r="B300" s="182"/>
      <c r="C300" s="116"/>
      <c r="D300" s="432" t="s">
        <v>85</v>
      </c>
      <c r="E300" s="312">
        <f>E301+E302+E303</f>
        <v>112874</v>
      </c>
      <c r="F300" s="312">
        <f>SUM(F301:F303)</f>
        <v>112874</v>
      </c>
      <c r="G300" s="413">
        <f>SUM(G301:G303)</f>
        <v>61024</v>
      </c>
      <c r="H300" s="276">
        <f>G300/F300*100</f>
        <v>54.063823378280205</v>
      </c>
      <c r="I300" s="46"/>
    </row>
    <row r="301" spans="1:9" ht="12.75">
      <c r="A301" s="166"/>
      <c r="B301" s="182"/>
      <c r="C301" s="116"/>
      <c r="D301" s="73" t="s">
        <v>213</v>
      </c>
      <c r="E301" s="291">
        <v>105360</v>
      </c>
      <c r="F301" s="291">
        <v>105360</v>
      </c>
      <c r="G301" s="420">
        <v>55360</v>
      </c>
      <c r="H301" s="272">
        <f>G301/F301*100</f>
        <v>52.54365983295368</v>
      </c>
      <c r="I301" s="46"/>
    </row>
    <row r="302" spans="1:9" ht="12.75">
      <c r="A302" s="166"/>
      <c r="B302" s="182"/>
      <c r="C302" s="116"/>
      <c r="D302" s="73" t="s">
        <v>214</v>
      </c>
      <c r="E302" s="291">
        <v>7514</v>
      </c>
      <c r="F302" s="291">
        <v>7514</v>
      </c>
      <c r="G302" s="420">
        <v>5664</v>
      </c>
      <c r="H302" s="272">
        <f>G302/F302*100</f>
        <v>75.37929198828853</v>
      </c>
      <c r="I302" s="46"/>
    </row>
    <row r="303" spans="1:9" ht="12.75">
      <c r="A303" s="166"/>
      <c r="B303" s="182"/>
      <c r="C303" s="116"/>
      <c r="D303" s="73" t="s">
        <v>215</v>
      </c>
      <c r="E303" s="291">
        <v>0</v>
      </c>
      <c r="F303" s="291">
        <v>0</v>
      </c>
      <c r="G303" s="420">
        <v>0</v>
      </c>
      <c r="H303" s="272">
        <v>0</v>
      </c>
      <c r="I303" s="46"/>
    </row>
    <row r="304" spans="1:9" s="7" customFormat="1" ht="12.75">
      <c r="A304" s="221"/>
      <c r="B304" s="391"/>
      <c r="C304" s="184"/>
      <c r="D304" s="379" t="s">
        <v>84</v>
      </c>
      <c r="E304" s="312">
        <f>E305</f>
        <v>93773</v>
      </c>
      <c r="F304" s="312">
        <f>F305</f>
        <v>95274</v>
      </c>
      <c r="G304" s="413">
        <f>G305</f>
        <v>47539</v>
      </c>
      <c r="H304" s="406">
        <f aca="true" t="shared" si="12" ref="H304:H312">G304/F304*100</f>
        <v>49.897138778680436</v>
      </c>
      <c r="I304" s="46"/>
    </row>
    <row r="305" spans="1:9" s="7" customFormat="1" ht="12.75">
      <c r="A305" s="166"/>
      <c r="B305" s="182"/>
      <c r="C305" s="116"/>
      <c r="D305" s="73" t="s">
        <v>221</v>
      </c>
      <c r="E305" s="291">
        <v>93773</v>
      </c>
      <c r="F305" s="291">
        <v>95274</v>
      </c>
      <c r="G305" s="420">
        <v>47539</v>
      </c>
      <c r="H305" s="76">
        <f t="shared" si="12"/>
        <v>49.897138778680436</v>
      </c>
      <c r="I305" s="46"/>
    </row>
    <row r="306" spans="1:9" ht="12.75">
      <c r="A306" s="170"/>
      <c r="B306" s="140">
        <v>80130</v>
      </c>
      <c r="C306" s="115"/>
      <c r="D306" s="67" t="s">
        <v>44</v>
      </c>
      <c r="E306" s="355">
        <f>E307+E308</f>
        <v>7733824</v>
      </c>
      <c r="F306" s="355">
        <f>F307+F308</f>
        <v>7845298</v>
      </c>
      <c r="G306" s="421">
        <f>G307+G308</f>
        <v>4335359.9799999995</v>
      </c>
      <c r="H306" s="71">
        <f t="shared" si="12"/>
        <v>55.26061572167175</v>
      </c>
      <c r="I306" s="46"/>
    </row>
    <row r="307" spans="1:9" ht="12.75">
      <c r="A307" s="170"/>
      <c r="B307" s="195"/>
      <c r="C307" s="115"/>
      <c r="D307" s="358" t="s">
        <v>189</v>
      </c>
      <c r="E307" s="363">
        <v>0</v>
      </c>
      <c r="F307" s="363">
        <f>F320</f>
        <v>4402</v>
      </c>
      <c r="G307" s="418">
        <f>G320</f>
        <v>4401.62</v>
      </c>
      <c r="H307" s="419">
        <f t="shared" si="12"/>
        <v>99.9913675601999</v>
      </c>
      <c r="I307" s="46"/>
    </row>
    <row r="308" spans="1:9" ht="12.75">
      <c r="A308" s="170"/>
      <c r="B308" s="195"/>
      <c r="C308" s="115"/>
      <c r="D308" s="150" t="s">
        <v>259</v>
      </c>
      <c r="E308" s="355">
        <f>SUM(E309:E312)</f>
        <v>7733824</v>
      </c>
      <c r="F308" s="355">
        <f>SUM(F309:F312)</f>
        <v>7840896</v>
      </c>
      <c r="G308" s="421">
        <f>SUM(G309:G312)</f>
        <v>4330958.359999999</v>
      </c>
      <c r="H308" s="157">
        <f t="shared" si="12"/>
        <v>55.23550318739082</v>
      </c>
      <c r="I308" s="46"/>
    </row>
    <row r="309" spans="1:9" ht="12.75">
      <c r="A309" s="170"/>
      <c r="B309" s="195"/>
      <c r="C309" s="115"/>
      <c r="D309" s="73" t="s">
        <v>213</v>
      </c>
      <c r="E309" s="291">
        <f aca="true" t="shared" si="13" ref="E309:G311">E322+E326+E331</f>
        <v>6582471</v>
      </c>
      <c r="F309" s="291">
        <f t="shared" si="13"/>
        <v>6693945</v>
      </c>
      <c r="G309" s="420">
        <f t="shared" si="13"/>
        <v>3729501.5</v>
      </c>
      <c r="H309" s="409">
        <f t="shared" si="12"/>
        <v>55.714552479890415</v>
      </c>
      <c r="I309" s="46"/>
    </row>
    <row r="310" spans="1:9" ht="12.75">
      <c r="A310" s="170"/>
      <c r="B310" s="195"/>
      <c r="C310" s="115"/>
      <c r="D310" s="73" t="s">
        <v>214</v>
      </c>
      <c r="E310" s="291">
        <f t="shared" si="13"/>
        <v>1017964</v>
      </c>
      <c r="F310" s="291">
        <f t="shared" si="13"/>
        <v>1013562</v>
      </c>
      <c r="G310" s="420">
        <f t="shared" si="13"/>
        <v>550602.6799999999</v>
      </c>
      <c r="H310" s="409">
        <f t="shared" si="12"/>
        <v>54.32353225555022</v>
      </c>
      <c r="I310" s="46"/>
    </row>
    <row r="311" spans="1:9" ht="12.75">
      <c r="A311" s="170"/>
      <c r="B311" s="195"/>
      <c r="C311" s="115"/>
      <c r="D311" s="73" t="s">
        <v>215</v>
      </c>
      <c r="E311" s="291">
        <f t="shared" si="13"/>
        <v>16175</v>
      </c>
      <c r="F311" s="291">
        <f t="shared" si="13"/>
        <v>16175</v>
      </c>
      <c r="G311" s="420">
        <f t="shared" si="13"/>
        <v>402.18</v>
      </c>
      <c r="H311" s="409">
        <f t="shared" si="12"/>
        <v>2.4864296754250383</v>
      </c>
      <c r="I311" s="46"/>
    </row>
    <row r="312" spans="1:9" ht="12.75">
      <c r="A312" s="170"/>
      <c r="B312" s="195"/>
      <c r="C312" s="115"/>
      <c r="D312" s="73" t="s">
        <v>221</v>
      </c>
      <c r="E312" s="291">
        <f>E335+E337</f>
        <v>117214</v>
      </c>
      <c r="F312" s="291">
        <f>F335+F337</f>
        <v>117214</v>
      </c>
      <c r="G312" s="420">
        <f>G335+G337</f>
        <v>50452</v>
      </c>
      <c r="H312" s="436">
        <f t="shared" si="12"/>
        <v>43.04263995768424</v>
      </c>
      <c r="I312" s="46"/>
    </row>
    <row r="313" spans="1:9" ht="12.75">
      <c r="A313" s="437"/>
      <c r="B313" s="160"/>
      <c r="C313" s="115"/>
      <c r="D313" s="73" t="s">
        <v>263</v>
      </c>
      <c r="E313" s="291"/>
      <c r="F313" s="291"/>
      <c r="G313" s="420"/>
      <c r="H313" s="409"/>
      <c r="I313" s="46"/>
    </row>
    <row r="314" spans="1:9" ht="12.75">
      <c r="A314" s="438"/>
      <c r="B314" s="169"/>
      <c r="C314" s="169"/>
      <c r="D314" s="108"/>
      <c r="E314" s="294"/>
      <c r="F314" s="294"/>
      <c r="G314" s="424"/>
      <c r="H314" s="111"/>
      <c r="I314" s="46"/>
    </row>
    <row r="315" spans="1:9" ht="12.75">
      <c r="A315" s="438"/>
      <c r="B315" s="169"/>
      <c r="C315" s="169"/>
      <c r="D315" s="108"/>
      <c r="E315" s="294" t="s">
        <v>426</v>
      </c>
      <c r="F315" s="294"/>
      <c r="G315" s="424"/>
      <c r="H315" s="111"/>
      <c r="I315" s="46"/>
    </row>
    <row r="316" spans="1:9" ht="12.75">
      <c r="A316" s="55" t="s">
        <v>0</v>
      </c>
      <c r="B316" s="52" t="s">
        <v>1</v>
      </c>
      <c r="C316" s="351" t="s">
        <v>2</v>
      </c>
      <c r="D316" s="53" t="s">
        <v>3</v>
      </c>
      <c r="E316" s="54" t="s">
        <v>159</v>
      </c>
      <c r="F316" s="53" t="s">
        <v>161</v>
      </c>
      <c r="G316" s="55" t="s">
        <v>163</v>
      </c>
      <c r="H316" s="296" t="s">
        <v>61</v>
      </c>
      <c r="I316" s="46"/>
    </row>
    <row r="317" spans="1:9" ht="12.75">
      <c r="A317" s="60"/>
      <c r="B317" s="57"/>
      <c r="C317" s="353"/>
      <c r="D317" s="58"/>
      <c r="E317" s="57" t="s">
        <v>160</v>
      </c>
      <c r="F317" s="58" t="s">
        <v>162</v>
      </c>
      <c r="G317" s="60" t="s">
        <v>440</v>
      </c>
      <c r="H317" s="57" t="s">
        <v>179</v>
      </c>
      <c r="I317" s="46"/>
    </row>
    <row r="318" spans="1:9" ht="12.75">
      <c r="A318" s="52">
        <v>1</v>
      </c>
      <c r="B318" s="52">
        <v>2</v>
      </c>
      <c r="C318" s="61">
        <v>3</v>
      </c>
      <c r="D318" s="60">
        <v>4</v>
      </c>
      <c r="E318" s="57">
        <v>5</v>
      </c>
      <c r="F318" s="57">
        <v>6</v>
      </c>
      <c r="G318" s="60">
        <v>7</v>
      </c>
      <c r="H318" s="297">
        <v>8</v>
      </c>
      <c r="I318" s="46"/>
    </row>
    <row r="319" spans="1:9" ht="12.75">
      <c r="A319" s="439"/>
      <c r="B319" s="440"/>
      <c r="C319" s="184"/>
      <c r="D319" s="379" t="s">
        <v>350</v>
      </c>
      <c r="E319" s="312">
        <f>SUM(E322:E324)</f>
        <v>1109175</v>
      </c>
      <c r="F319" s="312">
        <f>F320+F321</f>
        <v>1098009</v>
      </c>
      <c r="G319" s="413">
        <f>G320+G321</f>
        <v>737528.63</v>
      </c>
      <c r="H319" s="92">
        <f aca="true" t="shared" si="14" ref="H319:H339">G319/F319*100</f>
        <v>67.16963431082988</v>
      </c>
      <c r="I319" s="46"/>
    </row>
    <row r="320" spans="1:9" ht="12.75">
      <c r="A320" s="221"/>
      <c r="B320" s="391"/>
      <c r="C320" s="184"/>
      <c r="D320" s="358" t="s">
        <v>189</v>
      </c>
      <c r="E320" s="363">
        <v>0</v>
      </c>
      <c r="F320" s="363">
        <v>4402</v>
      </c>
      <c r="G320" s="418">
        <v>4401.62</v>
      </c>
      <c r="H320" s="77">
        <f>G320/F320*100</f>
        <v>99.9913675601999</v>
      </c>
      <c r="I320" s="46"/>
    </row>
    <row r="321" spans="1:9" ht="12.75">
      <c r="A321" s="221"/>
      <c r="B321" s="391"/>
      <c r="C321" s="184"/>
      <c r="D321" s="150" t="s">
        <v>259</v>
      </c>
      <c r="E321" s="355">
        <f>E322+E323+E324</f>
        <v>1109175</v>
      </c>
      <c r="F321" s="355">
        <f>F322+F323+F324</f>
        <v>1093607</v>
      </c>
      <c r="G321" s="421">
        <f>G322+G323+G324</f>
        <v>733127.01</v>
      </c>
      <c r="H321" s="71">
        <f>G321/F321*100</f>
        <v>67.03751987688447</v>
      </c>
      <c r="I321" s="46"/>
    </row>
    <row r="322" spans="1:9" ht="12.75">
      <c r="A322" s="166"/>
      <c r="B322" s="182"/>
      <c r="C322" s="116"/>
      <c r="D322" s="73" t="s">
        <v>213</v>
      </c>
      <c r="E322" s="291">
        <v>856569</v>
      </c>
      <c r="F322" s="291">
        <v>845403</v>
      </c>
      <c r="G322" s="420">
        <v>621840.37</v>
      </c>
      <c r="H322" s="272">
        <f t="shared" si="14"/>
        <v>73.5554960178755</v>
      </c>
      <c r="I322" s="46"/>
    </row>
    <row r="323" spans="1:9" ht="12.75">
      <c r="A323" s="166"/>
      <c r="B323" s="182"/>
      <c r="C323" s="116"/>
      <c r="D323" s="73" t="s">
        <v>214</v>
      </c>
      <c r="E323" s="291">
        <v>246400</v>
      </c>
      <c r="F323" s="291">
        <v>241998</v>
      </c>
      <c r="G323" s="420">
        <v>111032.03</v>
      </c>
      <c r="H323" s="272">
        <f t="shared" si="14"/>
        <v>45.8813833172175</v>
      </c>
      <c r="I323" s="46"/>
    </row>
    <row r="324" spans="1:9" ht="12.75">
      <c r="A324" s="166"/>
      <c r="B324" s="182"/>
      <c r="C324" s="116"/>
      <c r="D324" s="73" t="s">
        <v>215</v>
      </c>
      <c r="E324" s="291">
        <v>6206</v>
      </c>
      <c r="F324" s="291">
        <v>6206</v>
      </c>
      <c r="G324" s="420">
        <v>254.61</v>
      </c>
      <c r="H324" s="319">
        <f t="shared" si="14"/>
        <v>4.102642603931679</v>
      </c>
      <c r="I324" s="46"/>
    </row>
    <row r="325" spans="1:13" s="10" customFormat="1" ht="12.75">
      <c r="A325" s="221"/>
      <c r="B325" s="391"/>
      <c r="C325" s="184"/>
      <c r="D325" s="379" t="s">
        <v>131</v>
      </c>
      <c r="E325" s="312">
        <f>SUM(E326:E328)</f>
        <v>357384</v>
      </c>
      <c r="F325" s="312">
        <f>SUM(F326:F328)</f>
        <v>322431</v>
      </c>
      <c r="G325" s="413">
        <f>SUM(G326:G328)</f>
        <v>202930.85</v>
      </c>
      <c r="H325" s="92">
        <f t="shared" si="14"/>
        <v>62.9377603270157</v>
      </c>
      <c r="I325" s="414"/>
      <c r="J325" s="6"/>
      <c r="K325" s="6"/>
      <c r="L325" s="6"/>
      <c r="M325" s="6"/>
    </row>
    <row r="326" spans="1:9" ht="12.75">
      <c r="A326" s="166"/>
      <c r="B326" s="182"/>
      <c r="C326" s="116"/>
      <c r="D326" s="73" t="s">
        <v>213</v>
      </c>
      <c r="E326" s="291">
        <v>308097</v>
      </c>
      <c r="F326" s="291">
        <v>273144</v>
      </c>
      <c r="G326" s="420">
        <v>173271.98</v>
      </c>
      <c r="H326" s="272">
        <f t="shared" si="14"/>
        <v>63.436128928330845</v>
      </c>
      <c r="I326" s="46"/>
    </row>
    <row r="327" spans="1:9" ht="12.75">
      <c r="A327" s="166"/>
      <c r="B327" s="182"/>
      <c r="C327" s="116"/>
      <c r="D327" s="73" t="s">
        <v>214</v>
      </c>
      <c r="E327" s="291">
        <v>48615</v>
      </c>
      <c r="F327" s="291">
        <v>48615</v>
      </c>
      <c r="G327" s="420">
        <v>29511.3</v>
      </c>
      <c r="H327" s="272">
        <f t="shared" si="14"/>
        <v>60.704103671706264</v>
      </c>
      <c r="I327" s="46"/>
    </row>
    <row r="328" spans="1:9" ht="12.75">
      <c r="A328" s="166"/>
      <c r="B328" s="182"/>
      <c r="C328" s="116"/>
      <c r="D328" s="73" t="s">
        <v>215</v>
      </c>
      <c r="E328" s="291">
        <v>672</v>
      </c>
      <c r="F328" s="291">
        <v>672</v>
      </c>
      <c r="G328" s="420">
        <v>147.57</v>
      </c>
      <c r="H328" s="319">
        <f t="shared" si="14"/>
        <v>21.959821428571427</v>
      </c>
      <c r="I328" s="46"/>
    </row>
    <row r="329" spans="1:13" s="10" customFormat="1" ht="12.75">
      <c r="A329" s="221"/>
      <c r="B329" s="391"/>
      <c r="C329" s="184"/>
      <c r="D329" s="379" t="s">
        <v>85</v>
      </c>
      <c r="E329" s="312">
        <f>SUM(E331:E333)</f>
        <v>6150051</v>
      </c>
      <c r="F329" s="312">
        <f>F330</f>
        <v>6307644</v>
      </c>
      <c r="G329" s="413">
        <f>G330</f>
        <v>3344448.5</v>
      </c>
      <c r="H329" s="406">
        <f t="shared" si="14"/>
        <v>53.02215058427521</v>
      </c>
      <c r="I329" s="414"/>
      <c r="J329" s="6"/>
      <c r="K329" s="6"/>
      <c r="L329" s="6"/>
      <c r="M329" s="6"/>
    </row>
    <row r="330" spans="1:13" s="10" customFormat="1" ht="12.75">
      <c r="A330" s="221"/>
      <c r="B330" s="391"/>
      <c r="C330" s="184"/>
      <c r="D330" s="150" t="s">
        <v>259</v>
      </c>
      <c r="E330" s="355">
        <f>SUM(E331:E333)</f>
        <v>6150051</v>
      </c>
      <c r="F330" s="355">
        <f>SUM(F331:F333)</f>
        <v>6307644</v>
      </c>
      <c r="G330" s="421">
        <f>SUM(G331:G333)</f>
        <v>3344448.5</v>
      </c>
      <c r="H330" s="157">
        <f t="shared" si="14"/>
        <v>53.02215058427521</v>
      </c>
      <c r="I330" s="414"/>
      <c r="J330" s="6"/>
      <c r="K330" s="6"/>
      <c r="L330" s="6"/>
      <c r="M330" s="6"/>
    </row>
    <row r="331" spans="1:9" ht="12.75">
      <c r="A331" s="166"/>
      <c r="B331" s="182"/>
      <c r="C331" s="116"/>
      <c r="D331" s="73" t="s">
        <v>213</v>
      </c>
      <c r="E331" s="291">
        <v>5417805</v>
      </c>
      <c r="F331" s="291">
        <v>5575398</v>
      </c>
      <c r="G331" s="420">
        <v>2934389.15</v>
      </c>
      <c r="H331" s="272">
        <f t="shared" si="14"/>
        <v>52.63102562364157</v>
      </c>
      <c r="I331" s="46"/>
    </row>
    <row r="332" spans="1:9" ht="12.75">
      <c r="A332" s="166"/>
      <c r="B332" s="182"/>
      <c r="C332" s="116"/>
      <c r="D332" s="73" t="s">
        <v>214</v>
      </c>
      <c r="E332" s="291">
        <v>722949</v>
      </c>
      <c r="F332" s="291">
        <v>722949</v>
      </c>
      <c r="G332" s="420">
        <v>410059.35</v>
      </c>
      <c r="H332" s="272">
        <f t="shared" si="14"/>
        <v>56.720370316578354</v>
      </c>
      <c r="I332" s="46"/>
    </row>
    <row r="333" spans="1:9" ht="12.75">
      <c r="A333" s="166"/>
      <c r="B333" s="182"/>
      <c r="C333" s="116"/>
      <c r="D333" s="73" t="s">
        <v>215</v>
      </c>
      <c r="E333" s="291">
        <v>9297</v>
      </c>
      <c r="F333" s="291">
        <v>9297</v>
      </c>
      <c r="G333" s="420">
        <v>0</v>
      </c>
      <c r="H333" s="319">
        <v>0</v>
      </c>
      <c r="I333" s="46"/>
    </row>
    <row r="334" spans="1:9" s="7" customFormat="1" ht="12.75">
      <c r="A334" s="221"/>
      <c r="B334" s="391"/>
      <c r="C334" s="184"/>
      <c r="D334" s="379" t="s">
        <v>86</v>
      </c>
      <c r="E334" s="312">
        <f>E335</f>
        <v>29588</v>
      </c>
      <c r="F334" s="312">
        <f>F335</f>
        <v>29588</v>
      </c>
      <c r="G334" s="413">
        <f>G335</f>
        <v>8440</v>
      </c>
      <c r="H334" s="406">
        <f t="shared" si="14"/>
        <v>28.525077734216573</v>
      </c>
      <c r="I334" s="46"/>
    </row>
    <row r="335" spans="1:9" s="7" customFormat="1" ht="12.75">
      <c r="A335" s="166"/>
      <c r="B335" s="182"/>
      <c r="C335" s="116"/>
      <c r="D335" s="73" t="s">
        <v>221</v>
      </c>
      <c r="E335" s="291">
        <v>29588</v>
      </c>
      <c r="F335" s="291">
        <v>29588</v>
      </c>
      <c r="G335" s="420">
        <v>8440</v>
      </c>
      <c r="H335" s="97">
        <f t="shared" si="14"/>
        <v>28.525077734216573</v>
      </c>
      <c r="I335" s="46"/>
    </row>
    <row r="336" spans="1:9" s="7" customFormat="1" ht="12.75">
      <c r="A336" s="166"/>
      <c r="B336" s="182"/>
      <c r="C336" s="116"/>
      <c r="D336" s="379" t="s">
        <v>282</v>
      </c>
      <c r="E336" s="312">
        <f>E337</f>
        <v>87626</v>
      </c>
      <c r="F336" s="312">
        <f>F337</f>
        <v>87626</v>
      </c>
      <c r="G336" s="413">
        <f>G337</f>
        <v>42012</v>
      </c>
      <c r="H336" s="214">
        <f t="shared" si="14"/>
        <v>47.94467395521877</v>
      </c>
      <c r="I336" s="46"/>
    </row>
    <row r="337" spans="1:9" s="7" customFormat="1" ht="12.75">
      <c r="A337" s="166"/>
      <c r="B337" s="185"/>
      <c r="C337" s="116"/>
      <c r="D337" s="73" t="s">
        <v>221</v>
      </c>
      <c r="E337" s="291">
        <v>87626</v>
      </c>
      <c r="F337" s="291">
        <v>87626</v>
      </c>
      <c r="G337" s="420">
        <v>42012</v>
      </c>
      <c r="H337" s="97">
        <f t="shared" si="14"/>
        <v>47.94467395521877</v>
      </c>
      <c r="I337" s="46"/>
    </row>
    <row r="338" spans="1:9" s="7" customFormat="1" ht="12.75">
      <c r="A338" s="166"/>
      <c r="B338" s="195">
        <v>80134</v>
      </c>
      <c r="C338" s="67"/>
      <c r="D338" s="67" t="s">
        <v>342</v>
      </c>
      <c r="E338" s="355">
        <f>E339</f>
        <v>283570</v>
      </c>
      <c r="F338" s="355">
        <f>F339</f>
        <v>289310</v>
      </c>
      <c r="G338" s="421">
        <f>G339</f>
        <v>134940.52</v>
      </c>
      <c r="H338" s="125">
        <f t="shared" si="14"/>
        <v>46.64219003836715</v>
      </c>
      <c r="I338" s="46"/>
    </row>
    <row r="339" spans="1:9" s="7" customFormat="1" ht="12.75">
      <c r="A339" s="166"/>
      <c r="B339" s="182"/>
      <c r="C339" s="73"/>
      <c r="D339" s="379" t="s">
        <v>341</v>
      </c>
      <c r="E339" s="312">
        <f>E340+E341</f>
        <v>283570</v>
      </c>
      <c r="F339" s="312">
        <f>F340+F341</f>
        <v>289310</v>
      </c>
      <c r="G339" s="413">
        <f>G340+G341</f>
        <v>134940.52</v>
      </c>
      <c r="H339" s="214">
        <f t="shared" si="14"/>
        <v>46.64219003836715</v>
      </c>
      <c r="I339" s="46"/>
    </row>
    <row r="340" spans="1:9" s="7" customFormat="1" ht="12.75">
      <c r="A340" s="166"/>
      <c r="B340" s="182"/>
      <c r="C340" s="73"/>
      <c r="D340" s="358" t="s">
        <v>189</v>
      </c>
      <c r="E340" s="363">
        <v>0</v>
      </c>
      <c r="F340" s="363">
        <v>0</v>
      </c>
      <c r="G340" s="418">
        <v>0</v>
      </c>
      <c r="H340" s="125">
        <v>0</v>
      </c>
      <c r="I340" s="46"/>
    </row>
    <row r="341" spans="1:9" s="7" customFormat="1" ht="12.75">
      <c r="A341" s="166"/>
      <c r="B341" s="182"/>
      <c r="C341" s="73"/>
      <c r="D341" s="150" t="s">
        <v>259</v>
      </c>
      <c r="E341" s="355">
        <f>SUM(E342:E344)</f>
        <v>283570</v>
      </c>
      <c r="F341" s="355">
        <f>SUM(F342:F344)</f>
        <v>289310</v>
      </c>
      <c r="G341" s="421">
        <f>SUM(G342:G344)</f>
        <v>134940.52</v>
      </c>
      <c r="H341" s="70">
        <f aca="true" t="shared" si="15" ref="H341:H346">G341/F341*100</f>
        <v>46.64219003836715</v>
      </c>
      <c r="I341" s="46"/>
    </row>
    <row r="342" spans="1:9" s="7" customFormat="1" ht="12.75">
      <c r="A342" s="166"/>
      <c r="B342" s="182"/>
      <c r="C342" s="73"/>
      <c r="D342" s="73" t="s">
        <v>213</v>
      </c>
      <c r="E342" s="291">
        <v>263559</v>
      </c>
      <c r="F342" s="291">
        <v>263559</v>
      </c>
      <c r="G342" s="420">
        <v>123163.9</v>
      </c>
      <c r="H342" s="76">
        <f t="shared" si="15"/>
        <v>46.73105452669042</v>
      </c>
      <c r="I342" s="46"/>
    </row>
    <row r="343" spans="1:9" s="7" customFormat="1" ht="12.75">
      <c r="A343" s="166"/>
      <c r="B343" s="182"/>
      <c r="C343" s="73"/>
      <c r="D343" s="73" t="s">
        <v>214</v>
      </c>
      <c r="E343" s="291">
        <v>12436</v>
      </c>
      <c r="F343" s="291">
        <v>18176</v>
      </c>
      <c r="G343" s="420">
        <v>7652.49</v>
      </c>
      <c r="H343" s="76">
        <f t="shared" si="15"/>
        <v>42.10216769366197</v>
      </c>
      <c r="I343" s="46"/>
    </row>
    <row r="344" spans="1:9" s="7" customFormat="1" ht="12.75">
      <c r="A344" s="166"/>
      <c r="B344" s="185"/>
      <c r="C344" s="73"/>
      <c r="D344" s="73" t="s">
        <v>215</v>
      </c>
      <c r="E344" s="291">
        <v>7575</v>
      </c>
      <c r="F344" s="291">
        <v>7575</v>
      </c>
      <c r="G344" s="420">
        <v>4124.13</v>
      </c>
      <c r="H344" s="76">
        <f t="shared" si="15"/>
        <v>54.4439603960396</v>
      </c>
      <c r="I344" s="46"/>
    </row>
    <row r="345" spans="1:9" s="7" customFormat="1" ht="12.75">
      <c r="A345" s="166"/>
      <c r="B345" s="140">
        <v>80144</v>
      </c>
      <c r="C345" s="67"/>
      <c r="D345" s="67" t="s">
        <v>192</v>
      </c>
      <c r="E345" s="355">
        <f>E346</f>
        <v>582774</v>
      </c>
      <c r="F345" s="355">
        <f>F346</f>
        <v>592211</v>
      </c>
      <c r="G345" s="421">
        <f>G346</f>
        <v>283776.2</v>
      </c>
      <c r="H345" s="70">
        <f t="shared" si="15"/>
        <v>47.91809000508265</v>
      </c>
      <c r="I345" s="46"/>
    </row>
    <row r="346" spans="1:9" s="7" customFormat="1" ht="12.75">
      <c r="A346" s="166"/>
      <c r="B346" s="182"/>
      <c r="C346" s="73"/>
      <c r="D346" s="379" t="s">
        <v>341</v>
      </c>
      <c r="E346" s="312">
        <f>SUM(E349:E351)</f>
        <v>582774</v>
      </c>
      <c r="F346" s="312">
        <f>F347+F348</f>
        <v>592211</v>
      </c>
      <c r="G346" s="413">
        <f>SUM(G349:G351)</f>
        <v>283776.2</v>
      </c>
      <c r="H346" s="214">
        <f t="shared" si="15"/>
        <v>47.91809000508265</v>
      </c>
      <c r="I346" s="46"/>
    </row>
    <row r="347" spans="1:9" s="7" customFormat="1" ht="12.75">
      <c r="A347" s="166"/>
      <c r="B347" s="182"/>
      <c r="C347" s="73"/>
      <c r="D347" s="358" t="s">
        <v>189</v>
      </c>
      <c r="E347" s="363">
        <v>0</v>
      </c>
      <c r="F347" s="363">
        <v>0</v>
      </c>
      <c r="G347" s="418">
        <v>0</v>
      </c>
      <c r="H347" s="125">
        <v>0</v>
      </c>
      <c r="I347" s="46"/>
    </row>
    <row r="348" spans="1:9" s="7" customFormat="1" ht="12.75">
      <c r="A348" s="166"/>
      <c r="B348" s="182"/>
      <c r="C348" s="73"/>
      <c r="D348" s="150" t="s">
        <v>259</v>
      </c>
      <c r="E348" s="355">
        <f>SUM(E349:E351)</f>
        <v>582774</v>
      </c>
      <c r="F348" s="355">
        <f>SUM(F349:F351)</f>
        <v>592211</v>
      </c>
      <c r="G348" s="421">
        <f>SUM(G349:G351)</f>
        <v>283776.2</v>
      </c>
      <c r="H348" s="70">
        <f aca="true" t="shared" si="16" ref="H348:H353">G348/F348*100</f>
        <v>47.91809000508265</v>
      </c>
      <c r="I348" s="46"/>
    </row>
    <row r="349" spans="1:9" s="7" customFormat="1" ht="12.75">
      <c r="A349" s="166"/>
      <c r="B349" s="182"/>
      <c r="C349" s="73"/>
      <c r="D349" s="73" t="s">
        <v>213</v>
      </c>
      <c r="E349" s="291">
        <v>537730</v>
      </c>
      <c r="F349" s="291">
        <v>537730</v>
      </c>
      <c r="G349" s="420">
        <v>252571.12</v>
      </c>
      <c r="H349" s="272">
        <f t="shared" si="16"/>
        <v>46.96987707585591</v>
      </c>
      <c r="I349" s="46"/>
    </row>
    <row r="350" spans="1:9" s="7" customFormat="1" ht="12.75">
      <c r="A350" s="166"/>
      <c r="B350" s="182"/>
      <c r="C350" s="73"/>
      <c r="D350" s="73" t="s">
        <v>214</v>
      </c>
      <c r="E350" s="291">
        <v>26342</v>
      </c>
      <c r="F350" s="291">
        <v>35779</v>
      </c>
      <c r="G350" s="420">
        <v>23383</v>
      </c>
      <c r="H350" s="272">
        <f t="shared" si="16"/>
        <v>65.35397859079349</v>
      </c>
      <c r="I350" s="46"/>
    </row>
    <row r="351" spans="1:9" s="7" customFormat="1" ht="12.75">
      <c r="A351" s="166"/>
      <c r="B351" s="185"/>
      <c r="C351" s="73"/>
      <c r="D351" s="73" t="s">
        <v>215</v>
      </c>
      <c r="E351" s="291">
        <v>18702</v>
      </c>
      <c r="F351" s="291">
        <v>18702</v>
      </c>
      <c r="G351" s="420">
        <v>7822.08</v>
      </c>
      <c r="H351" s="272">
        <f t="shared" si="16"/>
        <v>41.824831568816165</v>
      </c>
      <c r="I351" s="46"/>
    </row>
    <row r="352" spans="1:9" s="7" customFormat="1" ht="12.75">
      <c r="A352" s="170"/>
      <c r="B352" s="171">
        <v>80146</v>
      </c>
      <c r="C352" s="67"/>
      <c r="D352" s="67" t="s">
        <v>87</v>
      </c>
      <c r="E352" s="355">
        <f>E353</f>
        <v>70368</v>
      </c>
      <c r="F352" s="355">
        <f>F353</f>
        <v>70368</v>
      </c>
      <c r="G352" s="421">
        <f>G353</f>
        <v>18318.17</v>
      </c>
      <c r="H352" s="71">
        <f t="shared" si="16"/>
        <v>26.031960550250112</v>
      </c>
      <c r="I352" s="46"/>
    </row>
    <row r="353" spans="1:9" s="7" customFormat="1" ht="12.75">
      <c r="A353" s="170"/>
      <c r="B353" s="231"/>
      <c r="C353" s="67"/>
      <c r="D353" s="150" t="s">
        <v>259</v>
      </c>
      <c r="E353" s="355">
        <f>SUM(E354:E355)</f>
        <v>70368</v>
      </c>
      <c r="F353" s="355">
        <f>SUM(F354:F355)</f>
        <v>70368</v>
      </c>
      <c r="G353" s="421">
        <f>SUM(G354:G355)</f>
        <v>18318.17</v>
      </c>
      <c r="H353" s="157">
        <f t="shared" si="16"/>
        <v>26.031960550250112</v>
      </c>
      <c r="I353" s="46"/>
    </row>
    <row r="354" spans="1:9" s="7" customFormat="1" ht="12.75">
      <c r="A354" s="170"/>
      <c r="B354" s="231"/>
      <c r="C354" s="67"/>
      <c r="D354" s="73" t="s">
        <v>213</v>
      </c>
      <c r="E354" s="291">
        <v>0</v>
      </c>
      <c r="F354" s="291">
        <v>0</v>
      </c>
      <c r="G354" s="420">
        <v>0</v>
      </c>
      <c r="H354" s="409">
        <v>0</v>
      </c>
      <c r="I354" s="46"/>
    </row>
    <row r="355" spans="1:9" s="7" customFormat="1" ht="12.75">
      <c r="A355" s="170"/>
      <c r="B355" s="231"/>
      <c r="C355" s="67"/>
      <c r="D355" s="73" t="s">
        <v>214</v>
      </c>
      <c r="E355" s="291">
        <f>E358+E360+E362+E364+E366</f>
        <v>70368</v>
      </c>
      <c r="F355" s="291">
        <f>F358+F360+F362+F364+F366</f>
        <v>70368</v>
      </c>
      <c r="G355" s="420">
        <f>G358+G360+G362+G364+G366</f>
        <v>18318.17</v>
      </c>
      <c r="H355" s="409">
        <f>G355/F355*100</f>
        <v>26.031960550250112</v>
      </c>
      <c r="I355" s="46"/>
    </row>
    <row r="356" spans="1:9" s="7" customFormat="1" ht="12.75">
      <c r="A356" s="170"/>
      <c r="B356" s="231"/>
      <c r="C356" s="67"/>
      <c r="D356" s="73" t="s">
        <v>222</v>
      </c>
      <c r="E356" s="291"/>
      <c r="F356" s="291"/>
      <c r="G356" s="420"/>
      <c r="H356" s="409"/>
      <c r="I356" s="46"/>
    </row>
    <row r="357" spans="1:9" s="7" customFormat="1" ht="12.75">
      <c r="A357" s="221"/>
      <c r="B357" s="221"/>
      <c r="C357" s="224"/>
      <c r="D357" s="379" t="s">
        <v>350</v>
      </c>
      <c r="E357" s="312">
        <f>E358</f>
        <v>9023</v>
      </c>
      <c r="F357" s="312">
        <f>F358</f>
        <v>9023</v>
      </c>
      <c r="G357" s="413">
        <f>G358</f>
        <v>808.75</v>
      </c>
      <c r="H357" s="406">
        <f aca="true" t="shared" si="17" ref="H357:H366">G357/F357*100</f>
        <v>8.96320514241383</v>
      </c>
      <c r="I357" s="46"/>
    </row>
    <row r="358" spans="1:9" ht="12.75">
      <c r="A358" s="166"/>
      <c r="B358" s="166"/>
      <c r="C358" s="73"/>
      <c r="D358" s="73" t="s">
        <v>214</v>
      </c>
      <c r="E358" s="291">
        <v>9023</v>
      </c>
      <c r="F358" s="291">
        <v>9023</v>
      </c>
      <c r="G358" s="420">
        <v>808.75</v>
      </c>
      <c r="H358" s="272">
        <f t="shared" si="17"/>
        <v>8.96320514241383</v>
      </c>
      <c r="I358" s="46"/>
    </row>
    <row r="359" spans="1:9" s="7" customFormat="1" ht="12.75">
      <c r="A359" s="221"/>
      <c r="B359" s="221"/>
      <c r="C359" s="224"/>
      <c r="D359" s="379" t="s">
        <v>131</v>
      </c>
      <c r="E359" s="312">
        <f>E360</f>
        <v>12098</v>
      </c>
      <c r="F359" s="312">
        <f>F360</f>
        <v>12098</v>
      </c>
      <c r="G359" s="413">
        <f>G360</f>
        <v>542.6</v>
      </c>
      <c r="H359" s="406">
        <f t="shared" si="17"/>
        <v>4.485038849396595</v>
      </c>
      <c r="I359" s="46"/>
    </row>
    <row r="360" spans="1:9" s="7" customFormat="1" ht="12.75">
      <c r="A360" s="166"/>
      <c r="B360" s="166"/>
      <c r="C360" s="73"/>
      <c r="D360" s="73" t="s">
        <v>214</v>
      </c>
      <c r="E360" s="291">
        <v>12098</v>
      </c>
      <c r="F360" s="291">
        <v>12098</v>
      </c>
      <c r="G360" s="420">
        <v>542.6</v>
      </c>
      <c r="H360" s="272">
        <f t="shared" si="17"/>
        <v>4.485038849396595</v>
      </c>
      <c r="I360" s="46"/>
    </row>
    <row r="361" spans="1:9" s="7" customFormat="1" ht="12.75">
      <c r="A361" s="221"/>
      <c r="B361" s="221"/>
      <c r="C361" s="224"/>
      <c r="D361" s="379" t="s">
        <v>124</v>
      </c>
      <c r="E361" s="312">
        <f>E362</f>
        <v>22950</v>
      </c>
      <c r="F361" s="312">
        <f>F362</f>
        <v>22950</v>
      </c>
      <c r="G361" s="413">
        <f>G362</f>
        <v>8502.4</v>
      </c>
      <c r="H361" s="406">
        <f t="shared" si="17"/>
        <v>37.0474945533769</v>
      </c>
      <c r="I361" s="46"/>
    </row>
    <row r="362" spans="1:9" s="7" customFormat="1" ht="12.75">
      <c r="A362" s="166"/>
      <c r="B362" s="166"/>
      <c r="C362" s="73"/>
      <c r="D362" s="73" t="s">
        <v>214</v>
      </c>
      <c r="E362" s="291">
        <v>22950</v>
      </c>
      <c r="F362" s="291">
        <v>22950</v>
      </c>
      <c r="G362" s="420">
        <v>8502.4</v>
      </c>
      <c r="H362" s="272">
        <f t="shared" si="17"/>
        <v>37.0474945533769</v>
      </c>
      <c r="I362" s="46"/>
    </row>
    <row r="363" spans="1:9" s="7" customFormat="1" ht="12.75">
      <c r="A363" s="221"/>
      <c r="B363" s="221"/>
      <c r="C363" s="224"/>
      <c r="D363" s="379" t="s">
        <v>341</v>
      </c>
      <c r="E363" s="312">
        <f>E364</f>
        <v>15742</v>
      </c>
      <c r="F363" s="312">
        <f>F364</f>
        <v>15742</v>
      </c>
      <c r="G363" s="413">
        <f>G364</f>
        <v>8464.42</v>
      </c>
      <c r="H363" s="406">
        <f t="shared" si="17"/>
        <v>53.769660780078766</v>
      </c>
      <c r="I363" s="46"/>
    </row>
    <row r="364" spans="1:9" s="7" customFormat="1" ht="12.75">
      <c r="A364" s="166"/>
      <c r="B364" s="166"/>
      <c r="C364" s="73"/>
      <c r="D364" s="73" t="s">
        <v>214</v>
      </c>
      <c r="E364" s="291">
        <v>15742</v>
      </c>
      <c r="F364" s="291">
        <v>15742</v>
      </c>
      <c r="G364" s="420">
        <v>8464.42</v>
      </c>
      <c r="H364" s="272">
        <f t="shared" si="17"/>
        <v>53.769660780078766</v>
      </c>
      <c r="I364" s="46"/>
    </row>
    <row r="365" spans="1:9" s="7" customFormat="1" ht="12.75">
      <c r="A365" s="166"/>
      <c r="B365" s="166"/>
      <c r="C365" s="73"/>
      <c r="D365" s="379" t="s">
        <v>88</v>
      </c>
      <c r="E365" s="312">
        <f>E366</f>
        <v>10555</v>
      </c>
      <c r="F365" s="312">
        <f>F366</f>
        <v>10555</v>
      </c>
      <c r="G365" s="413">
        <f>G366</f>
        <v>0</v>
      </c>
      <c r="H365" s="406">
        <f t="shared" si="17"/>
        <v>0</v>
      </c>
      <c r="I365" s="46"/>
    </row>
    <row r="366" spans="1:9" s="7" customFormat="1" ht="12.75">
      <c r="A366" s="166"/>
      <c r="B366" s="172"/>
      <c r="C366" s="73"/>
      <c r="D366" s="73" t="s">
        <v>214</v>
      </c>
      <c r="E366" s="291">
        <v>10555</v>
      </c>
      <c r="F366" s="291">
        <v>10555</v>
      </c>
      <c r="G366" s="420">
        <v>0</v>
      </c>
      <c r="H366" s="272">
        <f t="shared" si="17"/>
        <v>0</v>
      </c>
      <c r="I366" s="46"/>
    </row>
    <row r="367" spans="1:9" s="7" customFormat="1" ht="12.75">
      <c r="A367" s="166"/>
      <c r="B367" s="169">
        <v>80150</v>
      </c>
      <c r="C367" s="67"/>
      <c r="D367" s="67" t="s">
        <v>388</v>
      </c>
      <c r="E367" s="355"/>
      <c r="F367" s="355"/>
      <c r="G367" s="421"/>
      <c r="H367" s="279"/>
      <c r="I367" s="46"/>
    </row>
    <row r="368" spans="1:9" s="7" customFormat="1" ht="12.75">
      <c r="A368" s="166"/>
      <c r="B368" s="169"/>
      <c r="C368" s="67"/>
      <c r="D368" s="115" t="s">
        <v>389</v>
      </c>
      <c r="E368" s="355"/>
      <c r="F368" s="355"/>
      <c r="G368" s="421"/>
      <c r="H368" s="279"/>
      <c r="I368" s="46"/>
    </row>
    <row r="369" spans="1:9" s="7" customFormat="1" ht="12.75">
      <c r="A369" s="166"/>
      <c r="B369" s="169"/>
      <c r="C369" s="67"/>
      <c r="D369" s="115" t="s">
        <v>390</v>
      </c>
      <c r="E369" s="355"/>
      <c r="F369" s="355"/>
      <c r="G369" s="421"/>
      <c r="H369" s="279"/>
      <c r="I369" s="46"/>
    </row>
    <row r="370" spans="1:9" s="7" customFormat="1" ht="12.75">
      <c r="A370" s="166"/>
      <c r="B370" s="169"/>
      <c r="C370" s="67"/>
      <c r="D370" s="115" t="s">
        <v>391</v>
      </c>
      <c r="E370" s="355">
        <v>0</v>
      </c>
      <c r="F370" s="355">
        <f>F371+F372</f>
        <v>364112</v>
      </c>
      <c r="G370" s="421">
        <f>G371+G372</f>
        <v>196513.9</v>
      </c>
      <c r="H370" s="279">
        <f aca="true" t="shared" si="18" ref="H370:H375">G370/F370*100</f>
        <v>53.97072878674693</v>
      </c>
      <c r="I370" s="46"/>
    </row>
    <row r="371" spans="1:9" s="7" customFormat="1" ht="12.75">
      <c r="A371" s="166"/>
      <c r="B371" s="108"/>
      <c r="C371" s="73"/>
      <c r="D371" s="358" t="s">
        <v>189</v>
      </c>
      <c r="E371" s="363">
        <v>0</v>
      </c>
      <c r="F371" s="363">
        <f>F389+F395</f>
        <v>37000</v>
      </c>
      <c r="G371" s="418">
        <f>G389+G395</f>
        <v>36999</v>
      </c>
      <c r="H371" s="386">
        <f t="shared" si="18"/>
        <v>99.9972972972973</v>
      </c>
      <c r="I371" s="46"/>
    </row>
    <row r="372" spans="1:9" s="7" customFormat="1" ht="12.75">
      <c r="A372" s="166"/>
      <c r="B372" s="108"/>
      <c r="C372" s="73"/>
      <c r="D372" s="150" t="s">
        <v>259</v>
      </c>
      <c r="E372" s="355">
        <f>E373+E374+E375</f>
        <v>327129</v>
      </c>
      <c r="F372" s="355">
        <f>SUM(F373:F376)</f>
        <v>327112</v>
      </c>
      <c r="G372" s="421">
        <f>SUM(G373:G376)</f>
        <v>159514.9</v>
      </c>
      <c r="H372" s="279">
        <f t="shared" si="18"/>
        <v>48.76461273203061</v>
      </c>
      <c r="I372" s="46"/>
    </row>
    <row r="373" spans="1:9" s="7" customFormat="1" ht="12.75">
      <c r="A373" s="166"/>
      <c r="B373" s="108"/>
      <c r="C373" s="73"/>
      <c r="D373" s="73" t="s">
        <v>213</v>
      </c>
      <c r="E373" s="291">
        <f aca="true" t="shared" si="19" ref="E373:G374">E385+E391+E397</f>
        <v>247657</v>
      </c>
      <c r="F373" s="291">
        <f>F385+F391+F397</f>
        <v>283698</v>
      </c>
      <c r="G373" s="420">
        <f t="shared" si="19"/>
        <v>139579.66999999998</v>
      </c>
      <c r="H373" s="272">
        <f t="shared" si="18"/>
        <v>49.200089531826094</v>
      </c>
      <c r="I373" s="46"/>
    </row>
    <row r="374" spans="1:9" s="7" customFormat="1" ht="12.75">
      <c r="A374" s="166"/>
      <c r="B374" s="108"/>
      <c r="C374" s="73"/>
      <c r="D374" s="73" t="s">
        <v>214</v>
      </c>
      <c r="E374" s="291">
        <f t="shared" si="19"/>
        <v>79180</v>
      </c>
      <c r="F374" s="291">
        <f>F386+F392+F398</f>
        <v>43122</v>
      </c>
      <c r="G374" s="420">
        <f t="shared" si="19"/>
        <v>19935.23</v>
      </c>
      <c r="H374" s="272">
        <f t="shared" si="18"/>
        <v>46.22983627846575</v>
      </c>
      <c r="I374" s="46"/>
    </row>
    <row r="375" spans="1:9" s="7" customFormat="1" ht="12.75">
      <c r="A375" s="166"/>
      <c r="B375" s="108"/>
      <c r="C375" s="73"/>
      <c r="D375" s="73" t="s">
        <v>215</v>
      </c>
      <c r="E375" s="291">
        <f>E387+E393+E399</f>
        <v>292</v>
      </c>
      <c r="F375" s="291">
        <f>F387+F393+F399</f>
        <v>292</v>
      </c>
      <c r="G375" s="420">
        <v>0</v>
      </c>
      <c r="H375" s="272">
        <f t="shared" si="18"/>
        <v>0</v>
      </c>
      <c r="I375" s="46"/>
    </row>
    <row r="376" spans="1:9" s="7" customFormat="1" ht="12.75">
      <c r="A376" s="166"/>
      <c r="B376" s="108"/>
      <c r="C376" s="73"/>
      <c r="D376" s="73" t="s">
        <v>221</v>
      </c>
      <c r="E376" s="291">
        <v>0</v>
      </c>
      <c r="F376" s="291">
        <v>0</v>
      </c>
      <c r="G376" s="420">
        <v>0</v>
      </c>
      <c r="H376" s="272">
        <v>0</v>
      </c>
      <c r="I376" s="46"/>
    </row>
    <row r="377" spans="1:9" s="7" customFormat="1" ht="12.75">
      <c r="A377" s="172"/>
      <c r="B377" s="167"/>
      <c r="C377" s="73"/>
      <c r="D377" s="73" t="s">
        <v>263</v>
      </c>
      <c r="E377" s="291"/>
      <c r="F377" s="291"/>
      <c r="G377" s="420"/>
      <c r="H377" s="279"/>
      <c r="I377" s="46"/>
    </row>
    <row r="378" spans="1:9" s="7" customFormat="1" ht="12.75">
      <c r="A378" s="108"/>
      <c r="B378" s="108"/>
      <c r="C378" s="108"/>
      <c r="D378" s="108"/>
      <c r="E378" s="294" t="s">
        <v>490</v>
      </c>
      <c r="F378" s="294"/>
      <c r="G378" s="424"/>
      <c r="H378" s="347"/>
      <c r="I378" s="46"/>
    </row>
    <row r="379" spans="1:9" s="7" customFormat="1" ht="12.75">
      <c r="A379" s="108"/>
      <c r="B379" s="108"/>
      <c r="C379" s="108"/>
      <c r="D379" s="108"/>
      <c r="E379" s="294"/>
      <c r="F379" s="294"/>
      <c r="G379" s="424"/>
      <c r="H379" s="347"/>
      <c r="I379" s="46"/>
    </row>
    <row r="380" spans="1:9" s="7" customFormat="1" ht="12.75">
      <c r="A380" s="55" t="s">
        <v>0</v>
      </c>
      <c r="B380" s="52" t="s">
        <v>1</v>
      </c>
      <c r="C380" s="351" t="s">
        <v>2</v>
      </c>
      <c r="D380" s="53" t="s">
        <v>3</v>
      </c>
      <c r="E380" s="54" t="s">
        <v>159</v>
      </c>
      <c r="F380" s="53" t="s">
        <v>161</v>
      </c>
      <c r="G380" s="55" t="s">
        <v>163</v>
      </c>
      <c r="H380" s="296" t="s">
        <v>61</v>
      </c>
      <c r="I380" s="46"/>
    </row>
    <row r="381" spans="1:9" s="7" customFormat="1" ht="12.75">
      <c r="A381" s="60"/>
      <c r="B381" s="57"/>
      <c r="C381" s="353"/>
      <c r="D381" s="58"/>
      <c r="E381" s="57" t="s">
        <v>160</v>
      </c>
      <c r="F381" s="58" t="s">
        <v>162</v>
      </c>
      <c r="G381" s="60" t="s">
        <v>440</v>
      </c>
      <c r="H381" s="57" t="s">
        <v>179</v>
      </c>
      <c r="I381" s="46"/>
    </row>
    <row r="382" spans="1:9" s="7" customFormat="1" ht="12.75">
      <c r="A382" s="52">
        <v>1</v>
      </c>
      <c r="B382" s="381">
        <v>2</v>
      </c>
      <c r="C382" s="381">
        <v>3</v>
      </c>
      <c r="D382" s="60">
        <v>4</v>
      </c>
      <c r="E382" s="57">
        <v>5</v>
      </c>
      <c r="F382" s="57">
        <v>6</v>
      </c>
      <c r="G382" s="60">
        <v>7</v>
      </c>
      <c r="H382" s="297">
        <v>8</v>
      </c>
      <c r="I382" s="46"/>
    </row>
    <row r="383" spans="1:9" s="7" customFormat="1" ht="12.75">
      <c r="A383" s="78"/>
      <c r="B383" s="108"/>
      <c r="C383" s="172"/>
      <c r="D383" s="432" t="s">
        <v>350</v>
      </c>
      <c r="E383" s="433">
        <f>E384</f>
        <v>14179</v>
      </c>
      <c r="F383" s="433">
        <f>F384</f>
        <v>13665</v>
      </c>
      <c r="G383" s="434">
        <f>G384</f>
        <v>3879.46</v>
      </c>
      <c r="H383" s="722">
        <f>G383/F383*100</f>
        <v>28.389754848152215</v>
      </c>
      <c r="I383" s="46"/>
    </row>
    <row r="384" spans="1:9" s="7" customFormat="1" ht="12.75">
      <c r="A384" s="166"/>
      <c r="B384" s="108"/>
      <c r="C384" s="73"/>
      <c r="D384" s="150" t="s">
        <v>259</v>
      </c>
      <c r="E384" s="355">
        <f>E385</f>
        <v>14179</v>
      </c>
      <c r="F384" s="355">
        <f>SUM(F385:F387)</f>
        <v>13665</v>
      </c>
      <c r="G384" s="421">
        <f>SUM(G385:G387)</f>
        <v>3879.46</v>
      </c>
      <c r="H384" s="279">
        <f>G384/F384*100</f>
        <v>28.389754848152215</v>
      </c>
      <c r="I384" s="46"/>
    </row>
    <row r="385" spans="1:9" s="7" customFormat="1" ht="12.75">
      <c r="A385" s="166"/>
      <c r="B385" s="108"/>
      <c r="C385" s="73"/>
      <c r="D385" s="73" t="s">
        <v>213</v>
      </c>
      <c r="E385" s="291">
        <v>14179</v>
      </c>
      <c r="F385" s="291">
        <v>13665</v>
      </c>
      <c r="G385" s="420">
        <v>3879.46</v>
      </c>
      <c r="H385" s="272">
        <f>G385/F385*100</f>
        <v>28.389754848152215</v>
      </c>
      <c r="I385" s="46"/>
    </row>
    <row r="386" spans="1:9" s="7" customFormat="1" ht="12.75">
      <c r="A386" s="166"/>
      <c r="B386" s="108"/>
      <c r="C386" s="73"/>
      <c r="D386" s="73" t="s">
        <v>214</v>
      </c>
      <c r="E386" s="291">
        <v>0</v>
      </c>
      <c r="F386" s="291"/>
      <c r="G386" s="420">
        <v>0</v>
      </c>
      <c r="H386" s="272">
        <v>0</v>
      </c>
      <c r="I386" s="46"/>
    </row>
    <row r="387" spans="1:9" s="7" customFormat="1" ht="12.75">
      <c r="A387" s="166"/>
      <c r="B387" s="108"/>
      <c r="C387" s="73"/>
      <c r="D387" s="73" t="s">
        <v>215</v>
      </c>
      <c r="E387" s="291">
        <v>0</v>
      </c>
      <c r="F387" s="291"/>
      <c r="G387" s="420">
        <v>0</v>
      </c>
      <c r="H387" s="272">
        <v>0</v>
      </c>
      <c r="I387" s="46"/>
    </row>
    <row r="388" spans="1:9" s="7" customFormat="1" ht="12.75">
      <c r="A388" s="166"/>
      <c r="B388" s="108"/>
      <c r="C388" s="73"/>
      <c r="D388" s="432" t="s">
        <v>42</v>
      </c>
      <c r="E388" s="312">
        <f>E389+E390</f>
        <v>80784</v>
      </c>
      <c r="F388" s="312">
        <f>F389+F390</f>
        <v>81726</v>
      </c>
      <c r="G388" s="413">
        <f>G389+G390</f>
        <v>41406.96</v>
      </c>
      <c r="H388" s="721">
        <f>G388/F388*100</f>
        <v>50.66558989795169</v>
      </c>
      <c r="I388" s="46"/>
    </row>
    <row r="389" spans="1:9" s="7" customFormat="1" ht="12.75">
      <c r="A389" s="166"/>
      <c r="B389" s="108"/>
      <c r="C389" s="73"/>
      <c r="D389" s="358" t="s">
        <v>189</v>
      </c>
      <c r="E389" s="363">
        <v>0</v>
      </c>
      <c r="F389" s="363">
        <v>0</v>
      </c>
      <c r="G389" s="418">
        <v>0</v>
      </c>
      <c r="H389" s="386">
        <v>0</v>
      </c>
      <c r="I389" s="46"/>
    </row>
    <row r="390" spans="1:9" s="7" customFormat="1" ht="12.75">
      <c r="A390" s="166"/>
      <c r="B390" s="108"/>
      <c r="C390" s="73"/>
      <c r="D390" s="150" t="s">
        <v>259</v>
      </c>
      <c r="E390" s="355">
        <f>SUM(E391:E393)</f>
        <v>80784</v>
      </c>
      <c r="F390" s="355">
        <f>SUM(F391:F393)</f>
        <v>81726</v>
      </c>
      <c r="G390" s="421">
        <f>SUM(G391:G393)</f>
        <v>41406.96</v>
      </c>
      <c r="H390" s="279">
        <f aca="true" t="shared" si="20" ref="H390:H401">G390/F390*100</f>
        <v>50.66558989795169</v>
      </c>
      <c r="I390" s="46"/>
    </row>
    <row r="391" spans="1:9" s="7" customFormat="1" ht="12.75">
      <c r="A391" s="166"/>
      <c r="B391" s="108"/>
      <c r="C391" s="73"/>
      <c r="D391" s="73" t="s">
        <v>213</v>
      </c>
      <c r="E391" s="291">
        <v>69144</v>
      </c>
      <c r="F391" s="291">
        <v>69144</v>
      </c>
      <c r="G391" s="420">
        <v>34097.34</v>
      </c>
      <c r="H391" s="272">
        <f t="shared" si="20"/>
        <v>49.31351961124609</v>
      </c>
      <c r="I391" s="46"/>
    </row>
    <row r="392" spans="1:9" s="7" customFormat="1" ht="12.75">
      <c r="A392" s="166"/>
      <c r="B392" s="108"/>
      <c r="C392" s="73"/>
      <c r="D392" s="73" t="s">
        <v>214</v>
      </c>
      <c r="E392" s="291">
        <v>11524</v>
      </c>
      <c r="F392" s="291">
        <v>12466</v>
      </c>
      <c r="G392" s="420">
        <v>7309.62</v>
      </c>
      <c r="H392" s="272">
        <f t="shared" si="20"/>
        <v>58.63645114712016</v>
      </c>
      <c r="I392" s="46"/>
    </row>
    <row r="393" spans="1:9" s="7" customFormat="1" ht="12.75">
      <c r="A393" s="166"/>
      <c r="B393" s="108"/>
      <c r="C393" s="73"/>
      <c r="D393" s="73" t="s">
        <v>215</v>
      </c>
      <c r="E393" s="291">
        <v>116</v>
      </c>
      <c r="F393" s="291">
        <v>116</v>
      </c>
      <c r="G393" s="420">
        <v>0</v>
      </c>
      <c r="H393" s="272">
        <f t="shared" si="20"/>
        <v>0</v>
      </c>
      <c r="I393" s="46"/>
    </row>
    <row r="394" spans="1:9" s="7" customFormat="1" ht="12.75">
      <c r="A394" s="166"/>
      <c r="B394" s="108"/>
      <c r="C394" s="73"/>
      <c r="D394" s="432" t="s">
        <v>85</v>
      </c>
      <c r="E394" s="312">
        <f>E395+E396</f>
        <v>232166</v>
      </c>
      <c r="F394" s="312">
        <f>F395+F396</f>
        <v>268721</v>
      </c>
      <c r="G394" s="413">
        <f>G395+G396</f>
        <v>151227.47999999998</v>
      </c>
      <c r="H394" s="276">
        <f t="shared" si="20"/>
        <v>56.27676288790232</v>
      </c>
      <c r="I394" s="46"/>
    </row>
    <row r="395" spans="1:9" s="7" customFormat="1" ht="12.75">
      <c r="A395" s="166"/>
      <c r="B395" s="108"/>
      <c r="C395" s="73"/>
      <c r="D395" s="358" t="s">
        <v>189</v>
      </c>
      <c r="E395" s="363">
        <v>0</v>
      </c>
      <c r="F395" s="363">
        <v>37000</v>
      </c>
      <c r="G395" s="418">
        <v>36999</v>
      </c>
      <c r="H395" s="386">
        <f t="shared" si="20"/>
        <v>99.9972972972973</v>
      </c>
      <c r="I395" s="46"/>
    </row>
    <row r="396" spans="1:9" s="7" customFormat="1" ht="12.75">
      <c r="A396" s="166"/>
      <c r="B396" s="108"/>
      <c r="C396" s="73"/>
      <c r="D396" s="150" t="s">
        <v>259</v>
      </c>
      <c r="E396" s="355">
        <f>SUM(E397:E399)</f>
        <v>232166</v>
      </c>
      <c r="F396" s="355">
        <f>SUM(F397:F399)</f>
        <v>231721</v>
      </c>
      <c r="G396" s="421">
        <f>SUM(G397:G399)</f>
        <v>114228.48</v>
      </c>
      <c r="H396" s="279">
        <f t="shared" si="20"/>
        <v>49.29569611731349</v>
      </c>
      <c r="I396" s="46"/>
    </row>
    <row r="397" spans="1:9" s="7" customFormat="1" ht="12.75">
      <c r="A397" s="166"/>
      <c r="B397" s="108"/>
      <c r="C397" s="73"/>
      <c r="D397" s="73" t="s">
        <v>213</v>
      </c>
      <c r="E397" s="291">
        <v>164334</v>
      </c>
      <c r="F397" s="291">
        <v>200889</v>
      </c>
      <c r="G397" s="420">
        <v>101602.87</v>
      </c>
      <c r="H397" s="272">
        <f t="shared" si="20"/>
        <v>50.57662191558522</v>
      </c>
      <c r="I397" s="46"/>
    </row>
    <row r="398" spans="1:9" s="7" customFormat="1" ht="12.75">
      <c r="A398" s="166"/>
      <c r="B398" s="108"/>
      <c r="C398" s="73"/>
      <c r="D398" s="73" t="s">
        <v>214</v>
      </c>
      <c r="E398" s="291">
        <v>67656</v>
      </c>
      <c r="F398" s="291">
        <v>30656</v>
      </c>
      <c r="G398" s="420">
        <v>12625.61</v>
      </c>
      <c r="H398" s="272">
        <f t="shared" si="20"/>
        <v>41.184792536534445</v>
      </c>
      <c r="I398" s="46"/>
    </row>
    <row r="399" spans="1:9" s="7" customFormat="1" ht="12.75">
      <c r="A399" s="166"/>
      <c r="B399" s="108"/>
      <c r="C399" s="73"/>
      <c r="D399" s="73" t="s">
        <v>215</v>
      </c>
      <c r="E399" s="291">
        <v>176</v>
      </c>
      <c r="F399" s="291">
        <v>176</v>
      </c>
      <c r="G399" s="420">
        <v>0</v>
      </c>
      <c r="H399" s="272">
        <f t="shared" si="20"/>
        <v>0</v>
      </c>
      <c r="I399" s="46"/>
    </row>
    <row r="400" spans="1:9" s="7" customFormat="1" ht="12.75">
      <c r="A400" s="170"/>
      <c r="B400" s="140">
        <v>80195</v>
      </c>
      <c r="C400" s="115"/>
      <c r="D400" s="67" t="s">
        <v>74</v>
      </c>
      <c r="E400" s="355">
        <f>E401</f>
        <v>676383</v>
      </c>
      <c r="F400" s="355">
        <f>F401</f>
        <v>140019</v>
      </c>
      <c r="G400" s="421">
        <f>G401</f>
        <v>78245</v>
      </c>
      <c r="H400" s="71">
        <f t="shared" si="20"/>
        <v>55.881701769045634</v>
      </c>
      <c r="I400" s="46"/>
    </row>
    <row r="401" spans="1:9" s="7" customFormat="1" ht="12.75">
      <c r="A401" s="170"/>
      <c r="B401" s="195"/>
      <c r="C401" s="115"/>
      <c r="D401" s="150" t="s">
        <v>259</v>
      </c>
      <c r="E401" s="355">
        <f>SUM(E402:E405)</f>
        <v>676383</v>
      </c>
      <c r="F401" s="355">
        <f>SUM(F402:F405)</f>
        <v>140019</v>
      </c>
      <c r="G401" s="421">
        <f>SUM(G402:G405)</f>
        <v>78245</v>
      </c>
      <c r="H401" s="157">
        <f t="shared" si="20"/>
        <v>55.881701769045634</v>
      </c>
      <c r="I401" s="46"/>
    </row>
    <row r="402" spans="1:9" s="7" customFormat="1" ht="12.75">
      <c r="A402" s="170"/>
      <c r="B402" s="195"/>
      <c r="C402" s="115"/>
      <c r="D402" s="73" t="s">
        <v>213</v>
      </c>
      <c r="E402" s="291">
        <v>0</v>
      </c>
      <c r="F402" s="291">
        <f>F408</f>
        <v>13636</v>
      </c>
      <c r="G402" s="420">
        <v>0</v>
      </c>
      <c r="H402" s="409">
        <v>0</v>
      </c>
      <c r="I402" s="46"/>
    </row>
    <row r="403" spans="1:9" s="7" customFormat="1" ht="12.75">
      <c r="A403" s="170"/>
      <c r="B403" s="195"/>
      <c r="C403" s="115"/>
      <c r="D403" s="73" t="s">
        <v>214</v>
      </c>
      <c r="E403" s="291">
        <f>E409+E411+E413+E415+E417</f>
        <v>676383</v>
      </c>
      <c r="F403" s="291">
        <f>F409+F411+F413+F415+F417</f>
        <v>126383</v>
      </c>
      <c r="G403" s="420">
        <f>G409+G411+G413+G415+G417</f>
        <v>78245</v>
      </c>
      <c r="H403" s="409">
        <f>G403/F403*100</f>
        <v>61.91101651329688</v>
      </c>
      <c r="I403" s="46"/>
    </row>
    <row r="404" spans="1:9" s="7" customFormat="1" ht="12.75">
      <c r="A404" s="170"/>
      <c r="B404" s="195"/>
      <c r="C404" s="115"/>
      <c r="D404" s="73" t="s">
        <v>215</v>
      </c>
      <c r="E404" s="291">
        <v>0</v>
      </c>
      <c r="F404" s="291">
        <v>0</v>
      </c>
      <c r="G404" s="420">
        <v>0</v>
      </c>
      <c r="H404" s="409">
        <v>0</v>
      </c>
      <c r="I404" s="46"/>
    </row>
    <row r="405" spans="1:9" s="7" customFormat="1" ht="12.75">
      <c r="A405" s="170"/>
      <c r="B405" s="195"/>
      <c r="C405" s="115"/>
      <c r="D405" s="73" t="s">
        <v>221</v>
      </c>
      <c r="E405" s="291">
        <v>0</v>
      </c>
      <c r="F405" s="291">
        <v>0</v>
      </c>
      <c r="G405" s="420">
        <v>0</v>
      </c>
      <c r="H405" s="409">
        <v>0</v>
      </c>
      <c r="I405" s="46"/>
    </row>
    <row r="406" spans="1:9" s="7" customFormat="1" ht="12.75">
      <c r="A406" s="170"/>
      <c r="B406" s="195"/>
      <c r="C406" s="115"/>
      <c r="D406" s="73" t="s">
        <v>222</v>
      </c>
      <c r="E406" s="355"/>
      <c r="F406" s="355"/>
      <c r="G406" s="421"/>
      <c r="H406" s="157"/>
      <c r="I406" s="46"/>
    </row>
    <row r="407" spans="1:9" s="7" customFormat="1" ht="12.75">
      <c r="A407" s="170"/>
      <c r="B407" s="441"/>
      <c r="C407" s="382"/>
      <c r="D407" s="379" t="s">
        <v>88</v>
      </c>
      <c r="E407" s="312">
        <f>E408+E409</f>
        <v>578750</v>
      </c>
      <c r="F407" s="312">
        <f>F408+F409</f>
        <v>42386</v>
      </c>
      <c r="G407" s="413">
        <f>G408+G409</f>
        <v>671</v>
      </c>
      <c r="H407" s="406">
        <f>G407/F407*100</f>
        <v>1.5830698815646675</v>
      </c>
      <c r="I407" s="46"/>
    </row>
    <row r="408" spans="1:9" s="7" customFormat="1" ht="12.75">
      <c r="A408" s="170"/>
      <c r="B408" s="441"/>
      <c r="C408" s="382"/>
      <c r="D408" s="73" t="s">
        <v>213</v>
      </c>
      <c r="E408" s="291">
        <v>0</v>
      </c>
      <c r="F408" s="291">
        <v>13636</v>
      </c>
      <c r="G408" s="420">
        <v>0</v>
      </c>
      <c r="H408" s="409">
        <v>0</v>
      </c>
      <c r="I408" s="46"/>
    </row>
    <row r="409" spans="1:9" ht="12.75">
      <c r="A409" s="166"/>
      <c r="B409" s="182"/>
      <c r="C409" s="116"/>
      <c r="D409" s="73" t="s">
        <v>214</v>
      </c>
      <c r="E409" s="291">
        <v>578750</v>
      </c>
      <c r="F409" s="291">
        <v>28750</v>
      </c>
      <c r="G409" s="420">
        <v>671</v>
      </c>
      <c r="H409" s="76">
        <f aca="true" t="shared" si="21" ref="H409:H415">G409/F409*100</f>
        <v>2.333913043478261</v>
      </c>
      <c r="I409" s="46"/>
    </row>
    <row r="410" spans="1:9" s="7" customFormat="1" ht="12.75">
      <c r="A410" s="221"/>
      <c r="B410" s="391"/>
      <c r="C410" s="184"/>
      <c r="D410" s="379" t="s">
        <v>350</v>
      </c>
      <c r="E410" s="312">
        <f>E411</f>
        <v>27498</v>
      </c>
      <c r="F410" s="312">
        <f>F411</f>
        <v>27498</v>
      </c>
      <c r="G410" s="413">
        <f>G411</f>
        <v>22260</v>
      </c>
      <c r="H410" s="406">
        <f t="shared" si="21"/>
        <v>80.95134191577569</v>
      </c>
      <c r="I410" s="46"/>
    </row>
    <row r="411" spans="1:9" s="7" customFormat="1" ht="12.75">
      <c r="A411" s="166"/>
      <c r="B411" s="182"/>
      <c r="C411" s="116"/>
      <c r="D411" s="73" t="s">
        <v>214</v>
      </c>
      <c r="E411" s="291">
        <v>27498</v>
      </c>
      <c r="F411" s="291">
        <v>27498</v>
      </c>
      <c r="G411" s="420">
        <v>22260</v>
      </c>
      <c r="H411" s="272">
        <f t="shared" si="21"/>
        <v>80.95134191577569</v>
      </c>
      <c r="I411" s="46"/>
    </row>
    <row r="412" spans="1:9" s="7" customFormat="1" ht="12.75">
      <c r="A412" s="221"/>
      <c r="B412" s="391"/>
      <c r="C412" s="184"/>
      <c r="D412" s="379" t="s">
        <v>131</v>
      </c>
      <c r="E412" s="312">
        <f>E413</f>
        <v>24100</v>
      </c>
      <c r="F412" s="312">
        <f>F413</f>
        <v>24100</v>
      </c>
      <c r="G412" s="413">
        <f>G413</f>
        <v>18075</v>
      </c>
      <c r="H412" s="406">
        <f t="shared" si="21"/>
        <v>75</v>
      </c>
      <c r="I412" s="46"/>
    </row>
    <row r="413" spans="1:9" s="7" customFormat="1" ht="12.75">
      <c r="A413" s="166"/>
      <c r="B413" s="182"/>
      <c r="C413" s="116"/>
      <c r="D413" s="73" t="s">
        <v>214</v>
      </c>
      <c r="E413" s="291">
        <v>24100</v>
      </c>
      <c r="F413" s="291">
        <v>24100</v>
      </c>
      <c r="G413" s="420">
        <v>18075</v>
      </c>
      <c r="H413" s="272">
        <f t="shared" si="21"/>
        <v>75</v>
      </c>
      <c r="I413" s="46"/>
    </row>
    <row r="414" spans="1:9" s="7" customFormat="1" ht="12.75">
      <c r="A414" s="221"/>
      <c r="B414" s="391"/>
      <c r="C414" s="431"/>
      <c r="D414" s="432" t="s">
        <v>124</v>
      </c>
      <c r="E414" s="433">
        <f>E415</f>
        <v>43390</v>
      </c>
      <c r="F414" s="433">
        <f>F415</f>
        <v>43390</v>
      </c>
      <c r="G414" s="434">
        <f>G415</f>
        <v>35255</v>
      </c>
      <c r="H414" s="406">
        <f t="shared" si="21"/>
        <v>81.25144042406085</v>
      </c>
      <c r="I414" s="46"/>
    </row>
    <row r="415" spans="1:9" s="7" customFormat="1" ht="12.75">
      <c r="A415" s="166"/>
      <c r="B415" s="182"/>
      <c r="C415" s="116"/>
      <c r="D415" s="73" t="s">
        <v>214</v>
      </c>
      <c r="E415" s="291">
        <v>43390</v>
      </c>
      <c r="F415" s="291">
        <v>43390</v>
      </c>
      <c r="G415" s="420">
        <v>35255</v>
      </c>
      <c r="H415" s="272">
        <f t="shared" si="21"/>
        <v>81.25144042406085</v>
      </c>
      <c r="I415" s="46"/>
    </row>
    <row r="416" spans="1:9" s="7" customFormat="1" ht="12.75">
      <c r="A416" s="221"/>
      <c r="B416" s="391"/>
      <c r="C416" s="184"/>
      <c r="D416" s="379" t="s">
        <v>341</v>
      </c>
      <c r="E416" s="312">
        <f>E417</f>
        <v>2645</v>
      </c>
      <c r="F416" s="312">
        <f>F417</f>
        <v>2645</v>
      </c>
      <c r="G416" s="413">
        <f>G417</f>
        <v>1984</v>
      </c>
      <c r="H416" s="406">
        <f>G416/F416*100</f>
        <v>75.00945179584122</v>
      </c>
      <c r="I416" s="46"/>
    </row>
    <row r="417" spans="1:9" s="7" customFormat="1" ht="12.75">
      <c r="A417" s="166"/>
      <c r="B417" s="182"/>
      <c r="C417" s="132"/>
      <c r="D417" s="73" t="s">
        <v>214</v>
      </c>
      <c r="E417" s="291">
        <v>2645</v>
      </c>
      <c r="F417" s="291">
        <v>2645</v>
      </c>
      <c r="G417" s="420">
        <v>1984</v>
      </c>
      <c r="H417" s="272">
        <f>G417/F417*100</f>
        <v>75.00945179584122</v>
      </c>
      <c r="I417" s="46"/>
    </row>
    <row r="418" spans="1:9" ht="12.75">
      <c r="A418" s="564">
        <v>851</v>
      </c>
      <c r="B418" s="564"/>
      <c r="C418" s="565"/>
      <c r="D418" s="575" t="s">
        <v>45</v>
      </c>
      <c r="E418" s="336">
        <f>E419+E420</f>
        <v>3717252</v>
      </c>
      <c r="F418" s="336">
        <f>F419+F420</f>
        <v>4082574</v>
      </c>
      <c r="G418" s="609">
        <f>G419+G420</f>
        <v>2521742.27</v>
      </c>
      <c r="H418" s="326">
        <f>G418/F418*100</f>
        <v>61.7684399596921</v>
      </c>
      <c r="I418" s="46"/>
    </row>
    <row r="419" spans="1:9" ht="12.75">
      <c r="A419" s="592"/>
      <c r="B419" s="592"/>
      <c r="C419" s="579"/>
      <c r="D419" s="571" t="s">
        <v>189</v>
      </c>
      <c r="E419" s="610">
        <f>E428+E432+E447+E461+E476</f>
        <v>369000</v>
      </c>
      <c r="F419" s="610">
        <f>F428+F432+F447+F461+F476</f>
        <v>369000</v>
      </c>
      <c r="G419" s="611">
        <f>G428+G432+G447+G461+G476</f>
        <v>369000</v>
      </c>
      <c r="H419" s="573">
        <f>G419/F419*100</f>
        <v>100</v>
      </c>
      <c r="I419" s="46"/>
    </row>
    <row r="420" spans="1:9" ht="12.75">
      <c r="A420" s="592"/>
      <c r="B420" s="592"/>
      <c r="C420" s="579"/>
      <c r="D420" s="571" t="s">
        <v>289</v>
      </c>
      <c r="E420" s="610">
        <f>SUM(E421:E425)+E426</f>
        <v>3348252</v>
      </c>
      <c r="F420" s="610">
        <f>SUM(F421:F425)+F426</f>
        <v>3713574</v>
      </c>
      <c r="G420" s="611">
        <f>SUM(G421:G425)+G426</f>
        <v>2152742.27</v>
      </c>
      <c r="H420" s="573">
        <f>G420/F420*100</f>
        <v>57.969553589076185</v>
      </c>
      <c r="I420" s="46"/>
    </row>
    <row r="421" spans="1:9" ht="12.75">
      <c r="A421" s="592"/>
      <c r="B421" s="592"/>
      <c r="C421" s="579"/>
      <c r="D421" s="571" t="s">
        <v>213</v>
      </c>
      <c r="E421" s="610">
        <v>0</v>
      </c>
      <c r="F421" s="610">
        <f>F463+F478+F434</f>
        <v>960</v>
      </c>
      <c r="G421" s="611">
        <f>G463+G478+G434</f>
        <v>960</v>
      </c>
      <c r="H421" s="573">
        <v>0</v>
      </c>
      <c r="I421" s="46"/>
    </row>
    <row r="422" spans="1:9" ht="12.75">
      <c r="A422" s="592"/>
      <c r="B422" s="592"/>
      <c r="C422" s="579"/>
      <c r="D422" s="571" t="s">
        <v>214</v>
      </c>
      <c r="E422" s="610">
        <f>E435+E449+E464+E479+E430</f>
        <v>2508843</v>
      </c>
      <c r="F422" s="610">
        <f>F449+F464+F479+F435+F430</f>
        <v>2513483</v>
      </c>
      <c r="G422" s="611">
        <f>G449+G464+G479+G435+G430</f>
        <v>1238088.59</v>
      </c>
      <c r="H422" s="573">
        <f>G422/F422*100</f>
        <v>49.25788596938989</v>
      </c>
      <c r="I422" s="46"/>
    </row>
    <row r="423" spans="1:12" ht="12.75">
      <c r="A423" s="592"/>
      <c r="B423" s="592"/>
      <c r="C423" s="579"/>
      <c r="D423" s="571" t="s">
        <v>215</v>
      </c>
      <c r="E423" s="610">
        <v>0</v>
      </c>
      <c r="F423" s="610">
        <f>F450+F465+F480</f>
        <v>0</v>
      </c>
      <c r="G423" s="611">
        <f>+G450+G465+G480</f>
        <v>0</v>
      </c>
      <c r="H423" s="573">
        <v>0</v>
      </c>
      <c r="I423" s="46"/>
      <c r="L423" s="1" t="s">
        <v>279</v>
      </c>
    </row>
    <row r="424" spans="1:9" ht="12.75">
      <c r="A424" s="592"/>
      <c r="B424" s="592"/>
      <c r="C424" s="579"/>
      <c r="D424" s="571" t="s">
        <v>221</v>
      </c>
      <c r="E424" s="610">
        <v>0</v>
      </c>
      <c r="F424" s="610">
        <f>F451+F481</f>
        <v>0</v>
      </c>
      <c r="G424" s="611">
        <v>0</v>
      </c>
      <c r="H424" s="573">
        <v>0</v>
      </c>
      <c r="I424" s="46"/>
    </row>
    <row r="425" spans="1:9" ht="12.75">
      <c r="A425" s="592"/>
      <c r="B425" s="592"/>
      <c r="C425" s="579"/>
      <c r="D425" s="612" t="s">
        <v>260</v>
      </c>
      <c r="E425" s="610">
        <v>0</v>
      </c>
      <c r="F425" s="610">
        <v>0</v>
      </c>
      <c r="G425" s="611">
        <v>0</v>
      </c>
      <c r="H425" s="573">
        <v>0</v>
      </c>
      <c r="I425" s="46"/>
    </row>
    <row r="426" spans="1:9" ht="12.75">
      <c r="A426" s="593"/>
      <c r="B426" s="593"/>
      <c r="C426" s="583"/>
      <c r="D426" s="617" t="s">
        <v>216</v>
      </c>
      <c r="E426" s="610">
        <f>E489</f>
        <v>839409</v>
      </c>
      <c r="F426" s="610">
        <f>F489</f>
        <v>1199131</v>
      </c>
      <c r="G426" s="611">
        <f>G489</f>
        <v>913693.68</v>
      </c>
      <c r="H426" s="573">
        <f>G426/F426*100</f>
        <v>76.19631883422245</v>
      </c>
      <c r="I426" s="46"/>
    </row>
    <row r="427" spans="1:9" ht="12.75">
      <c r="A427" s="190"/>
      <c r="B427" s="177">
        <v>85111</v>
      </c>
      <c r="C427" s="191"/>
      <c r="D427" s="187" t="s">
        <v>195</v>
      </c>
      <c r="E427" s="442">
        <f>E428+E429</f>
        <v>702843</v>
      </c>
      <c r="F427" s="442">
        <f>F428+F429</f>
        <v>702843</v>
      </c>
      <c r="G427" s="443">
        <f>G428+G429</f>
        <v>589120.34</v>
      </c>
      <c r="H427" s="71">
        <f>G427/F427*100</f>
        <v>83.81962116717389</v>
      </c>
      <c r="I427" s="46"/>
    </row>
    <row r="428" spans="1:9" ht="12.75">
      <c r="A428" s="190"/>
      <c r="B428" s="177"/>
      <c r="C428" s="192"/>
      <c r="D428" s="358" t="s">
        <v>189</v>
      </c>
      <c r="E428" s="444">
        <v>369000</v>
      </c>
      <c r="F428" s="444">
        <v>369000</v>
      </c>
      <c r="G428" s="445">
        <v>369000</v>
      </c>
      <c r="H428" s="77">
        <f>G428/F428*100</f>
        <v>100</v>
      </c>
      <c r="I428" s="46"/>
    </row>
    <row r="429" spans="1:9" ht="12.75">
      <c r="A429" s="190"/>
      <c r="B429" s="177"/>
      <c r="C429" s="192"/>
      <c r="D429" s="150" t="s">
        <v>259</v>
      </c>
      <c r="E429" s="442">
        <f>SUM(E430:E430)</f>
        <v>333843</v>
      </c>
      <c r="F429" s="442">
        <f>F430</f>
        <v>333843</v>
      </c>
      <c r="G429" s="443">
        <f>G430</f>
        <v>220120.34</v>
      </c>
      <c r="H429" s="71">
        <f>G429/F429*100</f>
        <v>65.93528694625917</v>
      </c>
      <c r="I429" s="46"/>
    </row>
    <row r="430" spans="1:9" ht="12.75">
      <c r="A430" s="190"/>
      <c r="B430" s="194"/>
      <c r="C430" s="153"/>
      <c r="D430" s="73" t="s">
        <v>214</v>
      </c>
      <c r="E430" s="373">
        <v>333843</v>
      </c>
      <c r="F430" s="373">
        <v>333843</v>
      </c>
      <c r="G430" s="446">
        <v>220120.34</v>
      </c>
      <c r="H430" s="80">
        <f>G430/F430*100</f>
        <v>65.93528694625917</v>
      </c>
      <c r="I430" s="46"/>
    </row>
    <row r="431" spans="1:9" ht="12.75">
      <c r="A431" s="190"/>
      <c r="B431" s="177">
        <v>85117</v>
      </c>
      <c r="C431" s="153"/>
      <c r="D431" s="192" t="s">
        <v>384</v>
      </c>
      <c r="E431" s="370">
        <f>E432+E433</f>
        <v>10000</v>
      </c>
      <c r="F431" s="370">
        <f>F432+F433</f>
        <v>10000</v>
      </c>
      <c r="G431" s="447">
        <f>G432+G433</f>
        <v>0</v>
      </c>
      <c r="H431" s="71">
        <v>0</v>
      </c>
      <c r="I431" s="46"/>
    </row>
    <row r="432" spans="1:9" ht="12.75">
      <c r="A432" s="190"/>
      <c r="B432" s="177"/>
      <c r="C432" s="153"/>
      <c r="D432" s="358" t="s">
        <v>189</v>
      </c>
      <c r="E432" s="370">
        <v>0</v>
      </c>
      <c r="F432" s="370">
        <v>0</v>
      </c>
      <c r="G432" s="447">
        <v>0</v>
      </c>
      <c r="H432" s="71">
        <v>0</v>
      </c>
      <c r="I432" s="46"/>
    </row>
    <row r="433" spans="1:9" ht="12.75">
      <c r="A433" s="190"/>
      <c r="B433" s="177"/>
      <c r="C433" s="153"/>
      <c r="D433" s="150" t="s">
        <v>259</v>
      </c>
      <c r="E433" s="370">
        <f>E435</f>
        <v>10000</v>
      </c>
      <c r="F433" s="370">
        <f>SUM(F434:F437)</f>
        <v>10000</v>
      </c>
      <c r="G433" s="447">
        <f>SUM(G434:G437)</f>
        <v>0</v>
      </c>
      <c r="H433" s="71">
        <v>0</v>
      </c>
      <c r="I433" s="46"/>
    </row>
    <row r="434" spans="1:9" ht="12.75">
      <c r="A434" s="190"/>
      <c r="B434" s="177"/>
      <c r="C434" s="153"/>
      <c r="D434" s="73" t="s">
        <v>213</v>
      </c>
      <c r="E434" s="373">
        <v>0</v>
      </c>
      <c r="F434" s="373">
        <v>0</v>
      </c>
      <c r="G434" s="446">
        <v>0</v>
      </c>
      <c r="H434" s="80">
        <v>0</v>
      </c>
      <c r="I434" s="46"/>
    </row>
    <row r="435" spans="1:9" ht="12.75">
      <c r="A435" s="190"/>
      <c r="B435" s="177"/>
      <c r="C435" s="153"/>
      <c r="D435" s="73" t="s">
        <v>214</v>
      </c>
      <c r="E435" s="373">
        <v>10000</v>
      </c>
      <c r="F435" s="373">
        <v>10000</v>
      </c>
      <c r="G435" s="446">
        <v>0</v>
      </c>
      <c r="H435" s="80">
        <v>0</v>
      </c>
      <c r="I435" s="46"/>
    </row>
    <row r="436" spans="1:9" ht="12.75">
      <c r="A436" s="190"/>
      <c r="B436" s="177"/>
      <c r="C436" s="153"/>
      <c r="D436" s="73" t="s">
        <v>215</v>
      </c>
      <c r="E436" s="373">
        <v>0</v>
      </c>
      <c r="F436" s="373">
        <v>0</v>
      </c>
      <c r="G436" s="446">
        <v>0</v>
      </c>
      <c r="H436" s="80">
        <v>0</v>
      </c>
      <c r="I436" s="46"/>
    </row>
    <row r="437" spans="1:9" ht="12.75">
      <c r="A437" s="191"/>
      <c r="B437" s="194"/>
      <c r="C437" s="153"/>
      <c r="D437" s="73" t="s">
        <v>221</v>
      </c>
      <c r="E437" s="373">
        <v>0</v>
      </c>
      <c r="F437" s="373">
        <v>0</v>
      </c>
      <c r="G437" s="446">
        <v>0</v>
      </c>
      <c r="H437" s="80">
        <v>0</v>
      </c>
      <c r="I437" s="46"/>
    </row>
    <row r="438" spans="1:9" ht="12.75">
      <c r="A438" s="486"/>
      <c r="B438" s="486"/>
      <c r="C438" s="495"/>
      <c r="D438" s="108"/>
      <c r="E438" s="493"/>
      <c r="F438" s="493"/>
      <c r="G438" s="496"/>
      <c r="H438" s="111"/>
      <c r="I438" s="46"/>
    </row>
    <row r="439" spans="1:9" ht="12.75">
      <c r="A439" s="486"/>
      <c r="B439" s="486"/>
      <c r="C439" s="495"/>
      <c r="D439" s="108"/>
      <c r="E439" s="493"/>
      <c r="F439" s="493"/>
      <c r="G439" s="496"/>
      <c r="H439" s="111"/>
      <c r="I439" s="46"/>
    </row>
    <row r="440" spans="1:9" ht="12.75">
      <c r="A440" s="486"/>
      <c r="B440" s="486"/>
      <c r="C440" s="495"/>
      <c r="D440" s="108"/>
      <c r="E440" s="493"/>
      <c r="F440" s="493"/>
      <c r="G440" s="496"/>
      <c r="H440" s="111"/>
      <c r="I440" s="46"/>
    </row>
    <row r="441" spans="1:9" ht="12.75">
      <c r="A441" s="486"/>
      <c r="B441" s="486"/>
      <c r="C441" s="495"/>
      <c r="D441" s="108"/>
      <c r="E441" s="493" t="s">
        <v>427</v>
      </c>
      <c r="F441" s="493"/>
      <c r="G441" s="496"/>
      <c r="H441" s="111"/>
      <c r="I441" s="46"/>
    </row>
    <row r="442" spans="1:9" ht="12.75">
      <c r="A442" s="486"/>
      <c r="B442" s="486"/>
      <c r="C442" s="495"/>
      <c r="D442" s="108"/>
      <c r="E442" s="493"/>
      <c r="F442" s="493"/>
      <c r="G442" s="496"/>
      <c r="H442" s="111"/>
      <c r="I442" s="46"/>
    </row>
    <row r="443" spans="1:9" ht="12.75">
      <c r="A443" s="55" t="s">
        <v>0</v>
      </c>
      <c r="B443" s="52" t="s">
        <v>1</v>
      </c>
      <c r="C443" s="351" t="s">
        <v>2</v>
      </c>
      <c r="D443" s="53" t="s">
        <v>3</v>
      </c>
      <c r="E443" s="54" t="s">
        <v>159</v>
      </c>
      <c r="F443" s="53" t="s">
        <v>161</v>
      </c>
      <c r="G443" s="55" t="s">
        <v>163</v>
      </c>
      <c r="H443" s="296" t="s">
        <v>61</v>
      </c>
      <c r="I443" s="46"/>
    </row>
    <row r="444" spans="1:9" ht="12.75">
      <c r="A444" s="60"/>
      <c r="B444" s="57"/>
      <c r="C444" s="353"/>
      <c r="D444" s="58"/>
      <c r="E444" s="57" t="s">
        <v>160</v>
      </c>
      <c r="F444" s="58" t="s">
        <v>162</v>
      </c>
      <c r="G444" s="60" t="s">
        <v>440</v>
      </c>
      <c r="H444" s="57" t="s">
        <v>179</v>
      </c>
      <c r="I444" s="46"/>
    </row>
    <row r="445" spans="1:9" ht="12.75">
      <c r="A445" s="52">
        <v>1</v>
      </c>
      <c r="B445" s="381">
        <v>2</v>
      </c>
      <c r="C445" s="381">
        <v>3</v>
      </c>
      <c r="D445" s="60">
        <v>4</v>
      </c>
      <c r="E445" s="57">
        <v>5</v>
      </c>
      <c r="F445" s="57">
        <v>6</v>
      </c>
      <c r="G445" s="60">
        <v>7</v>
      </c>
      <c r="H445" s="297">
        <v>8</v>
      </c>
      <c r="I445" s="46"/>
    </row>
    <row r="446" spans="1:9" ht="12.75">
      <c r="A446" s="78"/>
      <c r="B446" s="177">
        <v>85153</v>
      </c>
      <c r="C446" s="194"/>
      <c r="D446" s="191" t="s">
        <v>144</v>
      </c>
      <c r="E446" s="487">
        <f>E447+E448</f>
        <v>0</v>
      </c>
      <c r="F446" s="487">
        <f>F447+F448</f>
        <v>3000</v>
      </c>
      <c r="G446" s="488">
        <f>G447+G448</f>
        <v>2700.45</v>
      </c>
      <c r="H446" s="157">
        <f>G446/F446*100</f>
        <v>90.01499999999999</v>
      </c>
      <c r="I446" s="46"/>
    </row>
    <row r="447" spans="1:9" ht="12.75">
      <c r="A447" s="166"/>
      <c r="B447" s="177"/>
      <c r="C447" s="150"/>
      <c r="D447" s="358" t="s">
        <v>189</v>
      </c>
      <c r="E447" s="359">
        <v>0</v>
      </c>
      <c r="F447" s="359">
        <v>0</v>
      </c>
      <c r="G447" s="448">
        <v>0</v>
      </c>
      <c r="H447" s="419">
        <v>0</v>
      </c>
      <c r="I447" s="46"/>
    </row>
    <row r="448" spans="1:9" ht="12.75">
      <c r="A448" s="166"/>
      <c r="B448" s="177"/>
      <c r="C448" s="150"/>
      <c r="D448" s="150" t="s">
        <v>259</v>
      </c>
      <c r="E448" s="370">
        <f>SUM(E449:E451)</f>
        <v>0</v>
      </c>
      <c r="F448" s="370">
        <f>SUM(F449:F451)</f>
        <v>3000</v>
      </c>
      <c r="G448" s="447">
        <f>SUM(G449:G451)</f>
        <v>2700.45</v>
      </c>
      <c r="H448" s="157">
        <f>G448/F448*100</f>
        <v>90.01499999999999</v>
      </c>
      <c r="I448" s="46"/>
    </row>
    <row r="449" spans="1:9" ht="12.75">
      <c r="A449" s="166"/>
      <c r="B449" s="177"/>
      <c r="C449" s="150"/>
      <c r="D449" s="73" t="s">
        <v>214</v>
      </c>
      <c r="E449" s="373">
        <v>0</v>
      </c>
      <c r="F449" s="373">
        <f>F455+F457+F459</f>
        <v>3000</v>
      </c>
      <c r="G449" s="446">
        <f>G455+G457+G459</f>
        <v>2700.45</v>
      </c>
      <c r="H449" s="409">
        <f>G449/F449*100</f>
        <v>90.01499999999999</v>
      </c>
      <c r="I449" s="46"/>
    </row>
    <row r="450" spans="1:9" ht="12.75">
      <c r="A450" s="166"/>
      <c r="B450" s="177"/>
      <c r="C450" s="150"/>
      <c r="D450" s="73" t="s">
        <v>215</v>
      </c>
      <c r="E450" s="373">
        <v>0</v>
      </c>
      <c r="F450" s="373">
        <v>0</v>
      </c>
      <c r="G450" s="446">
        <v>0</v>
      </c>
      <c r="H450" s="409">
        <v>0</v>
      </c>
      <c r="I450" s="46"/>
    </row>
    <row r="451" spans="1:9" ht="12.75">
      <c r="A451" s="166"/>
      <c r="B451" s="177"/>
      <c r="C451" s="150"/>
      <c r="D451" s="73" t="s">
        <v>221</v>
      </c>
      <c r="E451" s="373">
        <v>0</v>
      </c>
      <c r="F451" s="373">
        <v>0</v>
      </c>
      <c r="G451" s="446">
        <v>0</v>
      </c>
      <c r="H451" s="409">
        <v>0</v>
      </c>
      <c r="I451" s="46"/>
    </row>
    <row r="452" spans="1:9" ht="12.75">
      <c r="A452" s="166"/>
      <c r="B452" s="177"/>
      <c r="C452" s="150"/>
      <c r="D452" s="73" t="s">
        <v>263</v>
      </c>
      <c r="E452" s="373"/>
      <c r="F452" s="373"/>
      <c r="G452" s="446"/>
      <c r="H452" s="409"/>
      <c r="I452" s="46"/>
    </row>
    <row r="453" spans="1:9" ht="12.75">
      <c r="A453" s="166"/>
      <c r="B453" s="182"/>
      <c r="C453" s="116"/>
      <c r="D453" s="379" t="s">
        <v>131</v>
      </c>
      <c r="E453" s="312">
        <v>0</v>
      </c>
      <c r="F453" s="312">
        <f>F454+F455</f>
        <v>900</v>
      </c>
      <c r="G453" s="413">
        <f>G454+G455</f>
        <v>900</v>
      </c>
      <c r="H453" s="406">
        <f>G453/F453*100</f>
        <v>100</v>
      </c>
      <c r="I453" s="46"/>
    </row>
    <row r="454" spans="1:9" ht="12.75">
      <c r="A454" s="166"/>
      <c r="B454" s="182"/>
      <c r="C454" s="116"/>
      <c r="D454" s="73" t="s">
        <v>213</v>
      </c>
      <c r="E454" s="291">
        <v>0</v>
      </c>
      <c r="F454" s="291">
        <v>0</v>
      </c>
      <c r="G454" s="420">
        <v>0</v>
      </c>
      <c r="H454" s="272">
        <v>0</v>
      </c>
      <c r="I454" s="46"/>
    </row>
    <row r="455" spans="1:9" ht="12.75">
      <c r="A455" s="166"/>
      <c r="B455" s="182"/>
      <c r="C455" s="116"/>
      <c r="D455" s="73" t="s">
        <v>214</v>
      </c>
      <c r="E455" s="291">
        <v>0</v>
      </c>
      <c r="F455" s="291">
        <v>900</v>
      </c>
      <c r="G455" s="420">
        <v>900</v>
      </c>
      <c r="H455" s="272">
        <f aca="true" t="shared" si="22" ref="H455:H460">G455/F455*100</f>
        <v>100</v>
      </c>
      <c r="I455" s="46"/>
    </row>
    <row r="456" spans="1:9" ht="12.75">
      <c r="A456" s="166"/>
      <c r="B456" s="182"/>
      <c r="C456" s="116"/>
      <c r="D456" s="379" t="s">
        <v>132</v>
      </c>
      <c r="E456" s="312">
        <v>0</v>
      </c>
      <c r="F456" s="312">
        <f>F457</f>
        <v>1600</v>
      </c>
      <c r="G456" s="413">
        <v>0</v>
      </c>
      <c r="H456" s="406">
        <f t="shared" si="22"/>
        <v>0</v>
      </c>
      <c r="I456" s="46"/>
    </row>
    <row r="457" spans="1:9" ht="12.75">
      <c r="A457" s="166"/>
      <c r="B457" s="182"/>
      <c r="C457" s="116"/>
      <c r="D457" s="73" t="s">
        <v>214</v>
      </c>
      <c r="E457" s="291">
        <v>0</v>
      </c>
      <c r="F457" s="291">
        <v>1600</v>
      </c>
      <c r="G457" s="420">
        <v>1600</v>
      </c>
      <c r="H457" s="272">
        <f t="shared" si="22"/>
        <v>100</v>
      </c>
      <c r="I457" s="46"/>
    </row>
    <row r="458" spans="1:9" ht="12.75">
      <c r="A458" s="166"/>
      <c r="B458" s="182"/>
      <c r="C458" s="73"/>
      <c r="D458" s="379" t="s">
        <v>134</v>
      </c>
      <c r="E458" s="312">
        <v>0</v>
      </c>
      <c r="F458" s="312">
        <f>F459</f>
        <v>500</v>
      </c>
      <c r="G458" s="413">
        <f>G459</f>
        <v>200.45</v>
      </c>
      <c r="H458" s="276">
        <f t="shared" si="22"/>
        <v>40.089999999999996</v>
      </c>
      <c r="I458" s="46"/>
    </row>
    <row r="459" spans="1:9" ht="12.75">
      <c r="A459" s="166"/>
      <c r="B459" s="185"/>
      <c r="C459" s="73"/>
      <c r="D459" s="73" t="s">
        <v>214</v>
      </c>
      <c r="E459" s="291">
        <v>0</v>
      </c>
      <c r="F459" s="291">
        <v>500</v>
      </c>
      <c r="G459" s="420">
        <v>200.45</v>
      </c>
      <c r="H459" s="272">
        <f t="shared" si="22"/>
        <v>40.089999999999996</v>
      </c>
      <c r="I459" s="46"/>
    </row>
    <row r="460" spans="1:9" ht="12.75">
      <c r="A460" s="166"/>
      <c r="B460" s="169">
        <v>85154</v>
      </c>
      <c r="C460" s="67"/>
      <c r="D460" s="67" t="s">
        <v>133</v>
      </c>
      <c r="E460" s="355">
        <f>E461+E462</f>
        <v>0</v>
      </c>
      <c r="F460" s="355">
        <f>F461+F462</f>
        <v>2600</v>
      </c>
      <c r="G460" s="421">
        <f>G461+G462</f>
        <v>2100</v>
      </c>
      <c r="H460" s="71">
        <f t="shared" si="22"/>
        <v>80.76923076923077</v>
      </c>
      <c r="I460" s="46"/>
    </row>
    <row r="461" spans="1:9" ht="12.75">
      <c r="A461" s="166"/>
      <c r="B461" s="169"/>
      <c r="C461" s="67"/>
      <c r="D461" s="358" t="s">
        <v>189</v>
      </c>
      <c r="E461" s="449">
        <v>0</v>
      </c>
      <c r="F461" s="449">
        <v>0</v>
      </c>
      <c r="G461" s="450">
        <v>0</v>
      </c>
      <c r="H461" s="425">
        <v>0</v>
      </c>
      <c r="I461" s="46"/>
    </row>
    <row r="462" spans="1:9" ht="12.75">
      <c r="A462" s="166"/>
      <c r="B462" s="169"/>
      <c r="C462" s="67"/>
      <c r="D462" s="150" t="s">
        <v>259</v>
      </c>
      <c r="E462" s="781">
        <f>SUM(E463:E465)</f>
        <v>0</v>
      </c>
      <c r="F462" s="781">
        <f>SUM(F463:F465)</f>
        <v>2600</v>
      </c>
      <c r="G462" s="529">
        <f>SUM(G463:G465)</f>
        <v>2100</v>
      </c>
      <c r="H462" s="782">
        <f>G462/F462*100</f>
        <v>80.76923076923077</v>
      </c>
      <c r="I462" s="46"/>
    </row>
    <row r="463" spans="1:9" ht="12.75">
      <c r="A463" s="166"/>
      <c r="B463" s="169"/>
      <c r="C463" s="67"/>
      <c r="D463" s="73" t="s">
        <v>213</v>
      </c>
      <c r="E463" s="291">
        <v>0</v>
      </c>
      <c r="F463" s="291">
        <f>F468</f>
        <v>960</v>
      </c>
      <c r="G463" s="420">
        <f>G468</f>
        <v>960</v>
      </c>
      <c r="H463" s="409">
        <v>0</v>
      </c>
      <c r="I463" s="46"/>
    </row>
    <row r="464" spans="1:9" ht="12.75">
      <c r="A464" s="166"/>
      <c r="B464" s="169"/>
      <c r="C464" s="67"/>
      <c r="D464" s="73" t="s">
        <v>214</v>
      </c>
      <c r="E464" s="291">
        <v>0</v>
      </c>
      <c r="F464" s="291">
        <f>F469+F471+F473</f>
        <v>1640</v>
      </c>
      <c r="G464" s="420">
        <f>G469+G471+G473</f>
        <v>1140</v>
      </c>
      <c r="H464" s="409">
        <f>G464/F464*100</f>
        <v>69.51219512195121</v>
      </c>
      <c r="I464" s="46"/>
    </row>
    <row r="465" spans="1:9" ht="12.75">
      <c r="A465" s="166"/>
      <c r="B465" s="169"/>
      <c r="C465" s="67"/>
      <c r="D465" s="73" t="s">
        <v>215</v>
      </c>
      <c r="E465" s="291">
        <v>0</v>
      </c>
      <c r="F465" s="291">
        <v>0</v>
      </c>
      <c r="G465" s="420">
        <v>0</v>
      </c>
      <c r="H465" s="409">
        <v>0</v>
      </c>
      <c r="I465" s="46"/>
    </row>
    <row r="466" spans="1:9" ht="12.75">
      <c r="A466" s="166"/>
      <c r="B466" s="169"/>
      <c r="C466" s="67"/>
      <c r="D466" s="73" t="s">
        <v>222</v>
      </c>
      <c r="E466" s="291"/>
      <c r="F466" s="291"/>
      <c r="G466" s="420"/>
      <c r="H466" s="409"/>
      <c r="I466" s="46"/>
    </row>
    <row r="467" spans="1:9" ht="12.75">
      <c r="A467" s="166"/>
      <c r="B467" s="108"/>
      <c r="C467" s="73"/>
      <c r="D467" s="379" t="s">
        <v>131</v>
      </c>
      <c r="E467" s="312">
        <v>0</v>
      </c>
      <c r="F467" s="312">
        <f>F469+F468</f>
        <v>1300</v>
      </c>
      <c r="G467" s="413">
        <f>G469+G468</f>
        <v>1300</v>
      </c>
      <c r="H467" s="406">
        <f>G467/F467*100</f>
        <v>100</v>
      </c>
      <c r="I467" s="46"/>
    </row>
    <row r="468" spans="1:9" ht="12.75">
      <c r="A468" s="166"/>
      <c r="B468" s="108"/>
      <c r="C468" s="73"/>
      <c r="D468" s="73" t="s">
        <v>213</v>
      </c>
      <c r="E468" s="312">
        <v>0</v>
      </c>
      <c r="F468" s="291">
        <v>960</v>
      </c>
      <c r="G468" s="420">
        <v>960</v>
      </c>
      <c r="H468" s="409">
        <f>G468/F468*100</f>
        <v>100</v>
      </c>
      <c r="I468" s="46"/>
    </row>
    <row r="469" spans="1:9" ht="12.75">
      <c r="A469" s="166"/>
      <c r="B469" s="108"/>
      <c r="C469" s="73"/>
      <c r="D469" s="73" t="s">
        <v>214</v>
      </c>
      <c r="E469" s="291">
        <v>0</v>
      </c>
      <c r="F469" s="291">
        <v>340</v>
      </c>
      <c r="G469" s="420">
        <v>340</v>
      </c>
      <c r="H469" s="272">
        <f>G469/F469*100</f>
        <v>100</v>
      </c>
      <c r="I469" s="46"/>
    </row>
    <row r="470" spans="1:9" ht="12.75">
      <c r="A470" s="166"/>
      <c r="B470" s="108"/>
      <c r="C470" s="73"/>
      <c r="D470" s="379" t="s">
        <v>132</v>
      </c>
      <c r="E470" s="312">
        <v>0</v>
      </c>
      <c r="F470" s="312">
        <f>F471</f>
        <v>600</v>
      </c>
      <c r="G470" s="413">
        <v>0</v>
      </c>
      <c r="H470" s="406">
        <f>G470/F470*100</f>
        <v>0</v>
      </c>
      <c r="I470" s="46"/>
    </row>
    <row r="471" spans="1:9" ht="12.75">
      <c r="A471" s="166"/>
      <c r="B471" s="108"/>
      <c r="C471" s="73"/>
      <c r="D471" s="73" t="s">
        <v>214</v>
      </c>
      <c r="E471" s="291">
        <v>0</v>
      </c>
      <c r="F471" s="291">
        <v>600</v>
      </c>
      <c r="G471" s="420">
        <v>100</v>
      </c>
      <c r="H471" s="272">
        <f>G471/F471*100</f>
        <v>16.666666666666664</v>
      </c>
      <c r="I471" s="46"/>
    </row>
    <row r="472" spans="1:9" ht="12.75">
      <c r="A472" s="166"/>
      <c r="B472" s="108"/>
      <c r="C472" s="73"/>
      <c r="D472" s="379" t="s">
        <v>341</v>
      </c>
      <c r="E472" s="312">
        <v>0</v>
      </c>
      <c r="F472" s="312">
        <f>F473</f>
        <v>700</v>
      </c>
      <c r="G472" s="413">
        <f>G473</f>
        <v>700</v>
      </c>
      <c r="H472" s="276">
        <v>100</v>
      </c>
      <c r="I472" s="46"/>
    </row>
    <row r="473" spans="1:9" ht="12.75">
      <c r="A473" s="166"/>
      <c r="B473" s="108"/>
      <c r="C473" s="73"/>
      <c r="D473" s="73" t="s">
        <v>214</v>
      </c>
      <c r="E473" s="291">
        <v>0</v>
      </c>
      <c r="F473" s="291">
        <v>700</v>
      </c>
      <c r="G473" s="420">
        <v>700</v>
      </c>
      <c r="H473" s="272">
        <v>100</v>
      </c>
      <c r="I473" s="46"/>
    </row>
    <row r="474" spans="1:9" ht="12.75">
      <c r="A474" s="170"/>
      <c r="B474" s="140">
        <v>85156</v>
      </c>
      <c r="C474" s="115"/>
      <c r="D474" s="67" t="s">
        <v>89</v>
      </c>
      <c r="E474" s="355"/>
      <c r="F474" s="355"/>
      <c r="G474" s="421"/>
      <c r="H474" s="70"/>
      <c r="I474" s="46"/>
    </row>
    <row r="475" spans="1:9" ht="12.75">
      <c r="A475" s="170"/>
      <c r="B475" s="195"/>
      <c r="C475" s="115"/>
      <c r="D475" s="67" t="s">
        <v>90</v>
      </c>
      <c r="E475" s="355">
        <f>E476+E477</f>
        <v>2165000</v>
      </c>
      <c r="F475" s="355">
        <f>F482+F484</f>
        <v>2165000</v>
      </c>
      <c r="G475" s="421">
        <f>G482+G484</f>
        <v>1014127.8</v>
      </c>
      <c r="H475" s="71">
        <f>G475/F475*100</f>
        <v>46.841930715935334</v>
      </c>
      <c r="I475" s="46"/>
    </row>
    <row r="476" spans="1:9" ht="12.75">
      <c r="A476" s="170"/>
      <c r="B476" s="195"/>
      <c r="C476" s="115"/>
      <c r="D476" s="358" t="s">
        <v>189</v>
      </c>
      <c r="E476" s="363">
        <v>0</v>
      </c>
      <c r="F476" s="363">
        <v>0</v>
      </c>
      <c r="G476" s="418">
        <v>0</v>
      </c>
      <c r="H476" s="419">
        <v>0</v>
      </c>
      <c r="I476" s="46"/>
    </row>
    <row r="477" spans="1:9" ht="12.75">
      <c r="A477" s="170"/>
      <c r="B477" s="195"/>
      <c r="C477" s="115"/>
      <c r="D477" s="150" t="s">
        <v>259</v>
      </c>
      <c r="E477" s="355">
        <f>SUM(E478:E481)</f>
        <v>2165000</v>
      </c>
      <c r="F477" s="355">
        <f>SUM(F478:F481)</f>
        <v>2165000</v>
      </c>
      <c r="G477" s="421">
        <f>SUM(G478:G481)</f>
        <v>1014127.8</v>
      </c>
      <c r="H477" s="157">
        <f>G477/F477*100</f>
        <v>46.841930715935334</v>
      </c>
      <c r="I477" s="46"/>
    </row>
    <row r="478" spans="1:9" ht="12.75">
      <c r="A478" s="170"/>
      <c r="B478" s="195"/>
      <c r="C478" s="115"/>
      <c r="D478" s="73" t="s">
        <v>213</v>
      </c>
      <c r="E478" s="291">
        <v>0</v>
      </c>
      <c r="F478" s="291">
        <v>0</v>
      </c>
      <c r="G478" s="420">
        <v>0</v>
      </c>
      <c r="H478" s="409">
        <v>0</v>
      </c>
      <c r="I478" s="46"/>
    </row>
    <row r="479" spans="1:9" ht="12.75">
      <c r="A479" s="170"/>
      <c r="B479" s="195"/>
      <c r="C479" s="115"/>
      <c r="D479" s="73" t="s">
        <v>214</v>
      </c>
      <c r="E479" s="291">
        <f>E483+E485</f>
        <v>2165000</v>
      </c>
      <c r="F479" s="291">
        <f>F483+F485</f>
        <v>2165000</v>
      </c>
      <c r="G479" s="420">
        <f>G483+G485</f>
        <v>1014127.8</v>
      </c>
      <c r="H479" s="409">
        <f>G479/F479*100</f>
        <v>46.841930715935334</v>
      </c>
      <c r="I479" s="46"/>
    </row>
    <row r="480" spans="1:9" ht="12.75">
      <c r="A480" s="170"/>
      <c r="B480" s="195"/>
      <c r="C480" s="115"/>
      <c r="D480" s="73" t="s">
        <v>215</v>
      </c>
      <c r="E480" s="291">
        <v>0</v>
      </c>
      <c r="F480" s="291">
        <v>0</v>
      </c>
      <c r="G480" s="420">
        <v>0</v>
      </c>
      <c r="H480" s="409">
        <v>0</v>
      </c>
      <c r="I480" s="46"/>
    </row>
    <row r="481" spans="1:9" ht="12.75">
      <c r="A481" s="170"/>
      <c r="B481" s="195"/>
      <c r="C481" s="115"/>
      <c r="D481" s="73" t="s">
        <v>221</v>
      </c>
      <c r="E481" s="291">
        <v>0</v>
      </c>
      <c r="F481" s="291">
        <v>0</v>
      </c>
      <c r="G481" s="420">
        <v>0</v>
      </c>
      <c r="H481" s="409">
        <v>0</v>
      </c>
      <c r="I481" s="46"/>
    </row>
    <row r="482" spans="1:9" ht="12.75">
      <c r="A482" s="221"/>
      <c r="B482" s="391"/>
      <c r="C482" s="184"/>
      <c r="D482" s="379" t="s">
        <v>46</v>
      </c>
      <c r="E482" s="312">
        <f>E483</f>
        <v>2140000</v>
      </c>
      <c r="F482" s="312">
        <f>F483</f>
        <v>2140000</v>
      </c>
      <c r="G482" s="413">
        <f>G483</f>
        <v>1003785</v>
      </c>
      <c r="H482" s="406">
        <f aca="true" t="shared" si="23" ref="H482:H490">G482/F482*100</f>
        <v>46.90584112149533</v>
      </c>
      <c r="I482" s="46"/>
    </row>
    <row r="483" spans="1:9" ht="12.75">
      <c r="A483" s="166"/>
      <c r="B483" s="182"/>
      <c r="C483" s="116"/>
      <c r="D483" s="73" t="s">
        <v>214</v>
      </c>
      <c r="E483" s="291">
        <v>2140000</v>
      </c>
      <c r="F483" s="291">
        <v>2140000</v>
      </c>
      <c r="G483" s="420">
        <v>1003785</v>
      </c>
      <c r="H483" s="272">
        <f t="shared" si="23"/>
        <v>46.90584112149533</v>
      </c>
      <c r="I483" s="46"/>
    </row>
    <row r="484" spans="1:9" ht="12.75">
      <c r="A484" s="221"/>
      <c r="B484" s="391"/>
      <c r="C484" s="184"/>
      <c r="D484" s="379" t="s">
        <v>386</v>
      </c>
      <c r="E484" s="312">
        <f>E485</f>
        <v>25000</v>
      </c>
      <c r="F484" s="312">
        <f>F485</f>
        <v>25000</v>
      </c>
      <c r="G484" s="413">
        <f>G485</f>
        <v>10342.8</v>
      </c>
      <c r="H484" s="406">
        <f t="shared" si="23"/>
        <v>41.371199999999995</v>
      </c>
      <c r="I484" s="46"/>
    </row>
    <row r="485" spans="1:9" ht="12.75">
      <c r="A485" s="166"/>
      <c r="B485" s="185"/>
      <c r="C485" s="132"/>
      <c r="D485" s="73" t="s">
        <v>214</v>
      </c>
      <c r="E485" s="291">
        <v>25000</v>
      </c>
      <c r="F485" s="291">
        <v>25000</v>
      </c>
      <c r="G485" s="420">
        <v>10342.8</v>
      </c>
      <c r="H485" s="272">
        <f t="shared" si="23"/>
        <v>41.371199999999995</v>
      </c>
      <c r="I485" s="46"/>
    </row>
    <row r="486" spans="1:9" ht="12.75">
      <c r="A486" s="166"/>
      <c r="B486" s="140">
        <v>85195</v>
      </c>
      <c r="C486" s="140"/>
      <c r="D486" s="115" t="s">
        <v>145</v>
      </c>
      <c r="E486" s="355">
        <f>E488</f>
        <v>839409</v>
      </c>
      <c r="F486" s="355">
        <f>F489</f>
        <v>1199131</v>
      </c>
      <c r="G486" s="421">
        <f>G489</f>
        <v>913693.68</v>
      </c>
      <c r="H486" s="279">
        <f t="shared" si="23"/>
        <v>76.19631883422245</v>
      </c>
      <c r="I486" s="46"/>
    </row>
    <row r="487" spans="1:9" ht="12.75">
      <c r="A487" s="166"/>
      <c r="B487" s="182"/>
      <c r="C487" s="132"/>
      <c r="D487" s="737" t="s">
        <v>127</v>
      </c>
      <c r="E487" s="312"/>
      <c r="F487" s="312"/>
      <c r="G487" s="413"/>
      <c r="H487" s="272"/>
      <c r="I487" s="46"/>
    </row>
    <row r="488" spans="1:9" ht="12.75">
      <c r="A488" s="166"/>
      <c r="B488" s="182"/>
      <c r="C488" s="132"/>
      <c r="D488" s="115" t="s">
        <v>403</v>
      </c>
      <c r="E488" s="312">
        <v>839409</v>
      </c>
      <c r="F488" s="312">
        <f>F489</f>
        <v>1199131</v>
      </c>
      <c r="G488" s="413">
        <f>G489</f>
        <v>913693.68</v>
      </c>
      <c r="H488" s="272">
        <f>G488/F488*100</f>
        <v>76.19631883422245</v>
      </c>
      <c r="I488" s="46"/>
    </row>
    <row r="489" spans="1:9" ht="12.75">
      <c r="A489" s="172"/>
      <c r="B489" s="185"/>
      <c r="C489" s="132"/>
      <c r="D489" s="73" t="s">
        <v>216</v>
      </c>
      <c r="E489" s="291">
        <v>839409</v>
      </c>
      <c r="F489" s="291">
        <v>1199131</v>
      </c>
      <c r="G489" s="420">
        <v>913693.68</v>
      </c>
      <c r="H489" s="272">
        <f t="shared" si="23"/>
        <v>76.19631883422245</v>
      </c>
      <c r="I489" s="46"/>
    </row>
    <row r="490" spans="1:10" s="7" customFormat="1" ht="12.75">
      <c r="A490" s="592">
        <v>852</v>
      </c>
      <c r="B490" s="592"/>
      <c r="C490" s="565"/>
      <c r="D490" s="566" t="s">
        <v>91</v>
      </c>
      <c r="E490" s="340">
        <f>E491+E492</f>
        <v>11135091</v>
      </c>
      <c r="F490" s="340">
        <f>F491+F492</f>
        <v>11806385</v>
      </c>
      <c r="G490" s="578">
        <f>G491+G492</f>
        <v>5786992.87</v>
      </c>
      <c r="H490" s="326">
        <f t="shared" si="23"/>
        <v>49.015789930618055</v>
      </c>
      <c r="I490" s="51"/>
      <c r="J490" s="43"/>
    </row>
    <row r="491" spans="1:9" s="7" customFormat="1" ht="12.75">
      <c r="A491" s="592"/>
      <c r="B491" s="592"/>
      <c r="C491" s="579"/>
      <c r="D491" s="571" t="s">
        <v>189</v>
      </c>
      <c r="E491" s="572">
        <f>E498+E536+E538+E552+E560+E522</f>
        <v>0</v>
      </c>
      <c r="F491" s="572">
        <f>F498+F522+F538+F552+F560</f>
        <v>0</v>
      </c>
      <c r="G491" s="613">
        <f>G498+G522+G538+G552+G560</f>
        <v>0</v>
      </c>
      <c r="H491" s="573">
        <v>0</v>
      </c>
      <c r="I491" s="46"/>
    </row>
    <row r="492" spans="1:9" s="7" customFormat="1" ht="12.75">
      <c r="A492" s="592"/>
      <c r="B492" s="592"/>
      <c r="C492" s="579"/>
      <c r="D492" s="571" t="s">
        <v>289</v>
      </c>
      <c r="E492" s="610">
        <f>SUM(E493:E496)</f>
        <v>11135091</v>
      </c>
      <c r="F492" s="610">
        <f>SUM(F493:F496)</f>
        <v>11806385</v>
      </c>
      <c r="G492" s="611">
        <f>SUM(G493:G496)</f>
        <v>5786992.87</v>
      </c>
      <c r="H492" s="614">
        <f aca="true" t="shared" si="24" ref="H492:H497">G492/F492*100</f>
        <v>49.015789930618055</v>
      </c>
      <c r="I492" s="46"/>
    </row>
    <row r="493" spans="1:9" s="7" customFormat="1" ht="12.75">
      <c r="A493" s="592"/>
      <c r="B493" s="592"/>
      <c r="C493" s="579"/>
      <c r="D493" s="571" t="s">
        <v>213</v>
      </c>
      <c r="E493" s="610">
        <f>E500+E524+E540+E562+E574+E554+E578</f>
        <v>6299420</v>
      </c>
      <c r="F493" s="610">
        <f>F500+F524+F540+F562+F554+F574+F578</f>
        <v>6298937</v>
      </c>
      <c r="G493" s="611">
        <f>G500+G524+G540+G562+G554</f>
        <v>3251521.07</v>
      </c>
      <c r="H493" s="614">
        <f t="shared" si="24"/>
        <v>51.620155432575366</v>
      </c>
      <c r="I493" s="46"/>
    </row>
    <row r="494" spans="1:9" s="7" customFormat="1" ht="12.75">
      <c r="A494" s="592"/>
      <c r="B494" s="592"/>
      <c r="C494" s="579"/>
      <c r="D494" s="571" t="s">
        <v>214</v>
      </c>
      <c r="E494" s="610">
        <f>E501+E525+E541+E555+E563+E575</f>
        <v>2956807</v>
      </c>
      <c r="F494" s="610">
        <f>F501+F525+F541+F555+F563+F575+F579</f>
        <v>3060584</v>
      </c>
      <c r="G494" s="611">
        <f>G501+G525+G541+G555+G563</f>
        <v>1371210.3800000001</v>
      </c>
      <c r="H494" s="614">
        <f t="shared" si="24"/>
        <v>44.80224623797289</v>
      </c>
      <c r="I494" s="46"/>
    </row>
    <row r="495" spans="1:9" s="7" customFormat="1" ht="12.75">
      <c r="A495" s="592"/>
      <c r="B495" s="592"/>
      <c r="C495" s="579"/>
      <c r="D495" s="571" t="s">
        <v>215</v>
      </c>
      <c r="E495" s="610">
        <f>E502+E526+E542+E556+E564</f>
        <v>1775372</v>
      </c>
      <c r="F495" s="610">
        <f>F502+F526+F542+F556+F564+F576+F580</f>
        <v>2343372</v>
      </c>
      <c r="G495" s="611">
        <f>G502+G526++G542+G556+G564</f>
        <v>1102923.26</v>
      </c>
      <c r="H495" s="614">
        <f t="shared" si="24"/>
        <v>47.06564984133975</v>
      </c>
      <c r="I495" s="46"/>
    </row>
    <row r="496" spans="1:9" s="7" customFormat="1" ht="12.75">
      <c r="A496" s="592"/>
      <c r="B496" s="592"/>
      <c r="C496" s="583"/>
      <c r="D496" s="571" t="s">
        <v>221</v>
      </c>
      <c r="E496" s="610">
        <f>E503+E543+E557+E581</f>
        <v>103492</v>
      </c>
      <c r="F496" s="610">
        <f>F503+F543+F557+F581</f>
        <v>103492</v>
      </c>
      <c r="G496" s="611">
        <f>G503+G543+G557+G581</f>
        <v>61338.16</v>
      </c>
      <c r="H496" s="614">
        <f t="shared" si="24"/>
        <v>59.26850384570789</v>
      </c>
      <c r="I496" s="46"/>
    </row>
    <row r="497" spans="1:9" s="7" customFormat="1" ht="12.75">
      <c r="A497" s="164"/>
      <c r="B497" s="140">
        <v>85201</v>
      </c>
      <c r="C497" s="140"/>
      <c r="D497" s="171" t="s">
        <v>47</v>
      </c>
      <c r="E497" s="265">
        <f>E498+E499</f>
        <v>2178751</v>
      </c>
      <c r="F497" s="265">
        <f>F498+F499</f>
        <v>2278139</v>
      </c>
      <c r="G497" s="451">
        <f>G498+G499</f>
        <v>1077638.29</v>
      </c>
      <c r="H497" s="189">
        <f t="shared" si="24"/>
        <v>47.3034476825163</v>
      </c>
      <c r="I497" s="46"/>
    </row>
    <row r="498" spans="1:9" s="7" customFormat="1" ht="12.75">
      <c r="A498" s="170"/>
      <c r="B498" s="195"/>
      <c r="C498" s="140"/>
      <c r="D498" s="358" t="s">
        <v>189</v>
      </c>
      <c r="E498" s="388">
        <f>E520</f>
        <v>0</v>
      </c>
      <c r="F498" s="388">
        <f>F520</f>
        <v>0</v>
      </c>
      <c r="G498" s="452">
        <f>G520</f>
        <v>0</v>
      </c>
      <c r="H498" s="453">
        <v>0</v>
      </c>
      <c r="I498" s="46"/>
    </row>
    <row r="499" spans="1:9" s="7" customFormat="1" ht="12.75">
      <c r="A499" s="170"/>
      <c r="B499" s="195"/>
      <c r="C499" s="140"/>
      <c r="D499" s="150" t="s">
        <v>259</v>
      </c>
      <c r="E499" s="265">
        <f>SUM(E500:E503)</f>
        <v>2178751</v>
      </c>
      <c r="F499" s="265">
        <f>SUM(F500:F503)</f>
        <v>2278139</v>
      </c>
      <c r="G499" s="451">
        <f>SUM(G500:G503)</f>
        <v>1077638.29</v>
      </c>
      <c r="H499" s="71">
        <f>G499/F499*100</f>
        <v>47.3034476825163</v>
      </c>
      <c r="I499" s="46"/>
    </row>
    <row r="500" spans="1:9" s="7" customFormat="1" ht="12.75">
      <c r="A500" s="170"/>
      <c r="B500" s="195"/>
      <c r="C500" s="140"/>
      <c r="D500" s="73" t="s">
        <v>213</v>
      </c>
      <c r="E500" s="269">
        <f>E510</f>
        <v>1149720</v>
      </c>
      <c r="F500" s="269">
        <f>F510+F517</f>
        <v>1149720</v>
      </c>
      <c r="G500" s="454">
        <f>G510+G517</f>
        <v>634406.32</v>
      </c>
      <c r="H500" s="272">
        <f>G500/F500*100</f>
        <v>55.17920189263472</v>
      </c>
      <c r="I500" s="46"/>
    </row>
    <row r="501" spans="1:9" s="7" customFormat="1" ht="12.75">
      <c r="A501" s="170"/>
      <c r="B501" s="195"/>
      <c r="C501" s="140"/>
      <c r="D501" s="73" t="s">
        <v>214</v>
      </c>
      <c r="E501" s="269">
        <f>E511+E514+E518</f>
        <v>843453</v>
      </c>
      <c r="F501" s="269">
        <f>F511+F514+F518</f>
        <v>942841</v>
      </c>
      <c r="G501" s="454">
        <f>G511+G514+G518</f>
        <v>352440.17000000004</v>
      </c>
      <c r="H501" s="319">
        <f>G501/F501*100</f>
        <v>37.380658032478436</v>
      </c>
      <c r="I501" s="46"/>
    </row>
    <row r="502" spans="1:9" s="7" customFormat="1" ht="12.75">
      <c r="A502" s="170"/>
      <c r="B502" s="195"/>
      <c r="C502" s="140"/>
      <c r="D502" s="73" t="s">
        <v>215</v>
      </c>
      <c r="E502" s="269">
        <f>E512+E515</f>
        <v>140222</v>
      </c>
      <c r="F502" s="269">
        <f>F512+F515</f>
        <v>140222</v>
      </c>
      <c r="G502" s="454">
        <f>G512+G515</f>
        <v>69149.2</v>
      </c>
      <c r="H502" s="319">
        <f>G502/F502*100</f>
        <v>49.3140876609947</v>
      </c>
      <c r="I502" s="46"/>
    </row>
    <row r="503" spans="1:9" s="7" customFormat="1" ht="12.75">
      <c r="A503" s="437"/>
      <c r="B503" s="160"/>
      <c r="C503" s="115"/>
      <c r="D503" s="73" t="s">
        <v>221</v>
      </c>
      <c r="E503" s="291">
        <f>E519</f>
        <v>45356</v>
      </c>
      <c r="F503" s="291">
        <f>F519</f>
        <v>45356</v>
      </c>
      <c r="G503" s="420">
        <f>G519</f>
        <v>21642.6</v>
      </c>
      <c r="H503" s="80">
        <f>G503/F503*100</f>
        <v>47.71717082635153</v>
      </c>
      <c r="I503" s="46"/>
    </row>
    <row r="504" spans="1:9" s="7" customFormat="1" ht="12.75">
      <c r="A504" s="438"/>
      <c r="B504" s="169"/>
      <c r="C504" s="169"/>
      <c r="D504" s="108"/>
      <c r="E504" s="294" t="s">
        <v>429</v>
      </c>
      <c r="F504" s="294"/>
      <c r="G504" s="424"/>
      <c r="H504" s="111"/>
      <c r="I504" s="46"/>
    </row>
    <row r="505" spans="1:9" s="7" customFormat="1" ht="12.75">
      <c r="A505" s="438"/>
      <c r="B505" s="169"/>
      <c r="C505" s="169"/>
      <c r="D505" s="108"/>
      <c r="E505" s="294"/>
      <c r="F505" s="294"/>
      <c r="G505" s="424"/>
      <c r="H505" s="111"/>
      <c r="I505" s="46"/>
    </row>
    <row r="506" spans="1:9" s="7" customFormat="1" ht="12.75">
      <c r="A506" s="55" t="s">
        <v>0</v>
      </c>
      <c r="B506" s="52" t="s">
        <v>1</v>
      </c>
      <c r="C506" s="351" t="s">
        <v>2</v>
      </c>
      <c r="D506" s="53" t="s">
        <v>3</v>
      </c>
      <c r="E506" s="54" t="s">
        <v>159</v>
      </c>
      <c r="F506" s="53" t="s">
        <v>161</v>
      </c>
      <c r="G506" s="55" t="s">
        <v>163</v>
      </c>
      <c r="H506" s="296" t="s">
        <v>61</v>
      </c>
      <c r="I506" s="46"/>
    </row>
    <row r="507" spans="1:9" s="7" customFormat="1" ht="12.75">
      <c r="A507" s="60"/>
      <c r="B507" s="57"/>
      <c r="C507" s="353"/>
      <c r="D507" s="58"/>
      <c r="E507" s="57" t="s">
        <v>160</v>
      </c>
      <c r="F507" s="58" t="s">
        <v>162</v>
      </c>
      <c r="G507" s="60" t="s">
        <v>440</v>
      </c>
      <c r="H507" s="57" t="s">
        <v>179</v>
      </c>
      <c r="I507" s="46"/>
    </row>
    <row r="508" spans="1:9" s="7" customFormat="1" ht="12.75">
      <c r="A508" s="381">
        <v>1</v>
      </c>
      <c r="B508" s="381">
        <v>2</v>
      </c>
      <c r="C508" s="57">
        <v>3</v>
      </c>
      <c r="D508" s="60">
        <v>4</v>
      </c>
      <c r="E508" s="57">
        <v>5</v>
      </c>
      <c r="F508" s="57">
        <v>6</v>
      </c>
      <c r="G508" s="60">
        <v>7</v>
      </c>
      <c r="H508" s="297">
        <v>8</v>
      </c>
      <c r="I508" s="46"/>
    </row>
    <row r="509" spans="1:9" s="7" customFormat="1" ht="12.75">
      <c r="A509" s="78"/>
      <c r="B509" s="132"/>
      <c r="C509" s="116"/>
      <c r="D509" s="379" t="s">
        <v>386</v>
      </c>
      <c r="E509" s="312">
        <f>SUM(E510:E512)</f>
        <v>1498195</v>
      </c>
      <c r="F509" s="312">
        <f>SUM(F510:F512)</f>
        <v>1597583</v>
      </c>
      <c r="G509" s="413">
        <f>SUM(G510:G512)</f>
        <v>830384.02</v>
      </c>
      <c r="H509" s="92">
        <f aca="true" t="shared" si="25" ref="H509:H515">G509/F509*100</f>
        <v>51.97751979083402</v>
      </c>
      <c r="I509" s="46"/>
    </row>
    <row r="510" spans="1:9" ht="12.75">
      <c r="A510" s="166"/>
      <c r="B510" s="182"/>
      <c r="C510" s="116"/>
      <c r="D510" s="73" t="s">
        <v>213</v>
      </c>
      <c r="E510" s="291">
        <v>1149720</v>
      </c>
      <c r="F510" s="291">
        <v>1149720</v>
      </c>
      <c r="G510" s="420">
        <v>634406.32</v>
      </c>
      <c r="H510" s="272">
        <f t="shared" si="25"/>
        <v>55.17920189263472</v>
      </c>
      <c r="I510" s="46"/>
    </row>
    <row r="511" spans="1:9" ht="12.75">
      <c r="A511" s="166"/>
      <c r="B511" s="182"/>
      <c r="C511" s="116"/>
      <c r="D511" s="73" t="s">
        <v>214</v>
      </c>
      <c r="E511" s="291">
        <v>335745</v>
      </c>
      <c r="F511" s="291">
        <v>435133</v>
      </c>
      <c r="G511" s="420">
        <v>189707.7</v>
      </c>
      <c r="H511" s="272">
        <f t="shared" si="25"/>
        <v>43.59763566541724</v>
      </c>
      <c r="I511" s="46"/>
    </row>
    <row r="512" spans="1:9" ht="12.75">
      <c r="A512" s="166"/>
      <c r="B512" s="182"/>
      <c r="C512" s="116"/>
      <c r="D512" s="73" t="s">
        <v>215</v>
      </c>
      <c r="E512" s="291">
        <v>12730</v>
      </c>
      <c r="F512" s="291">
        <v>12730</v>
      </c>
      <c r="G512" s="420">
        <v>6270</v>
      </c>
      <c r="H512" s="319">
        <f t="shared" si="25"/>
        <v>49.25373134328358</v>
      </c>
      <c r="I512" s="46"/>
    </row>
    <row r="513" spans="1:9" s="7" customFormat="1" ht="12.75">
      <c r="A513" s="221"/>
      <c r="B513" s="391"/>
      <c r="C513" s="184"/>
      <c r="D513" s="379" t="s">
        <v>50</v>
      </c>
      <c r="E513" s="312">
        <f>E514+E515</f>
        <v>635200</v>
      </c>
      <c r="F513" s="312">
        <f>F515+F514</f>
        <v>635200</v>
      </c>
      <c r="G513" s="413">
        <f>G514+G515</f>
        <v>225611.66999999998</v>
      </c>
      <c r="H513" s="92">
        <f t="shared" si="25"/>
        <v>35.51821001259445</v>
      </c>
      <c r="I513" s="46"/>
    </row>
    <row r="514" spans="1:9" s="7" customFormat="1" ht="12.75">
      <c r="A514" s="221"/>
      <c r="B514" s="391"/>
      <c r="C514" s="184"/>
      <c r="D514" s="73" t="s">
        <v>214</v>
      </c>
      <c r="E514" s="291">
        <v>507708</v>
      </c>
      <c r="F514" s="291">
        <v>507708</v>
      </c>
      <c r="G514" s="420">
        <v>162732.47</v>
      </c>
      <c r="H514" s="409">
        <f>G514/F514*100</f>
        <v>32.05237459327015</v>
      </c>
      <c r="I514" s="46"/>
    </row>
    <row r="515" spans="1:9" s="7" customFormat="1" ht="12.75">
      <c r="A515" s="166"/>
      <c r="B515" s="182"/>
      <c r="C515" s="116"/>
      <c r="D515" s="73" t="s">
        <v>215</v>
      </c>
      <c r="E515" s="291">
        <v>127492</v>
      </c>
      <c r="F515" s="291">
        <v>127492</v>
      </c>
      <c r="G515" s="420">
        <v>62879.2</v>
      </c>
      <c r="H515" s="272">
        <f t="shared" si="25"/>
        <v>49.320114203244124</v>
      </c>
      <c r="I515" s="46"/>
    </row>
    <row r="516" spans="1:9" s="7" customFormat="1" ht="12.75">
      <c r="A516" s="166"/>
      <c r="B516" s="182"/>
      <c r="C516" s="116"/>
      <c r="D516" s="379" t="s">
        <v>193</v>
      </c>
      <c r="E516" s="312">
        <f>E519+E520</f>
        <v>45356</v>
      </c>
      <c r="F516" s="312">
        <f>SUM(F517:F520)</f>
        <v>45356</v>
      </c>
      <c r="G516" s="413">
        <f>SUM(G517:G520)</f>
        <v>21642.6</v>
      </c>
      <c r="H516" s="276">
        <f>G516/F516*100</f>
        <v>47.71717082635153</v>
      </c>
      <c r="I516" s="46"/>
    </row>
    <row r="517" spans="1:9" s="7" customFormat="1" ht="12.75">
      <c r="A517" s="166"/>
      <c r="B517" s="182"/>
      <c r="C517" s="116"/>
      <c r="D517" s="73" t="s">
        <v>213</v>
      </c>
      <c r="E517" s="291">
        <v>0</v>
      </c>
      <c r="F517" s="291">
        <v>0</v>
      </c>
      <c r="G517" s="420">
        <v>0</v>
      </c>
      <c r="H517" s="272">
        <v>0</v>
      </c>
      <c r="I517" s="46"/>
    </row>
    <row r="518" spans="1:9" s="7" customFormat="1" ht="12.75">
      <c r="A518" s="166"/>
      <c r="B518" s="182"/>
      <c r="C518" s="116"/>
      <c r="D518" s="73" t="s">
        <v>214</v>
      </c>
      <c r="E518" s="291">
        <v>0</v>
      </c>
      <c r="F518" s="291">
        <v>0</v>
      </c>
      <c r="G518" s="420">
        <v>0</v>
      </c>
      <c r="H518" s="272">
        <v>0</v>
      </c>
      <c r="I518" s="46"/>
    </row>
    <row r="519" spans="1:9" s="7" customFormat="1" ht="12.75">
      <c r="A519" s="166"/>
      <c r="B519" s="182"/>
      <c r="C519" s="116"/>
      <c r="D519" s="73" t="s">
        <v>221</v>
      </c>
      <c r="E519" s="291">
        <v>45356</v>
      </c>
      <c r="F519" s="291">
        <v>45356</v>
      </c>
      <c r="G519" s="420">
        <v>21642.6</v>
      </c>
      <c r="H519" s="272">
        <f>G519/F519*100</f>
        <v>47.71717082635153</v>
      </c>
      <c r="I519" s="46"/>
    </row>
    <row r="520" spans="1:9" s="7" customFormat="1" ht="12.75">
      <c r="A520" s="166"/>
      <c r="B520" s="185"/>
      <c r="C520" s="116"/>
      <c r="D520" s="758" t="s">
        <v>135</v>
      </c>
      <c r="E520" s="291">
        <v>0</v>
      </c>
      <c r="F520" s="291">
        <v>0</v>
      </c>
      <c r="G520" s="420">
        <v>0</v>
      </c>
      <c r="H520" s="272">
        <v>0</v>
      </c>
      <c r="I520" s="46"/>
    </row>
    <row r="521" spans="1:9" s="7" customFormat="1" ht="12.75">
      <c r="A521" s="170"/>
      <c r="B521" s="195">
        <v>85202</v>
      </c>
      <c r="C521" s="115"/>
      <c r="D521" s="67" t="s">
        <v>51</v>
      </c>
      <c r="E521" s="355">
        <f>E522+E523</f>
        <v>6368400</v>
      </c>
      <c r="F521" s="355">
        <f>F522+F523</f>
        <v>6362785</v>
      </c>
      <c r="G521" s="421">
        <f>G522+G523</f>
        <v>3200314.0100000002</v>
      </c>
      <c r="H521" s="71">
        <f>G521/F521*100</f>
        <v>50.29737779918699</v>
      </c>
      <c r="I521" s="46"/>
    </row>
    <row r="522" spans="1:9" s="7" customFormat="1" ht="12.75">
      <c r="A522" s="170"/>
      <c r="B522" s="195"/>
      <c r="C522" s="115"/>
      <c r="D522" s="358" t="s">
        <v>189</v>
      </c>
      <c r="E522" s="363">
        <f>E531</f>
        <v>0</v>
      </c>
      <c r="F522" s="363">
        <f>F531</f>
        <v>0</v>
      </c>
      <c r="G522" s="418">
        <f>G531</f>
        <v>0</v>
      </c>
      <c r="H522" s="419">
        <v>0</v>
      </c>
      <c r="I522" s="46"/>
    </row>
    <row r="523" spans="1:9" s="7" customFormat="1" ht="12.75">
      <c r="A523" s="170"/>
      <c r="B523" s="195"/>
      <c r="C523" s="115"/>
      <c r="D523" s="150" t="s">
        <v>259</v>
      </c>
      <c r="E523" s="355">
        <f>SUM(E524:E526)</f>
        <v>6368400</v>
      </c>
      <c r="F523" s="355">
        <f>SUM(F524:F526)</f>
        <v>6362785</v>
      </c>
      <c r="G523" s="421">
        <f>SUM(G524:G526)</f>
        <v>3200314.0100000002</v>
      </c>
      <c r="H523" s="157">
        <f aca="true" t="shared" si="26" ref="H523:H530">G523/F523*100</f>
        <v>50.29737779918699</v>
      </c>
      <c r="I523" s="46"/>
    </row>
    <row r="524" spans="1:9" s="7" customFormat="1" ht="12.75">
      <c r="A524" s="170"/>
      <c r="B524" s="195"/>
      <c r="C524" s="115"/>
      <c r="D524" s="73" t="s">
        <v>213</v>
      </c>
      <c r="E524" s="291">
        <f aca="true" t="shared" si="27" ref="E524:G526">E528+E533</f>
        <v>4456848</v>
      </c>
      <c r="F524" s="291">
        <f t="shared" si="27"/>
        <v>4454211</v>
      </c>
      <c r="G524" s="420">
        <f t="shared" si="27"/>
        <v>2280743.7199999997</v>
      </c>
      <c r="H524" s="409">
        <f t="shared" si="26"/>
        <v>51.20421372045464</v>
      </c>
      <c r="I524" s="46"/>
    </row>
    <row r="525" spans="1:9" s="7" customFormat="1" ht="12.75">
      <c r="A525" s="170"/>
      <c r="B525" s="195"/>
      <c r="C525" s="115"/>
      <c r="D525" s="73" t="s">
        <v>214</v>
      </c>
      <c r="E525" s="291">
        <f t="shared" si="27"/>
        <v>1876552</v>
      </c>
      <c r="F525" s="291">
        <f t="shared" si="27"/>
        <v>1873574</v>
      </c>
      <c r="G525" s="420">
        <f t="shared" si="27"/>
        <v>904497.8200000001</v>
      </c>
      <c r="H525" s="409">
        <f t="shared" si="26"/>
        <v>48.276599696622604</v>
      </c>
      <c r="I525" s="46"/>
    </row>
    <row r="526" spans="1:9" s="7" customFormat="1" ht="12.75">
      <c r="A526" s="170"/>
      <c r="B526" s="195"/>
      <c r="C526" s="115"/>
      <c r="D526" s="73" t="s">
        <v>215</v>
      </c>
      <c r="E526" s="291">
        <f t="shared" si="27"/>
        <v>35000</v>
      </c>
      <c r="F526" s="291">
        <f t="shared" si="27"/>
        <v>35000</v>
      </c>
      <c r="G526" s="420">
        <f t="shared" si="27"/>
        <v>15072.470000000001</v>
      </c>
      <c r="H526" s="409">
        <f t="shared" si="26"/>
        <v>43.0642</v>
      </c>
      <c r="I526" s="46"/>
    </row>
    <row r="527" spans="1:9" s="7" customFormat="1" ht="12.75">
      <c r="A527" s="221"/>
      <c r="B527" s="391"/>
      <c r="C527" s="184"/>
      <c r="D527" s="379" t="s">
        <v>52</v>
      </c>
      <c r="E527" s="312">
        <f>SUM(E528:E531)</f>
        <v>2806644</v>
      </c>
      <c r="F527" s="312">
        <f>SUM(F528:F531)</f>
        <v>2786863</v>
      </c>
      <c r="G527" s="413">
        <f>SUM(G528:G531)</f>
        <v>1359408.15</v>
      </c>
      <c r="H527" s="406">
        <f t="shared" si="26"/>
        <v>48.77915240182241</v>
      </c>
      <c r="I527" s="46"/>
    </row>
    <row r="528" spans="1:9" s="7" customFormat="1" ht="12.75">
      <c r="A528" s="166"/>
      <c r="B528" s="182"/>
      <c r="C528" s="116"/>
      <c r="D528" s="73" t="s">
        <v>213</v>
      </c>
      <c r="E528" s="291">
        <v>1937802</v>
      </c>
      <c r="F528" s="291">
        <v>1935165</v>
      </c>
      <c r="G528" s="420">
        <v>954064.58</v>
      </c>
      <c r="H528" s="272">
        <f t="shared" si="26"/>
        <v>49.30145904871161</v>
      </c>
      <c r="I528" s="46"/>
    </row>
    <row r="529" spans="1:9" s="7" customFormat="1" ht="12.75">
      <c r="A529" s="166"/>
      <c r="B529" s="182"/>
      <c r="C529" s="116"/>
      <c r="D529" s="73" t="s">
        <v>214</v>
      </c>
      <c r="E529" s="291">
        <v>858842</v>
      </c>
      <c r="F529" s="291">
        <v>841698</v>
      </c>
      <c r="G529" s="420">
        <v>403008.03</v>
      </c>
      <c r="H529" s="272">
        <f t="shared" si="26"/>
        <v>47.88035970146062</v>
      </c>
      <c r="I529" s="46"/>
    </row>
    <row r="530" spans="1:9" s="7" customFormat="1" ht="12.75">
      <c r="A530" s="166"/>
      <c r="B530" s="182"/>
      <c r="C530" s="116"/>
      <c r="D530" s="73" t="s">
        <v>215</v>
      </c>
      <c r="E530" s="291">
        <v>10000</v>
      </c>
      <c r="F530" s="291">
        <v>10000</v>
      </c>
      <c r="G530" s="420">
        <v>2335.54</v>
      </c>
      <c r="H530" s="319">
        <f t="shared" si="26"/>
        <v>23.3554</v>
      </c>
      <c r="I530" s="46"/>
    </row>
    <row r="531" spans="1:9" s="7" customFormat="1" ht="12.75">
      <c r="A531" s="166"/>
      <c r="B531" s="182"/>
      <c r="C531" s="116">
        <v>6060</v>
      </c>
      <c r="D531" s="135" t="s">
        <v>135</v>
      </c>
      <c r="E531" s="291">
        <v>0</v>
      </c>
      <c r="F531" s="291">
        <v>0</v>
      </c>
      <c r="G531" s="420">
        <v>0</v>
      </c>
      <c r="H531" s="319">
        <v>0</v>
      </c>
      <c r="I531" s="46"/>
    </row>
    <row r="532" spans="1:9" ht="12.75">
      <c r="A532" s="221"/>
      <c r="B532" s="391"/>
      <c r="C532" s="184"/>
      <c r="D532" s="379" t="s">
        <v>53</v>
      </c>
      <c r="E532" s="312">
        <f>SUM(E533:E536)</f>
        <v>3561756</v>
      </c>
      <c r="F532" s="312">
        <f>SUM(F533:F536)</f>
        <v>3575922</v>
      </c>
      <c r="G532" s="413">
        <f>SUM(G533:G536)</f>
        <v>1840905.8599999999</v>
      </c>
      <c r="H532" s="406">
        <f aca="true" t="shared" si="28" ref="H532:H537">G532/F532*100</f>
        <v>51.48059325678803</v>
      </c>
      <c r="I532" s="46"/>
    </row>
    <row r="533" spans="1:9" ht="12.75">
      <c r="A533" s="166"/>
      <c r="B533" s="182"/>
      <c r="C533" s="116"/>
      <c r="D533" s="73" t="s">
        <v>213</v>
      </c>
      <c r="E533" s="291">
        <v>2519046</v>
      </c>
      <c r="F533" s="291">
        <v>2519046</v>
      </c>
      <c r="G533" s="420">
        <v>1326679.14</v>
      </c>
      <c r="H533" s="272">
        <f t="shared" si="28"/>
        <v>52.66593543746323</v>
      </c>
      <c r="I533" s="46"/>
    </row>
    <row r="534" spans="1:9" ht="12.75">
      <c r="A534" s="166"/>
      <c r="B534" s="182"/>
      <c r="C534" s="116"/>
      <c r="D534" s="73" t="s">
        <v>214</v>
      </c>
      <c r="E534" s="291">
        <v>1017710</v>
      </c>
      <c r="F534" s="291">
        <v>1031876</v>
      </c>
      <c r="G534" s="420">
        <v>501489.79</v>
      </c>
      <c r="H534" s="272">
        <f t="shared" si="28"/>
        <v>48.59981141144866</v>
      </c>
      <c r="I534" s="46"/>
    </row>
    <row r="535" spans="1:9" ht="12.75">
      <c r="A535" s="166"/>
      <c r="B535" s="182"/>
      <c r="C535" s="116"/>
      <c r="D535" s="73" t="s">
        <v>215</v>
      </c>
      <c r="E535" s="291">
        <v>25000</v>
      </c>
      <c r="F535" s="291">
        <v>25000</v>
      </c>
      <c r="G535" s="420">
        <v>12736.93</v>
      </c>
      <c r="H535" s="272">
        <f t="shared" si="28"/>
        <v>50.94772</v>
      </c>
      <c r="I535" s="46"/>
    </row>
    <row r="536" spans="1:9" ht="12.75">
      <c r="A536" s="166"/>
      <c r="B536" s="182"/>
      <c r="C536" s="127">
        <v>6050</v>
      </c>
      <c r="D536" s="426" t="s">
        <v>135</v>
      </c>
      <c r="E536" s="383">
        <v>0</v>
      </c>
      <c r="F536" s="383">
        <v>0</v>
      </c>
      <c r="G536" s="422">
        <v>0</v>
      </c>
      <c r="H536" s="385">
        <v>0</v>
      </c>
      <c r="I536" s="46"/>
    </row>
    <row r="537" spans="1:9" ht="12.75">
      <c r="A537" s="170"/>
      <c r="B537" s="140">
        <v>85204</v>
      </c>
      <c r="C537" s="115"/>
      <c r="D537" s="67" t="s">
        <v>92</v>
      </c>
      <c r="E537" s="355">
        <f>E538+E539</f>
        <v>2110960</v>
      </c>
      <c r="F537" s="355">
        <f>F538+F539</f>
        <v>2688175</v>
      </c>
      <c r="G537" s="421">
        <f>G538+G539</f>
        <v>1257338.33</v>
      </c>
      <c r="H537" s="71">
        <f t="shared" si="28"/>
        <v>46.772934425772135</v>
      </c>
      <c r="I537" s="46"/>
    </row>
    <row r="538" spans="1:9" ht="12.75">
      <c r="A538" s="170"/>
      <c r="B538" s="195"/>
      <c r="C538" s="115"/>
      <c r="D538" s="358" t="s">
        <v>189</v>
      </c>
      <c r="E538" s="363">
        <v>0</v>
      </c>
      <c r="F538" s="363">
        <v>0</v>
      </c>
      <c r="G538" s="418">
        <v>0</v>
      </c>
      <c r="H538" s="419">
        <v>0</v>
      </c>
      <c r="I538" s="46"/>
    </row>
    <row r="539" spans="1:9" ht="12.75">
      <c r="A539" s="170"/>
      <c r="B539" s="195"/>
      <c r="C539" s="115"/>
      <c r="D539" s="150" t="s">
        <v>259</v>
      </c>
      <c r="E539" s="355">
        <f>SUM(E540:E543)</f>
        <v>2110960</v>
      </c>
      <c r="F539" s="355">
        <f>SUM(F540:F543)</f>
        <v>2688175</v>
      </c>
      <c r="G539" s="421">
        <f>SUM(G540:G543)</f>
        <v>1257338.33</v>
      </c>
      <c r="H539" s="157">
        <f>G539/F539*100</f>
        <v>46.772934425772135</v>
      </c>
      <c r="I539" s="46"/>
    </row>
    <row r="540" spans="1:9" ht="12.75">
      <c r="A540" s="170"/>
      <c r="B540" s="195"/>
      <c r="C540" s="115"/>
      <c r="D540" s="73" t="s">
        <v>213</v>
      </c>
      <c r="E540" s="291">
        <f aca="true" t="shared" si="29" ref="E540:G541">E548</f>
        <v>294252</v>
      </c>
      <c r="F540" s="291">
        <f t="shared" si="29"/>
        <v>296406</v>
      </c>
      <c r="G540" s="420">
        <f t="shared" si="29"/>
        <v>133242.16</v>
      </c>
      <c r="H540" s="409">
        <f>G540/F540*100</f>
        <v>44.95258530529072</v>
      </c>
      <c r="I540" s="46"/>
    </row>
    <row r="541" spans="1:9" ht="12.75">
      <c r="A541" s="170"/>
      <c r="B541" s="195"/>
      <c r="C541" s="115"/>
      <c r="D541" s="73" t="s">
        <v>214</v>
      </c>
      <c r="E541" s="291">
        <f t="shared" si="29"/>
        <v>183972</v>
      </c>
      <c r="F541" s="291">
        <f t="shared" si="29"/>
        <v>191033</v>
      </c>
      <c r="G541" s="420">
        <f t="shared" si="29"/>
        <v>88342.74</v>
      </c>
      <c r="H541" s="409">
        <f>G541/F541*100</f>
        <v>46.244753524260204</v>
      </c>
      <c r="I541" s="46"/>
    </row>
    <row r="542" spans="1:9" ht="12.75">
      <c r="A542" s="170"/>
      <c r="B542" s="195"/>
      <c r="C542" s="115"/>
      <c r="D542" s="73" t="s">
        <v>215</v>
      </c>
      <c r="E542" s="291">
        <f>E550</f>
        <v>1600000</v>
      </c>
      <c r="F542" s="291">
        <f>F550</f>
        <v>2168000</v>
      </c>
      <c r="G542" s="420">
        <f>G550</f>
        <v>1018701.59</v>
      </c>
      <c r="H542" s="409">
        <f>G542/F542*100</f>
        <v>46.988080719557196</v>
      </c>
      <c r="I542" s="46"/>
    </row>
    <row r="543" spans="1:9" ht="12.75">
      <c r="A543" s="170"/>
      <c r="B543" s="195"/>
      <c r="C543" s="115"/>
      <c r="D543" s="73" t="s">
        <v>221</v>
      </c>
      <c r="E543" s="291">
        <f>E546</f>
        <v>32736</v>
      </c>
      <c r="F543" s="291">
        <f>F546</f>
        <v>32736</v>
      </c>
      <c r="G543" s="420">
        <f>G546</f>
        <v>17051.84</v>
      </c>
      <c r="H543" s="409">
        <f>G543/F543*100</f>
        <v>52.08895405669599</v>
      </c>
      <c r="I543" s="46"/>
    </row>
    <row r="544" spans="1:9" ht="12.75">
      <c r="A544" s="170"/>
      <c r="B544" s="195"/>
      <c r="C544" s="115"/>
      <c r="D544" s="73" t="s">
        <v>222</v>
      </c>
      <c r="E544" s="291"/>
      <c r="F544" s="291"/>
      <c r="G544" s="420"/>
      <c r="H544" s="157"/>
      <c r="I544" s="46"/>
    </row>
    <row r="545" spans="1:9" ht="12.75">
      <c r="A545" s="170"/>
      <c r="B545" s="441"/>
      <c r="C545" s="382"/>
      <c r="D545" s="379" t="s">
        <v>123</v>
      </c>
      <c r="E545" s="312">
        <f>E546</f>
        <v>32736</v>
      </c>
      <c r="F545" s="312">
        <f>F546</f>
        <v>32736</v>
      </c>
      <c r="G545" s="413">
        <f>G546</f>
        <v>17051.84</v>
      </c>
      <c r="H545" s="406">
        <f aca="true" t="shared" si="30" ref="H545:H551">G545/F545*100</f>
        <v>52.08895405669599</v>
      </c>
      <c r="I545" s="46"/>
    </row>
    <row r="546" spans="1:9" ht="12.75">
      <c r="A546" s="170"/>
      <c r="B546" s="441"/>
      <c r="C546" s="116"/>
      <c r="D546" s="73" t="s">
        <v>221</v>
      </c>
      <c r="E546" s="291">
        <v>32736</v>
      </c>
      <c r="F546" s="291">
        <v>32736</v>
      </c>
      <c r="G546" s="420">
        <v>17051.84</v>
      </c>
      <c r="H546" s="76">
        <f t="shared" si="30"/>
        <v>52.08895405669599</v>
      </c>
      <c r="I546" s="46"/>
    </row>
    <row r="547" spans="1:9" ht="12.75">
      <c r="A547" s="221"/>
      <c r="B547" s="391"/>
      <c r="C547" s="184"/>
      <c r="D547" s="379" t="s">
        <v>50</v>
      </c>
      <c r="E547" s="312">
        <f>SUM(E548:E550)</f>
        <v>2078224</v>
      </c>
      <c r="F547" s="312">
        <f>SUM(F548:F550)</f>
        <v>2655439</v>
      </c>
      <c r="G547" s="413">
        <f>SUM(G548:G550)</f>
        <v>1240286.49</v>
      </c>
      <c r="H547" s="406">
        <f t="shared" si="30"/>
        <v>46.70739904023403</v>
      </c>
      <c r="I547" s="46"/>
    </row>
    <row r="548" spans="1:9" ht="12.75">
      <c r="A548" s="221"/>
      <c r="B548" s="391"/>
      <c r="C548" s="184"/>
      <c r="D548" s="73" t="s">
        <v>213</v>
      </c>
      <c r="E548" s="291">
        <v>294252</v>
      </c>
      <c r="F548" s="291">
        <v>296406</v>
      </c>
      <c r="G548" s="420">
        <v>133242.16</v>
      </c>
      <c r="H548" s="409">
        <f t="shared" si="30"/>
        <v>44.95258530529072</v>
      </c>
      <c r="I548" s="46"/>
    </row>
    <row r="549" spans="1:9" ht="12.75">
      <c r="A549" s="221"/>
      <c r="B549" s="391"/>
      <c r="C549" s="184"/>
      <c r="D549" s="73" t="s">
        <v>214</v>
      </c>
      <c r="E549" s="291">
        <v>183972</v>
      </c>
      <c r="F549" s="291">
        <v>191033</v>
      </c>
      <c r="G549" s="420">
        <v>88342.74</v>
      </c>
      <c r="H549" s="409">
        <f t="shared" si="30"/>
        <v>46.244753524260204</v>
      </c>
      <c r="I549" s="46"/>
    </row>
    <row r="550" spans="1:9" ht="12.75">
      <c r="A550" s="166"/>
      <c r="B550" s="185"/>
      <c r="C550" s="116"/>
      <c r="D550" s="73" t="s">
        <v>215</v>
      </c>
      <c r="E550" s="291">
        <v>1600000</v>
      </c>
      <c r="F550" s="291">
        <v>2168000</v>
      </c>
      <c r="G550" s="420">
        <v>1018701.59</v>
      </c>
      <c r="H550" s="272">
        <f t="shared" si="30"/>
        <v>46.988080719557196</v>
      </c>
      <c r="I550" s="46"/>
    </row>
    <row r="551" spans="1:9" ht="12.75">
      <c r="A551" s="166"/>
      <c r="B551" s="195">
        <v>85205</v>
      </c>
      <c r="C551" s="115"/>
      <c r="D551" s="67" t="s">
        <v>223</v>
      </c>
      <c r="E551" s="355">
        <f>E552+E553</f>
        <v>9000</v>
      </c>
      <c r="F551" s="355">
        <f>F552+F553</f>
        <v>9306</v>
      </c>
      <c r="G551" s="421">
        <f>G552+G553</f>
        <v>0</v>
      </c>
      <c r="H551" s="279">
        <f t="shared" si="30"/>
        <v>0</v>
      </c>
      <c r="I551" s="46"/>
    </row>
    <row r="552" spans="1:9" ht="12.75">
      <c r="A552" s="166"/>
      <c r="B552" s="195"/>
      <c r="C552" s="115"/>
      <c r="D552" s="358" t="s">
        <v>189</v>
      </c>
      <c r="E552" s="363">
        <v>0</v>
      </c>
      <c r="F552" s="363">
        <v>0</v>
      </c>
      <c r="G552" s="418">
        <v>0</v>
      </c>
      <c r="H552" s="386">
        <v>0</v>
      </c>
      <c r="I552" s="46"/>
    </row>
    <row r="553" spans="1:9" ht="12.75">
      <c r="A553" s="166"/>
      <c r="B553" s="195"/>
      <c r="C553" s="115"/>
      <c r="D553" s="150" t="s">
        <v>259</v>
      </c>
      <c r="E553" s="355">
        <f>E554+E555+E556+E557</f>
        <v>9000</v>
      </c>
      <c r="F553" s="355">
        <f>SUM(F554:F557)</f>
        <v>9306</v>
      </c>
      <c r="G553" s="421">
        <f>SUM(G554:G557)</f>
        <v>0</v>
      </c>
      <c r="H553" s="279">
        <f>G553/F553*100</f>
        <v>0</v>
      </c>
      <c r="I553" s="46"/>
    </row>
    <row r="554" spans="1:9" ht="12.75">
      <c r="A554" s="166"/>
      <c r="B554" s="195"/>
      <c r="C554" s="115"/>
      <c r="D554" s="73" t="s">
        <v>213</v>
      </c>
      <c r="E554" s="291">
        <v>8000</v>
      </c>
      <c r="F554" s="291">
        <v>8000</v>
      </c>
      <c r="G554" s="420">
        <v>0</v>
      </c>
      <c r="H554" s="272">
        <f>G554/F554*100</f>
        <v>0</v>
      </c>
      <c r="I554" s="46"/>
    </row>
    <row r="555" spans="1:9" ht="12.75">
      <c r="A555" s="166"/>
      <c r="B555" s="182"/>
      <c r="C555" s="116"/>
      <c r="D555" s="73" t="s">
        <v>214</v>
      </c>
      <c r="E555" s="291">
        <v>1000</v>
      </c>
      <c r="F555" s="291">
        <v>1306</v>
      </c>
      <c r="G555" s="420">
        <v>0</v>
      </c>
      <c r="H555" s="272">
        <f>G555/F555*100</f>
        <v>0</v>
      </c>
      <c r="I555" s="46"/>
    </row>
    <row r="556" spans="1:9" ht="12.75">
      <c r="A556" s="166"/>
      <c r="B556" s="182"/>
      <c r="C556" s="116"/>
      <c r="D556" s="73" t="s">
        <v>215</v>
      </c>
      <c r="E556" s="291">
        <v>0</v>
      </c>
      <c r="F556" s="291">
        <v>0</v>
      </c>
      <c r="G556" s="420">
        <v>0</v>
      </c>
      <c r="H556" s="272">
        <v>0</v>
      </c>
      <c r="I556" s="46"/>
    </row>
    <row r="557" spans="1:9" ht="12.75">
      <c r="A557" s="166"/>
      <c r="B557" s="182"/>
      <c r="C557" s="116"/>
      <c r="D557" s="73" t="s">
        <v>221</v>
      </c>
      <c r="E557" s="291">
        <v>0</v>
      </c>
      <c r="F557" s="291">
        <v>0</v>
      </c>
      <c r="G557" s="420">
        <v>0</v>
      </c>
      <c r="H557" s="272">
        <v>0</v>
      </c>
      <c r="I557" s="46"/>
    </row>
    <row r="558" spans="1:13" s="9" customFormat="1" ht="13.5">
      <c r="A558" s="170"/>
      <c r="B558" s="171">
        <v>85218</v>
      </c>
      <c r="C558" s="67"/>
      <c r="D558" s="67" t="s">
        <v>93</v>
      </c>
      <c r="E558" s="355">
        <f>E559</f>
        <v>440580</v>
      </c>
      <c r="F558" s="355">
        <f>F559</f>
        <v>440580</v>
      </c>
      <c r="G558" s="421">
        <f>G559</f>
        <v>229058.52</v>
      </c>
      <c r="H558" s="71">
        <f>G558/F558*100</f>
        <v>51.99022198011711</v>
      </c>
      <c r="I558" s="394"/>
      <c r="J558" s="5"/>
      <c r="K558" s="5"/>
      <c r="L558" s="5"/>
      <c r="M558" s="5"/>
    </row>
    <row r="559" spans="1:9" ht="12.75">
      <c r="A559" s="221"/>
      <c r="B559" s="221"/>
      <c r="C559" s="224"/>
      <c r="D559" s="379" t="s">
        <v>50</v>
      </c>
      <c r="E559" s="312">
        <f>E560+E561</f>
        <v>440580</v>
      </c>
      <c r="F559" s="312">
        <f>F561</f>
        <v>440580</v>
      </c>
      <c r="G559" s="413">
        <f>G561</f>
        <v>229058.52</v>
      </c>
      <c r="H559" s="406">
        <f>G559/F559*100</f>
        <v>51.99022198011711</v>
      </c>
      <c r="I559" s="46"/>
    </row>
    <row r="560" spans="1:9" ht="12.75">
      <c r="A560" s="221"/>
      <c r="B560" s="221"/>
      <c r="C560" s="224"/>
      <c r="D560" s="358" t="s">
        <v>189</v>
      </c>
      <c r="E560" s="363">
        <v>0</v>
      </c>
      <c r="F560" s="363">
        <v>0</v>
      </c>
      <c r="G560" s="418">
        <v>0</v>
      </c>
      <c r="H560" s="419">
        <v>0</v>
      </c>
      <c r="I560" s="46"/>
    </row>
    <row r="561" spans="1:9" ht="12.75">
      <c r="A561" s="221"/>
      <c r="B561" s="221"/>
      <c r="C561" s="224"/>
      <c r="D561" s="150" t="s">
        <v>259</v>
      </c>
      <c r="E561" s="355">
        <f>SUM(E562:E564)</f>
        <v>440580</v>
      </c>
      <c r="F561" s="355">
        <f>SUM(F562:F564)</f>
        <v>440580</v>
      </c>
      <c r="G561" s="421">
        <f>SUM(G562:G564)</f>
        <v>229058.52</v>
      </c>
      <c r="H561" s="157">
        <f>G561/F561*100</f>
        <v>51.99022198011711</v>
      </c>
      <c r="I561" s="46"/>
    </row>
    <row r="562" spans="1:9" ht="12.75">
      <c r="A562" s="166"/>
      <c r="B562" s="166"/>
      <c r="C562" s="73"/>
      <c r="D562" s="73" t="s">
        <v>213</v>
      </c>
      <c r="E562" s="291">
        <v>389600</v>
      </c>
      <c r="F562" s="291">
        <v>389600</v>
      </c>
      <c r="G562" s="420">
        <v>203128.87</v>
      </c>
      <c r="H562" s="272">
        <f>G562/F562*100</f>
        <v>52.13780030800821</v>
      </c>
      <c r="I562" s="46"/>
    </row>
    <row r="563" spans="1:9" ht="12.75">
      <c r="A563" s="166"/>
      <c r="B563" s="166"/>
      <c r="C563" s="73"/>
      <c r="D563" s="73" t="s">
        <v>214</v>
      </c>
      <c r="E563" s="291">
        <v>50830</v>
      </c>
      <c r="F563" s="291">
        <v>50830</v>
      </c>
      <c r="G563" s="420">
        <v>25929.65</v>
      </c>
      <c r="H563" s="272">
        <f>G563/F563*100</f>
        <v>51.01249262246705</v>
      </c>
      <c r="I563" s="46"/>
    </row>
    <row r="564" spans="1:9" ht="12.75">
      <c r="A564" s="172"/>
      <c r="B564" s="172"/>
      <c r="C564" s="73"/>
      <c r="D564" s="73" t="s">
        <v>215</v>
      </c>
      <c r="E564" s="291">
        <v>150</v>
      </c>
      <c r="F564" s="291">
        <v>150</v>
      </c>
      <c r="G564" s="420">
        <v>0</v>
      </c>
      <c r="H564" s="272">
        <f>G564/F564*100</f>
        <v>0</v>
      </c>
      <c r="I564" s="46"/>
    </row>
    <row r="565" spans="1:9" ht="12.75">
      <c r="A565" s="108"/>
      <c r="B565" s="108"/>
      <c r="C565" s="108"/>
      <c r="D565" s="108"/>
      <c r="E565" s="294"/>
      <c r="F565" s="294"/>
      <c r="G565" s="424"/>
      <c r="H565" s="295"/>
      <c r="I565" s="46"/>
    </row>
    <row r="566" spans="1:9" ht="12.75">
      <c r="A566" s="108"/>
      <c r="B566" s="108"/>
      <c r="C566" s="108"/>
      <c r="D566" s="108"/>
      <c r="E566" s="294"/>
      <c r="F566" s="294"/>
      <c r="G566" s="424"/>
      <c r="H566" s="295"/>
      <c r="I566" s="46"/>
    </row>
    <row r="567" spans="1:9" ht="12.75">
      <c r="A567" s="108"/>
      <c r="B567" s="108"/>
      <c r="C567" s="108"/>
      <c r="D567" s="108"/>
      <c r="E567" s="294" t="s">
        <v>491</v>
      </c>
      <c r="F567" s="294"/>
      <c r="G567" s="424"/>
      <c r="H567" s="295"/>
      <c r="I567" s="46"/>
    </row>
    <row r="568" spans="1:9" ht="12.75">
      <c r="A568" s="108"/>
      <c r="B568" s="108"/>
      <c r="C568" s="108"/>
      <c r="D568" s="108"/>
      <c r="E568" s="294"/>
      <c r="F568" s="294"/>
      <c r="G568" s="424"/>
      <c r="H568" s="295"/>
      <c r="I568" s="46"/>
    </row>
    <row r="569" spans="1:9" ht="12.75">
      <c r="A569" s="55" t="s">
        <v>0</v>
      </c>
      <c r="B569" s="52" t="s">
        <v>1</v>
      </c>
      <c r="C569" s="351" t="s">
        <v>2</v>
      </c>
      <c r="D569" s="53" t="s">
        <v>3</v>
      </c>
      <c r="E569" s="54" t="s">
        <v>159</v>
      </c>
      <c r="F569" s="53" t="s">
        <v>161</v>
      </c>
      <c r="G569" s="55" t="s">
        <v>163</v>
      </c>
      <c r="H569" s="296" t="s">
        <v>61</v>
      </c>
      <c r="I569" s="46"/>
    </row>
    <row r="570" spans="1:9" ht="12.75">
      <c r="A570" s="60"/>
      <c r="B570" s="57"/>
      <c r="C570" s="353"/>
      <c r="D570" s="58"/>
      <c r="E570" s="57" t="s">
        <v>160</v>
      </c>
      <c r="F570" s="58" t="s">
        <v>162</v>
      </c>
      <c r="G570" s="60" t="s">
        <v>440</v>
      </c>
      <c r="H570" s="57" t="s">
        <v>179</v>
      </c>
      <c r="I570" s="46"/>
    </row>
    <row r="571" spans="1:9" ht="12.75">
      <c r="A571" s="52">
        <v>1</v>
      </c>
      <c r="B571" s="381">
        <v>2</v>
      </c>
      <c r="C571" s="381">
        <v>3</v>
      </c>
      <c r="D571" s="60">
        <v>4</v>
      </c>
      <c r="E571" s="57">
        <v>5</v>
      </c>
      <c r="F571" s="57">
        <v>6</v>
      </c>
      <c r="G571" s="60">
        <v>7</v>
      </c>
      <c r="H571" s="297">
        <v>8</v>
      </c>
      <c r="I571" s="46"/>
    </row>
    <row r="572" spans="1:9" ht="12.75">
      <c r="A572" s="78"/>
      <c r="B572" s="140">
        <v>85220</v>
      </c>
      <c r="C572" s="171"/>
      <c r="D572" s="160" t="s">
        <v>305</v>
      </c>
      <c r="E572" s="411"/>
      <c r="F572" s="411"/>
      <c r="G572" s="412"/>
      <c r="H572" s="279"/>
      <c r="I572" s="46"/>
    </row>
    <row r="573" spans="1:9" ht="12.75">
      <c r="A573" s="166"/>
      <c r="B573" s="195"/>
      <c r="C573" s="171"/>
      <c r="D573" s="160" t="s">
        <v>304</v>
      </c>
      <c r="E573" s="411">
        <f>SUM(E574:E576)</f>
        <v>2000</v>
      </c>
      <c r="F573" s="411">
        <f>SUM(F574:F576)</f>
        <v>2000</v>
      </c>
      <c r="G573" s="412">
        <f>SUM(G574:G576)</f>
        <v>0</v>
      </c>
      <c r="H573" s="279">
        <v>0</v>
      </c>
      <c r="I573" s="46"/>
    </row>
    <row r="574" spans="1:9" ht="12.75">
      <c r="A574" s="166"/>
      <c r="B574" s="195"/>
      <c r="C574" s="171"/>
      <c r="D574" s="73" t="s">
        <v>213</v>
      </c>
      <c r="E574" s="427">
        <v>1000</v>
      </c>
      <c r="F574" s="427">
        <v>1000</v>
      </c>
      <c r="G574" s="455">
        <v>0</v>
      </c>
      <c r="H574" s="272">
        <v>0</v>
      </c>
      <c r="I574" s="46"/>
    </row>
    <row r="575" spans="1:9" ht="12.75">
      <c r="A575" s="166"/>
      <c r="B575" s="195"/>
      <c r="C575" s="171"/>
      <c r="D575" s="73" t="s">
        <v>214</v>
      </c>
      <c r="E575" s="427">
        <v>1000</v>
      </c>
      <c r="F575" s="427">
        <v>1000</v>
      </c>
      <c r="G575" s="455">
        <v>0</v>
      </c>
      <c r="H575" s="272">
        <v>0</v>
      </c>
      <c r="I575" s="46"/>
    </row>
    <row r="576" spans="1:9" ht="12.75">
      <c r="A576" s="166"/>
      <c r="B576" s="160"/>
      <c r="C576" s="67"/>
      <c r="D576" s="73" t="s">
        <v>215</v>
      </c>
      <c r="E576" s="427">
        <v>0</v>
      </c>
      <c r="F576" s="427">
        <v>0</v>
      </c>
      <c r="G576" s="455">
        <v>0</v>
      </c>
      <c r="H576" s="272">
        <v>0</v>
      </c>
      <c r="I576" s="46"/>
    </row>
    <row r="577" spans="1:9" ht="12.75">
      <c r="A577" s="166"/>
      <c r="B577" s="195">
        <v>85295</v>
      </c>
      <c r="C577" s="231"/>
      <c r="D577" s="160" t="s">
        <v>145</v>
      </c>
      <c r="E577" s="411">
        <f>SUM(E578:E581)</f>
        <v>25400</v>
      </c>
      <c r="F577" s="411">
        <f>SUM(F578:F581)</f>
        <v>25400</v>
      </c>
      <c r="G577" s="412">
        <f>SUM(G578:G581)</f>
        <v>22643.72</v>
      </c>
      <c r="H577" s="289">
        <f>G577/F577*100</f>
        <v>89.14850393700789</v>
      </c>
      <c r="I577" s="46"/>
    </row>
    <row r="578" spans="1:9" ht="12.75">
      <c r="A578" s="166"/>
      <c r="B578" s="195"/>
      <c r="C578" s="171"/>
      <c r="D578" s="73" t="s">
        <v>213</v>
      </c>
      <c r="E578" s="427">
        <v>0</v>
      </c>
      <c r="F578" s="427">
        <v>0</v>
      </c>
      <c r="G578" s="455">
        <v>0</v>
      </c>
      <c r="H578" s="272">
        <v>0</v>
      </c>
      <c r="I578" s="46"/>
    </row>
    <row r="579" spans="1:9" ht="12.75">
      <c r="A579" s="166"/>
      <c r="B579" s="195"/>
      <c r="C579" s="171"/>
      <c r="D579" s="73" t="s">
        <v>214</v>
      </c>
      <c r="E579" s="427">
        <v>0</v>
      </c>
      <c r="F579" s="427">
        <v>0</v>
      </c>
      <c r="G579" s="455">
        <v>0</v>
      </c>
      <c r="H579" s="272">
        <v>0</v>
      </c>
      <c r="I579" s="46"/>
    </row>
    <row r="580" spans="1:9" ht="12.75">
      <c r="A580" s="166"/>
      <c r="B580" s="195"/>
      <c r="C580" s="171"/>
      <c r="D580" s="73" t="s">
        <v>215</v>
      </c>
      <c r="E580" s="427">
        <v>0</v>
      </c>
      <c r="F580" s="427">
        <v>0</v>
      </c>
      <c r="G580" s="455">
        <v>0</v>
      </c>
      <c r="H580" s="272">
        <v>0</v>
      </c>
      <c r="I580" s="46"/>
    </row>
    <row r="581" spans="1:9" ht="12.75">
      <c r="A581" s="172"/>
      <c r="B581" s="160"/>
      <c r="C581" s="171"/>
      <c r="D581" s="73" t="s">
        <v>221</v>
      </c>
      <c r="E581" s="427">
        <v>25400</v>
      </c>
      <c r="F581" s="427">
        <v>25400</v>
      </c>
      <c r="G581" s="455">
        <v>22643.72</v>
      </c>
      <c r="H581" s="272">
        <f>G581/F581*100</f>
        <v>89.14850393700789</v>
      </c>
      <c r="I581" s="46"/>
    </row>
    <row r="582" spans="1:9" ht="12.75">
      <c r="A582" s="592">
        <v>853</v>
      </c>
      <c r="B582" s="564"/>
      <c r="C582" s="565"/>
      <c r="D582" s="615" t="s">
        <v>54</v>
      </c>
      <c r="E582" s="585">
        <f>E583+E584</f>
        <v>2384162</v>
      </c>
      <c r="F582" s="585">
        <f>F583+F584</f>
        <v>2414467</v>
      </c>
      <c r="G582" s="586">
        <f>G583+G584</f>
        <v>1085015.49</v>
      </c>
      <c r="H582" s="326">
        <f>G582/F582*100</f>
        <v>44.93809565423756</v>
      </c>
      <c r="I582" s="46"/>
    </row>
    <row r="583" spans="1:9" ht="12.75">
      <c r="A583" s="592"/>
      <c r="B583" s="592"/>
      <c r="C583" s="579"/>
      <c r="D583" s="571" t="s">
        <v>189</v>
      </c>
      <c r="E583" s="580">
        <f>E592+E598+E611+E605</f>
        <v>0</v>
      </c>
      <c r="F583" s="580">
        <f>F611</f>
        <v>0</v>
      </c>
      <c r="G583" s="588">
        <f>G592+G598+G611</f>
        <v>0</v>
      </c>
      <c r="H583" s="573">
        <v>0</v>
      </c>
      <c r="I583" s="46"/>
    </row>
    <row r="584" spans="1:9" ht="12.75">
      <c r="A584" s="592"/>
      <c r="B584" s="592"/>
      <c r="C584" s="579"/>
      <c r="D584" s="571" t="s">
        <v>264</v>
      </c>
      <c r="E584" s="580">
        <f>SUM(E585:E589)</f>
        <v>2384162</v>
      </c>
      <c r="F584" s="580">
        <f>SUM(F585:F589)</f>
        <v>2414467</v>
      </c>
      <c r="G584" s="588">
        <f>SUM(G585:G589)</f>
        <v>1085015.49</v>
      </c>
      <c r="H584" s="573">
        <f aca="true" t="shared" si="31" ref="H584:H590">G584/F584*100</f>
        <v>44.93809565423756</v>
      </c>
      <c r="I584" s="46"/>
    </row>
    <row r="585" spans="1:9" ht="12.75">
      <c r="A585" s="592"/>
      <c r="B585" s="592"/>
      <c r="C585" s="579"/>
      <c r="D585" s="571" t="s">
        <v>213</v>
      </c>
      <c r="E585" s="580">
        <f>E600+E607+E613</f>
        <v>2078627</v>
      </c>
      <c r="F585" s="580">
        <f>F600+F607+F613</f>
        <v>1958120</v>
      </c>
      <c r="G585" s="588">
        <f>G600+G607+G613</f>
        <v>918458.54</v>
      </c>
      <c r="H585" s="573">
        <f t="shared" si="31"/>
        <v>46.90512021735134</v>
      </c>
      <c r="I585" s="46"/>
    </row>
    <row r="586" spans="1:9" ht="12.75">
      <c r="A586" s="592"/>
      <c r="B586" s="592"/>
      <c r="C586" s="579"/>
      <c r="D586" s="571" t="s">
        <v>214</v>
      </c>
      <c r="E586" s="580">
        <f aca="true" t="shared" si="32" ref="E586:G587">E594+E601+E608+E614</f>
        <v>259313</v>
      </c>
      <c r="F586" s="580">
        <f>F594+F601+F608+F614</f>
        <v>409125</v>
      </c>
      <c r="G586" s="588">
        <f t="shared" si="32"/>
        <v>142955.45</v>
      </c>
      <c r="H586" s="573">
        <f t="shared" si="31"/>
        <v>34.941753742743664</v>
      </c>
      <c r="I586" s="46"/>
    </row>
    <row r="587" spans="1:9" ht="12.75">
      <c r="A587" s="592"/>
      <c r="B587" s="592"/>
      <c r="C587" s="579"/>
      <c r="D587" s="571" t="s">
        <v>215</v>
      </c>
      <c r="E587" s="580">
        <f t="shared" si="32"/>
        <v>1000</v>
      </c>
      <c r="F587" s="580">
        <f t="shared" si="32"/>
        <v>2000</v>
      </c>
      <c r="G587" s="588">
        <f t="shared" si="32"/>
        <v>989.5</v>
      </c>
      <c r="H587" s="573">
        <f t="shared" si="31"/>
        <v>49.475</v>
      </c>
      <c r="I587" s="46"/>
    </row>
    <row r="588" spans="1:9" ht="12.75">
      <c r="A588" s="592"/>
      <c r="B588" s="592"/>
      <c r="C588" s="579"/>
      <c r="D588" s="571" t="s">
        <v>221</v>
      </c>
      <c r="E588" s="580">
        <f>E596</f>
        <v>45222</v>
      </c>
      <c r="F588" s="580">
        <f>F596</f>
        <v>45222</v>
      </c>
      <c r="G588" s="588">
        <f>G596</f>
        <v>22612</v>
      </c>
      <c r="H588" s="573">
        <f t="shared" si="31"/>
        <v>50.0022113130777</v>
      </c>
      <c r="I588" s="46"/>
    </row>
    <row r="589" spans="1:9" ht="12.75">
      <c r="A589" s="592"/>
      <c r="B589" s="592"/>
      <c r="C589" s="579"/>
      <c r="D589" s="571" t="s">
        <v>216</v>
      </c>
      <c r="E589" s="580">
        <f>E616</f>
        <v>0</v>
      </c>
      <c r="F589" s="580">
        <f>F616</f>
        <v>0</v>
      </c>
      <c r="G589" s="588">
        <f>G616</f>
        <v>0</v>
      </c>
      <c r="H589" s="573">
        <v>0</v>
      </c>
      <c r="I589" s="46"/>
    </row>
    <row r="590" spans="1:9" ht="12.75">
      <c r="A590" s="187"/>
      <c r="B590" s="188">
        <v>85311</v>
      </c>
      <c r="C590" s="192"/>
      <c r="D590" s="192" t="s">
        <v>164</v>
      </c>
      <c r="E590" s="370">
        <f>E592+E593</f>
        <v>45222</v>
      </c>
      <c r="F590" s="370">
        <f>F592+F593</f>
        <v>45222</v>
      </c>
      <c r="G590" s="371">
        <f>G592+G593</f>
        <v>22612</v>
      </c>
      <c r="H590" s="71">
        <f t="shared" si="31"/>
        <v>50.0022113130777</v>
      </c>
      <c r="I590" s="46"/>
    </row>
    <row r="591" spans="1:9" ht="12.75">
      <c r="A591" s="190"/>
      <c r="B591" s="177"/>
      <c r="C591" s="192"/>
      <c r="D591" s="192" t="s">
        <v>165</v>
      </c>
      <c r="E591" s="370"/>
      <c r="F591" s="370"/>
      <c r="G591" s="371"/>
      <c r="H591" s="71"/>
      <c r="I591" s="46"/>
    </row>
    <row r="592" spans="1:9" ht="12.75">
      <c r="A592" s="190"/>
      <c r="B592" s="177"/>
      <c r="C592" s="192"/>
      <c r="D592" s="358" t="s">
        <v>189</v>
      </c>
      <c r="E592" s="359">
        <v>0</v>
      </c>
      <c r="F592" s="359">
        <v>0</v>
      </c>
      <c r="G592" s="360">
        <v>0</v>
      </c>
      <c r="H592" s="77">
        <v>0</v>
      </c>
      <c r="I592" s="46"/>
    </row>
    <row r="593" spans="1:9" ht="12.75">
      <c r="A593" s="190"/>
      <c r="B593" s="177"/>
      <c r="C593" s="192"/>
      <c r="D593" s="150" t="s">
        <v>259</v>
      </c>
      <c r="E593" s="370">
        <f>SUM(E594:E596)</f>
        <v>45222</v>
      </c>
      <c r="F593" s="370">
        <f>SUM(F594:F596)</f>
        <v>45222</v>
      </c>
      <c r="G593" s="371">
        <f>SUM(G594:G596)</f>
        <v>22612</v>
      </c>
      <c r="H593" s="71">
        <f>G593/F593*100</f>
        <v>50.0022113130777</v>
      </c>
      <c r="I593" s="46"/>
    </row>
    <row r="594" spans="1:9" ht="12.75">
      <c r="A594" s="190"/>
      <c r="B594" s="177"/>
      <c r="C594" s="192"/>
      <c r="D594" s="73" t="s">
        <v>214</v>
      </c>
      <c r="E594" s="373">
        <v>0</v>
      </c>
      <c r="F594" s="373">
        <v>0</v>
      </c>
      <c r="G594" s="374">
        <v>0</v>
      </c>
      <c r="H594" s="80">
        <v>0</v>
      </c>
      <c r="I594" s="46"/>
    </row>
    <row r="595" spans="1:9" ht="12.75">
      <c r="A595" s="190"/>
      <c r="B595" s="177"/>
      <c r="C595" s="192"/>
      <c r="D595" s="73" t="s">
        <v>215</v>
      </c>
      <c r="E595" s="373">
        <v>0</v>
      </c>
      <c r="F595" s="373">
        <v>0</v>
      </c>
      <c r="G595" s="374">
        <v>0</v>
      </c>
      <c r="H595" s="80">
        <v>0</v>
      </c>
      <c r="I595" s="46"/>
    </row>
    <row r="596" spans="1:9" ht="12.75">
      <c r="A596" s="190"/>
      <c r="B596" s="177"/>
      <c r="C596" s="193"/>
      <c r="D596" s="73" t="s">
        <v>221</v>
      </c>
      <c r="E596" s="373">
        <v>45222</v>
      </c>
      <c r="F596" s="373">
        <v>45222</v>
      </c>
      <c r="G596" s="374">
        <v>22612</v>
      </c>
      <c r="H596" s="80">
        <f>G596/F596*100</f>
        <v>50.0022113130777</v>
      </c>
      <c r="I596" s="46"/>
    </row>
    <row r="597" spans="1:9" ht="12.75">
      <c r="A597" s="170"/>
      <c r="B597" s="140">
        <v>85321</v>
      </c>
      <c r="C597" s="115"/>
      <c r="D597" s="67" t="s">
        <v>55</v>
      </c>
      <c r="E597" s="355">
        <f>SUM(E600:E602)</f>
        <v>104000</v>
      </c>
      <c r="F597" s="355">
        <f>F598+F599</f>
        <v>134305</v>
      </c>
      <c r="G597" s="356">
        <f>G598+G599</f>
        <v>70672.51000000001</v>
      </c>
      <c r="H597" s="71">
        <f>G597/F597*100</f>
        <v>52.620907635605526</v>
      </c>
      <c r="I597" s="46"/>
    </row>
    <row r="598" spans="1:9" ht="12.75">
      <c r="A598" s="170"/>
      <c r="B598" s="195"/>
      <c r="C598" s="115"/>
      <c r="D598" s="358" t="s">
        <v>189</v>
      </c>
      <c r="E598" s="363">
        <v>0</v>
      </c>
      <c r="F598" s="363">
        <v>0</v>
      </c>
      <c r="G598" s="364">
        <v>0</v>
      </c>
      <c r="H598" s="77">
        <v>0</v>
      </c>
      <c r="I598" s="46"/>
    </row>
    <row r="599" spans="1:9" ht="12.75">
      <c r="A599" s="170"/>
      <c r="B599" s="195"/>
      <c r="C599" s="115"/>
      <c r="D599" s="150" t="s">
        <v>259</v>
      </c>
      <c r="E599" s="355">
        <f>E600+E601</f>
        <v>104000</v>
      </c>
      <c r="F599" s="355">
        <f>SUM(F600:F602)</f>
        <v>134305</v>
      </c>
      <c r="G599" s="356">
        <f>SUM(G600:G602)</f>
        <v>70672.51000000001</v>
      </c>
      <c r="H599" s="71">
        <f>G599/F599*100</f>
        <v>52.620907635605526</v>
      </c>
      <c r="I599" s="46"/>
    </row>
    <row r="600" spans="1:9" ht="12.75">
      <c r="A600" s="166"/>
      <c r="B600" s="182"/>
      <c r="C600" s="116"/>
      <c r="D600" s="73" t="s">
        <v>213</v>
      </c>
      <c r="E600" s="291">
        <v>89477</v>
      </c>
      <c r="F600" s="291">
        <v>118070</v>
      </c>
      <c r="G600" s="365">
        <v>61275.12</v>
      </c>
      <c r="H600" s="272">
        <f>G600/F600*100</f>
        <v>51.89728127382062</v>
      </c>
      <c r="I600" s="46"/>
    </row>
    <row r="601" spans="1:9" ht="12.75">
      <c r="A601" s="166"/>
      <c r="B601" s="182"/>
      <c r="C601" s="116"/>
      <c r="D601" s="73" t="s">
        <v>214</v>
      </c>
      <c r="E601" s="291">
        <v>14523</v>
      </c>
      <c r="F601" s="291">
        <v>16235</v>
      </c>
      <c r="G601" s="365">
        <v>9397.39</v>
      </c>
      <c r="H601" s="272">
        <f>G601/F601*100</f>
        <v>57.88352325223283</v>
      </c>
      <c r="I601" s="46"/>
    </row>
    <row r="602" spans="1:9" ht="12.75">
      <c r="A602" s="166"/>
      <c r="B602" s="185"/>
      <c r="C602" s="116"/>
      <c r="D602" s="73" t="s">
        <v>215</v>
      </c>
      <c r="E602" s="291">
        <v>0</v>
      </c>
      <c r="F602" s="291">
        <v>0</v>
      </c>
      <c r="G602" s="365">
        <v>0</v>
      </c>
      <c r="H602" s="272">
        <v>0</v>
      </c>
      <c r="I602" s="46"/>
    </row>
    <row r="603" spans="1:9" ht="12.75">
      <c r="A603" s="166"/>
      <c r="B603" s="140">
        <v>85333</v>
      </c>
      <c r="C603" s="115"/>
      <c r="D603" s="67" t="s">
        <v>94</v>
      </c>
      <c r="E603" s="355">
        <f>E604</f>
        <v>2086840</v>
      </c>
      <c r="F603" s="355">
        <f>F604</f>
        <v>2086840</v>
      </c>
      <c r="G603" s="356">
        <f>G604</f>
        <v>991730.98</v>
      </c>
      <c r="H603" s="71">
        <f>G603/F603*100</f>
        <v>47.52309616453585</v>
      </c>
      <c r="I603" s="46"/>
    </row>
    <row r="604" spans="1:9" ht="12.75">
      <c r="A604" s="166"/>
      <c r="B604" s="391"/>
      <c r="C604" s="184"/>
      <c r="D604" s="379" t="s">
        <v>46</v>
      </c>
      <c r="E604" s="312">
        <f>SUM(E607:E609)</f>
        <v>2086840</v>
      </c>
      <c r="F604" s="312">
        <f>SUM(F607:F609)</f>
        <v>2086840</v>
      </c>
      <c r="G604" s="313">
        <f>SUM(G607:G609)</f>
        <v>991730.98</v>
      </c>
      <c r="H604" s="406">
        <f>G604/F604*100</f>
        <v>47.52309616453585</v>
      </c>
      <c r="I604" s="46"/>
    </row>
    <row r="605" spans="1:9" ht="12.75">
      <c r="A605" s="166"/>
      <c r="B605" s="391"/>
      <c r="C605" s="184"/>
      <c r="D605" s="358" t="s">
        <v>189</v>
      </c>
      <c r="E605" s="363">
        <v>0</v>
      </c>
      <c r="F605" s="363">
        <v>0</v>
      </c>
      <c r="G605" s="364">
        <v>0</v>
      </c>
      <c r="H605" s="157">
        <v>0</v>
      </c>
      <c r="I605" s="46"/>
    </row>
    <row r="606" spans="1:9" ht="12.75">
      <c r="A606" s="166"/>
      <c r="B606" s="391"/>
      <c r="C606" s="184"/>
      <c r="D606" s="150" t="s">
        <v>259</v>
      </c>
      <c r="E606" s="355">
        <f>SUM(E607:E609)</f>
        <v>2086840</v>
      </c>
      <c r="F606" s="355">
        <f>SUM(F607:F609)</f>
        <v>2086840</v>
      </c>
      <c r="G606" s="356">
        <f>SUM(G607:G609)</f>
        <v>991730.98</v>
      </c>
      <c r="H606" s="157">
        <f>G606/F606*100</f>
        <v>47.52309616453585</v>
      </c>
      <c r="I606" s="46"/>
    </row>
    <row r="607" spans="1:9" ht="12.75">
      <c r="A607" s="166"/>
      <c r="B607" s="182"/>
      <c r="C607" s="116"/>
      <c r="D607" s="73" t="s">
        <v>213</v>
      </c>
      <c r="E607" s="291">
        <v>1841050</v>
      </c>
      <c r="F607" s="291">
        <v>1840050</v>
      </c>
      <c r="G607" s="365">
        <v>857183.42</v>
      </c>
      <c r="H607" s="272">
        <f>G607/F607*100</f>
        <v>46.5847895437624</v>
      </c>
      <c r="I607" s="46"/>
    </row>
    <row r="608" spans="1:9" ht="12.75">
      <c r="A608" s="166"/>
      <c r="B608" s="182"/>
      <c r="C608" s="116"/>
      <c r="D608" s="73" t="s">
        <v>214</v>
      </c>
      <c r="E608" s="291">
        <v>244790</v>
      </c>
      <c r="F608" s="291">
        <v>244790</v>
      </c>
      <c r="G608" s="365">
        <v>133558.06</v>
      </c>
      <c r="H608" s="272">
        <f>G608/F608*100</f>
        <v>54.56025981453491</v>
      </c>
      <c r="I608" s="46"/>
    </row>
    <row r="609" spans="1:9" ht="12.75">
      <c r="A609" s="166"/>
      <c r="B609" s="185"/>
      <c r="C609" s="116"/>
      <c r="D609" s="73" t="s">
        <v>215</v>
      </c>
      <c r="E609" s="291">
        <v>1000</v>
      </c>
      <c r="F609" s="291">
        <v>2000</v>
      </c>
      <c r="G609" s="365">
        <v>989.5</v>
      </c>
      <c r="H609" s="272">
        <f>G609/F609*100</f>
        <v>49.475</v>
      </c>
      <c r="I609" s="46"/>
    </row>
    <row r="610" spans="1:9" ht="12.75">
      <c r="A610" s="166"/>
      <c r="B610" s="140">
        <v>85395</v>
      </c>
      <c r="C610" s="115"/>
      <c r="D610" s="67" t="s">
        <v>74</v>
      </c>
      <c r="E610" s="355">
        <f>E611+E612</f>
        <v>148100</v>
      </c>
      <c r="F610" s="355">
        <f>F611+F612</f>
        <v>148100</v>
      </c>
      <c r="G610" s="70">
        <f>G611+G612</f>
        <v>0</v>
      </c>
      <c r="H610" s="71">
        <f>G610/F610*100</f>
        <v>0</v>
      </c>
      <c r="I610" s="46"/>
    </row>
    <row r="611" spans="1:9" ht="12.75">
      <c r="A611" s="166"/>
      <c r="B611" s="195"/>
      <c r="C611" s="115"/>
      <c r="D611" s="456" t="s">
        <v>423</v>
      </c>
      <c r="E611" s="363">
        <v>0</v>
      </c>
      <c r="F611" s="363">
        <v>0</v>
      </c>
      <c r="G611" s="125">
        <v>0</v>
      </c>
      <c r="H611" s="77">
        <v>0</v>
      </c>
      <c r="I611" s="46"/>
    </row>
    <row r="612" spans="1:9" ht="12.75">
      <c r="A612" s="166"/>
      <c r="B612" s="195"/>
      <c r="C612" s="115"/>
      <c r="D612" s="192" t="s">
        <v>259</v>
      </c>
      <c r="E612" s="355">
        <f>SUM(E613:E616)</f>
        <v>148100</v>
      </c>
      <c r="F612" s="355">
        <f>F613+F614+F615+F616</f>
        <v>148100</v>
      </c>
      <c r="G612" s="70">
        <f>G613+G614+G615+G616</f>
        <v>0</v>
      </c>
      <c r="H612" s="71">
        <f>G612/F612*100</f>
        <v>0</v>
      </c>
      <c r="I612" s="46"/>
    </row>
    <row r="613" spans="1:9" ht="12.75">
      <c r="A613" s="166"/>
      <c r="B613" s="195"/>
      <c r="C613" s="115"/>
      <c r="D613" s="73" t="s">
        <v>213</v>
      </c>
      <c r="E613" s="291">
        <f>E618</f>
        <v>148100</v>
      </c>
      <c r="F613" s="291">
        <f>F618</f>
        <v>0</v>
      </c>
      <c r="G613" s="76">
        <v>0</v>
      </c>
      <c r="H613" s="80">
        <v>0</v>
      </c>
      <c r="I613" s="46"/>
    </row>
    <row r="614" spans="1:9" ht="12.75">
      <c r="A614" s="166"/>
      <c r="B614" s="195"/>
      <c r="C614" s="115"/>
      <c r="D614" s="73" t="s">
        <v>214</v>
      </c>
      <c r="E614" s="291">
        <v>0</v>
      </c>
      <c r="F614" s="291">
        <f>F619</f>
        <v>148100</v>
      </c>
      <c r="G614" s="76">
        <v>0</v>
      </c>
      <c r="H614" s="80">
        <v>0</v>
      </c>
      <c r="I614" s="46"/>
    </row>
    <row r="615" spans="1:9" ht="12.75">
      <c r="A615" s="166"/>
      <c r="B615" s="195"/>
      <c r="C615" s="115"/>
      <c r="D615" s="73" t="s">
        <v>215</v>
      </c>
      <c r="E615" s="291">
        <v>0</v>
      </c>
      <c r="F615" s="291">
        <v>0</v>
      </c>
      <c r="G615" s="76">
        <v>0</v>
      </c>
      <c r="H615" s="80">
        <v>0</v>
      </c>
      <c r="I615" s="46"/>
    </row>
    <row r="616" spans="1:9" ht="12.75">
      <c r="A616" s="166"/>
      <c r="B616" s="195"/>
      <c r="C616" s="115"/>
      <c r="D616" s="73" t="s">
        <v>216</v>
      </c>
      <c r="E616" s="291">
        <f>E621</f>
        <v>0</v>
      </c>
      <c r="F616" s="291"/>
      <c r="G616" s="76">
        <f>G619</f>
        <v>0</v>
      </c>
      <c r="H616" s="80">
        <v>0</v>
      </c>
      <c r="I616" s="46"/>
    </row>
    <row r="617" spans="1:9" ht="12.75">
      <c r="A617" s="166"/>
      <c r="B617" s="195"/>
      <c r="C617" s="115"/>
      <c r="D617" s="379" t="s">
        <v>127</v>
      </c>
      <c r="E617" s="312">
        <f>E618</f>
        <v>148100</v>
      </c>
      <c r="F617" s="312">
        <f>F619</f>
        <v>148100</v>
      </c>
      <c r="G617" s="313">
        <v>0</v>
      </c>
      <c r="H617" s="406">
        <f>G617/F617*100</f>
        <v>0</v>
      </c>
      <c r="I617" s="46"/>
    </row>
    <row r="618" spans="1:9" ht="12.75">
      <c r="A618" s="166"/>
      <c r="B618" s="182"/>
      <c r="C618" s="116"/>
      <c r="D618" s="73" t="s">
        <v>213</v>
      </c>
      <c r="E618" s="291">
        <v>148100</v>
      </c>
      <c r="F618" s="291">
        <v>0</v>
      </c>
      <c r="G618" s="365">
        <v>0</v>
      </c>
      <c r="H618" s="272">
        <v>0</v>
      </c>
      <c r="I618" s="46"/>
    </row>
    <row r="619" spans="1:9" ht="12.75">
      <c r="A619" s="166"/>
      <c r="B619" s="182"/>
      <c r="C619" s="116"/>
      <c r="D619" s="73" t="s">
        <v>214</v>
      </c>
      <c r="E619" s="355">
        <v>0</v>
      </c>
      <c r="F619" s="291">
        <v>148100</v>
      </c>
      <c r="G619" s="365">
        <v>0</v>
      </c>
      <c r="H619" s="319">
        <v>0</v>
      </c>
      <c r="I619" s="46"/>
    </row>
    <row r="620" spans="1:9" ht="12.75">
      <c r="A620" s="166"/>
      <c r="B620" s="182"/>
      <c r="C620" s="116"/>
      <c r="D620" s="73" t="s">
        <v>215</v>
      </c>
      <c r="E620" s="312">
        <v>0</v>
      </c>
      <c r="F620" s="312">
        <v>0</v>
      </c>
      <c r="G620" s="313">
        <v>0</v>
      </c>
      <c r="H620" s="457">
        <v>0</v>
      </c>
      <c r="I620" s="46"/>
    </row>
    <row r="621" spans="1:9" ht="12.75">
      <c r="A621" s="172"/>
      <c r="B621" s="185"/>
      <c r="C621" s="116"/>
      <c r="D621" s="73" t="s">
        <v>216</v>
      </c>
      <c r="E621" s="291">
        <v>0</v>
      </c>
      <c r="F621" s="291">
        <v>0</v>
      </c>
      <c r="G621" s="365">
        <v>0</v>
      </c>
      <c r="H621" s="319">
        <v>0</v>
      </c>
      <c r="I621" s="46"/>
    </row>
    <row r="622" spans="1:9" ht="12.75">
      <c r="A622" s="108"/>
      <c r="B622" s="108"/>
      <c r="C622" s="108"/>
      <c r="D622" s="108"/>
      <c r="E622" s="294"/>
      <c r="F622" s="294"/>
      <c r="G622" s="110"/>
      <c r="H622" s="295"/>
      <c r="I622" s="46"/>
    </row>
    <row r="623" spans="1:9" ht="12.75">
      <c r="A623" s="108"/>
      <c r="B623" s="108"/>
      <c r="C623" s="108"/>
      <c r="D623" s="108"/>
      <c r="E623" s="294"/>
      <c r="F623" s="294"/>
      <c r="G623" s="110"/>
      <c r="H623" s="295"/>
      <c r="I623" s="46"/>
    </row>
    <row r="624" spans="1:9" ht="12.75">
      <c r="A624" s="108"/>
      <c r="B624" s="108"/>
      <c r="C624" s="108"/>
      <c r="D624" s="108"/>
      <c r="E624" s="294"/>
      <c r="F624" s="294"/>
      <c r="G624" s="110"/>
      <c r="H624" s="295"/>
      <c r="I624" s="46"/>
    </row>
    <row r="625" spans="1:9" ht="12.75">
      <c r="A625" s="108"/>
      <c r="B625" s="108"/>
      <c r="C625" s="108"/>
      <c r="D625" s="108"/>
      <c r="E625" s="294"/>
      <c r="F625" s="294"/>
      <c r="G625" s="110"/>
      <c r="H625" s="295"/>
      <c r="I625" s="46"/>
    </row>
    <row r="626" spans="1:9" ht="12.75">
      <c r="A626" s="108"/>
      <c r="B626" s="108"/>
      <c r="C626" s="108"/>
      <c r="D626" s="108"/>
      <c r="E626" s="294"/>
      <c r="F626" s="294"/>
      <c r="G626" s="110"/>
      <c r="H626" s="295"/>
      <c r="I626" s="46"/>
    </row>
    <row r="627" spans="1:9" ht="12.75">
      <c r="A627" s="108"/>
      <c r="B627" s="108"/>
      <c r="C627" s="108"/>
      <c r="D627" s="108"/>
      <c r="E627" s="294"/>
      <c r="F627" s="294"/>
      <c r="G627" s="110"/>
      <c r="H627" s="295"/>
      <c r="I627" s="46"/>
    </row>
    <row r="628" spans="1:9" ht="12.75">
      <c r="A628" s="108"/>
      <c r="B628" s="108"/>
      <c r="C628" s="108"/>
      <c r="D628" s="108"/>
      <c r="E628" s="294"/>
      <c r="F628" s="294"/>
      <c r="G628" s="110"/>
      <c r="H628" s="295"/>
      <c r="I628" s="46"/>
    </row>
    <row r="629" spans="1:9" ht="12.75">
      <c r="A629" s="108"/>
      <c r="B629" s="108"/>
      <c r="C629" s="108"/>
      <c r="D629" s="108"/>
      <c r="E629" s="294"/>
      <c r="F629" s="294"/>
      <c r="G629" s="110"/>
      <c r="H629" s="295"/>
      <c r="I629" s="46"/>
    </row>
    <row r="630" spans="1:9" ht="12.75">
      <c r="A630" s="108"/>
      <c r="B630" s="108"/>
      <c r="C630" s="108"/>
      <c r="D630" s="108"/>
      <c r="E630" s="294" t="s">
        <v>428</v>
      </c>
      <c r="F630" s="294"/>
      <c r="G630" s="110"/>
      <c r="H630" s="295"/>
      <c r="I630" s="46"/>
    </row>
    <row r="631" spans="1:9" ht="12.75">
      <c r="A631" s="108"/>
      <c r="B631" s="108"/>
      <c r="C631" s="108"/>
      <c r="D631" s="108"/>
      <c r="E631" s="294"/>
      <c r="F631" s="294"/>
      <c r="G631" s="110"/>
      <c r="H631" s="295"/>
      <c r="I631" s="46"/>
    </row>
    <row r="632" spans="1:9" ht="12.75">
      <c r="A632" s="55" t="s">
        <v>0</v>
      </c>
      <c r="B632" s="52" t="s">
        <v>1</v>
      </c>
      <c r="C632" s="351" t="s">
        <v>2</v>
      </c>
      <c r="D632" s="53" t="s">
        <v>3</v>
      </c>
      <c r="E632" s="54" t="s">
        <v>159</v>
      </c>
      <c r="F632" s="53" t="s">
        <v>161</v>
      </c>
      <c r="G632" s="55" t="s">
        <v>163</v>
      </c>
      <c r="H632" s="296" t="s">
        <v>61</v>
      </c>
      <c r="I632" s="46"/>
    </row>
    <row r="633" spans="1:9" ht="12.75">
      <c r="A633" s="60"/>
      <c r="B633" s="57"/>
      <c r="C633" s="353"/>
      <c r="D633" s="58"/>
      <c r="E633" s="57" t="s">
        <v>160</v>
      </c>
      <c r="F633" s="58" t="s">
        <v>162</v>
      </c>
      <c r="G633" s="60" t="s">
        <v>440</v>
      </c>
      <c r="H633" s="57" t="s">
        <v>179</v>
      </c>
      <c r="I633" s="46"/>
    </row>
    <row r="634" spans="1:9" ht="12.75">
      <c r="A634" s="381">
        <v>1</v>
      </c>
      <c r="B634" s="381">
        <v>2</v>
      </c>
      <c r="C634" s="381">
        <v>3</v>
      </c>
      <c r="D634" s="60">
        <v>4</v>
      </c>
      <c r="E634" s="57">
        <v>5</v>
      </c>
      <c r="F634" s="57">
        <v>6</v>
      </c>
      <c r="G634" s="60">
        <v>7</v>
      </c>
      <c r="H634" s="297">
        <v>8</v>
      </c>
      <c r="I634" s="46"/>
    </row>
    <row r="635" spans="1:10" ht="12.75">
      <c r="A635" s="592">
        <v>854</v>
      </c>
      <c r="B635" s="579"/>
      <c r="C635" s="579"/>
      <c r="D635" s="615" t="s">
        <v>56</v>
      </c>
      <c r="E635" s="634">
        <f>E636+E637</f>
        <v>9913023</v>
      </c>
      <c r="F635" s="634">
        <f>F636+F637</f>
        <v>9647494</v>
      </c>
      <c r="G635" s="586">
        <f>G636+G637</f>
        <v>5159465.59</v>
      </c>
      <c r="H635" s="598">
        <f aca="true" t="shared" si="33" ref="H635:H647">G635/F635*100</f>
        <v>53.47985279907922</v>
      </c>
      <c r="I635" s="51"/>
      <c r="J635" s="44"/>
    </row>
    <row r="636" spans="1:9" ht="12.75">
      <c r="A636" s="592"/>
      <c r="B636" s="579"/>
      <c r="C636" s="579"/>
      <c r="D636" s="571" t="s">
        <v>189</v>
      </c>
      <c r="E636" s="606">
        <f>E644+E666+E681+E699+E710+E730+E736+E762</f>
        <v>115000</v>
      </c>
      <c r="F636" s="606">
        <f>F650+F666+F681+F710+F730+F736+F762+F644</f>
        <v>15411</v>
      </c>
      <c r="G636" s="591">
        <f>G644+G666+G681+G710+G730+G736+G762</f>
        <v>15410.98</v>
      </c>
      <c r="H636" s="573">
        <f>G636/F636*100</f>
        <v>99.99987022256829</v>
      </c>
      <c r="I636" s="46"/>
    </row>
    <row r="637" spans="1:9" ht="12.75">
      <c r="A637" s="592"/>
      <c r="B637" s="579"/>
      <c r="C637" s="579"/>
      <c r="D637" s="571" t="s">
        <v>289</v>
      </c>
      <c r="E637" s="606">
        <f>SUM(E638:E641)</f>
        <v>9798023</v>
      </c>
      <c r="F637" s="606">
        <f>SUM(F638:F641)</f>
        <v>9632083</v>
      </c>
      <c r="G637" s="591">
        <f>SUM(G638:G641)</f>
        <v>5144054.609999999</v>
      </c>
      <c r="H637" s="573">
        <f t="shared" si="33"/>
        <v>53.40542237852394</v>
      </c>
      <c r="I637" s="46"/>
    </row>
    <row r="638" spans="1:9" ht="12.75">
      <c r="A638" s="592"/>
      <c r="B638" s="579"/>
      <c r="C638" s="579"/>
      <c r="D638" s="571" t="s">
        <v>213</v>
      </c>
      <c r="E638" s="606">
        <f>E646+E668+E683+E712+E742+E764+E732+E652</f>
        <v>4938256</v>
      </c>
      <c r="F638" s="606">
        <f aca="true" t="shared" si="34" ref="F638:G640">F646+F668+F683+F712+F718+F742+F764+F732+F652</f>
        <v>4961922</v>
      </c>
      <c r="G638" s="591">
        <f t="shared" si="34"/>
        <v>2434275.6599999997</v>
      </c>
      <c r="H638" s="573">
        <f t="shared" si="33"/>
        <v>49.05912789439253</v>
      </c>
      <c r="I638" s="46"/>
    </row>
    <row r="639" spans="1:9" ht="12.75">
      <c r="A639" s="592"/>
      <c r="B639" s="579"/>
      <c r="C639" s="579"/>
      <c r="D639" s="571" t="s">
        <v>214</v>
      </c>
      <c r="E639" s="606">
        <f>E647+E669+E684+E713+E719+E743+E765+E733+E653</f>
        <v>2012591</v>
      </c>
      <c r="F639" s="606">
        <f t="shared" si="34"/>
        <v>1788156</v>
      </c>
      <c r="G639" s="591">
        <f t="shared" si="34"/>
        <v>948043.7100000001</v>
      </c>
      <c r="H639" s="573">
        <f t="shared" si="33"/>
        <v>53.01795313160598</v>
      </c>
      <c r="I639" s="46"/>
    </row>
    <row r="640" spans="1:9" ht="12.75">
      <c r="A640" s="592"/>
      <c r="B640" s="579"/>
      <c r="C640" s="579"/>
      <c r="D640" s="571" t="s">
        <v>215</v>
      </c>
      <c r="E640" s="606">
        <f>E648+E670+E685+E714+E720+E744+E766+E734+E654</f>
        <v>108382</v>
      </c>
      <c r="F640" s="606">
        <f t="shared" si="34"/>
        <v>108382</v>
      </c>
      <c r="G640" s="591">
        <f t="shared" si="34"/>
        <v>50444.24</v>
      </c>
      <c r="H640" s="573">
        <f t="shared" si="33"/>
        <v>46.54300529608237</v>
      </c>
      <c r="I640" s="46"/>
    </row>
    <row r="641" spans="1:9" ht="12.75">
      <c r="A641" s="592"/>
      <c r="B641" s="583"/>
      <c r="C641" s="583"/>
      <c r="D641" s="571" t="s">
        <v>221</v>
      </c>
      <c r="E641" s="606">
        <f>E686+E739+E745+E767</f>
        <v>2738794</v>
      </c>
      <c r="F641" s="606">
        <f>F686+F739+F745+F767</f>
        <v>2773623</v>
      </c>
      <c r="G641" s="591">
        <f>G686+G739+G745+G767</f>
        <v>1711291</v>
      </c>
      <c r="H641" s="573">
        <f t="shared" si="33"/>
        <v>61.698760069411016</v>
      </c>
      <c r="I641" s="46"/>
    </row>
    <row r="642" spans="1:9" ht="12.75">
      <c r="A642" s="164"/>
      <c r="B642" s="171">
        <v>85403</v>
      </c>
      <c r="C642" s="115"/>
      <c r="D642" s="67" t="s">
        <v>57</v>
      </c>
      <c r="E642" s="69">
        <v>1589523</v>
      </c>
      <c r="F642" s="69">
        <f>F643</f>
        <v>1381917</v>
      </c>
      <c r="G642" s="356">
        <f>G643</f>
        <v>706427.57</v>
      </c>
      <c r="H642" s="71">
        <f t="shared" si="33"/>
        <v>51.11939211978722</v>
      </c>
      <c r="I642" s="46"/>
    </row>
    <row r="643" spans="1:9" ht="12.75">
      <c r="A643" s="221"/>
      <c r="B643" s="221"/>
      <c r="C643" s="184"/>
      <c r="D643" s="379" t="s">
        <v>341</v>
      </c>
      <c r="E643" s="90">
        <f>E644+E645</f>
        <v>1468207</v>
      </c>
      <c r="F643" s="90">
        <f>F644+F645</f>
        <v>1381917</v>
      </c>
      <c r="G643" s="313">
        <f>G644+G645</f>
        <v>706427.57</v>
      </c>
      <c r="H643" s="406">
        <f t="shared" si="33"/>
        <v>51.11939211978722</v>
      </c>
      <c r="I643" s="46"/>
    </row>
    <row r="644" spans="1:9" ht="12.75">
      <c r="A644" s="221"/>
      <c r="B644" s="221"/>
      <c r="C644" s="184"/>
      <c r="D644" s="358" t="s">
        <v>189</v>
      </c>
      <c r="E644" s="460">
        <v>115000</v>
      </c>
      <c r="F644" s="460">
        <v>15411</v>
      </c>
      <c r="G644" s="461">
        <v>15410.98</v>
      </c>
      <c r="H644" s="425">
        <f>G644/F644*100</f>
        <v>99.99987022256829</v>
      </c>
      <c r="I644" s="46"/>
    </row>
    <row r="645" spans="1:9" ht="12.75">
      <c r="A645" s="221"/>
      <c r="B645" s="221"/>
      <c r="C645" s="184"/>
      <c r="D645" s="150" t="s">
        <v>259</v>
      </c>
      <c r="E645" s="783">
        <f>SUM(E646:E648)</f>
        <v>1353207</v>
      </c>
      <c r="F645" s="783">
        <f>SUM(F646:F648)</f>
        <v>1366506</v>
      </c>
      <c r="G645" s="784">
        <f>SUM(G646:G648)</f>
        <v>691016.59</v>
      </c>
      <c r="H645" s="782">
        <f>G645/F645*100</f>
        <v>50.56813435140424</v>
      </c>
      <c r="I645" s="46"/>
    </row>
    <row r="646" spans="1:9" ht="12.75">
      <c r="A646" s="166"/>
      <c r="B646" s="166"/>
      <c r="C646" s="116"/>
      <c r="D646" s="73" t="s">
        <v>213</v>
      </c>
      <c r="E646" s="75">
        <v>1126005</v>
      </c>
      <c r="F646" s="75">
        <v>1121890</v>
      </c>
      <c r="G646" s="365">
        <v>548461.32</v>
      </c>
      <c r="H646" s="272">
        <f t="shared" si="33"/>
        <v>48.887263457201676</v>
      </c>
      <c r="I646" s="46"/>
    </row>
    <row r="647" spans="1:9" ht="12.75">
      <c r="A647" s="166"/>
      <c r="B647" s="166"/>
      <c r="C647" s="116"/>
      <c r="D647" s="73" t="s">
        <v>214</v>
      </c>
      <c r="E647" s="75">
        <v>202930</v>
      </c>
      <c r="F647" s="75">
        <v>220344</v>
      </c>
      <c r="G647" s="365">
        <v>130652.91</v>
      </c>
      <c r="H647" s="272">
        <f t="shared" si="33"/>
        <v>59.29497059143885</v>
      </c>
      <c r="I647" s="46"/>
    </row>
    <row r="648" spans="1:9" ht="12.75">
      <c r="A648" s="166"/>
      <c r="B648" s="172"/>
      <c r="C648" s="116"/>
      <c r="D648" s="73" t="s">
        <v>215</v>
      </c>
      <c r="E648" s="75">
        <v>24272</v>
      </c>
      <c r="F648" s="75">
        <v>24272</v>
      </c>
      <c r="G648" s="365">
        <v>11902.36</v>
      </c>
      <c r="H648" s="272">
        <f>G648/F648*100</f>
        <v>49.03740936058009</v>
      </c>
      <c r="I648" s="46"/>
    </row>
    <row r="649" spans="1:9" ht="12.75">
      <c r="A649" s="166"/>
      <c r="B649" s="195">
        <v>85404</v>
      </c>
      <c r="C649" s="160"/>
      <c r="D649" s="81" t="s">
        <v>401</v>
      </c>
      <c r="E649" s="161">
        <f>E650+E651</f>
        <v>77787</v>
      </c>
      <c r="F649" s="161">
        <f>F650+F651</f>
        <v>79064</v>
      </c>
      <c r="G649" s="463">
        <f>G650+G651</f>
        <v>44895.880000000005</v>
      </c>
      <c r="H649" s="157">
        <f>G649/F649*100</f>
        <v>56.784225437620165</v>
      </c>
      <c r="I649" s="46"/>
    </row>
    <row r="650" spans="1:9" ht="12.75">
      <c r="A650" s="166"/>
      <c r="B650" s="195"/>
      <c r="C650" s="160"/>
      <c r="D650" s="358" t="s">
        <v>189</v>
      </c>
      <c r="E650" s="161">
        <v>0</v>
      </c>
      <c r="F650" s="161">
        <v>0</v>
      </c>
      <c r="G650" s="463">
        <v>0</v>
      </c>
      <c r="H650" s="157">
        <v>0</v>
      </c>
      <c r="I650" s="46"/>
    </row>
    <row r="651" spans="1:12" ht="12.75">
      <c r="A651" s="166"/>
      <c r="B651" s="195"/>
      <c r="C651" s="160"/>
      <c r="D651" s="150" t="s">
        <v>259</v>
      </c>
      <c r="E651" s="161">
        <f>E652+E653+E654</f>
        <v>77787</v>
      </c>
      <c r="F651" s="161">
        <f>SUM(F652:F654)</f>
        <v>79064</v>
      </c>
      <c r="G651" s="463">
        <f>SUM(G652:G654)</f>
        <v>44895.880000000005</v>
      </c>
      <c r="H651" s="157">
        <f aca="true" t="shared" si="35" ref="H651:H659">G651/F651*100</f>
        <v>56.784225437620165</v>
      </c>
      <c r="I651" s="46"/>
      <c r="L651" s="1" t="s">
        <v>402</v>
      </c>
    </row>
    <row r="652" spans="1:9" ht="12.75">
      <c r="A652" s="166"/>
      <c r="B652" s="195"/>
      <c r="C652" s="160"/>
      <c r="D652" s="73" t="s">
        <v>213</v>
      </c>
      <c r="E652" s="731">
        <f>E657+E662</f>
        <v>69505</v>
      </c>
      <c r="F652" s="731">
        <f>F657+F662</f>
        <v>70782</v>
      </c>
      <c r="G652" s="466">
        <f>G657+G662</f>
        <v>43246.65</v>
      </c>
      <c r="H652" s="409">
        <f t="shared" si="35"/>
        <v>61.0983724675765</v>
      </c>
      <c r="I652" s="46"/>
    </row>
    <row r="653" spans="1:9" ht="12.75">
      <c r="A653" s="166"/>
      <c r="B653" s="195"/>
      <c r="C653" s="160"/>
      <c r="D653" s="73" t="s">
        <v>214</v>
      </c>
      <c r="E653" s="731">
        <f>E658+E663</f>
        <v>7249</v>
      </c>
      <c r="F653" s="731">
        <f>F663+F658</f>
        <v>7249</v>
      </c>
      <c r="G653" s="466">
        <f>G658+G663</f>
        <v>1251.6100000000001</v>
      </c>
      <c r="H653" s="409">
        <f t="shared" si="35"/>
        <v>17.265967719685477</v>
      </c>
      <c r="I653" s="46"/>
    </row>
    <row r="654" spans="1:9" ht="12.75">
      <c r="A654" s="166"/>
      <c r="B654" s="195"/>
      <c r="C654" s="160"/>
      <c r="D654" s="73" t="s">
        <v>215</v>
      </c>
      <c r="E654" s="731">
        <f>E659+E664</f>
        <v>1033</v>
      </c>
      <c r="F654" s="731">
        <f>F659+F664</f>
        <v>1033</v>
      </c>
      <c r="G654" s="466">
        <f>G659+G664</f>
        <v>397.62</v>
      </c>
      <c r="H654" s="409">
        <f t="shared" si="35"/>
        <v>38.4917715392062</v>
      </c>
      <c r="I654" s="46"/>
    </row>
    <row r="655" spans="1:9" ht="12.75">
      <c r="A655" s="166"/>
      <c r="B655" s="195"/>
      <c r="C655" s="160"/>
      <c r="D655" s="432" t="s">
        <v>341</v>
      </c>
      <c r="E655" s="732">
        <f>E656</f>
        <v>54236</v>
      </c>
      <c r="F655" s="732">
        <f>F656</f>
        <v>55513</v>
      </c>
      <c r="G655" s="724">
        <f>G656</f>
        <v>35912.770000000004</v>
      </c>
      <c r="H655" s="406">
        <f t="shared" si="35"/>
        <v>64.69254048601229</v>
      </c>
      <c r="I655" s="46"/>
    </row>
    <row r="656" spans="1:9" ht="12.75">
      <c r="A656" s="166"/>
      <c r="B656" s="195"/>
      <c r="C656" s="160"/>
      <c r="D656" s="150" t="s">
        <v>259</v>
      </c>
      <c r="E656" s="161">
        <f>E657+E658+E659</f>
        <v>54236</v>
      </c>
      <c r="F656" s="161">
        <f>SUM(F657:F659)</f>
        <v>55513</v>
      </c>
      <c r="G656" s="463">
        <f>SUM(G657:G659)</f>
        <v>35912.770000000004</v>
      </c>
      <c r="H656" s="157">
        <f t="shared" si="35"/>
        <v>64.69254048601229</v>
      </c>
      <c r="I656" s="46"/>
    </row>
    <row r="657" spans="1:9" ht="12.75">
      <c r="A657" s="166"/>
      <c r="B657" s="195"/>
      <c r="C657" s="160"/>
      <c r="D657" s="73" t="s">
        <v>213</v>
      </c>
      <c r="E657" s="731">
        <v>51705</v>
      </c>
      <c r="F657" s="731">
        <v>52982</v>
      </c>
      <c r="G657" s="466">
        <v>34392.15</v>
      </c>
      <c r="H657" s="409">
        <f t="shared" si="35"/>
        <v>64.91289494545317</v>
      </c>
      <c r="I657" s="46"/>
    </row>
    <row r="658" spans="1:9" ht="12.75">
      <c r="A658" s="166"/>
      <c r="B658" s="195"/>
      <c r="C658" s="160"/>
      <c r="D658" s="73" t="s">
        <v>214</v>
      </c>
      <c r="E658" s="731">
        <v>1498</v>
      </c>
      <c r="F658" s="731">
        <v>1498</v>
      </c>
      <c r="G658" s="466">
        <v>1123</v>
      </c>
      <c r="H658" s="409">
        <f t="shared" si="35"/>
        <v>74.96662216288385</v>
      </c>
      <c r="I658" s="46"/>
    </row>
    <row r="659" spans="1:9" ht="12.75">
      <c r="A659" s="166"/>
      <c r="B659" s="195"/>
      <c r="C659" s="160"/>
      <c r="D659" s="73" t="s">
        <v>215</v>
      </c>
      <c r="E659" s="731">
        <v>1033</v>
      </c>
      <c r="F659" s="731">
        <v>1033</v>
      </c>
      <c r="G659" s="466">
        <v>397.62</v>
      </c>
      <c r="H659" s="409">
        <f t="shared" si="35"/>
        <v>38.4917715392062</v>
      </c>
      <c r="I659" s="46"/>
    </row>
    <row r="660" spans="1:9" ht="12.75">
      <c r="A660" s="166"/>
      <c r="B660" s="182"/>
      <c r="C660" s="185"/>
      <c r="D660" s="312" t="s">
        <v>347</v>
      </c>
      <c r="E660" s="732">
        <f>E661</f>
        <v>23551</v>
      </c>
      <c r="F660" s="732">
        <f>F661</f>
        <v>23551</v>
      </c>
      <c r="G660" s="724">
        <f>G661</f>
        <v>8983.11</v>
      </c>
      <c r="H660" s="406">
        <f>G660/F660*100</f>
        <v>38.14322109464566</v>
      </c>
      <c r="I660" s="46"/>
    </row>
    <row r="661" spans="1:9" ht="12.75">
      <c r="A661" s="166"/>
      <c r="B661" s="182"/>
      <c r="C661" s="185"/>
      <c r="D661" s="150" t="s">
        <v>259</v>
      </c>
      <c r="E661" s="161">
        <f>SUM(E662:E664)</f>
        <v>23551</v>
      </c>
      <c r="F661" s="161">
        <f>SUM(F662:F664)</f>
        <v>23551</v>
      </c>
      <c r="G661" s="463">
        <f>SUM(G662:G664)</f>
        <v>8983.11</v>
      </c>
      <c r="H661" s="157">
        <f>G661/F661*100</f>
        <v>38.14322109464566</v>
      </c>
      <c r="I661" s="46"/>
    </row>
    <row r="662" spans="1:9" ht="12.75">
      <c r="A662" s="166"/>
      <c r="B662" s="182"/>
      <c r="C662" s="185"/>
      <c r="D662" s="73" t="s">
        <v>213</v>
      </c>
      <c r="E662" s="729">
        <v>17800</v>
      </c>
      <c r="F662" s="731">
        <v>17800</v>
      </c>
      <c r="G662" s="466">
        <v>8854.5</v>
      </c>
      <c r="H662" s="409">
        <f>G662/F662*100</f>
        <v>49.74438202247191</v>
      </c>
      <c r="I662" s="46"/>
    </row>
    <row r="663" spans="1:9" ht="12.75">
      <c r="A663" s="166"/>
      <c r="B663" s="182"/>
      <c r="C663" s="185"/>
      <c r="D663" s="73" t="s">
        <v>214</v>
      </c>
      <c r="E663" s="729">
        <v>5751</v>
      </c>
      <c r="F663" s="731">
        <v>5751</v>
      </c>
      <c r="G663" s="466">
        <v>128.61</v>
      </c>
      <c r="H663" s="409">
        <f>G663/F663*100</f>
        <v>2.236306729264476</v>
      </c>
      <c r="I663" s="46"/>
    </row>
    <row r="664" spans="1:9" ht="12.75">
      <c r="A664" s="166"/>
      <c r="B664" s="182"/>
      <c r="C664" s="185"/>
      <c r="D664" s="73" t="s">
        <v>215</v>
      </c>
      <c r="E664" s="729">
        <v>0</v>
      </c>
      <c r="F664" s="729">
        <v>0</v>
      </c>
      <c r="G664" s="730">
        <v>0</v>
      </c>
      <c r="H664" s="409">
        <v>0</v>
      </c>
      <c r="I664" s="46"/>
    </row>
    <row r="665" spans="1:9" ht="12.75">
      <c r="A665" s="166"/>
      <c r="B665" s="140">
        <v>85406</v>
      </c>
      <c r="C665" s="462"/>
      <c r="D665" s="411" t="s">
        <v>95</v>
      </c>
      <c r="E665" s="411">
        <f>E666+E667</f>
        <v>1039170</v>
      </c>
      <c r="F665" s="411">
        <f>F666+F667</f>
        <v>1038089</v>
      </c>
      <c r="G665" s="463">
        <f>G666+G667</f>
        <v>527114.15</v>
      </c>
      <c r="H665" s="71">
        <f>G665/F665*100</f>
        <v>50.77735627677396</v>
      </c>
      <c r="I665" s="46"/>
    </row>
    <row r="666" spans="1:9" ht="12.75">
      <c r="A666" s="166"/>
      <c r="B666" s="195"/>
      <c r="C666" s="462"/>
      <c r="D666" s="358" t="s">
        <v>189</v>
      </c>
      <c r="E666" s="464">
        <v>0</v>
      </c>
      <c r="F666" s="464">
        <v>0</v>
      </c>
      <c r="G666" s="465">
        <v>0</v>
      </c>
      <c r="H666" s="77">
        <v>0</v>
      </c>
      <c r="I666" s="46"/>
    </row>
    <row r="667" spans="1:9" ht="12.75">
      <c r="A667" s="166"/>
      <c r="B667" s="195"/>
      <c r="C667" s="462"/>
      <c r="D667" s="150" t="s">
        <v>259</v>
      </c>
      <c r="E667" s="411">
        <f>SUM(E668:E670)</f>
        <v>1039170</v>
      </c>
      <c r="F667" s="411">
        <f>SUM(F668:F670)</f>
        <v>1038089</v>
      </c>
      <c r="G667" s="463">
        <f>SUM(G668:G670)</f>
        <v>527114.15</v>
      </c>
      <c r="H667" s="71">
        <f>G667/F667*100</f>
        <v>50.77735627677396</v>
      </c>
      <c r="I667" s="46"/>
    </row>
    <row r="668" spans="1:9" ht="12.75">
      <c r="A668" s="166"/>
      <c r="B668" s="195"/>
      <c r="C668" s="462"/>
      <c r="D668" s="73" t="s">
        <v>213</v>
      </c>
      <c r="E668" s="427">
        <f aca="true" t="shared" si="36" ref="E668:G670">E673+E677</f>
        <v>886225</v>
      </c>
      <c r="F668" s="427">
        <f t="shared" si="36"/>
        <v>885144</v>
      </c>
      <c r="G668" s="466">
        <f t="shared" si="36"/>
        <v>457214.27</v>
      </c>
      <c r="H668" s="409">
        <f>G668/F668*100</f>
        <v>51.65422462333813</v>
      </c>
      <c r="I668" s="46"/>
    </row>
    <row r="669" spans="1:9" ht="12.75">
      <c r="A669" s="166"/>
      <c r="B669" s="195"/>
      <c r="C669" s="462"/>
      <c r="D669" s="73" t="s">
        <v>214</v>
      </c>
      <c r="E669" s="427">
        <f t="shared" si="36"/>
        <v>152675</v>
      </c>
      <c r="F669" s="427">
        <f t="shared" si="36"/>
        <v>152675</v>
      </c>
      <c r="G669" s="466">
        <f t="shared" si="36"/>
        <v>69899.88</v>
      </c>
      <c r="H669" s="409">
        <f>G669/F669*100</f>
        <v>45.78344850171934</v>
      </c>
      <c r="I669" s="46"/>
    </row>
    <row r="670" spans="1:9" ht="12.75">
      <c r="A670" s="166"/>
      <c r="B670" s="195"/>
      <c r="C670" s="462"/>
      <c r="D670" s="73" t="s">
        <v>215</v>
      </c>
      <c r="E670" s="427">
        <f t="shared" si="36"/>
        <v>270</v>
      </c>
      <c r="F670" s="427">
        <f t="shared" si="36"/>
        <v>270</v>
      </c>
      <c r="G670" s="466">
        <f t="shared" si="36"/>
        <v>0</v>
      </c>
      <c r="H670" s="409">
        <f>G670/F670*100</f>
        <v>0</v>
      </c>
      <c r="I670" s="46"/>
    </row>
    <row r="671" spans="1:9" ht="12.75">
      <c r="A671" s="166"/>
      <c r="B671" s="195"/>
      <c r="C671" s="462"/>
      <c r="D671" s="73" t="s">
        <v>222</v>
      </c>
      <c r="E671" s="427"/>
      <c r="F671" s="427"/>
      <c r="G671" s="466"/>
      <c r="H671" s="409"/>
      <c r="I671" s="46"/>
    </row>
    <row r="672" spans="1:9" ht="12.75">
      <c r="A672" s="166"/>
      <c r="B672" s="182"/>
      <c r="C672" s="310"/>
      <c r="D672" s="312" t="s">
        <v>347</v>
      </c>
      <c r="E672" s="312">
        <f>SUM(E673:E675)</f>
        <v>465050</v>
      </c>
      <c r="F672" s="312">
        <f>SUM(F673:F675)</f>
        <v>464582</v>
      </c>
      <c r="G672" s="313">
        <f>SUM(G673:G675)</f>
        <v>229989.22</v>
      </c>
      <c r="H672" s="406">
        <f>G672/F672*100</f>
        <v>49.504548174488036</v>
      </c>
      <c r="I672" s="46"/>
    </row>
    <row r="673" spans="1:9" ht="12.75">
      <c r="A673" s="166"/>
      <c r="B673" s="182"/>
      <c r="C673" s="310"/>
      <c r="D673" s="73" t="s">
        <v>213</v>
      </c>
      <c r="E673" s="291">
        <v>397525</v>
      </c>
      <c r="F673" s="291">
        <v>397057</v>
      </c>
      <c r="G673" s="365">
        <v>207114.92</v>
      </c>
      <c r="H673" s="272">
        <f>G673/F673*100</f>
        <v>52.162515709331416</v>
      </c>
      <c r="I673" s="46"/>
    </row>
    <row r="674" spans="1:9" ht="12.75">
      <c r="A674" s="166"/>
      <c r="B674" s="182"/>
      <c r="C674" s="310"/>
      <c r="D674" s="73" t="s">
        <v>214</v>
      </c>
      <c r="E674" s="291">
        <v>67525</v>
      </c>
      <c r="F674" s="291">
        <v>67525</v>
      </c>
      <c r="G674" s="365">
        <v>22874.3</v>
      </c>
      <c r="H674" s="272">
        <f>G674/F674*100</f>
        <v>33.875305442428726</v>
      </c>
      <c r="I674" s="46"/>
    </row>
    <row r="675" spans="1:9" ht="12.75">
      <c r="A675" s="166"/>
      <c r="B675" s="182"/>
      <c r="C675" s="310"/>
      <c r="D675" s="73" t="s">
        <v>215</v>
      </c>
      <c r="E675" s="291">
        <v>0</v>
      </c>
      <c r="F675" s="291">
        <v>0</v>
      </c>
      <c r="G675" s="365">
        <v>0</v>
      </c>
      <c r="H675" s="319">
        <v>0</v>
      </c>
      <c r="I675" s="46"/>
    </row>
    <row r="676" spans="1:9" ht="12.75">
      <c r="A676" s="166"/>
      <c r="B676" s="182"/>
      <c r="C676" s="467"/>
      <c r="D676" s="312" t="s">
        <v>96</v>
      </c>
      <c r="E676" s="312">
        <f>SUM(E677:E679)</f>
        <v>574120</v>
      </c>
      <c r="F676" s="312">
        <f>SUM(F677:F679)</f>
        <v>573507</v>
      </c>
      <c r="G676" s="313">
        <f>SUM(G677:G679)</f>
        <v>297124.93</v>
      </c>
      <c r="H676" s="406">
        <f aca="true" t="shared" si="37" ref="H676:H685">G676/F676*100</f>
        <v>51.80842256502536</v>
      </c>
      <c r="I676" s="46"/>
    </row>
    <row r="677" spans="1:9" ht="12.75">
      <c r="A677" s="166"/>
      <c r="B677" s="182"/>
      <c r="C677" s="310"/>
      <c r="D677" s="73" t="s">
        <v>213</v>
      </c>
      <c r="E677" s="291">
        <v>488700</v>
      </c>
      <c r="F677" s="291">
        <v>488087</v>
      </c>
      <c r="G677" s="365">
        <v>250099.35</v>
      </c>
      <c r="H677" s="272">
        <f t="shared" si="37"/>
        <v>51.240731672837015</v>
      </c>
      <c r="I677" s="46"/>
    </row>
    <row r="678" spans="1:9" ht="12.75">
      <c r="A678" s="166"/>
      <c r="B678" s="182"/>
      <c r="C678" s="310"/>
      <c r="D678" s="73" t="s">
        <v>214</v>
      </c>
      <c r="E678" s="291">
        <v>85150</v>
      </c>
      <c r="F678" s="291">
        <v>85150</v>
      </c>
      <c r="G678" s="365">
        <v>47025.58</v>
      </c>
      <c r="H678" s="272">
        <f t="shared" si="37"/>
        <v>55.226752789195544</v>
      </c>
      <c r="I678" s="46"/>
    </row>
    <row r="679" spans="1:9" ht="12.75">
      <c r="A679" s="166"/>
      <c r="B679" s="185"/>
      <c r="C679" s="310"/>
      <c r="D679" s="73" t="s">
        <v>215</v>
      </c>
      <c r="E679" s="291">
        <v>270</v>
      </c>
      <c r="F679" s="291">
        <v>270</v>
      </c>
      <c r="G679" s="365">
        <v>0</v>
      </c>
      <c r="H679" s="272">
        <f t="shared" si="37"/>
        <v>0</v>
      </c>
      <c r="I679" s="46"/>
    </row>
    <row r="680" spans="1:9" ht="12.75">
      <c r="A680" s="166"/>
      <c r="B680" s="140">
        <v>85410</v>
      </c>
      <c r="C680" s="302"/>
      <c r="D680" s="355" t="s">
        <v>58</v>
      </c>
      <c r="E680" s="355">
        <f>E681+E682</f>
        <v>2216495</v>
      </c>
      <c r="F680" s="355">
        <f>F681+F682</f>
        <v>2227877</v>
      </c>
      <c r="G680" s="356">
        <f>G681+G682</f>
        <v>1155716.06</v>
      </c>
      <c r="H680" s="71">
        <f t="shared" si="37"/>
        <v>51.87521842543372</v>
      </c>
      <c r="I680" s="46"/>
    </row>
    <row r="681" spans="1:9" ht="12.75">
      <c r="A681" s="166"/>
      <c r="B681" s="195"/>
      <c r="C681" s="302"/>
      <c r="D681" s="358" t="s">
        <v>189</v>
      </c>
      <c r="E681" s="363">
        <v>0</v>
      </c>
      <c r="F681" s="363">
        <f>F699</f>
        <v>0</v>
      </c>
      <c r="G681" s="364">
        <f>G699</f>
        <v>0</v>
      </c>
      <c r="H681" s="419">
        <v>0</v>
      </c>
      <c r="I681" s="46"/>
    </row>
    <row r="682" spans="1:9" ht="12.75">
      <c r="A682" s="166"/>
      <c r="B682" s="195"/>
      <c r="C682" s="302"/>
      <c r="D682" s="150" t="s">
        <v>259</v>
      </c>
      <c r="E682" s="355">
        <f>SUM(E683:E686)</f>
        <v>2216495</v>
      </c>
      <c r="F682" s="355">
        <f>SUM(F683:F686)</f>
        <v>2227877</v>
      </c>
      <c r="G682" s="356">
        <f>SUM(G683:G686)</f>
        <v>1155716.06</v>
      </c>
      <c r="H682" s="157">
        <f t="shared" si="37"/>
        <v>51.87521842543372</v>
      </c>
      <c r="I682" s="46"/>
    </row>
    <row r="683" spans="1:9" ht="12.75">
      <c r="A683" s="166"/>
      <c r="B683" s="195"/>
      <c r="C683" s="302"/>
      <c r="D683" s="73" t="s">
        <v>213</v>
      </c>
      <c r="E683" s="291">
        <f aca="true" t="shared" si="38" ref="E683:G685">E701+E705</f>
        <v>1265481</v>
      </c>
      <c r="F683" s="291">
        <f t="shared" si="38"/>
        <v>1265481</v>
      </c>
      <c r="G683" s="365">
        <f t="shared" si="38"/>
        <v>632602.4</v>
      </c>
      <c r="H683" s="409">
        <f t="shared" si="37"/>
        <v>49.9890871534223</v>
      </c>
      <c r="I683" s="46"/>
    </row>
    <row r="684" spans="1:9" ht="12.75">
      <c r="A684" s="166"/>
      <c r="B684" s="195"/>
      <c r="C684" s="302"/>
      <c r="D684" s="73" t="s">
        <v>214</v>
      </c>
      <c r="E684" s="291">
        <f t="shared" si="38"/>
        <v>943861</v>
      </c>
      <c r="F684" s="291">
        <f t="shared" si="38"/>
        <v>955243</v>
      </c>
      <c r="G684" s="365">
        <f t="shared" si="38"/>
        <v>522145.93000000005</v>
      </c>
      <c r="H684" s="409">
        <f t="shared" si="37"/>
        <v>54.66105797163654</v>
      </c>
      <c r="I684" s="46"/>
    </row>
    <row r="685" spans="1:9" ht="12.75">
      <c r="A685" s="166"/>
      <c r="B685" s="195"/>
      <c r="C685" s="302"/>
      <c r="D685" s="73" t="s">
        <v>215</v>
      </c>
      <c r="E685" s="291">
        <f t="shared" si="38"/>
        <v>7153</v>
      </c>
      <c r="F685" s="291">
        <f t="shared" si="38"/>
        <v>7153</v>
      </c>
      <c r="G685" s="365">
        <f t="shared" si="38"/>
        <v>967.73</v>
      </c>
      <c r="H685" s="409">
        <f t="shared" si="37"/>
        <v>13.529008807493359</v>
      </c>
      <c r="I685" s="46"/>
    </row>
    <row r="686" spans="1:9" ht="12.75">
      <c r="A686" s="166"/>
      <c r="B686" s="195"/>
      <c r="C686" s="302"/>
      <c r="D686" s="73" t="s">
        <v>221</v>
      </c>
      <c r="E686" s="291">
        <v>0</v>
      </c>
      <c r="F686" s="291">
        <v>0</v>
      </c>
      <c r="G686" s="365">
        <v>0</v>
      </c>
      <c r="H686" s="409">
        <v>0</v>
      </c>
      <c r="I686" s="46"/>
    </row>
    <row r="687" spans="1:9" ht="12.75">
      <c r="A687" s="172"/>
      <c r="B687" s="160"/>
      <c r="C687" s="302"/>
      <c r="D687" s="73" t="s">
        <v>262</v>
      </c>
      <c r="E687" s="355"/>
      <c r="F687" s="291"/>
      <c r="G687" s="76"/>
      <c r="H687" s="80"/>
      <c r="I687" s="46"/>
    </row>
    <row r="688" spans="1:9" ht="12.75">
      <c r="A688" s="108"/>
      <c r="B688" s="169"/>
      <c r="C688" s="288"/>
      <c r="D688" s="108"/>
      <c r="E688" s="288"/>
      <c r="F688" s="294"/>
      <c r="G688" s="110"/>
      <c r="H688" s="111"/>
      <c r="I688" s="46"/>
    </row>
    <row r="689" spans="1:9" ht="12.75">
      <c r="A689" s="108"/>
      <c r="B689" s="169"/>
      <c r="C689" s="288"/>
      <c r="D689" s="108"/>
      <c r="E689" s="288"/>
      <c r="F689" s="294"/>
      <c r="G689" s="110"/>
      <c r="H689" s="111"/>
      <c r="I689" s="46"/>
    </row>
    <row r="690" spans="1:9" ht="12.75">
      <c r="A690" s="108"/>
      <c r="B690" s="169"/>
      <c r="C690" s="288"/>
      <c r="D690" s="108"/>
      <c r="E690" s="288"/>
      <c r="F690" s="294"/>
      <c r="G690" s="110"/>
      <c r="H690" s="111"/>
      <c r="I690" s="46"/>
    </row>
    <row r="691" spans="1:9" ht="12.75">
      <c r="A691" s="108"/>
      <c r="B691" s="169"/>
      <c r="C691" s="288"/>
      <c r="D691" s="108"/>
      <c r="E691" s="288"/>
      <c r="F691" s="294"/>
      <c r="G691" s="110"/>
      <c r="H691" s="111"/>
      <c r="I691" s="46"/>
    </row>
    <row r="692" spans="1:9" ht="12.75">
      <c r="A692" s="108"/>
      <c r="B692" s="169"/>
      <c r="C692" s="288"/>
      <c r="D692" s="108"/>
      <c r="E692" s="288"/>
      <c r="F692" s="294"/>
      <c r="G692" s="110"/>
      <c r="H692" s="111"/>
      <c r="I692" s="46"/>
    </row>
    <row r="693" spans="1:9" ht="12.75">
      <c r="A693" s="108"/>
      <c r="B693" s="169"/>
      <c r="C693" s="288"/>
      <c r="D693" s="108"/>
      <c r="E693" s="294" t="s">
        <v>492</v>
      </c>
      <c r="F693" s="294"/>
      <c r="G693" s="110"/>
      <c r="H693" s="111"/>
      <c r="I693" s="46"/>
    </row>
    <row r="694" spans="1:9" ht="12.75">
      <c r="A694" s="108"/>
      <c r="B694" s="169"/>
      <c r="C694" s="288"/>
      <c r="D694" s="108"/>
      <c r="E694" s="294"/>
      <c r="F694" s="294"/>
      <c r="G694" s="110"/>
      <c r="H694" s="111"/>
      <c r="I694" s="46"/>
    </row>
    <row r="695" spans="1:9" ht="12.75">
      <c r="A695" s="55" t="s">
        <v>0</v>
      </c>
      <c r="B695" s="52" t="s">
        <v>1</v>
      </c>
      <c r="C695" s="351" t="s">
        <v>2</v>
      </c>
      <c r="D695" s="53" t="s">
        <v>3</v>
      </c>
      <c r="E695" s="54" t="s">
        <v>159</v>
      </c>
      <c r="F695" s="53" t="s">
        <v>161</v>
      </c>
      <c r="G695" s="55" t="s">
        <v>163</v>
      </c>
      <c r="H695" s="296" t="s">
        <v>61</v>
      </c>
      <c r="I695" s="46"/>
    </row>
    <row r="696" spans="1:9" ht="12.75">
      <c r="A696" s="60"/>
      <c r="B696" s="57"/>
      <c r="C696" s="353"/>
      <c r="D696" s="58"/>
      <c r="E696" s="57" t="s">
        <v>160</v>
      </c>
      <c r="F696" s="58" t="s">
        <v>162</v>
      </c>
      <c r="G696" s="60" t="s">
        <v>440</v>
      </c>
      <c r="H696" s="57" t="s">
        <v>179</v>
      </c>
      <c r="I696" s="46"/>
    </row>
    <row r="697" spans="1:9" ht="12.75">
      <c r="A697" s="52">
        <v>1</v>
      </c>
      <c r="B697" s="381">
        <v>2</v>
      </c>
      <c r="C697" s="381">
        <v>3</v>
      </c>
      <c r="D697" s="60">
        <v>4</v>
      </c>
      <c r="E697" s="57">
        <v>5</v>
      </c>
      <c r="F697" s="57">
        <v>6</v>
      </c>
      <c r="G697" s="60">
        <v>7</v>
      </c>
      <c r="H697" s="297">
        <v>8</v>
      </c>
      <c r="I697" s="46"/>
    </row>
    <row r="698" spans="1:9" ht="12.75">
      <c r="A698" s="78"/>
      <c r="B698" s="391"/>
      <c r="C698" s="467"/>
      <c r="D698" s="312" t="s">
        <v>85</v>
      </c>
      <c r="E698" s="312">
        <f>E699+E700</f>
        <v>2021310</v>
      </c>
      <c r="F698" s="312">
        <f>F699+F700</f>
        <v>2021310</v>
      </c>
      <c r="G698" s="313">
        <f>G699+G700</f>
        <v>1065547.07</v>
      </c>
      <c r="H698" s="406">
        <f>G698/F698*100</f>
        <v>52.71566805685423</v>
      </c>
      <c r="I698" s="46"/>
    </row>
    <row r="699" spans="1:9" ht="12.75">
      <c r="A699" s="166"/>
      <c r="B699" s="391"/>
      <c r="C699" s="467"/>
      <c r="D699" s="358" t="s">
        <v>189</v>
      </c>
      <c r="E699" s="363">
        <v>0</v>
      </c>
      <c r="F699" s="363">
        <v>0</v>
      </c>
      <c r="G699" s="364">
        <v>0</v>
      </c>
      <c r="H699" s="419">
        <v>0</v>
      </c>
      <c r="I699" s="46"/>
    </row>
    <row r="700" spans="1:9" ht="12.75">
      <c r="A700" s="166"/>
      <c r="B700" s="391"/>
      <c r="C700" s="467"/>
      <c r="D700" s="150" t="s">
        <v>259</v>
      </c>
      <c r="E700" s="355">
        <f>SUM(E701:E703)</f>
        <v>2021310</v>
      </c>
      <c r="F700" s="355">
        <f>SUM(F701:F703)</f>
        <v>2021310</v>
      </c>
      <c r="G700" s="356">
        <f>SUM(G701:G703)</f>
        <v>1065547.07</v>
      </c>
      <c r="H700" s="157">
        <f>G700/F700*100</f>
        <v>52.71566805685423</v>
      </c>
      <c r="I700" s="46"/>
    </row>
    <row r="701" spans="1:9" ht="12.75">
      <c r="A701" s="166"/>
      <c r="B701" s="182"/>
      <c r="C701" s="310"/>
      <c r="D701" s="73" t="s">
        <v>213</v>
      </c>
      <c r="E701" s="291">
        <v>1203459</v>
      </c>
      <c r="F701" s="291">
        <v>1203459</v>
      </c>
      <c r="G701" s="365">
        <v>601078.17</v>
      </c>
      <c r="H701" s="272">
        <f>G701/F701*100</f>
        <v>49.94587850520874</v>
      </c>
      <c r="I701" s="46"/>
    </row>
    <row r="702" spans="1:9" ht="12.75">
      <c r="A702" s="166"/>
      <c r="B702" s="182"/>
      <c r="C702" s="310"/>
      <c r="D702" s="73" t="s">
        <v>214</v>
      </c>
      <c r="E702" s="291">
        <v>815198</v>
      </c>
      <c r="F702" s="291">
        <v>815198</v>
      </c>
      <c r="G702" s="365">
        <v>464468.9</v>
      </c>
      <c r="H702" s="272">
        <f>G702/F702*100</f>
        <v>56.976207007377354</v>
      </c>
      <c r="I702" s="46"/>
    </row>
    <row r="703" spans="1:9" ht="12.75">
      <c r="A703" s="166"/>
      <c r="B703" s="182"/>
      <c r="C703" s="310"/>
      <c r="D703" s="73" t="s">
        <v>215</v>
      </c>
      <c r="E703" s="291">
        <v>2653</v>
      </c>
      <c r="F703" s="291">
        <v>2653</v>
      </c>
      <c r="G703" s="365">
        <v>0</v>
      </c>
      <c r="H703" s="319">
        <v>0</v>
      </c>
      <c r="I703" s="46"/>
    </row>
    <row r="704" spans="1:9" ht="12.75">
      <c r="A704" s="166"/>
      <c r="B704" s="182"/>
      <c r="C704" s="310"/>
      <c r="D704" s="312" t="s">
        <v>346</v>
      </c>
      <c r="E704" s="312">
        <f>SUM(E705:E707)</f>
        <v>195185</v>
      </c>
      <c r="F704" s="312">
        <f>SUM(F705:F707)</f>
        <v>206567</v>
      </c>
      <c r="G704" s="313">
        <f>SUM(G705:G707)</f>
        <v>90168.98999999999</v>
      </c>
      <c r="H704" s="406">
        <f aca="true" t="shared" si="39" ref="H704:H709">G704/F704*100</f>
        <v>43.65120759850314</v>
      </c>
      <c r="I704" s="46"/>
    </row>
    <row r="705" spans="1:9" ht="12.75">
      <c r="A705" s="166"/>
      <c r="B705" s="182"/>
      <c r="C705" s="310"/>
      <c r="D705" s="73" t="s">
        <v>213</v>
      </c>
      <c r="E705" s="291">
        <v>62022</v>
      </c>
      <c r="F705" s="291">
        <v>62022</v>
      </c>
      <c r="G705" s="365">
        <v>31524.23</v>
      </c>
      <c r="H705" s="272">
        <f t="shared" si="39"/>
        <v>50.82749669472123</v>
      </c>
      <c r="I705" s="46"/>
    </row>
    <row r="706" spans="1:9" ht="12.75">
      <c r="A706" s="166"/>
      <c r="B706" s="182"/>
      <c r="C706" s="310"/>
      <c r="D706" s="73" t="s">
        <v>214</v>
      </c>
      <c r="E706" s="291">
        <v>128663</v>
      </c>
      <c r="F706" s="291">
        <v>140045</v>
      </c>
      <c r="G706" s="365">
        <v>57677.03</v>
      </c>
      <c r="H706" s="272">
        <f t="shared" si="39"/>
        <v>41.184640651219254</v>
      </c>
      <c r="I706" s="46"/>
    </row>
    <row r="707" spans="1:9" ht="12.75">
      <c r="A707" s="166"/>
      <c r="B707" s="185"/>
      <c r="C707" s="310"/>
      <c r="D707" s="73" t="s">
        <v>215</v>
      </c>
      <c r="E707" s="291">
        <v>4500</v>
      </c>
      <c r="F707" s="291">
        <v>4500</v>
      </c>
      <c r="G707" s="365">
        <v>967.73</v>
      </c>
      <c r="H707" s="272">
        <f t="shared" si="39"/>
        <v>21.505111111111113</v>
      </c>
      <c r="I707" s="46"/>
    </row>
    <row r="708" spans="1:9" ht="12.75">
      <c r="A708" s="170"/>
      <c r="B708" s="195">
        <v>85411</v>
      </c>
      <c r="C708" s="302"/>
      <c r="D708" s="355" t="s">
        <v>97</v>
      </c>
      <c r="E708" s="355">
        <f>E710+E711</f>
        <v>1311184</v>
      </c>
      <c r="F708" s="355">
        <f>F710+F711</f>
        <v>1372296</v>
      </c>
      <c r="G708" s="356">
        <f>G710+G711</f>
        <v>636752.01</v>
      </c>
      <c r="H708" s="71">
        <f t="shared" si="39"/>
        <v>46.4004857552598</v>
      </c>
      <c r="I708" s="46"/>
    </row>
    <row r="709" spans="1:9" ht="12.75">
      <c r="A709" s="221"/>
      <c r="B709" s="391"/>
      <c r="C709" s="467"/>
      <c r="D709" s="312" t="s">
        <v>346</v>
      </c>
      <c r="E709" s="312">
        <f>SUM(E712:E715)</f>
        <v>1311184</v>
      </c>
      <c r="F709" s="312">
        <f>SUM(F712:F715)</f>
        <v>1372296</v>
      </c>
      <c r="G709" s="313">
        <f>SUM(G712:G715)</f>
        <v>636752.01</v>
      </c>
      <c r="H709" s="406">
        <f t="shared" si="39"/>
        <v>46.4004857552598</v>
      </c>
      <c r="I709" s="46"/>
    </row>
    <row r="710" spans="1:9" ht="12.75">
      <c r="A710" s="221"/>
      <c r="B710" s="391"/>
      <c r="C710" s="467"/>
      <c r="D710" s="358" t="s">
        <v>189</v>
      </c>
      <c r="E710" s="363">
        <f>E715</f>
        <v>0</v>
      </c>
      <c r="F710" s="363">
        <f>F715</f>
        <v>0</v>
      </c>
      <c r="G710" s="364">
        <f>G715</f>
        <v>0</v>
      </c>
      <c r="H710" s="419">
        <v>0</v>
      </c>
      <c r="I710" s="46"/>
    </row>
    <row r="711" spans="1:9" ht="12.75">
      <c r="A711" s="221"/>
      <c r="B711" s="391"/>
      <c r="C711" s="467"/>
      <c r="D711" s="150" t="s">
        <v>259</v>
      </c>
      <c r="E711" s="355">
        <f>SUM(E712:E714)</f>
        <v>1311184</v>
      </c>
      <c r="F711" s="355">
        <f>SUM(F712:F714)</f>
        <v>1372296</v>
      </c>
      <c r="G711" s="356">
        <f>SUM(G712:G714)</f>
        <v>636752.01</v>
      </c>
      <c r="H711" s="157">
        <f>G711/F711*100</f>
        <v>46.4004857552598</v>
      </c>
      <c r="I711" s="46"/>
    </row>
    <row r="712" spans="1:9" ht="12.75">
      <c r="A712" s="166"/>
      <c r="B712" s="182"/>
      <c r="C712" s="310"/>
      <c r="D712" s="73" t="s">
        <v>213</v>
      </c>
      <c r="E712" s="291">
        <v>1014239</v>
      </c>
      <c r="F712" s="291">
        <v>1036853</v>
      </c>
      <c r="G712" s="365">
        <v>474498.66</v>
      </c>
      <c r="H712" s="272">
        <f>G712/F712*100</f>
        <v>45.763349288664834</v>
      </c>
      <c r="I712" s="46"/>
    </row>
    <row r="713" spans="1:9" ht="12.75">
      <c r="A713" s="166"/>
      <c r="B713" s="182"/>
      <c r="C713" s="310"/>
      <c r="D713" s="73" t="s">
        <v>214</v>
      </c>
      <c r="E713" s="291">
        <v>288945</v>
      </c>
      <c r="F713" s="291">
        <v>327443</v>
      </c>
      <c r="G713" s="365">
        <v>160126.59</v>
      </c>
      <c r="H713" s="272">
        <f>G713/F713*100</f>
        <v>48.902126476974615</v>
      </c>
      <c r="I713" s="46"/>
    </row>
    <row r="714" spans="1:9" ht="12.75">
      <c r="A714" s="166"/>
      <c r="B714" s="182"/>
      <c r="C714" s="310"/>
      <c r="D714" s="73" t="s">
        <v>215</v>
      </c>
      <c r="E714" s="291">
        <v>8000</v>
      </c>
      <c r="F714" s="291">
        <v>8000</v>
      </c>
      <c r="G714" s="365">
        <v>2126.76</v>
      </c>
      <c r="H714" s="272">
        <f>G714/F714*100</f>
        <v>26.584500000000006</v>
      </c>
      <c r="I714" s="46"/>
    </row>
    <row r="715" spans="1:9" ht="12.75">
      <c r="A715" s="166"/>
      <c r="B715" s="185"/>
      <c r="C715" s="116">
        <v>6050</v>
      </c>
      <c r="D715" s="148" t="s">
        <v>181</v>
      </c>
      <c r="E715" s="96">
        <v>0</v>
      </c>
      <c r="F715" s="96">
        <v>0</v>
      </c>
      <c r="G715" s="97">
        <v>0</v>
      </c>
      <c r="H715" s="97">
        <v>0</v>
      </c>
      <c r="I715" s="46"/>
    </row>
    <row r="716" spans="1:13" s="9" customFormat="1" ht="13.5">
      <c r="A716" s="170"/>
      <c r="B716" s="140">
        <v>85415</v>
      </c>
      <c r="C716" s="302"/>
      <c r="D716" s="355" t="s">
        <v>63</v>
      </c>
      <c r="E716" s="355">
        <v>0</v>
      </c>
      <c r="F716" s="355">
        <f>F717</f>
        <v>33600</v>
      </c>
      <c r="G716" s="356">
        <f>G717</f>
        <v>33600</v>
      </c>
      <c r="H716" s="71">
        <f>G716/F716*100</f>
        <v>100</v>
      </c>
      <c r="I716" s="394"/>
      <c r="J716" s="5"/>
      <c r="K716" s="5"/>
      <c r="L716" s="5"/>
      <c r="M716" s="5"/>
    </row>
    <row r="717" spans="1:13" s="9" customFormat="1" ht="13.5">
      <c r="A717" s="170"/>
      <c r="B717" s="195"/>
      <c r="C717" s="302"/>
      <c r="D717" s="150" t="s">
        <v>259</v>
      </c>
      <c r="E717" s="355">
        <v>0</v>
      </c>
      <c r="F717" s="355">
        <f>SUM(F719:F720)</f>
        <v>33600</v>
      </c>
      <c r="G717" s="356">
        <f>SUM(G718:G720)</f>
        <v>33600</v>
      </c>
      <c r="H717" s="785">
        <f>G717/F717*100</f>
        <v>100</v>
      </c>
      <c r="I717" s="394"/>
      <c r="J717" s="5"/>
      <c r="K717" s="5"/>
      <c r="L717" s="5"/>
      <c r="M717" s="5"/>
    </row>
    <row r="718" spans="1:13" s="9" customFormat="1" ht="13.5">
      <c r="A718" s="170"/>
      <c r="B718" s="195"/>
      <c r="C718" s="302"/>
      <c r="D718" s="73" t="s">
        <v>213</v>
      </c>
      <c r="E718" s="291">
        <v>0</v>
      </c>
      <c r="F718" s="291">
        <v>0</v>
      </c>
      <c r="G718" s="365">
        <v>0</v>
      </c>
      <c r="H718" s="469">
        <v>0</v>
      </c>
      <c r="I718" s="394"/>
      <c r="J718" s="5"/>
      <c r="K718" s="5"/>
      <c r="L718" s="5"/>
      <c r="M718" s="5"/>
    </row>
    <row r="719" spans="1:13" s="9" customFormat="1" ht="13.5">
      <c r="A719" s="170"/>
      <c r="B719" s="195"/>
      <c r="C719" s="302"/>
      <c r="D719" s="73" t="s">
        <v>214</v>
      </c>
      <c r="E719" s="291">
        <v>0</v>
      </c>
      <c r="F719" s="291">
        <v>0</v>
      </c>
      <c r="G719" s="365">
        <v>0</v>
      </c>
      <c r="H719" s="469">
        <v>0</v>
      </c>
      <c r="I719" s="394"/>
      <c r="J719" s="5"/>
      <c r="K719" s="5"/>
      <c r="L719" s="5"/>
      <c r="M719" s="5"/>
    </row>
    <row r="720" spans="1:13" s="9" customFormat="1" ht="13.5">
      <c r="A720" s="170"/>
      <c r="B720" s="195"/>
      <c r="C720" s="302"/>
      <c r="D720" s="73" t="s">
        <v>215</v>
      </c>
      <c r="E720" s="291">
        <v>0</v>
      </c>
      <c r="F720" s="291">
        <f>F725+F723+F727</f>
        <v>33600</v>
      </c>
      <c r="G720" s="365">
        <f>G723+G725+G727</f>
        <v>33600</v>
      </c>
      <c r="H720" s="469">
        <f>G720/F720*100</f>
        <v>100</v>
      </c>
      <c r="I720" s="394"/>
      <c r="J720" s="5"/>
      <c r="K720" s="5"/>
      <c r="L720" s="5"/>
      <c r="M720" s="5"/>
    </row>
    <row r="721" spans="1:13" s="10" customFormat="1" ht="12.75">
      <c r="A721" s="221"/>
      <c r="B721" s="391"/>
      <c r="C721" s="116"/>
      <c r="D721" s="383" t="s">
        <v>471</v>
      </c>
      <c r="E721" s="124">
        <v>0</v>
      </c>
      <c r="F721" s="124"/>
      <c r="G721" s="364"/>
      <c r="H721" s="70"/>
      <c r="I721" s="414"/>
      <c r="J721" s="6"/>
      <c r="K721" s="6"/>
      <c r="L721" s="6"/>
      <c r="M721" s="6"/>
    </row>
    <row r="722" spans="1:13" s="10" customFormat="1" ht="12.75">
      <c r="A722" s="221"/>
      <c r="B722" s="391"/>
      <c r="C722" s="116"/>
      <c r="D722" s="312" t="s">
        <v>348</v>
      </c>
      <c r="E722" s="90">
        <v>0</v>
      </c>
      <c r="F722" s="90">
        <f>F723</f>
        <v>11900</v>
      </c>
      <c r="G722" s="313">
        <f>G723</f>
        <v>11900</v>
      </c>
      <c r="H722" s="406">
        <f aca="true" t="shared" si="40" ref="H722:H727">G722/F722*100</f>
        <v>100</v>
      </c>
      <c r="I722" s="414"/>
      <c r="J722" s="6"/>
      <c r="K722" s="6"/>
      <c r="L722" s="6"/>
      <c r="M722" s="6"/>
    </row>
    <row r="723" spans="1:13" s="10" customFormat="1" ht="12.75">
      <c r="A723" s="221"/>
      <c r="B723" s="391"/>
      <c r="C723" s="116"/>
      <c r="D723" s="73" t="s">
        <v>215</v>
      </c>
      <c r="E723" s="75">
        <v>0</v>
      </c>
      <c r="F723" s="75">
        <v>11900</v>
      </c>
      <c r="G723" s="365">
        <v>11900</v>
      </c>
      <c r="H723" s="272">
        <f t="shared" si="40"/>
        <v>100</v>
      </c>
      <c r="I723" s="414"/>
      <c r="J723" s="6"/>
      <c r="K723" s="6"/>
      <c r="L723" s="6"/>
      <c r="M723" s="6"/>
    </row>
    <row r="724" spans="1:13" s="10" customFormat="1" ht="12.75">
      <c r="A724" s="221"/>
      <c r="B724" s="391"/>
      <c r="C724" s="116"/>
      <c r="D724" s="312" t="s">
        <v>42</v>
      </c>
      <c r="E724" s="90">
        <v>0</v>
      </c>
      <c r="F724" s="90">
        <f>F725</f>
        <v>7000</v>
      </c>
      <c r="G724" s="313">
        <f>G725</f>
        <v>7000</v>
      </c>
      <c r="H724" s="406">
        <f t="shared" si="40"/>
        <v>100</v>
      </c>
      <c r="I724" s="414"/>
      <c r="J724" s="6"/>
      <c r="K724" s="6"/>
      <c r="L724" s="6"/>
      <c r="M724" s="6"/>
    </row>
    <row r="725" spans="1:13" s="10" customFormat="1" ht="12.75">
      <c r="A725" s="221"/>
      <c r="B725" s="391"/>
      <c r="C725" s="116"/>
      <c r="D725" s="73" t="s">
        <v>215</v>
      </c>
      <c r="E725" s="75">
        <v>0</v>
      </c>
      <c r="F725" s="75">
        <v>7000</v>
      </c>
      <c r="G725" s="365">
        <v>7000</v>
      </c>
      <c r="H725" s="272">
        <f t="shared" si="40"/>
        <v>100</v>
      </c>
      <c r="I725" s="414"/>
      <c r="J725" s="6"/>
      <c r="K725" s="6"/>
      <c r="L725" s="6"/>
      <c r="M725" s="6"/>
    </row>
    <row r="726" spans="1:13" s="10" customFormat="1" ht="12.75">
      <c r="A726" s="221"/>
      <c r="B726" s="391"/>
      <c r="C726" s="116"/>
      <c r="D726" s="312" t="s">
        <v>85</v>
      </c>
      <c r="E726" s="90">
        <v>0</v>
      </c>
      <c r="F726" s="90">
        <f>F727</f>
        <v>14700</v>
      </c>
      <c r="G726" s="313">
        <f>G727</f>
        <v>14700</v>
      </c>
      <c r="H726" s="406">
        <f t="shared" si="40"/>
        <v>100</v>
      </c>
      <c r="I726" s="414"/>
      <c r="J726" s="6"/>
      <c r="K726" s="6"/>
      <c r="L726" s="6"/>
      <c r="M726" s="6"/>
    </row>
    <row r="727" spans="1:13" s="10" customFormat="1" ht="12.75">
      <c r="A727" s="221"/>
      <c r="B727" s="431"/>
      <c r="C727" s="116"/>
      <c r="D727" s="73" t="s">
        <v>215</v>
      </c>
      <c r="E727" s="75">
        <v>0</v>
      </c>
      <c r="F727" s="75">
        <v>14700</v>
      </c>
      <c r="G727" s="365">
        <v>14700</v>
      </c>
      <c r="H727" s="272">
        <f t="shared" si="40"/>
        <v>100</v>
      </c>
      <c r="I727" s="414"/>
      <c r="J727" s="6"/>
      <c r="K727" s="6"/>
      <c r="L727" s="6"/>
      <c r="M727" s="6"/>
    </row>
    <row r="728" spans="1:13" s="10" customFormat="1" ht="12.75">
      <c r="A728" s="221"/>
      <c r="B728" s="195">
        <v>85419</v>
      </c>
      <c r="C728" s="116"/>
      <c r="D728" s="355" t="s">
        <v>351</v>
      </c>
      <c r="E728" s="69">
        <f>E729</f>
        <v>650464</v>
      </c>
      <c r="F728" s="69">
        <f>F729</f>
        <v>658735</v>
      </c>
      <c r="G728" s="356">
        <f>G729</f>
        <v>328263.92</v>
      </c>
      <c r="H728" s="279">
        <f>G728/F728*100</f>
        <v>49.83246980955923</v>
      </c>
      <c r="I728" s="414"/>
      <c r="J728" s="6"/>
      <c r="K728" s="6"/>
      <c r="L728" s="6"/>
      <c r="M728" s="6"/>
    </row>
    <row r="729" spans="1:13" s="10" customFormat="1" ht="12.75">
      <c r="A729" s="221"/>
      <c r="B729" s="391"/>
      <c r="C729" s="116"/>
      <c r="D729" s="312" t="s">
        <v>325</v>
      </c>
      <c r="E729" s="90">
        <f>E730+E731</f>
        <v>650464</v>
      </c>
      <c r="F729" s="90">
        <f>F730+F731</f>
        <v>658735</v>
      </c>
      <c r="G729" s="313">
        <f>G730+G731</f>
        <v>328263.92</v>
      </c>
      <c r="H729" s="276">
        <f aca="true" t="shared" si="41" ref="H729:H734">G729/F729*100</f>
        <v>49.83246980955923</v>
      </c>
      <c r="I729" s="414"/>
      <c r="J729" s="6"/>
      <c r="K729" s="6"/>
      <c r="L729" s="6"/>
      <c r="M729" s="6"/>
    </row>
    <row r="730" spans="1:13" s="10" customFormat="1" ht="12.75">
      <c r="A730" s="221"/>
      <c r="B730" s="391"/>
      <c r="C730" s="116"/>
      <c r="D730" s="358" t="s">
        <v>189</v>
      </c>
      <c r="E730" s="460">
        <v>0</v>
      </c>
      <c r="F730" s="460">
        <v>0</v>
      </c>
      <c r="G730" s="461">
        <v>0</v>
      </c>
      <c r="H730" s="279">
        <v>0</v>
      </c>
      <c r="I730" s="414"/>
      <c r="J730" s="6"/>
      <c r="K730" s="6"/>
      <c r="L730" s="6"/>
      <c r="M730" s="6"/>
    </row>
    <row r="731" spans="1:13" s="10" customFormat="1" ht="12.75">
      <c r="A731" s="221"/>
      <c r="B731" s="391"/>
      <c r="C731" s="116"/>
      <c r="D731" s="150" t="s">
        <v>259</v>
      </c>
      <c r="E731" s="783">
        <f>SUM(E732:E734)</f>
        <v>650464</v>
      </c>
      <c r="F731" s="783">
        <f>SUM(F732:F734)</f>
        <v>658735</v>
      </c>
      <c r="G731" s="784">
        <f>SUM(G732:G734)</f>
        <v>328263.92</v>
      </c>
      <c r="H731" s="786">
        <f t="shared" si="41"/>
        <v>49.83246980955923</v>
      </c>
      <c r="I731" s="414"/>
      <c r="J731" s="6"/>
      <c r="K731" s="6"/>
      <c r="L731" s="6"/>
      <c r="M731" s="6"/>
    </row>
    <row r="732" spans="1:13" s="10" customFormat="1" ht="12.75">
      <c r="A732" s="221"/>
      <c r="B732" s="391"/>
      <c r="C732" s="116"/>
      <c r="D732" s="73" t="s">
        <v>213</v>
      </c>
      <c r="E732" s="75">
        <v>576801</v>
      </c>
      <c r="F732" s="75">
        <v>576801</v>
      </c>
      <c r="G732" s="365">
        <v>278252.36</v>
      </c>
      <c r="H732" s="272">
        <f t="shared" si="41"/>
        <v>48.24061678117756</v>
      </c>
      <c r="I732" s="414"/>
      <c r="J732" s="6"/>
      <c r="K732" s="6"/>
      <c r="L732" s="6"/>
      <c r="M732" s="6"/>
    </row>
    <row r="733" spans="1:13" s="10" customFormat="1" ht="12.75">
      <c r="A733" s="221"/>
      <c r="B733" s="391"/>
      <c r="C733" s="116"/>
      <c r="D733" s="73" t="s">
        <v>214</v>
      </c>
      <c r="E733" s="75">
        <v>69009</v>
      </c>
      <c r="F733" s="75">
        <v>77280</v>
      </c>
      <c r="G733" s="365">
        <v>48561.79</v>
      </c>
      <c r="H733" s="272">
        <f t="shared" si="41"/>
        <v>62.838755175983444</v>
      </c>
      <c r="I733" s="414"/>
      <c r="J733" s="6"/>
      <c r="K733" s="6"/>
      <c r="L733" s="6"/>
      <c r="M733" s="6"/>
    </row>
    <row r="734" spans="1:13" s="10" customFormat="1" ht="12.75">
      <c r="A734" s="221"/>
      <c r="B734" s="391"/>
      <c r="C734" s="116"/>
      <c r="D734" s="73" t="s">
        <v>215</v>
      </c>
      <c r="E734" s="75">
        <v>4654</v>
      </c>
      <c r="F734" s="75">
        <v>4654</v>
      </c>
      <c r="G734" s="365">
        <v>1449.77</v>
      </c>
      <c r="H734" s="272">
        <f t="shared" si="41"/>
        <v>31.151052857756767</v>
      </c>
      <c r="I734" s="414"/>
      <c r="J734" s="6"/>
      <c r="K734" s="6"/>
      <c r="L734" s="6"/>
      <c r="M734" s="6"/>
    </row>
    <row r="735" spans="1:13" s="10" customFormat="1" ht="12.75">
      <c r="A735" s="221"/>
      <c r="B735" s="140">
        <v>85420</v>
      </c>
      <c r="C735" s="115"/>
      <c r="D735" s="355" t="s">
        <v>194</v>
      </c>
      <c r="E735" s="69">
        <f>E736+E737</f>
        <v>2738794</v>
      </c>
      <c r="F735" s="69">
        <f>F736+F737</f>
        <v>2773623</v>
      </c>
      <c r="G735" s="356">
        <f>G736+G737</f>
        <v>1711291</v>
      </c>
      <c r="H735" s="71">
        <f>G735/F735*100</f>
        <v>61.698760069411016</v>
      </c>
      <c r="I735" s="414"/>
      <c r="J735" s="6"/>
      <c r="K735" s="6"/>
      <c r="L735" s="6"/>
      <c r="M735" s="6"/>
    </row>
    <row r="736" spans="1:13" s="10" customFormat="1" ht="12.75">
      <c r="A736" s="221"/>
      <c r="B736" s="195"/>
      <c r="C736" s="160"/>
      <c r="D736" s="358" t="s">
        <v>189</v>
      </c>
      <c r="E736" s="124">
        <v>0</v>
      </c>
      <c r="F736" s="124">
        <v>0</v>
      </c>
      <c r="G736" s="364">
        <v>0</v>
      </c>
      <c r="H736" s="419">
        <v>0</v>
      </c>
      <c r="I736" s="414"/>
      <c r="J736" s="6"/>
      <c r="K736" s="6"/>
      <c r="L736" s="6"/>
      <c r="M736" s="6"/>
    </row>
    <row r="737" spans="1:13" s="10" customFormat="1" ht="12.75">
      <c r="A737" s="221"/>
      <c r="B737" s="195"/>
      <c r="C737" s="160"/>
      <c r="D737" s="150" t="s">
        <v>259</v>
      </c>
      <c r="E737" s="69">
        <f>SUM(E739:E739)</f>
        <v>2738794</v>
      </c>
      <c r="F737" s="69">
        <f>SUM(F739:F739)</f>
        <v>2773623</v>
      </c>
      <c r="G737" s="356">
        <f>G738</f>
        <v>1711291</v>
      </c>
      <c r="H737" s="157">
        <f>G737/F737*100</f>
        <v>61.698760069411016</v>
      </c>
      <c r="I737" s="414"/>
      <c r="J737" s="6"/>
      <c r="K737" s="6"/>
      <c r="L737" s="6"/>
      <c r="M737" s="6"/>
    </row>
    <row r="738" spans="1:13" s="10" customFormat="1" ht="12.75">
      <c r="A738" s="221"/>
      <c r="B738" s="195"/>
      <c r="C738" s="160"/>
      <c r="D738" s="432" t="s">
        <v>158</v>
      </c>
      <c r="E738" s="90">
        <f>E739</f>
        <v>2738794</v>
      </c>
      <c r="F738" s="90">
        <f>F739</f>
        <v>2773623</v>
      </c>
      <c r="G738" s="313">
        <f>G739</f>
        <v>1711291</v>
      </c>
      <c r="H738" s="406">
        <f>G738/F738*100</f>
        <v>61.698760069411016</v>
      </c>
      <c r="I738" s="414"/>
      <c r="J738" s="6"/>
      <c r="K738" s="6"/>
      <c r="L738" s="6"/>
      <c r="M738" s="6"/>
    </row>
    <row r="739" spans="1:13" s="10" customFormat="1" ht="12.75">
      <c r="A739" s="221"/>
      <c r="B739" s="195"/>
      <c r="C739" s="160"/>
      <c r="D739" s="73" t="s">
        <v>221</v>
      </c>
      <c r="E739" s="75">
        <v>2738794</v>
      </c>
      <c r="F739" s="75">
        <v>2773623</v>
      </c>
      <c r="G739" s="365">
        <v>1711291</v>
      </c>
      <c r="H739" s="272">
        <f>G739/F739*100</f>
        <v>61.698760069411016</v>
      </c>
      <c r="I739" s="414"/>
      <c r="J739" s="6"/>
      <c r="K739" s="6"/>
      <c r="L739" s="6"/>
      <c r="M739" s="6"/>
    </row>
    <row r="740" spans="1:9" ht="12.75">
      <c r="A740" s="170"/>
      <c r="B740" s="171">
        <v>85446</v>
      </c>
      <c r="C740" s="302"/>
      <c r="D740" s="355" t="s">
        <v>87</v>
      </c>
      <c r="E740" s="355">
        <f>E741</f>
        <v>5534</v>
      </c>
      <c r="F740" s="355">
        <f>F741</f>
        <v>5534</v>
      </c>
      <c r="G740" s="356">
        <f>G741</f>
        <v>2075</v>
      </c>
      <c r="H740" s="71">
        <f>G740/F740*100</f>
        <v>37.49548247199132</v>
      </c>
      <c r="I740" s="46"/>
    </row>
    <row r="741" spans="1:9" ht="12.75">
      <c r="A741" s="170"/>
      <c r="B741" s="231"/>
      <c r="C741" s="302"/>
      <c r="D741" s="150" t="s">
        <v>259</v>
      </c>
      <c r="E741" s="355">
        <f>SUM(E742:E745)</f>
        <v>5534</v>
      </c>
      <c r="F741" s="355">
        <f>SUM(F742:F745)</f>
        <v>5534</v>
      </c>
      <c r="G741" s="356">
        <f>SUM(G742:G745)</f>
        <v>2075</v>
      </c>
      <c r="H741" s="782">
        <f>G741/F741*100</f>
        <v>37.49548247199132</v>
      </c>
      <c r="I741" s="46"/>
    </row>
    <row r="742" spans="1:9" ht="12.75">
      <c r="A742" s="170"/>
      <c r="B742" s="231"/>
      <c r="C742" s="302"/>
      <c r="D742" s="73" t="s">
        <v>213</v>
      </c>
      <c r="E742" s="291">
        <v>0</v>
      </c>
      <c r="F742" s="291">
        <v>0</v>
      </c>
      <c r="G742" s="365">
        <v>0</v>
      </c>
      <c r="H742" s="409">
        <v>0</v>
      </c>
      <c r="I742" s="46"/>
    </row>
    <row r="743" spans="1:9" ht="12.75">
      <c r="A743" s="170"/>
      <c r="B743" s="231"/>
      <c r="C743" s="302"/>
      <c r="D743" s="73" t="s">
        <v>214</v>
      </c>
      <c r="E743" s="291">
        <f>E752+E754+E748+E750</f>
        <v>5534</v>
      </c>
      <c r="F743" s="291">
        <f>F748+F750+F754+F752</f>
        <v>5534</v>
      </c>
      <c r="G743" s="365">
        <f>G748+G750+G752+G754</f>
        <v>2075</v>
      </c>
      <c r="H743" s="409">
        <f>G743/F743*100</f>
        <v>37.49548247199132</v>
      </c>
      <c r="I743" s="46"/>
    </row>
    <row r="744" spans="1:9" ht="12.75">
      <c r="A744" s="170"/>
      <c r="B744" s="231"/>
      <c r="C744" s="302"/>
      <c r="D744" s="73" t="s">
        <v>215</v>
      </c>
      <c r="E744" s="291">
        <v>0</v>
      </c>
      <c r="F744" s="291">
        <v>0</v>
      </c>
      <c r="G744" s="365">
        <v>0</v>
      </c>
      <c r="H744" s="409">
        <v>0</v>
      </c>
      <c r="I744" s="46"/>
    </row>
    <row r="745" spans="1:9" ht="12.75">
      <c r="A745" s="170"/>
      <c r="B745" s="231"/>
      <c r="C745" s="302"/>
      <c r="D745" s="73" t="s">
        <v>221</v>
      </c>
      <c r="E745" s="291">
        <v>0</v>
      </c>
      <c r="F745" s="291">
        <v>0</v>
      </c>
      <c r="G745" s="365">
        <v>0</v>
      </c>
      <c r="H745" s="409">
        <v>0</v>
      </c>
      <c r="I745" s="46"/>
    </row>
    <row r="746" spans="1:9" ht="12.75">
      <c r="A746" s="170"/>
      <c r="B746" s="231"/>
      <c r="C746" s="302"/>
      <c r="D746" s="73" t="s">
        <v>222</v>
      </c>
      <c r="E746" s="355"/>
      <c r="F746" s="355"/>
      <c r="G746" s="356"/>
      <c r="H746" s="157"/>
      <c r="I746" s="46"/>
    </row>
    <row r="747" spans="1:9" ht="12.75">
      <c r="A747" s="221"/>
      <c r="B747" s="221"/>
      <c r="C747" s="467"/>
      <c r="D747" s="312" t="s">
        <v>347</v>
      </c>
      <c r="E747" s="312">
        <f>E748</f>
        <v>2119</v>
      </c>
      <c r="F747" s="312">
        <f>F748</f>
        <v>2119</v>
      </c>
      <c r="G747" s="313">
        <f>G748</f>
        <v>555</v>
      </c>
      <c r="H747" s="406">
        <f aca="true" t="shared" si="42" ref="H747:H752">G747/F747*100</f>
        <v>26.191599811231715</v>
      </c>
      <c r="I747" s="46"/>
    </row>
    <row r="748" spans="1:9" ht="12.75">
      <c r="A748" s="166"/>
      <c r="B748" s="166"/>
      <c r="C748" s="310"/>
      <c r="D748" s="73" t="s">
        <v>214</v>
      </c>
      <c r="E748" s="291">
        <v>2119</v>
      </c>
      <c r="F748" s="291">
        <v>2119</v>
      </c>
      <c r="G748" s="365">
        <v>555</v>
      </c>
      <c r="H748" s="272">
        <f t="shared" si="42"/>
        <v>26.191599811231715</v>
      </c>
      <c r="I748" s="46"/>
    </row>
    <row r="749" spans="1:9" ht="12.75">
      <c r="A749" s="221"/>
      <c r="B749" s="221"/>
      <c r="C749" s="467"/>
      <c r="D749" s="312" t="s">
        <v>96</v>
      </c>
      <c r="E749" s="312">
        <f>E750</f>
        <v>1794</v>
      </c>
      <c r="F749" s="312">
        <f>F750</f>
        <v>1794</v>
      </c>
      <c r="G749" s="313">
        <f>G750</f>
        <v>1520</v>
      </c>
      <c r="H749" s="406">
        <f t="shared" si="42"/>
        <v>84.72686733556299</v>
      </c>
      <c r="I749" s="46"/>
    </row>
    <row r="750" spans="1:9" ht="12.75">
      <c r="A750" s="166"/>
      <c r="B750" s="166"/>
      <c r="C750" s="310"/>
      <c r="D750" s="73" t="s">
        <v>214</v>
      </c>
      <c r="E750" s="291">
        <v>1794</v>
      </c>
      <c r="F750" s="291">
        <v>1794</v>
      </c>
      <c r="G750" s="365">
        <v>1520</v>
      </c>
      <c r="H750" s="272">
        <f t="shared" si="42"/>
        <v>84.72686733556299</v>
      </c>
      <c r="I750" s="46"/>
    </row>
    <row r="751" spans="1:9" ht="12.75">
      <c r="A751" s="221"/>
      <c r="B751" s="221"/>
      <c r="C751" s="467"/>
      <c r="D751" s="312" t="s">
        <v>346</v>
      </c>
      <c r="E751" s="312">
        <f>E752</f>
        <v>791</v>
      </c>
      <c r="F751" s="312">
        <f>F752</f>
        <v>791</v>
      </c>
      <c r="G751" s="313">
        <f>G752</f>
        <v>0</v>
      </c>
      <c r="H751" s="406">
        <f t="shared" si="42"/>
        <v>0</v>
      </c>
      <c r="I751" s="46"/>
    </row>
    <row r="752" spans="1:9" ht="12.75">
      <c r="A752" s="166"/>
      <c r="B752" s="166"/>
      <c r="C752" s="310"/>
      <c r="D752" s="73" t="s">
        <v>214</v>
      </c>
      <c r="E752" s="291">
        <v>791</v>
      </c>
      <c r="F752" s="291">
        <v>791</v>
      </c>
      <c r="G752" s="365">
        <v>0</v>
      </c>
      <c r="H752" s="272">
        <f t="shared" si="42"/>
        <v>0</v>
      </c>
      <c r="I752" s="46"/>
    </row>
    <row r="753" spans="1:9" ht="12.75">
      <c r="A753" s="221"/>
      <c r="B753" s="221"/>
      <c r="C753" s="467"/>
      <c r="D753" s="312" t="s">
        <v>88</v>
      </c>
      <c r="E753" s="312">
        <f>E754</f>
        <v>830</v>
      </c>
      <c r="F753" s="312">
        <f>F7179</f>
        <v>0</v>
      </c>
      <c r="G753" s="313">
        <v>0</v>
      </c>
      <c r="H753" s="406">
        <v>0</v>
      </c>
      <c r="I753" s="46"/>
    </row>
    <row r="754" spans="1:9" ht="12.75">
      <c r="A754" s="172"/>
      <c r="B754" s="172"/>
      <c r="C754" s="310"/>
      <c r="D754" s="73" t="s">
        <v>214</v>
      </c>
      <c r="E754" s="291">
        <v>830</v>
      </c>
      <c r="F754" s="291">
        <v>830</v>
      </c>
      <c r="G754" s="365">
        <v>0</v>
      </c>
      <c r="H754" s="272">
        <v>0</v>
      </c>
      <c r="I754" s="46"/>
    </row>
    <row r="755" spans="1:9" ht="12.75">
      <c r="A755" s="108"/>
      <c r="B755" s="108"/>
      <c r="C755" s="294"/>
      <c r="D755" s="108"/>
      <c r="E755" s="294"/>
      <c r="F755" s="294"/>
      <c r="G755" s="110"/>
      <c r="H755" s="295"/>
      <c r="I755" s="46"/>
    </row>
    <row r="756" spans="1:9" ht="12.75">
      <c r="A756" s="108"/>
      <c r="B756" s="108"/>
      <c r="C756" s="294"/>
      <c r="D756" s="108"/>
      <c r="E756" s="294" t="s">
        <v>493</v>
      </c>
      <c r="F756" s="294"/>
      <c r="G756" s="110"/>
      <c r="H756" s="295"/>
      <c r="I756" s="46"/>
    </row>
    <row r="757" spans="1:9" ht="12.75">
      <c r="A757" s="108"/>
      <c r="B757" s="108"/>
      <c r="C757" s="294"/>
      <c r="D757" s="108"/>
      <c r="E757" s="294"/>
      <c r="F757" s="294"/>
      <c r="G757" s="110"/>
      <c r="H757" s="295"/>
      <c r="I757" s="46"/>
    </row>
    <row r="758" spans="1:9" ht="12.75">
      <c r="A758" s="55" t="s">
        <v>0</v>
      </c>
      <c r="B758" s="52" t="s">
        <v>1</v>
      </c>
      <c r="C758" s="351" t="s">
        <v>2</v>
      </c>
      <c r="D758" s="53" t="s">
        <v>3</v>
      </c>
      <c r="E758" s="54" t="s">
        <v>159</v>
      </c>
      <c r="F758" s="53" t="s">
        <v>161</v>
      </c>
      <c r="G758" s="55" t="s">
        <v>163</v>
      </c>
      <c r="H758" s="296" t="s">
        <v>61</v>
      </c>
      <c r="I758" s="46"/>
    </row>
    <row r="759" spans="1:9" ht="12.75">
      <c r="A759" s="60"/>
      <c r="B759" s="57"/>
      <c r="C759" s="353"/>
      <c r="D759" s="58"/>
      <c r="E759" s="57" t="s">
        <v>160</v>
      </c>
      <c r="F759" s="58" t="s">
        <v>162</v>
      </c>
      <c r="G759" s="60" t="s">
        <v>440</v>
      </c>
      <c r="H759" s="57" t="s">
        <v>179</v>
      </c>
      <c r="I759" s="46"/>
    </row>
    <row r="760" spans="1:9" ht="12.75">
      <c r="A760" s="52">
        <v>1</v>
      </c>
      <c r="B760" s="52">
        <v>2</v>
      </c>
      <c r="C760" s="381">
        <v>3</v>
      </c>
      <c r="D760" s="60">
        <v>4</v>
      </c>
      <c r="E760" s="57">
        <v>5</v>
      </c>
      <c r="F760" s="57">
        <v>6</v>
      </c>
      <c r="G760" s="60">
        <v>7</v>
      </c>
      <c r="H760" s="297">
        <v>8</v>
      </c>
      <c r="I760" s="46"/>
    </row>
    <row r="761" spans="1:9" ht="12.75">
      <c r="A761" s="164"/>
      <c r="B761" s="140">
        <v>85495</v>
      </c>
      <c r="C761" s="302"/>
      <c r="D761" s="355" t="s">
        <v>74</v>
      </c>
      <c r="E761" s="355">
        <f>E762+E763</f>
        <v>405388</v>
      </c>
      <c r="F761" s="355">
        <f>F762+F763</f>
        <v>76759</v>
      </c>
      <c r="G761" s="356">
        <f>G762+G763</f>
        <v>13330</v>
      </c>
      <c r="H761" s="71">
        <f>G761/F761*100</f>
        <v>17.3660417670892</v>
      </c>
      <c r="I761" s="46"/>
    </row>
    <row r="762" spans="1:9" ht="12.75">
      <c r="A762" s="170"/>
      <c r="B762" s="195"/>
      <c r="C762" s="302"/>
      <c r="D762" s="358" t="s">
        <v>189</v>
      </c>
      <c r="E762" s="449">
        <v>0</v>
      </c>
      <c r="F762" s="449">
        <v>0</v>
      </c>
      <c r="G762" s="461">
        <v>0</v>
      </c>
      <c r="H762" s="425">
        <v>0</v>
      </c>
      <c r="I762" s="46"/>
    </row>
    <row r="763" spans="1:9" ht="12.75">
      <c r="A763" s="170"/>
      <c r="B763" s="195"/>
      <c r="C763" s="302"/>
      <c r="D763" s="150" t="s">
        <v>259</v>
      </c>
      <c r="E763" s="781">
        <f>SUM(E764:E767)</f>
        <v>405388</v>
      </c>
      <c r="F763" s="781">
        <f>SUM(F764:F767)</f>
        <v>76759</v>
      </c>
      <c r="G763" s="784">
        <f>SUM(G764:G767)</f>
        <v>13330</v>
      </c>
      <c r="H763" s="782">
        <f>G763/F763*100</f>
        <v>17.3660417670892</v>
      </c>
      <c r="I763" s="46"/>
    </row>
    <row r="764" spans="1:9" ht="12.75">
      <c r="A764" s="170"/>
      <c r="B764" s="195"/>
      <c r="C764" s="302"/>
      <c r="D764" s="73" t="s">
        <v>213</v>
      </c>
      <c r="E764" s="291">
        <v>0</v>
      </c>
      <c r="F764" s="291">
        <f>F778</f>
        <v>4971</v>
      </c>
      <c r="G764" s="365">
        <v>0</v>
      </c>
      <c r="H764" s="409">
        <v>0</v>
      </c>
      <c r="I764" s="46"/>
    </row>
    <row r="765" spans="1:9" ht="12.75">
      <c r="A765" s="170"/>
      <c r="B765" s="195"/>
      <c r="C765" s="302"/>
      <c r="D765" s="73" t="s">
        <v>214</v>
      </c>
      <c r="E765" s="291">
        <f>E770+E772+E774+E776+E779</f>
        <v>342388</v>
      </c>
      <c r="F765" s="291">
        <f>F770+F772+F774+F776+F779</f>
        <v>42388</v>
      </c>
      <c r="G765" s="365">
        <f>G770+G772+G774+G776+G779</f>
        <v>13330</v>
      </c>
      <c r="H765" s="409">
        <f>G765/F765*100</f>
        <v>31.447579503633104</v>
      </c>
      <c r="I765" s="46"/>
    </row>
    <row r="766" spans="1:9" ht="12.75">
      <c r="A766" s="170"/>
      <c r="B766" s="195"/>
      <c r="C766" s="302"/>
      <c r="D766" s="73" t="s">
        <v>215</v>
      </c>
      <c r="E766" s="291">
        <f>E780</f>
        <v>63000</v>
      </c>
      <c r="F766" s="291">
        <f>F780</f>
        <v>29400</v>
      </c>
      <c r="G766" s="365">
        <v>0</v>
      </c>
      <c r="H766" s="409">
        <v>0</v>
      </c>
      <c r="I766" s="46"/>
    </row>
    <row r="767" spans="1:9" ht="12.75">
      <c r="A767" s="170"/>
      <c r="B767" s="195"/>
      <c r="C767" s="302"/>
      <c r="D767" s="73" t="s">
        <v>221</v>
      </c>
      <c r="E767" s="291">
        <v>0</v>
      </c>
      <c r="F767" s="291">
        <v>0</v>
      </c>
      <c r="G767" s="365">
        <v>0</v>
      </c>
      <c r="H767" s="409">
        <v>0</v>
      </c>
      <c r="I767" s="46"/>
    </row>
    <row r="768" spans="1:9" ht="12.75">
      <c r="A768" s="170"/>
      <c r="B768" s="195"/>
      <c r="C768" s="302"/>
      <c r="D768" s="73" t="s">
        <v>222</v>
      </c>
      <c r="E768" s="291"/>
      <c r="F768" s="291"/>
      <c r="G768" s="365"/>
      <c r="H768" s="409"/>
      <c r="I768" s="46"/>
    </row>
    <row r="769" spans="1:9" ht="12.75">
      <c r="A769" s="221"/>
      <c r="B769" s="391"/>
      <c r="C769" s="467"/>
      <c r="D769" s="379" t="s">
        <v>341</v>
      </c>
      <c r="E769" s="312">
        <f>E770</f>
        <v>11340</v>
      </c>
      <c r="F769" s="312">
        <f>F770</f>
        <v>11340</v>
      </c>
      <c r="G769" s="313">
        <f>G770</f>
        <v>8505</v>
      </c>
      <c r="H769" s="406">
        <f aca="true" t="shared" si="43" ref="H769:H776">G769/F769*100</f>
        <v>75</v>
      </c>
      <c r="I769" s="46"/>
    </row>
    <row r="770" spans="1:9" ht="12.75">
      <c r="A770" s="166"/>
      <c r="B770" s="182"/>
      <c r="C770" s="310"/>
      <c r="D770" s="73" t="s">
        <v>214</v>
      </c>
      <c r="E770" s="291">
        <v>11340</v>
      </c>
      <c r="F770" s="291">
        <v>11340</v>
      </c>
      <c r="G770" s="365">
        <v>8505</v>
      </c>
      <c r="H770" s="272">
        <f t="shared" si="43"/>
        <v>75</v>
      </c>
      <c r="I770" s="46"/>
    </row>
    <row r="771" spans="1:9" ht="12.75">
      <c r="A771" s="221"/>
      <c r="B771" s="391"/>
      <c r="C771" s="467"/>
      <c r="D771" s="312" t="s">
        <v>349</v>
      </c>
      <c r="E771" s="312">
        <f>E772</f>
        <v>2877</v>
      </c>
      <c r="F771" s="312">
        <f>F772</f>
        <v>2877</v>
      </c>
      <c r="G771" s="313">
        <f>G772</f>
        <v>2877</v>
      </c>
      <c r="H771" s="406">
        <f t="shared" si="43"/>
        <v>100</v>
      </c>
      <c r="I771" s="46"/>
    </row>
    <row r="772" spans="1:9" ht="12.75">
      <c r="A772" s="166"/>
      <c r="B772" s="182"/>
      <c r="C772" s="310"/>
      <c r="D772" s="73" t="s">
        <v>214</v>
      </c>
      <c r="E772" s="291">
        <v>2877</v>
      </c>
      <c r="F772" s="291">
        <v>2877</v>
      </c>
      <c r="G772" s="365">
        <v>2877</v>
      </c>
      <c r="H772" s="272">
        <f t="shared" si="43"/>
        <v>100</v>
      </c>
      <c r="I772" s="46"/>
    </row>
    <row r="773" spans="1:9" ht="12.75">
      <c r="A773" s="166"/>
      <c r="B773" s="182"/>
      <c r="C773" s="310"/>
      <c r="D773" s="312" t="s">
        <v>112</v>
      </c>
      <c r="E773" s="312">
        <f>E774</f>
        <v>950</v>
      </c>
      <c r="F773" s="312">
        <f>F774</f>
        <v>950</v>
      </c>
      <c r="G773" s="313">
        <f>G774</f>
        <v>700</v>
      </c>
      <c r="H773" s="406">
        <f t="shared" si="43"/>
        <v>73.68421052631578</v>
      </c>
      <c r="I773" s="46"/>
    </row>
    <row r="774" spans="1:9" ht="12.75">
      <c r="A774" s="166"/>
      <c r="B774" s="182"/>
      <c r="C774" s="310"/>
      <c r="D774" s="73" t="s">
        <v>214</v>
      </c>
      <c r="E774" s="291">
        <v>950</v>
      </c>
      <c r="F774" s="291">
        <v>950</v>
      </c>
      <c r="G774" s="365">
        <v>700</v>
      </c>
      <c r="H774" s="272">
        <f t="shared" si="43"/>
        <v>73.68421052631578</v>
      </c>
      <c r="I774" s="46"/>
    </row>
    <row r="775" spans="1:9" ht="12.75">
      <c r="A775" s="166"/>
      <c r="B775" s="182"/>
      <c r="C775" s="723"/>
      <c r="D775" s="433" t="s">
        <v>346</v>
      </c>
      <c r="E775" s="433">
        <f>E776</f>
        <v>1664</v>
      </c>
      <c r="F775" s="433">
        <f>F776</f>
        <v>1664</v>
      </c>
      <c r="G775" s="724">
        <f>G776</f>
        <v>1248</v>
      </c>
      <c r="H775" s="406">
        <f t="shared" si="43"/>
        <v>75</v>
      </c>
      <c r="I775" s="46"/>
    </row>
    <row r="776" spans="1:9" ht="12.75">
      <c r="A776" s="166"/>
      <c r="B776" s="182"/>
      <c r="C776" s="310"/>
      <c r="D776" s="73" t="s">
        <v>214</v>
      </c>
      <c r="E776" s="291">
        <v>1664</v>
      </c>
      <c r="F776" s="291">
        <v>1664</v>
      </c>
      <c r="G776" s="365">
        <v>1248</v>
      </c>
      <c r="H776" s="272">
        <f t="shared" si="43"/>
        <v>75</v>
      </c>
      <c r="I776" s="46"/>
    </row>
    <row r="777" spans="1:9" ht="12.75">
      <c r="A777" s="166"/>
      <c r="B777" s="182"/>
      <c r="C777" s="310"/>
      <c r="D777" s="312" t="s">
        <v>127</v>
      </c>
      <c r="E777" s="312">
        <f>SUM(E778:E780)</f>
        <v>388557</v>
      </c>
      <c r="F777" s="312">
        <f>SUM(F778:F780)</f>
        <v>59928</v>
      </c>
      <c r="G777" s="313">
        <v>0</v>
      </c>
      <c r="H777" s="406">
        <v>0</v>
      </c>
      <c r="I777" s="46"/>
    </row>
    <row r="778" spans="1:9" ht="12.75">
      <c r="A778" s="166"/>
      <c r="B778" s="182"/>
      <c r="C778" s="310"/>
      <c r="D778" s="73" t="s">
        <v>213</v>
      </c>
      <c r="E778" s="291">
        <v>0</v>
      </c>
      <c r="F778" s="291">
        <v>4971</v>
      </c>
      <c r="G778" s="365">
        <v>0</v>
      </c>
      <c r="H778" s="409">
        <v>0</v>
      </c>
      <c r="I778" s="46"/>
    </row>
    <row r="779" spans="1:9" ht="12.75">
      <c r="A779" s="166"/>
      <c r="B779" s="182"/>
      <c r="C779" s="310"/>
      <c r="D779" s="73" t="s">
        <v>214</v>
      </c>
      <c r="E779" s="291">
        <v>325557</v>
      </c>
      <c r="F779" s="291">
        <v>25557</v>
      </c>
      <c r="G779" s="365">
        <v>0</v>
      </c>
      <c r="H779" s="272">
        <v>0</v>
      </c>
      <c r="I779" s="46"/>
    </row>
    <row r="780" spans="1:9" ht="12.75">
      <c r="A780" s="172"/>
      <c r="B780" s="185"/>
      <c r="C780" s="310"/>
      <c r="D780" s="73" t="s">
        <v>215</v>
      </c>
      <c r="E780" s="291">
        <v>63000</v>
      </c>
      <c r="F780" s="291">
        <v>29400</v>
      </c>
      <c r="G780" s="365">
        <v>0</v>
      </c>
      <c r="H780" s="272">
        <v>0</v>
      </c>
      <c r="I780" s="46"/>
    </row>
    <row r="781" spans="1:10" ht="12.75">
      <c r="A781" s="579">
        <v>900</v>
      </c>
      <c r="B781" s="595"/>
      <c r="C781" s="616"/>
      <c r="D781" s="557" t="s">
        <v>224</v>
      </c>
      <c r="E781" s="340">
        <f>E782+E783</f>
        <v>757534</v>
      </c>
      <c r="F781" s="340">
        <f>F782+F783</f>
        <v>757534</v>
      </c>
      <c r="G781" s="590">
        <f>G782+G783</f>
        <v>49004.009999999995</v>
      </c>
      <c r="H781" s="582">
        <f>G781/F781*100</f>
        <v>6.46888588498998</v>
      </c>
      <c r="I781" s="51"/>
      <c r="J781" s="44"/>
    </row>
    <row r="782" spans="1:9" ht="12.75">
      <c r="A782" s="579"/>
      <c r="B782" s="595"/>
      <c r="C782" s="616"/>
      <c r="D782" s="571" t="s">
        <v>189</v>
      </c>
      <c r="E782" s="572">
        <f>E791+E797</f>
        <v>617534</v>
      </c>
      <c r="F782" s="572">
        <f>F791+F797</f>
        <v>617534</v>
      </c>
      <c r="G782" s="591">
        <f>G791+G797</f>
        <v>27600</v>
      </c>
      <c r="H782" s="582">
        <f>G782/F782*100</f>
        <v>4.469389539685265</v>
      </c>
      <c r="I782" s="46"/>
    </row>
    <row r="783" spans="1:9" ht="12.75">
      <c r="A783" s="579"/>
      <c r="B783" s="595"/>
      <c r="C783" s="616"/>
      <c r="D783" s="571" t="s">
        <v>289</v>
      </c>
      <c r="E783" s="572">
        <f>SUM(E784:E787)</f>
        <v>140000</v>
      </c>
      <c r="F783" s="572">
        <f>SUM(F784:F788)</f>
        <v>140000</v>
      </c>
      <c r="G783" s="591">
        <f>SUM(G784:G788)</f>
        <v>21404.01</v>
      </c>
      <c r="H783" s="582">
        <f>G783/F783*100</f>
        <v>15.288578571428571</v>
      </c>
      <c r="I783" s="46"/>
    </row>
    <row r="784" spans="1:9" ht="12.75">
      <c r="A784" s="579"/>
      <c r="B784" s="595"/>
      <c r="C784" s="616"/>
      <c r="D784" s="571" t="s">
        <v>213</v>
      </c>
      <c r="E784" s="572">
        <v>0</v>
      </c>
      <c r="F784" s="572">
        <v>0</v>
      </c>
      <c r="G784" s="591">
        <v>0</v>
      </c>
      <c r="H784" s="582">
        <v>0</v>
      </c>
      <c r="I784" s="46"/>
    </row>
    <row r="785" spans="1:9" ht="12.75">
      <c r="A785" s="579"/>
      <c r="B785" s="595"/>
      <c r="C785" s="616"/>
      <c r="D785" s="571" t="s">
        <v>214</v>
      </c>
      <c r="E785" s="572">
        <f aca="true" t="shared" si="44" ref="E785:G787">E793+E799</f>
        <v>60000</v>
      </c>
      <c r="F785" s="572">
        <f t="shared" si="44"/>
        <v>60000</v>
      </c>
      <c r="G785" s="591">
        <f>G793+G799</f>
        <v>19104.01</v>
      </c>
      <c r="H785" s="582">
        <f>G785/F785*100</f>
        <v>31.840016666666664</v>
      </c>
      <c r="I785" s="46"/>
    </row>
    <row r="786" spans="1:9" ht="12.75">
      <c r="A786" s="579"/>
      <c r="B786" s="595"/>
      <c r="C786" s="616"/>
      <c r="D786" s="571" t="s">
        <v>215</v>
      </c>
      <c r="E786" s="572">
        <f t="shared" si="44"/>
        <v>0</v>
      </c>
      <c r="F786" s="572">
        <f t="shared" si="44"/>
        <v>0</v>
      </c>
      <c r="G786" s="591">
        <f t="shared" si="44"/>
        <v>0</v>
      </c>
      <c r="H786" s="582">
        <v>0</v>
      </c>
      <c r="I786" s="46"/>
    </row>
    <row r="787" spans="1:9" ht="12.75">
      <c r="A787" s="579"/>
      <c r="B787" s="595"/>
      <c r="C787" s="616"/>
      <c r="D787" s="571" t="s">
        <v>221</v>
      </c>
      <c r="E787" s="572">
        <f t="shared" si="44"/>
        <v>80000</v>
      </c>
      <c r="F787" s="572">
        <f t="shared" si="44"/>
        <v>80000</v>
      </c>
      <c r="G787" s="591">
        <f>G795+G801</f>
        <v>2300</v>
      </c>
      <c r="H787" s="582">
        <f>G787/F787*100</f>
        <v>2.875</v>
      </c>
      <c r="I787" s="46"/>
    </row>
    <row r="788" spans="1:9" ht="12.75">
      <c r="A788" s="583"/>
      <c r="B788" s="615"/>
      <c r="C788" s="616"/>
      <c r="D788" s="617" t="s">
        <v>216</v>
      </c>
      <c r="E788" s="572">
        <v>0</v>
      </c>
      <c r="F788" s="572">
        <v>0</v>
      </c>
      <c r="G788" s="591">
        <v>0</v>
      </c>
      <c r="H788" s="618">
        <v>0</v>
      </c>
      <c r="I788" s="46"/>
    </row>
    <row r="789" spans="1:9" ht="12.75">
      <c r="A789" s="78"/>
      <c r="B789" s="140">
        <v>90019</v>
      </c>
      <c r="C789" s="302"/>
      <c r="D789" s="67" t="s">
        <v>225</v>
      </c>
      <c r="E789" s="291"/>
      <c r="F789" s="355"/>
      <c r="G789" s="356"/>
      <c r="H789" s="279"/>
      <c r="I789" s="46"/>
    </row>
    <row r="790" spans="1:9" ht="12.75">
      <c r="A790" s="166"/>
      <c r="B790" s="195"/>
      <c r="C790" s="302"/>
      <c r="D790" s="67" t="s">
        <v>202</v>
      </c>
      <c r="E790" s="355">
        <f>E792</f>
        <v>140000</v>
      </c>
      <c r="F790" s="355">
        <f>F791+F792</f>
        <v>140000</v>
      </c>
      <c r="G790" s="356">
        <f>G791+G792</f>
        <v>21404.01</v>
      </c>
      <c r="H790" s="279">
        <f>G790/F790*100</f>
        <v>15.288578571428571</v>
      </c>
      <c r="I790" s="46"/>
    </row>
    <row r="791" spans="1:9" ht="12.75">
      <c r="A791" s="166"/>
      <c r="B791" s="195"/>
      <c r="C791" s="302"/>
      <c r="D791" s="358" t="s">
        <v>189</v>
      </c>
      <c r="E791" s="363">
        <v>0</v>
      </c>
      <c r="F791" s="363">
        <v>0</v>
      </c>
      <c r="G791" s="364">
        <v>0</v>
      </c>
      <c r="H791" s="386">
        <v>0</v>
      </c>
      <c r="I791" s="46"/>
    </row>
    <row r="792" spans="1:9" ht="12.75">
      <c r="A792" s="166"/>
      <c r="B792" s="195"/>
      <c r="C792" s="302"/>
      <c r="D792" s="150" t="s">
        <v>259</v>
      </c>
      <c r="E792" s="355">
        <f>SUM(E793:E795)</f>
        <v>140000</v>
      </c>
      <c r="F792" s="355">
        <f>SUM(F793:F795)</f>
        <v>140000</v>
      </c>
      <c r="G792" s="356">
        <f>SUM(G793:G795)</f>
        <v>21404.01</v>
      </c>
      <c r="H792" s="279">
        <f>G792/F792*100</f>
        <v>15.288578571428571</v>
      </c>
      <c r="I792" s="46"/>
    </row>
    <row r="793" spans="1:9" ht="12.75">
      <c r="A793" s="166"/>
      <c r="B793" s="195"/>
      <c r="C793" s="302"/>
      <c r="D793" s="73" t="s">
        <v>214</v>
      </c>
      <c r="E793" s="291">
        <v>60000</v>
      </c>
      <c r="F793" s="291">
        <v>60000</v>
      </c>
      <c r="G793" s="365">
        <v>19104.01</v>
      </c>
      <c r="H793" s="272">
        <f>G793/F793*100</f>
        <v>31.840016666666664</v>
      </c>
      <c r="I793" s="46"/>
    </row>
    <row r="794" spans="1:9" ht="12.75">
      <c r="A794" s="166"/>
      <c r="B794" s="195"/>
      <c r="C794" s="302"/>
      <c r="D794" s="73" t="s">
        <v>215</v>
      </c>
      <c r="E794" s="291">
        <v>0</v>
      </c>
      <c r="F794" s="291">
        <v>0</v>
      </c>
      <c r="G794" s="365">
        <v>0</v>
      </c>
      <c r="H794" s="272">
        <v>0</v>
      </c>
      <c r="I794" s="46"/>
    </row>
    <row r="795" spans="1:9" ht="12.75">
      <c r="A795" s="166"/>
      <c r="B795" s="195"/>
      <c r="C795" s="302"/>
      <c r="D795" s="73" t="s">
        <v>221</v>
      </c>
      <c r="E795" s="291">
        <v>80000</v>
      </c>
      <c r="F795" s="291">
        <v>80000</v>
      </c>
      <c r="G795" s="365">
        <v>2300</v>
      </c>
      <c r="H795" s="272">
        <f>G795/F795*100</f>
        <v>2.875</v>
      </c>
      <c r="I795" s="46"/>
    </row>
    <row r="796" spans="1:9" ht="12.75">
      <c r="A796" s="166"/>
      <c r="B796" s="140">
        <v>90095</v>
      </c>
      <c r="C796" s="302"/>
      <c r="D796" s="115" t="s">
        <v>74</v>
      </c>
      <c r="E796" s="355">
        <f>E797+E798</f>
        <v>617534</v>
      </c>
      <c r="F796" s="355">
        <f>F797+F798</f>
        <v>617534</v>
      </c>
      <c r="G796" s="356">
        <f>G797+G798</f>
        <v>27600</v>
      </c>
      <c r="H796" s="279">
        <f>G796/F796*100</f>
        <v>4.469389539685265</v>
      </c>
      <c r="I796" s="46"/>
    </row>
    <row r="797" spans="1:9" ht="12.75">
      <c r="A797" s="166"/>
      <c r="B797" s="195"/>
      <c r="C797" s="302"/>
      <c r="D797" s="358" t="s">
        <v>189</v>
      </c>
      <c r="E797" s="363">
        <f>E804</f>
        <v>617534</v>
      </c>
      <c r="F797" s="363">
        <f>F804</f>
        <v>617534</v>
      </c>
      <c r="G797" s="364">
        <f>G804</f>
        <v>27600</v>
      </c>
      <c r="H797" s="386">
        <f>G797/F797*100</f>
        <v>4.469389539685265</v>
      </c>
      <c r="I797" s="46"/>
    </row>
    <row r="798" spans="1:9" ht="12.75">
      <c r="A798" s="166"/>
      <c r="B798" s="195"/>
      <c r="C798" s="302"/>
      <c r="D798" s="150" t="s">
        <v>259</v>
      </c>
      <c r="E798" s="355">
        <f>SUM(E799:E801)</f>
        <v>0</v>
      </c>
      <c r="F798" s="355">
        <f>SUM(F799:F801)</f>
        <v>0</v>
      </c>
      <c r="G798" s="356">
        <f>SUM(G799:G801)</f>
        <v>0</v>
      </c>
      <c r="H798" s="786">
        <v>0</v>
      </c>
      <c r="I798" s="46"/>
    </row>
    <row r="799" spans="1:9" ht="12.75">
      <c r="A799" s="166"/>
      <c r="B799" s="195"/>
      <c r="C799" s="302"/>
      <c r="D799" s="73" t="s">
        <v>214</v>
      </c>
      <c r="E799" s="291">
        <v>0</v>
      </c>
      <c r="F799" s="291">
        <v>0</v>
      </c>
      <c r="G799" s="365">
        <v>0</v>
      </c>
      <c r="H799" s="272">
        <v>0</v>
      </c>
      <c r="I799" s="46"/>
    </row>
    <row r="800" spans="1:9" ht="12.75">
      <c r="A800" s="166"/>
      <c r="B800" s="195"/>
      <c r="C800" s="302"/>
      <c r="D800" s="73" t="s">
        <v>215</v>
      </c>
      <c r="E800" s="291">
        <v>0</v>
      </c>
      <c r="F800" s="291">
        <v>0</v>
      </c>
      <c r="G800" s="365">
        <v>0</v>
      </c>
      <c r="H800" s="272">
        <v>0</v>
      </c>
      <c r="I800" s="46"/>
    </row>
    <row r="801" spans="1:9" ht="12.75">
      <c r="A801" s="166"/>
      <c r="B801" s="195"/>
      <c r="C801" s="302"/>
      <c r="D801" s="73" t="s">
        <v>221</v>
      </c>
      <c r="E801" s="291">
        <v>0</v>
      </c>
      <c r="F801" s="291">
        <v>0</v>
      </c>
      <c r="G801" s="365">
        <v>0</v>
      </c>
      <c r="H801" s="272">
        <v>0</v>
      </c>
      <c r="I801" s="46"/>
    </row>
    <row r="802" spans="1:9" ht="12.75">
      <c r="A802" s="166"/>
      <c r="B802" s="195"/>
      <c r="C802" s="302"/>
      <c r="D802" s="311" t="s">
        <v>127</v>
      </c>
      <c r="E802" s="312">
        <f>E803+E804</f>
        <v>617534</v>
      </c>
      <c r="F802" s="312">
        <f>F803+F804</f>
        <v>617534</v>
      </c>
      <c r="G802" s="313">
        <f>G803+G804</f>
        <v>27600</v>
      </c>
      <c r="H802" s="276">
        <f>G802/F802*100</f>
        <v>4.469389539685265</v>
      </c>
      <c r="I802" s="46"/>
    </row>
    <row r="803" spans="1:9" ht="12.75">
      <c r="A803" s="166"/>
      <c r="B803" s="195"/>
      <c r="C803" s="302"/>
      <c r="D803" s="153" t="s">
        <v>352</v>
      </c>
      <c r="E803" s="291">
        <v>0</v>
      </c>
      <c r="F803" s="291">
        <v>0</v>
      </c>
      <c r="G803" s="365">
        <v>0</v>
      </c>
      <c r="H803" s="272">
        <v>0</v>
      </c>
      <c r="I803" s="46"/>
    </row>
    <row r="804" spans="1:9" ht="12.75">
      <c r="A804" s="166"/>
      <c r="B804" s="195"/>
      <c r="C804" s="302"/>
      <c r="D804" s="563" t="s">
        <v>353</v>
      </c>
      <c r="E804" s="383">
        <f>E805</f>
        <v>617534</v>
      </c>
      <c r="F804" s="383">
        <f>F805</f>
        <v>617534</v>
      </c>
      <c r="G804" s="384">
        <f>G806</f>
        <v>27600</v>
      </c>
      <c r="H804" s="385">
        <f>G804/F804*100</f>
        <v>4.469389539685265</v>
      </c>
      <c r="I804" s="46"/>
    </row>
    <row r="805" spans="1:9" ht="12.75">
      <c r="A805" s="166"/>
      <c r="B805" s="195"/>
      <c r="C805" s="302"/>
      <c r="D805" s="562" t="s">
        <v>306</v>
      </c>
      <c r="E805" s="458">
        <f>E807+E813+E816+E810+E806</f>
        <v>617534</v>
      </c>
      <c r="F805" s="458">
        <f>F807+F813+F816+F810+F806</f>
        <v>617534</v>
      </c>
      <c r="G805" s="459">
        <f>G807+G813+G816</f>
        <v>0</v>
      </c>
      <c r="H805" s="380">
        <f aca="true" t="shared" si="45" ref="H805:H818">G805/F805*100</f>
        <v>0</v>
      </c>
      <c r="I805" s="46"/>
    </row>
    <row r="806" spans="1:9" ht="12.75">
      <c r="A806" s="166"/>
      <c r="B806" s="195"/>
      <c r="C806" s="302"/>
      <c r="D806" s="470" t="s">
        <v>459</v>
      </c>
      <c r="E806" s="458">
        <v>41643</v>
      </c>
      <c r="F806" s="458">
        <v>41643</v>
      </c>
      <c r="G806" s="459">
        <v>27600</v>
      </c>
      <c r="H806" s="380">
        <f>G806/F806*100</f>
        <v>66.27764570275917</v>
      </c>
      <c r="I806" s="46"/>
    </row>
    <row r="807" spans="1:9" ht="12.75">
      <c r="A807" s="166"/>
      <c r="B807" s="195"/>
      <c r="C807" s="302"/>
      <c r="D807" s="470" t="s">
        <v>354</v>
      </c>
      <c r="E807" s="458">
        <f>E808+E809</f>
        <v>208319</v>
      </c>
      <c r="F807" s="458">
        <f>F808+F809</f>
        <v>208319</v>
      </c>
      <c r="G807" s="459">
        <f>G808+G809</f>
        <v>0</v>
      </c>
      <c r="H807" s="380">
        <f t="shared" si="45"/>
        <v>0</v>
      </c>
      <c r="I807" s="46"/>
    </row>
    <row r="808" spans="1:9" ht="12.75">
      <c r="A808" s="166"/>
      <c r="B808" s="195"/>
      <c r="C808" s="309">
        <v>6050</v>
      </c>
      <c r="D808" s="303" t="s">
        <v>135</v>
      </c>
      <c r="E808" s="304">
        <v>145823</v>
      </c>
      <c r="F808" s="304">
        <v>145823</v>
      </c>
      <c r="G808" s="305">
        <v>0</v>
      </c>
      <c r="H808" s="284">
        <f t="shared" si="45"/>
        <v>0</v>
      </c>
      <c r="I808" s="46"/>
    </row>
    <row r="809" spans="1:9" ht="12.75">
      <c r="A809" s="166"/>
      <c r="B809" s="195"/>
      <c r="C809" s="309">
        <v>6057</v>
      </c>
      <c r="D809" s="303" t="s">
        <v>135</v>
      </c>
      <c r="E809" s="304">
        <v>62496</v>
      </c>
      <c r="F809" s="304">
        <v>62496</v>
      </c>
      <c r="G809" s="305">
        <v>0</v>
      </c>
      <c r="H809" s="284">
        <f t="shared" si="45"/>
        <v>0</v>
      </c>
      <c r="I809" s="46"/>
    </row>
    <row r="810" spans="1:9" ht="12.75">
      <c r="A810" s="166"/>
      <c r="B810" s="195"/>
      <c r="C810" s="309"/>
      <c r="D810" s="470" t="s">
        <v>475</v>
      </c>
      <c r="E810" s="458">
        <f>E811+E812</f>
        <v>67572</v>
      </c>
      <c r="F810" s="458">
        <f>F811+F812</f>
        <v>67572</v>
      </c>
      <c r="G810" s="459">
        <v>0</v>
      </c>
      <c r="H810" s="380">
        <v>0</v>
      </c>
      <c r="I810" s="46"/>
    </row>
    <row r="811" spans="1:9" ht="12.75">
      <c r="A811" s="166"/>
      <c r="B811" s="195"/>
      <c r="C811" s="309">
        <v>6050</v>
      </c>
      <c r="D811" s="303" t="s">
        <v>135</v>
      </c>
      <c r="E811" s="304">
        <v>57436</v>
      </c>
      <c r="F811" s="304">
        <v>57436</v>
      </c>
      <c r="G811" s="305">
        <v>0</v>
      </c>
      <c r="H811" s="284">
        <v>0</v>
      </c>
      <c r="I811" s="46"/>
    </row>
    <row r="812" spans="1:9" ht="12.75">
      <c r="A812" s="166"/>
      <c r="B812" s="195"/>
      <c r="C812" s="309">
        <v>6057</v>
      </c>
      <c r="D812" s="303" t="s">
        <v>135</v>
      </c>
      <c r="E812" s="304">
        <v>10136</v>
      </c>
      <c r="F812" s="304">
        <v>10136</v>
      </c>
      <c r="G812" s="305">
        <v>0</v>
      </c>
      <c r="H812" s="284">
        <v>0</v>
      </c>
      <c r="I812" s="46"/>
    </row>
    <row r="813" spans="1:9" ht="12.75">
      <c r="A813" s="166"/>
      <c r="B813" s="195"/>
      <c r="C813" s="310"/>
      <c r="D813" s="470" t="s">
        <v>458</v>
      </c>
      <c r="E813" s="458">
        <f>E814+E815</f>
        <v>200000</v>
      </c>
      <c r="F813" s="458">
        <f>F814+F815</f>
        <v>200000</v>
      </c>
      <c r="G813" s="459">
        <f>G814+G815</f>
        <v>0</v>
      </c>
      <c r="H813" s="380">
        <f t="shared" si="45"/>
        <v>0</v>
      </c>
      <c r="I813" s="46"/>
    </row>
    <row r="814" spans="1:9" ht="12.75">
      <c r="A814" s="166"/>
      <c r="B814" s="195"/>
      <c r="C814" s="309">
        <v>6050</v>
      </c>
      <c r="D814" s="303" t="s">
        <v>135</v>
      </c>
      <c r="E814" s="304">
        <v>30000</v>
      </c>
      <c r="F814" s="304">
        <v>30000</v>
      </c>
      <c r="G814" s="305">
        <v>0</v>
      </c>
      <c r="H814" s="314">
        <f t="shared" si="45"/>
        <v>0</v>
      </c>
      <c r="I814" s="46"/>
    </row>
    <row r="815" spans="1:9" ht="12.75">
      <c r="A815" s="166"/>
      <c r="B815" s="195"/>
      <c r="C815" s="309">
        <v>6057</v>
      </c>
      <c r="D815" s="303" t="s">
        <v>135</v>
      </c>
      <c r="E815" s="304">
        <v>170000</v>
      </c>
      <c r="F815" s="304">
        <v>170000</v>
      </c>
      <c r="G815" s="305">
        <v>0</v>
      </c>
      <c r="H815" s="314">
        <f t="shared" si="45"/>
        <v>0</v>
      </c>
      <c r="I815" s="46"/>
    </row>
    <row r="816" spans="1:9" ht="12.75">
      <c r="A816" s="166"/>
      <c r="B816" s="195"/>
      <c r="C816" s="310"/>
      <c r="D816" s="470" t="s">
        <v>408</v>
      </c>
      <c r="E816" s="726">
        <f>E817+E818</f>
        <v>100000</v>
      </c>
      <c r="F816" s="727">
        <f>F817+F818</f>
        <v>100000</v>
      </c>
      <c r="G816" s="459">
        <v>0</v>
      </c>
      <c r="H816" s="380">
        <f t="shared" si="45"/>
        <v>0</v>
      </c>
      <c r="I816" s="46"/>
    </row>
    <row r="817" spans="1:9" ht="12.75">
      <c r="A817" s="166"/>
      <c r="B817" s="195"/>
      <c r="C817" s="309">
        <v>6050</v>
      </c>
      <c r="D817" s="303" t="s">
        <v>135</v>
      </c>
      <c r="E817" s="304">
        <v>15000</v>
      </c>
      <c r="F817" s="304">
        <v>15000</v>
      </c>
      <c r="G817" s="305">
        <v>0</v>
      </c>
      <c r="H817" s="314">
        <f t="shared" si="45"/>
        <v>0</v>
      </c>
      <c r="I817" s="46"/>
    </row>
    <row r="818" spans="1:9" ht="12.75">
      <c r="A818" s="172"/>
      <c r="B818" s="160"/>
      <c r="C818" s="309">
        <v>6057</v>
      </c>
      <c r="D818" s="303" t="s">
        <v>135</v>
      </c>
      <c r="E818" s="304">
        <v>85000</v>
      </c>
      <c r="F818" s="304">
        <v>85000</v>
      </c>
      <c r="G818" s="305">
        <v>0</v>
      </c>
      <c r="H818" s="314">
        <f t="shared" si="45"/>
        <v>0</v>
      </c>
      <c r="I818" s="46"/>
    </row>
    <row r="819" spans="1:9" ht="12.75">
      <c r="A819" s="108"/>
      <c r="B819" s="169"/>
      <c r="C819" s="348"/>
      <c r="D819" s="399"/>
      <c r="E819" s="294" t="s">
        <v>430</v>
      </c>
      <c r="F819" s="348"/>
      <c r="G819" s="316"/>
      <c r="H819" s="725"/>
      <c r="I819" s="46"/>
    </row>
    <row r="820" spans="1:9" ht="12.75">
      <c r="A820" s="108"/>
      <c r="B820" s="169"/>
      <c r="C820" s="348"/>
      <c r="D820" s="399"/>
      <c r="E820" s="348"/>
      <c r="F820" s="348"/>
      <c r="G820" s="316"/>
      <c r="H820" s="725"/>
      <c r="I820" s="46"/>
    </row>
    <row r="821" spans="1:9" ht="12.75">
      <c r="A821" s="55" t="s">
        <v>0</v>
      </c>
      <c r="B821" s="52" t="s">
        <v>1</v>
      </c>
      <c r="C821" s="351" t="s">
        <v>2</v>
      </c>
      <c r="D821" s="53" t="s">
        <v>3</v>
      </c>
      <c r="E821" s="54" t="s">
        <v>159</v>
      </c>
      <c r="F821" s="53" t="s">
        <v>161</v>
      </c>
      <c r="G821" s="55" t="s">
        <v>163</v>
      </c>
      <c r="H821" s="296" t="s">
        <v>61</v>
      </c>
      <c r="I821" s="46"/>
    </row>
    <row r="822" spans="1:9" ht="12.75">
      <c r="A822" s="60"/>
      <c r="B822" s="57"/>
      <c r="C822" s="353"/>
      <c r="D822" s="58"/>
      <c r="E822" s="57" t="s">
        <v>160</v>
      </c>
      <c r="F822" s="58" t="s">
        <v>162</v>
      </c>
      <c r="G822" s="60" t="s">
        <v>440</v>
      </c>
      <c r="H822" s="57" t="s">
        <v>179</v>
      </c>
      <c r="I822" s="46"/>
    </row>
    <row r="823" spans="1:9" ht="12.75">
      <c r="A823" s="381">
        <v>1</v>
      </c>
      <c r="B823" s="381">
        <v>2</v>
      </c>
      <c r="C823" s="381">
        <v>3</v>
      </c>
      <c r="D823" s="60">
        <v>4</v>
      </c>
      <c r="E823" s="57">
        <v>5</v>
      </c>
      <c r="F823" s="57">
        <v>6</v>
      </c>
      <c r="G823" s="60">
        <v>7</v>
      </c>
      <c r="H823" s="297">
        <v>8</v>
      </c>
      <c r="I823" s="46"/>
    </row>
    <row r="824" spans="1:9" ht="12.75">
      <c r="A824" s="579">
        <v>921</v>
      </c>
      <c r="B824" s="579"/>
      <c r="C824" s="585"/>
      <c r="D824" s="585" t="s">
        <v>113</v>
      </c>
      <c r="E824" s="585">
        <f>E825+E826</f>
        <v>18000</v>
      </c>
      <c r="F824" s="585">
        <f>F825+F826</f>
        <v>38000</v>
      </c>
      <c r="G824" s="598">
        <f>G825+G826</f>
        <v>29000</v>
      </c>
      <c r="H824" s="598">
        <f>G824/F824*100</f>
        <v>76.31578947368422</v>
      </c>
      <c r="I824" s="46"/>
    </row>
    <row r="825" spans="1:9" ht="12.75">
      <c r="A825" s="579"/>
      <c r="B825" s="579"/>
      <c r="C825" s="340"/>
      <c r="D825" s="617" t="s">
        <v>189</v>
      </c>
      <c r="E825" s="572">
        <v>0</v>
      </c>
      <c r="F825" s="572">
        <v>0</v>
      </c>
      <c r="G825" s="573">
        <v>0</v>
      </c>
      <c r="H825" s="573">
        <v>0</v>
      </c>
      <c r="I825" s="46"/>
    </row>
    <row r="826" spans="1:9" ht="12.75">
      <c r="A826" s="579"/>
      <c r="B826" s="579"/>
      <c r="C826" s="340"/>
      <c r="D826" s="617" t="s">
        <v>289</v>
      </c>
      <c r="E826" s="572">
        <f>SUM(E827:E830)</f>
        <v>18000</v>
      </c>
      <c r="F826" s="572">
        <f>SUM(F827:F830)</f>
        <v>38000</v>
      </c>
      <c r="G826" s="573">
        <f>SUM(G827:G830)</f>
        <v>29000</v>
      </c>
      <c r="H826" s="573">
        <f>G826/F826*100</f>
        <v>76.31578947368422</v>
      </c>
      <c r="I826" s="46"/>
    </row>
    <row r="827" spans="1:9" ht="12.75">
      <c r="A827" s="579"/>
      <c r="B827" s="579"/>
      <c r="C827" s="340"/>
      <c r="D827" s="617" t="s">
        <v>213</v>
      </c>
      <c r="E827" s="340">
        <v>0</v>
      </c>
      <c r="F827" s="340">
        <v>0</v>
      </c>
      <c r="G827" s="326">
        <v>0</v>
      </c>
      <c r="H827" s="326">
        <v>0</v>
      </c>
      <c r="I827" s="46"/>
    </row>
    <row r="828" spans="1:9" ht="12.75">
      <c r="A828" s="579"/>
      <c r="B828" s="579"/>
      <c r="C828" s="340"/>
      <c r="D828" s="617" t="s">
        <v>214</v>
      </c>
      <c r="E828" s="340">
        <v>0</v>
      </c>
      <c r="F828" s="340">
        <v>0</v>
      </c>
      <c r="G828" s="326">
        <v>0</v>
      </c>
      <c r="H828" s="326">
        <v>0</v>
      </c>
      <c r="I828" s="46"/>
    </row>
    <row r="829" spans="1:9" ht="12.75">
      <c r="A829" s="579"/>
      <c r="B829" s="579"/>
      <c r="C829" s="340"/>
      <c r="D829" s="617" t="s">
        <v>215</v>
      </c>
      <c r="E829" s="340">
        <v>0</v>
      </c>
      <c r="F829" s="340">
        <v>0</v>
      </c>
      <c r="G829" s="326">
        <v>0</v>
      </c>
      <c r="H829" s="326">
        <v>0</v>
      </c>
      <c r="I829" s="46"/>
    </row>
    <row r="830" spans="1:9" ht="12.75">
      <c r="A830" s="583"/>
      <c r="B830" s="583"/>
      <c r="C830" s="340"/>
      <c r="D830" s="617" t="s">
        <v>221</v>
      </c>
      <c r="E830" s="340">
        <f>E834+E838</f>
        <v>18000</v>
      </c>
      <c r="F830" s="340">
        <f>F834+F838</f>
        <v>38000</v>
      </c>
      <c r="G830" s="326">
        <f>G834+G838</f>
        <v>29000</v>
      </c>
      <c r="H830" s="326">
        <f>G830/F830*100</f>
        <v>76.31578947368422</v>
      </c>
      <c r="I830" s="46"/>
    </row>
    <row r="831" spans="1:9" ht="12.75">
      <c r="A831" s="166"/>
      <c r="B831" s="195">
        <v>92116</v>
      </c>
      <c r="C831" s="411"/>
      <c r="D831" s="411" t="s">
        <v>114</v>
      </c>
      <c r="E831" s="411">
        <f>E832+E833</f>
        <v>18000</v>
      </c>
      <c r="F831" s="411">
        <f>F832+F833</f>
        <v>18000</v>
      </c>
      <c r="G831" s="463">
        <f>G832+G833</f>
        <v>9000</v>
      </c>
      <c r="H831" s="157">
        <f>G831/F831*100</f>
        <v>50</v>
      </c>
      <c r="I831" s="46"/>
    </row>
    <row r="832" spans="1:9" ht="12.75">
      <c r="A832" s="166"/>
      <c r="B832" s="195"/>
      <c r="C832" s="411"/>
      <c r="D832" s="358" t="s">
        <v>189</v>
      </c>
      <c r="E832" s="363">
        <v>0</v>
      </c>
      <c r="F832" s="363">
        <v>0</v>
      </c>
      <c r="G832" s="364">
        <v>0</v>
      </c>
      <c r="H832" s="77">
        <v>0</v>
      </c>
      <c r="I832" s="46"/>
    </row>
    <row r="833" spans="1:9" ht="12.75">
      <c r="A833" s="166"/>
      <c r="B833" s="195"/>
      <c r="C833" s="411"/>
      <c r="D833" s="150" t="s">
        <v>259</v>
      </c>
      <c r="E833" s="355">
        <f>SUM(E834:E834)</f>
        <v>18000</v>
      </c>
      <c r="F833" s="355">
        <f>F834</f>
        <v>18000</v>
      </c>
      <c r="G833" s="356">
        <f>SUM(G834:G834)</f>
        <v>9000</v>
      </c>
      <c r="H833" s="71">
        <f>G833/F833*100</f>
        <v>50</v>
      </c>
      <c r="I833" s="46"/>
    </row>
    <row r="834" spans="1:9" ht="12.75">
      <c r="A834" s="166"/>
      <c r="B834" s="185"/>
      <c r="C834" s="172"/>
      <c r="D834" s="73" t="s">
        <v>221</v>
      </c>
      <c r="E834" s="291">
        <v>18000</v>
      </c>
      <c r="F834" s="291">
        <v>18000</v>
      </c>
      <c r="G834" s="365">
        <v>9000</v>
      </c>
      <c r="H834" s="80">
        <f>G834/F834*100</f>
        <v>50</v>
      </c>
      <c r="I834" s="46"/>
    </row>
    <row r="835" spans="1:9" ht="12.75">
      <c r="A835" s="61"/>
      <c r="B835" s="472">
        <v>92120</v>
      </c>
      <c r="C835" s="473"/>
      <c r="D835" s="474" t="s">
        <v>283</v>
      </c>
      <c r="E835" s="475">
        <f>E836+E837</f>
        <v>0</v>
      </c>
      <c r="F835" s="475">
        <f>F836+F837</f>
        <v>20000</v>
      </c>
      <c r="G835" s="476">
        <f>G836+G837</f>
        <v>20000</v>
      </c>
      <c r="H835" s="477">
        <f>G835/F835*100</f>
        <v>100</v>
      </c>
      <c r="I835" s="46"/>
    </row>
    <row r="836" spans="1:9" ht="12.75">
      <c r="A836" s="61"/>
      <c r="B836" s="472"/>
      <c r="C836" s="473"/>
      <c r="D836" s="358" t="s">
        <v>189</v>
      </c>
      <c r="E836" s="478">
        <v>0</v>
      </c>
      <c r="F836" s="478">
        <v>0</v>
      </c>
      <c r="G836" s="479">
        <v>0</v>
      </c>
      <c r="H836" s="480">
        <v>0</v>
      </c>
      <c r="I836" s="46"/>
    </row>
    <row r="837" spans="1:9" ht="12.75">
      <c r="A837" s="61"/>
      <c r="B837" s="472"/>
      <c r="C837" s="473"/>
      <c r="D837" s="150" t="s">
        <v>259</v>
      </c>
      <c r="E837" s="475">
        <f>E838</f>
        <v>0</v>
      </c>
      <c r="F837" s="475">
        <f>F838</f>
        <v>20000</v>
      </c>
      <c r="G837" s="476">
        <f>G838</f>
        <v>20000</v>
      </c>
      <c r="H837" s="787">
        <f>G837/F837*100</f>
        <v>100</v>
      </c>
      <c r="I837" s="46"/>
    </row>
    <row r="838" spans="1:9" ht="12.75">
      <c r="A838" s="61"/>
      <c r="B838" s="481"/>
      <c r="C838" s="482"/>
      <c r="D838" s="73" t="s">
        <v>221</v>
      </c>
      <c r="E838" s="483">
        <v>0</v>
      </c>
      <c r="F838" s="483">
        <v>20000</v>
      </c>
      <c r="G838" s="484">
        <v>20000</v>
      </c>
      <c r="H838" s="485">
        <f>G838/F838*100</f>
        <v>100</v>
      </c>
      <c r="I838" s="46"/>
    </row>
    <row r="839" spans="1:9" ht="12.75">
      <c r="A839" s="565">
        <v>926</v>
      </c>
      <c r="B839" s="565"/>
      <c r="C839" s="565"/>
      <c r="D839" s="566" t="s">
        <v>98</v>
      </c>
      <c r="E839" s="340">
        <f>E840+E841</f>
        <v>105800</v>
      </c>
      <c r="F839" s="340">
        <f>F840+F841</f>
        <v>130800</v>
      </c>
      <c r="G839" s="578">
        <f>G840+G841</f>
        <v>83230.37000000001</v>
      </c>
      <c r="H839" s="338">
        <f>G839/F839*100</f>
        <v>63.631781345565756</v>
      </c>
      <c r="I839" s="46"/>
    </row>
    <row r="840" spans="1:9" ht="12.75">
      <c r="A840" s="579"/>
      <c r="B840" s="579"/>
      <c r="C840" s="579"/>
      <c r="D840" s="571" t="s">
        <v>189</v>
      </c>
      <c r="E840" s="580">
        <f>E850+E847</f>
        <v>0</v>
      </c>
      <c r="F840" s="580">
        <f>F850+F847</f>
        <v>0</v>
      </c>
      <c r="G840" s="581">
        <f>G847+G850</f>
        <v>0</v>
      </c>
      <c r="H840" s="582">
        <v>0</v>
      </c>
      <c r="I840" s="46"/>
    </row>
    <row r="841" spans="1:9" ht="12.75">
      <c r="A841" s="579"/>
      <c r="B841" s="579"/>
      <c r="C841" s="579"/>
      <c r="D841" s="571" t="s">
        <v>289</v>
      </c>
      <c r="E841" s="580">
        <f>SUM(E842:E845)</f>
        <v>105800</v>
      </c>
      <c r="F841" s="580">
        <f>SUM(F842:F845)</f>
        <v>130800</v>
      </c>
      <c r="G841" s="581">
        <f>SUM(G842:G845)</f>
        <v>83230.37000000001</v>
      </c>
      <c r="H841" s="582">
        <f>G841/F841*100</f>
        <v>63.631781345565756</v>
      </c>
      <c r="I841" s="46"/>
    </row>
    <row r="842" spans="1:9" ht="12.75">
      <c r="A842" s="579"/>
      <c r="B842" s="579"/>
      <c r="C842" s="579"/>
      <c r="D842" s="571" t="s">
        <v>213</v>
      </c>
      <c r="E842" s="580">
        <v>0</v>
      </c>
      <c r="F842" s="580">
        <f>F852</f>
        <v>3500</v>
      </c>
      <c r="G842" s="581">
        <f>G852</f>
        <v>1330</v>
      </c>
      <c r="H842" s="582">
        <f>G842/F842*100</f>
        <v>38</v>
      </c>
      <c r="I842" s="46"/>
    </row>
    <row r="843" spans="1:9" ht="12.75">
      <c r="A843" s="579"/>
      <c r="B843" s="579"/>
      <c r="C843" s="579"/>
      <c r="D843" s="571" t="s">
        <v>214</v>
      </c>
      <c r="E843" s="580">
        <f aca="true" t="shared" si="46" ref="E843:G845">E853</f>
        <v>12800</v>
      </c>
      <c r="F843" s="580">
        <f t="shared" si="46"/>
        <v>35800</v>
      </c>
      <c r="G843" s="581">
        <f t="shared" si="46"/>
        <v>10000.85</v>
      </c>
      <c r="H843" s="582">
        <f>G843/F843*100</f>
        <v>27.935335195530726</v>
      </c>
      <c r="I843" s="46"/>
    </row>
    <row r="844" spans="1:9" ht="12.75">
      <c r="A844" s="579"/>
      <c r="B844" s="579"/>
      <c r="C844" s="579"/>
      <c r="D844" s="571" t="s">
        <v>215</v>
      </c>
      <c r="E844" s="580">
        <f t="shared" si="46"/>
        <v>0</v>
      </c>
      <c r="F844" s="580">
        <f t="shared" si="46"/>
        <v>0</v>
      </c>
      <c r="G844" s="581">
        <f t="shared" si="46"/>
        <v>0</v>
      </c>
      <c r="H844" s="582">
        <v>0</v>
      </c>
      <c r="I844" s="46"/>
    </row>
    <row r="845" spans="1:9" ht="12.75">
      <c r="A845" s="579"/>
      <c r="B845" s="583"/>
      <c r="C845" s="583"/>
      <c r="D845" s="571" t="s">
        <v>221</v>
      </c>
      <c r="E845" s="580">
        <f t="shared" si="46"/>
        <v>93000</v>
      </c>
      <c r="F845" s="580">
        <f t="shared" si="46"/>
        <v>91500</v>
      </c>
      <c r="G845" s="581">
        <f t="shared" si="46"/>
        <v>71899.52</v>
      </c>
      <c r="H845" s="582">
        <f>G845/F845*100</f>
        <v>78.57871038251366</v>
      </c>
      <c r="I845" s="46"/>
    </row>
    <row r="846" spans="1:9" ht="12.75">
      <c r="A846" s="187"/>
      <c r="B846" s="486">
        <v>92601</v>
      </c>
      <c r="C846" s="191"/>
      <c r="D846" s="194" t="s">
        <v>355</v>
      </c>
      <c r="E846" s="487">
        <f>E847+E848</f>
        <v>0</v>
      </c>
      <c r="F846" s="487">
        <f>F847+F848</f>
        <v>0</v>
      </c>
      <c r="G846" s="488">
        <f>G847</f>
        <v>0</v>
      </c>
      <c r="H846" s="357">
        <v>0</v>
      </c>
      <c r="I846" s="46"/>
    </row>
    <row r="847" spans="1:9" ht="12.75">
      <c r="A847" s="190"/>
      <c r="B847" s="486"/>
      <c r="C847" s="191"/>
      <c r="D847" s="358" t="s">
        <v>189</v>
      </c>
      <c r="E847" s="489">
        <v>0</v>
      </c>
      <c r="F847" s="489">
        <v>0</v>
      </c>
      <c r="G847" s="490">
        <v>0</v>
      </c>
      <c r="H847" s="361">
        <v>0</v>
      </c>
      <c r="I847" s="46"/>
    </row>
    <row r="848" spans="1:9" ht="12.75">
      <c r="A848" s="190"/>
      <c r="B848" s="491"/>
      <c r="C848" s="191"/>
      <c r="D848" s="150" t="s">
        <v>259</v>
      </c>
      <c r="E848" s="487">
        <v>0</v>
      </c>
      <c r="F848" s="487">
        <v>0</v>
      </c>
      <c r="G848" s="488">
        <v>0</v>
      </c>
      <c r="H848" s="357">
        <v>0</v>
      </c>
      <c r="I848" s="46"/>
    </row>
    <row r="849" spans="1:9" ht="12.75">
      <c r="A849" s="170"/>
      <c r="B849" s="169">
        <v>92695</v>
      </c>
      <c r="C849" s="81"/>
      <c r="D849" s="81" t="s">
        <v>74</v>
      </c>
      <c r="E849" s="411">
        <f>E853+E855</f>
        <v>105800</v>
      </c>
      <c r="F849" s="411">
        <f>F850+F851+F852</f>
        <v>134300</v>
      </c>
      <c r="G849" s="412">
        <f>G850+G851</f>
        <v>83230.37000000001</v>
      </c>
      <c r="H849" s="357">
        <f>G849/F849*100</f>
        <v>61.973469843633666</v>
      </c>
      <c r="I849" s="46"/>
    </row>
    <row r="850" spans="1:9" ht="12.75">
      <c r="A850" s="170"/>
      <c r="B850" s="169"/>
      <c r="C850" s="81"/>
      <c r="D850" s="358" t="s">
        <v>189</v>
      </c>
      <c r="E850" s="464">
        <v>0</v>
      </c>
      <c r="F850" s="464">
        <v>0</v>
      </c>
      <c r="G850" s="494">
        <v>0</v>
      </c>
      <c r="H850" s="361">
        <v>0</v>
      </c>
      <c r="I850" s="46"/>
    </row>
    <row r="851" spans="1:9" ht="12.75">
      <c r="A851" s="170"/>
      <c r="B851" s="169"/>
      <c r="C851" s="81"/>
      <c r="D851" s="150" t="s">
        <v>259</v>
      </c>
      <c r="E851" s="411">
        <f>SUM(E853:E855)</f>
        <v>105800</v>
      </c>
      <c r="F851" s="411">
        <f>SUM(F853:F855)+F852</f>
        <v>130800</v>
      </c>
      <c r="G851" s="412">
        <f>SUM(G853:G855)+G852</f>
        <v>83230.37000000001</v>
      </c>
      <c r="H851" s="357">
        <f>G851/F851*100</f>
        <v>63.631781345565756</v>
      </c>
      <c r="I851" s="46"/>
    </row>
    <row r="852" spans="1:9" ht="12.75">
      <c r="A852" s="170"/>
      <c r="B852" s="169"/>
      <c r="C852" s="81"/>
      <c r="D852" s="73" t="s">
        <v>213</v>
      </c>
      <c r="E852" s="427">
        <v>0</v>
      </c>
      <c r="F852" s="427">
        <v>3500</v>
      </c>
      <c r="G852" s="455">
        <v>1330</v>
      </c>
      <c r="H852" s="366">
        <f>G852/F852*100</f>
        <v>38</v>
      </c>
      <c r="I852" s="46"/>
    </row>
    <row r="853" spans="1:9" ht="12.75">
      <c r="A853" s="170"/>
      <c r="B853" s="438"/>
      <c r="C853" s="172"/>
      <c r="D853" s="73" t="s">
        <v>214</v>
      </c>
      <c r="E853" s="427">
        <v>12800</v>
      </c>
      <c r="F853" s="427">
        <v>35800</v>
      </c>
      <c r="G853" s="455">
        <v>10000.85</v>
      </c>
      <c r="H853" s="272">
        <f>G853/F853*100</f>
        <v>27.935335195530726</v>
      </c>
      <c r="I853" s="46"/>
    </row>
    <row r="854" spans="1:9" ht="12.75">
      <c r="A854" s="170"/>
      <c r="B854" s="438"/>
      <c r="C854" s="172"/>
      <c r="D854" s="73" t="s">
        <v>215</v>
      </c>
      <c r="E854" s="427">
        <v>0</v>
      </c>
      <c r="F854" s="427">
        <v>0</v>
      </c>
      <c r="G854" s="455">
        <v>0</v>
      </c>
      <c r="H854" s="272">
        <v>0</v>
      </c>
      <c r="I854" s="46"/>
    </row>
    <row r="855" spans="1:9" ht="12.75">
      <c r="A855" s="437"/>
      <c r="B855" s="438"/>
      <c r="C855" s="172"/>
      <c r="D855" s="73" t="s">
        <v>221</v>
      </c>
      <c r="E855" s="427">
        <v>93000</v>
      </c>
      <c r="F855" s="427">
        <v>91500</v>
      </c>
      <c r="G855" s="455">
        <v>71899.52</v>
      </c>
      <c r="H855" s="272">
        <f>G855/F855*100</f>
        <v>78.57871038251366</v>
      </c>
      <c r="I855" s="46"/>
    </row>
    <row r="856" spans="1:9" ht="12.75">
      <c r="A856" s="592"/>
      <c r="B856" s="565"/>
      <c r="C856" s="566"/>
      <c r="D856" s="557" t="s">
        <v>276</v>
      </c>
      <c r="E856" s="340">
        <f>E857+E858</f>
        <v>63778580</v>
      </c>
      <c r="F856" s="340">
        <f>F857+F858</f>
        <v>64987172</v>
      </c>
      <c r="G856" s="567">
        <f>G857+G858</f>
        <v>31037988.13</v>
      </c>
      <c r="H856" s="338">
        <f>G856/F856*100</f>
        <v>47.76017662378046</v>
      </c>
      <c r="I856" s="46"/>
    </row>
    <row r="857" spans="1:9" ht="12.75">
      <c r="A857" s="568"/>
      <c r="B857" s="569"/>
      <c r="C857" s="570"/>
      <c r="D857" s="571" t="s">
        <v>189</v>
      </c>
      <c r="E857" s="572">
        <f>E40+E69+E82+E131+E196+E419+E491+E636+E840+E782+E258</f>
        <v>6983405</v>
      </c>
      <c r="F857" s="572">
        <f>F40+F10+F22+F825+F69+F82+F131+F196+F258+F419+F491+F636+F782+F840+F583</f>
        <v>7214587</v>
      </c>
      <c r="G857" s="573">
        <f>G40+G69+G82+G131+G196+G258+G419+G491+G636+G840+G583+G782</f>
        <v>1258583.52</v>
      </c>
      <c r="H857" s="573">
        <f>G857/F857*100</f>
        <v>17.444983614446677</v>
      </c>
      <c r="I857" s="46"/>
    </row>
    <row r="858" spans="1:10" ht="12.75">
      <c r="A858" s="568"/>
      <c r="B858" s="569"/>
      <c r="C858" s="570"/>
      <c r="D858" s="566" t="s">
        <v>289</v>
      </c>
      <c r="E858" s="340">
        <f>E859+E860+E861+E862+E863+E864+E865</f>
        <v>56795175</v>
      </c>
      <c r="F858" s="340">
        <f>SUM(F859:F865)</f>
        <v>57772585</v>
      </c>
      <c r="G858" s="345">
        <f>SUM(G859:G865)</f>
        <v>29779404.61</v>
      </c>
      <c r="H858" s="326">
        <f>G858/F858*100</f>
        <v>51.545909898267496</v>
      </c>
      <c r="I858" s="51"/>
      <c r="J858" s="44"/>
    </row>
    <row r="859" spans="1:10" ht="12.75">
      <c r="A859" s="568"/>
      <c r="B859" s="569"/>
      <c r="C859" s="570"/>
      <c r="D859" s="566" t="s">
        <v>213</v>
      </c>
      <c r="E859" s="340">
        <f>E12+E24+E42+E71+E84+E133+E198+E260+E421+E493+E585+E638+E784+E827+E842</f>
        <v>34213814</v>
      </c>
      <c r="F859" s="340">
        <f>F12+F24+F42+F71+F84+F133+F198+F260+F421+F493+F585+F638+F784+F827+F842</f>
        <v>34589674</v>
      </c>
      <c r="G859" s="345">
        <f>G12+G24+G42+G71+G84+G133+G198+G260+G421+G493+G585+G638+G784+G827+G842</f>
        <v>18268434.37</v>
      </c>
      <c r="H859" s="326">
        <f aca="true" t="shared" si="47" ref="H859:H865">G859/F859*100</f>
        <v>52.81470524989626</v>
      </c>
      <c r="I859" s="46"/>
      <c r="J859" s="8"/>
    </row>
    <row r="860" spans="1:9" ht="12.75">
      <c r="A860" s="568"/>
      <c r="B860" s="569"/>
      <c r="C860" s="570"/>
      <c r="D860" s="566" t="s">
        <v>214</v>
      </c>
      <c r="E860" s="340">
        <f>E13+E25+E43+E72+E85+E134+E199+E261+E422+E494+E586+E639+E785+E828+E843+E240</f>
        <v>14613461</v>
      </c>
      <c r="F860" s="340">
        <f>F13+F25+F43+F72+F85+F134+F199+F261+F422+F494+F586+F639+F785+F828+F843+F240+F233</f>
        <v>14227640</v>
      </c>
      <c r="G860" s="326">
        <f>G13+G25+G43+G72+G85+G134+G199+G240+G261+G422+G494+G586+G639+G785+G828+G843+G233</f>
        <v>6484887.88</v>
      </c>
      <c r="H860" s="326">
        <f t="shared" si="47"/>
        <v>45.57950496357794</v>
      </c>
      <c r="I860" s="46"/>
    </row>
    <row r="861" spans="1:10" ht="12.75">
      <c r="A861" s="568"/>
      <c r="B861" s="569"/>
      <c r="C861" s="570"/>
      <c r="D861" s="566" t="s">
        <v>215</v>
      </c>
      <c r="E861" s="340">
        <f>E26+E44+E73+E86+E135+E200+E262+E423+E495+E587+E640+E786+E829+E844</f>
        <v>2635689</v>
      </c>
      <c r="F861" s="340">
        <f>F14+F26+F44+F73+F86+F135+F200+F262+F423+F495+F587+F640+F786+F829+F844</f>
        <v>3199069</v>
      </c>
      <c r="G861" s="326">
        <f>G14+G26+G44+G73+G86+G135+G200+G262+G423+G495+G587+G640+G786+G829+G844</f>
        <v>1515940.71</v>
      </c>
      <c r="H861" s="326">
        <f t="shared" si="47"/>
        <v>47.38693382355929</v>
      </c>
      <c r="I861" s="46"/>
      <c r="J861" s="8"/>
    </row>
    <row r="862" spans="1:9" ht="12.75">
      <c r="A862" s="568"/>
      <c r="B862" s="569"/>
      <c r="C862" s="570"/>
      <c r="D862" s="566" t="s">
        <v>221</v>
      </c>
      <c r="E862" s="340">
        <f>E45+E74+E87+E136+E201+E263+E424+E496+E588+E641+E787+E830+E845</f>
        <v>4031708</v>
      </c>
      <c r="F862" s="340">
        <f>F45+F74+F87+F136+F201+F263+F424+F496+F588+F641+F787+F830+F845</f>
        <v>4095977</v>
      </c>
      <c r="G862" s="326">
        <f>G45+G74+G87+G136+G201+G263+G424+G496+G588+G641+G787+G830+G845</f>
        <v>2460189.68</v>
      </c>
      <c r="H862" s="326">
        <f t="shared" si="47"/>
        <v>60.06356188035235</v>
      </c>
      <c r="I862" s="46"/>
    </row>
    <row r="863" spans="1:9" ht="12.75">
      <c r="A863" s="568"/>
      <c r="B863" s="569"/>
      <c r="C863" s="570"/>
      <c r="D863" s="566" t="s">
        <v>216</v>
      </c>
      <c r="E863" s="340">
        <f>E88+E137+E426+E589+E788</f>
        <v>839409</v>
      </c>
      <c r="F863" s="340">
        <f>F589+F137+F788+F88+F426</f>
        <v>1199131</v>
      </c>
      <c r="G863" s="326">
        <f>G589+G137+G788+G88+G426</f>
        <v>913693.68</v>
      </c>
      <c r="H863" s="326">
        <f t="shared" si="47"/>
        <v>76.19631883422245</v>
      </c>
      <c r="I863" s="46"/>
    </row>
    <row r="864" spans="1:9" ht="12.75">
      <c r="A864" s="568"/>
      <c r="B864" s="569"/>
      <c r="C864" s="570"/>
      <c r="D864" s="575" t="s">
        <v>260</v>
      </c>
      <c r="E864" s="340">
        <f>E239</f>
        <v>4534</v>
      </c>
      <c r="F864" s="340">
        <v>4534</v>
      </c>
      <c r="G864" s="326">
        <f>G425</f>
        <v>0</v>
      </c>
      <c r="H864" s="326">
        <f t="shared" si="47"/>
        <v>0</v>
      </c>
      <c r="I864" s="46"/>
    </row>
    <row r="865" spans="1:9" ht="12.75">
      <c r="A865" s="576"/>
      <c r="B865" s="577"/>
      <c r="C865" s="570"/>
      <c r="D865" s="566" t="s">
        <v>261</v>
      </c>
      <c r="E865" s="340">
        <f>E237</f>
        <v>456560</v>
      </c>
      <c r="F865" s="340">
        <v>456560</v>
      </c>
      <c r="G865" s="326">
        <f>G237</f>
        <v>136258.29</v>
      </c>
      <c r="H865" s="326">
        <f t="shared" si="47"/>
        <v>29.844552742246368</v>
      </c>
      <c r="I865" s="46"/>
    </row>
    <row r="866" spans="1:9" ht="12.75">
      <c r="A866" s="47"/>
      <c r="B866" s="47"/>
      <c r="C866" s="47"/>
      <c r="D866" s="495"/>
      <c r="E866" s="493"/>
      <c r="F866" s="493"/>
      <c r="G866" s="496"/>
      <c r="H866" s="48"/>
      <c r="I866" s="46"/>
    </row>
    <row r="867" spans="1:9" ht="12.75">
      <c r="A867" s="47"/>
      <c r="B867" s="47"/>
      <c r="C867" s="47"/>
      <c r="D867" s="495"/>
      <c r="E867" s="493"/>
      <c r="F867" s="493"/>
      <c r="G867" s="496"/>
      <c r="H867" s="48"/>
      <c r="I867" s="46"/>
    </row>
    <row r="868" spans="1:9" ht="12.75">
      <c r="A868" s="47"/>
      <c r="B868" s="47"/>
      <c r="C868" s="47"/>
      <c r="D868" s="495"/>
      <c r="E868" s="493"/>
      <c r="F868" s="493"/>
      <c r="G868" s="496"/>
      <c r="H868" s="48"/>
      <c r="I868" s="46"/>
    </row>
    <row r="869" spans="1:9" ht="12.75">
      <c r="A869" s="47"/>
      <c r="B869" s="47"/>
      <c r="C869" s="47"/>
      <c r="D869" s="495"/>
      <c r="E869" s="493"/>
      <c r="F869" s="493"/>
      <c r="G869" s="496"/>
      <c r="H869" s="48"/>
      <c r="I869" s="46"/>
    </row>
    <row r="870" spans="1:9" ht="12.75">
      <c r="A870" s="47"/>
      <c r="B870" s="47"/>
      <c r="C870" s="47"/>
      <c r="D870" s="495"/>
      <c r="E870" s="493"/>
      <c r="F870" s="493"/>
      <c r="G870" s="496"/>
      <c r="H870" s="48"/>
      <c r="I870" s="46"/>
    </row>
    <row r="871" spans="1:9" ht="12.75">
      <c r="A871" s="47"/>
      <c r="B871" s="47"/>
      <c r="C871" s="47"/>
      <c r="D871" s="495"/>
      <c r="E871" s="493"/>
      <c r="F871" s="493"/>
      <c r="G871" s="496"/>
      <c r="H871" s="48"/>
      <c r="I871" s="46"/>
    </row>
    <row r="872" spans="1:9" ht="12.75">
      <c r="A872" s="47"/>
      <c r="B872" s="47"/>
      <c r="C872" s="47"/>
      <c r="D872" s="495"/>
      <c r="E872" s="493"/>
      <c r="F872" s="493"/>
      <c r="G872" s="496"/>
      <c r="H872" s="48"/>
      <c r="I872" s="46"/>
    </row>
    <row r="873" spans="1:9" ht="12.75">
      <c r="A873" s="47"/>
      <c r="B873" s="47"/>
      <c r="C873" s="47"/>
      <c r="D873" s="495"/>
      <c r="E873" s="493"/>
      <c r="F873" s="493"/>
      <c r="G873" s="496"/>
      <c r="H873" s="48"/>
      <c r="I873" s="46"/>
    </row>
    <row r="874" spans="1:9" ht="12.75">
      <c r="A874" s="47"/>
      <c r="B874" s="47"/>
      <c r="C874" s="47"/>
      <c r="D874" s="495"/>
      <c r="E874" s="493"/>
      <c r="F874" s="493"/>
      <c r="G874" s="496"/>
      <c r="H874" s="48"/>
      <c r="I874" s="46"/>
    </row>
    <row r="875" spans="1:9" ht="12.75">
      <c r="A875" s="47"/>
      <c r="B875" s="47"/>
      <c r="C875" s="47"/>
      <c r="D875" s="495"/>
      <c r="E875" s="493"/>
      <c r="F875" s="493"/>
      <c r="G875" s="496"/>
      <c r="H875" s="48"/>
      <c r="I875" s="46"/>
    </row>
    <row r="876" spans="1:9" ht="12.75">
      <c r="A876" s="47"/>
      <c r="B876" s="47"/>
      <c r="C876" s="47"/>
      <c r="D876" s="495"/>
      <c r="E876" s="493"/>
      <c r="F876" s="493"/>
      <c r="G876" s="496"/>
      <c r="H876" s="48"/>
      <c r="I876" s="46"/>
    </row>
    <row r="877" spans="1:9" ht="12.75">
      <c r="A877" s="47"/>
      <c r="B877" s="47"/>
      <c r="C877" s="47"/>
      <c r="D877" s="495"/>
      <c r="E877" s="493"/>
      <c r="F877" s="493"/>
      <c r="G877" s="496"/>
      <c r="H877" s="48"/>
      <c r="I877" s="46"/>
    </row>
    <row r="878" spans="1:9" ht="12.75">
      <c r="A878" s="47"/>
      <c r="B878" s="47"/>
      <c r="C878" s="47"/>
      <c r="D878" s="495"/>
      <c r="E878" s="493"/>
      <c r="F878" s="493"/>
      <c r="G878" s="496"/>
      <c r="H878" s="48"/>
      <c r="I878" s="46"/>
    </row>
    <row r="879" spans="1:9" ht="12.75">
      <c r="A879" s="47"/>
      <c r="B879" s="47"/>
      <c r="C879" s="47"/>
      <c r="D879" s="495"/>
      <c r="E879" s="493"/>
      <c r="F879" s="493"/>
      <c r="G879" s="496"/>
      <c r="H879" s="48"/>
      <c r="I879" s="46"/>
    </row>
    <row r="880" spans="1:9" ht="12.75">
      <c r="A880" s="47"/>
      <c r="B880" s="47"/>
      <c r="C880" s="47"/>
      <c r="D880" s="495"/>
      <c r="E880" s="493"/>
      <c r="F880" s="493"/>
      <c r="G880" s="496"/>
      <c r="H880" s="48"/>
      <c r="I880" s="46"/>
    </row>
    <row r="881" spans="1:9" ht="12.75">
      <c r="A881" s="47"/>
      <c r="B881" s="47"/>
      <c r="C881" s="47"/>
      <c r="D881" s="495"/>
      <c r="E881" s="493"/>
      <c r="F881" s="493"/>
      <c r="G881" s="496"/>
      <c r="H881" s="48"/>
      <c r="I881" s="46"/>
    </row>
    <row r="882" spans="1:9" ht="12.75">
      <c r="A882" s="47"/>
      <c r="B882" s="47"/>
      <c r="C882" s="47"/>
      <c r="D882" s="495"/>
      <c r="E882" s="493" t="s">
        <v>494</v>
      </c>
      <c r="F882" s="493"/>
      <c r="G882" s="496"/>
      <c r="H882" s="48"/>
      <c r="I882" s="46"/>
    </row>
    <row r="883" spans="1:9" ht="12.75">
      <c r="A883" s="47"/>
      <c r="B883" s="47"/>
      <c r="C883" s="47"/>
      <c r="D883" s="47"/>
      <c r="E883" s="47"/>
      <c r="F883" s="47"/>
      <c r="G883" s="47"/>
      <c r="H883" s="48"/>
      <c r="I883" s="46"/>
    </row>
    <row r="884" spans="1:9" ht="15.75">
      <c r="A884" s="245"/>
      <c r="B884" s="245"/>
      <c r="C884" s="245"/>
      <c r="D884" s="245"/>
      <c r="E884" s="47" t="s">
        <v>146</v>
      </c>
      <c r="F884" s="47"/>
      <c r="G884" s="48"/>
      <c r="H884" s="48"/>
      <c r="I884" s="46"/>
    </row>
    <row r="885" spans="1:9" ht="15.75">
      <c r="A885" s="245"/>
      <c r="B885" s="245"/>
      <c r="C885" s="245"/>
      <c r="D885" s="245"/>
      <c r="E885" s="47" t="s">
        <v>128</v>
      </c>
      <c r="F885" s="47"/>
      <c r="G885" s="48"/>
      <c r="H885" s="48"/>
      <c r="I885" s="46"/>
    </row>
    <row r="886" spans="1:9" ht="15.75">
      <c r="A886" s="245"/>
      <c r="B886" s="245"/>
      <c r="C886" s="245"/>
      <c r="D886" s="245"/>
      <c r="E886" s="47" t="s">
        <v>432</v>
      </c>
      <c r="F886" s="47"/>
      <c r="G886" s="48"/>
      <c r="H886" s="48"/>
      <c r="I886" s="46"/>
    </row>
    <row r="887" spans="1:9" ht="12.75">
      <c r="A887" s="287" t="s">
        <v>275</v>
      </c>
      <c r="B887" s="287"/>
      <c r="C887" s="500"/>
      <c r="D887" s="287"/>
      <c r="E887" s="287"/>
      <c r="F887" s="106"/>
      <c r="G887" s="316" t="s">
        <v>274</v>
      </c>
      <c r="H887" s="246"/>
      <c r="I887" s="46"/>
    </row>
    <row r="888" spans="1:9" ht="12.75">
      <c r="A888" s="55" t="s">
        <v>0</v>
      </c>
      <c r="B888" s="52" t="s">
        <v>1</v>
      </c>
      <c r="C888" s="351" t="s">
        <v>2</v>
      </c>
      <c r="D888" s="53" t="s">
        <v>3</v>
      </c>
      <c r="E888" s="54" t="s">
        <v>159</v>
      </c>
      <c r="F888" s="53" t="s">
        <v>161</v>
      </c>
      <c r="G888" s="55" t="s">
        <v>163</v>
      </c>
      <c r="H888" s="296" t="s">
        <v>61</v>
      </c>
      <c r="I888" s="46"/>
    </row>
    <row r="889" spans="1:9" ht="12.75">
      <c r="A889" s="60"/>
      <c r="B889" s="57"/>
      <c r="C889" s="353"/>
      <c r="D889" s="58"/>
      <c r="E889" s="57" t="s">
        <v>160</v>
      </c>
      <c r="F889" s="58" t="s">
        <v>162</v>
      </c>
      <c r="G889" s="60" t="s">
        <v>440</v>
      </c>
      <c r="H889" s="57" t="s">
        <v>179</v>
      </c>
      <c r="I889" s="46"/>
    </row>
    <row r="890" spans="1:9" ht="12.75">
      <c r="A890" s="61">
        <v>1</v>
      </c>
      <c r="B890" s="61">
        <v>2</v>
      </c>
      <c r="C890" s="61">
        <v>3</v>
      </c>
      <c r="D890" s="60">
        <v>4</v>
      </c>
      <c r="E890" s="57">
        <v>5</v>
      </c>
      <c r="F890" s="57">
        <v>6</v>
      </c>
      <c r="G890" s="60">
        <v>7</v>
      </c>
      <c r="H890" s="297">
        <v>8</v>
      </c>
      <c r="I890" s="46"/>
    </row>
    <row r="891" spans="1:9" ht="12.75">
      <c r="A891" s="584" t="s">
        <v>4</v>
      </c>
      <c r="B891" s="584"/>
      <c r="C891" s="565"/>
      <c r="D891" s="566" t="s">
        <v>5</v>
      </c>
      <c r="E891" s="585">
        <f>E892+E893</f>
        <v>8000</v>
      </c>
      <c r="F891" s="585">
        <f>F892+F893</f>
        <v>6500</v>
      </c>
      <c r="G891" s="586">
        <f>G892+G893</f>
        <v>0</v>
      </c>
      <c r="H891" s="338">
        <f>G891/F891*100</f>
        <v>0</v>
      </c>
      <c r="I891" s="46"/>
    </row>
    <row r="892" spans="1:9" ht="12.75">
      <c r="A892" s="587"/>
      <c r="B892" s="587"/>
      <c r="C892" s="579"/>
      <c r="D892" s="571" t="s">
        <v>189</v>
      </c>
      <c r="E892" s="580">
        <v>0</v>
      </c>
      <c r="F892" s="580">
        <v>0</v>
      </c>
      <c r="G892" s="588">
        <v>0</v>
      </c>
      <c r="H892" s="582">
        <v>0</v>
      </c>
      <c r="I892" s="46"/>
    </row>
    <row r="893" spans="1:9" ht="12.75">
      <c r="A893" s="587"/>
      <c r="B893" s="587"/>
      <c r="C893" s="579"/>
      <c r="D893" s="571" t="s">
        <v>289</v>
      </c>
      <c r="E893" s="580">
        <f>SUM(E894:E896)</f>
        <v>8000</v>
      </c>
      <c r="F893" s="580">
        <f>SUM(F894:F896)</f>
        <v>6500</v>
      </c>
      <c r="G893" s="588">
        <f>SUM(G894:G896)</f>
        <v>0</v>
      </c>
      <c r="H893" s="582">
        <f>G893/F893*100</f>
        <v>0</v>
      </c>
      <c r="I893" s="46"/>
    </row>
    <row r="894" spans="1:9" ht="12.75">
      <c r="A894" s="587"/>
      <c r="B894" s="587"/>
      <c r="C894" s="579"/>
      <c r="D894" s="571" t="s">
        <v>213</v>
      </c>
      <c r="E894" s="585">
        <v>0</v>
      </c>
      <c r="F894" s="585">
        <v>0</v>
      </c>
      <c r="G894" s="586">
        <v>0</v>
      </c>
      <c r="H894" s="338">
        <v>0</v>
      </c>
      <c r="I894" s="46"/>
    </row>
    <row r="895" spans="1:9" ht="12.75">
      <c r="A895" s="587"/>
      <c r="B895" s="587"/>
      <c r="C895" s="579"/>
      <c r="D895" s="571" t="s">
        <v>214</v>
      </c>
      <c r="E895" s="585">
        <f>E901</f>
        <v>8000</v>
      </c>
      <c r="F895" s="585">
        <f>F901</f>
        <v>6500</v>
      </c>
      <c r="G895" s="586">
        <v>0</v>
      </c>
      <c r="H895" s="338">
        <f>G895/F895*100</f>
        <v>0</v>
      </c>
      <c r="I895" s="46"/>
    </row>
    <row r="896" spans="1:9" ht="12.75">
      <c r="A896" s="589"/>
      <c r="B896" s="589"/>
      <c r="C896" s="583"/>
      <c r="D896" s="571" t="s">
        <v>215</v>
      </c>
      <c r="E896" s="585">
        <v>0</v>
      </c>
      <c r="F896" s="585">
        <v>0</v>
      </c>
      <c r="G896" s="586">
        <v>0</v>
      </c>
      <c r="H896" s="338">
        <v>0</v>
      </c>
      <c r="I896" s="46"/>
    </row>
    <row r="897" spans="1:9" ht="12.75">
      <c r="A897" s="170"/>
      <c r="B897" s="354" t="s">
        <v>6</v>
      </c>
      <c r="C897" s="67"/>
      <c r="D897" s="67" t="s">
        <v>65</v>
      </c>
      <c r="E897" s="355">
        <f>E898+E899</f>
        <v>8000</v>
      </c>
      <c r="F897" s="355">
        <f>F898+F899</f>
        <v>6500</v>
      </c>
      <c r="G897" s="356">
        <v>0</v>
      </c>
      <c r="H897" s="357">
        <f>G897/F897*100</f>
        <v>0</v>
      </c>
      <c r="I897" s="46"/>
    </row>
    <row r="898" spans="1:9" ht="12.75">
      <c r="A898" s="170"/>
      <c r="B898" s="354"/>
      <c r="C898" s="67"/>
      <c r="D898" s="358" t="s">
        <v>189</v>
      </c>
      <c r="E898" s="359">
        <v>0</v>
      </c>
      <c r="F898" s="359">
        <v>0</v>
      </c>
      <c r="G898" s="360">
        <v>0</v>
      </c>
      <c r="H898" s="361">
        <v>0</v>
      </c>
      <c r="I898" s="46"/>
    </row>
    <row r="899" spans="1:9" ht="12.75">
      <c r="A899" s="170"/>
      <c r="B899" s="354"/>
      <c r="C899" s="67"/>
      <c r="D899" s="362" t="s">
        <v>257</v>
      </c>
      <c r="E899" s="363">
        <f>SUM(E900:E902)</f>
        <v>8000</v>
      </c>
      <c r="F899" s="363">
        <f>SUM(F900:F902)</f>
        <v>6500</v>
      </c>
      <c r="G899" s="364">
        <f>SUM(G900:G902)</f>
        <v>0</v>
      </c>
      <c r="H899" s="361">
        <f>G899/F899*100</f>
        <v>0</v>
      </c>
      <c r="I899" s="46"/>
    </row>
    <row r="900" spans="1:9" ht="12.75">
      <c r="A900" s="170"/>
      <c r="B900" s="354"/>
      <c r="C900" s="67"/>
      <c r="D900" s="73" t="s">
        <v>213</v>
      </c>
      <c r="E900" s="291">
        <v>0</v>
      </c>
      <c r="F900" s="291">
        <v>0</v>
      </c>
      <c r="G900" s="365">
        <v>0</v>
      </c>
      <c r="H900" s="366">
        <v>0</v>
      </c>
      <c r="I900" s="46"/>
    </row>
    <row r="901" spans="1:9" ht="12.75">
      <c r="A901" s="170"/>
      <c r="B901" s="354"/>
      <c r="C901" s="67"/>
      <c r="D901" s="73" t="s">
        <v>214</v>
      </c>
      <c r="E901" s="291">
        <v>8000</v>
      </c>
      <c r="F901" s="291">
        <v>6500</v>
      </c>
      <c r="G901" s="365">
        <v>0</v>
      </c>
      <c r="H901" s="366">
        <f>G901/F901*100</f>
        <v>0</v>
      </c>
      <c r="I901" s="46"/>
    </row>
    <row r="902" spans="1:9" ht="12.75">
      <c r="A902" s="166"/>
      <c r="B902" s="367"/>
      <c r="C902" s="73"/>
      <c r="D902" s="73" t="s">
        <v>215</v>
      </c>
      <c r="E902" s="291">
        <v>0</v>
      </c>
      <c r="F902" s="291">
        <v>0</v>
      </c>
      <c r="G902" s="365">
        <v>0</v>
      </c>
      <c r="H902" s="272">
        <v>0</v>
      </c>
      <c r="I902" s="46"/>
    </row>
    <row r="903" spans="1:9" ht="12.75">
      <c r="A903" s="565">
        <v>700</v>
      </c>
      <c r="B903" s="565"/>
      <c r="C903" s="565"/>
      <c r="D903" s="566" t="s">
        <v>13</v>
      </c>
      <c r="E903" s="340">
        <f>E904+E905</f>
        <v>124000</v>
      </c>
      <c r="F903" s="340">
        <f>F904+F905</f>
        <v>124000</v>
      </c>
      <c r="G903" s="590">
        <f>G904+G905</f>
        <v>60996</v>
      </c>
      <c r="H903" s="326">
        <f>G903/F903*100</f>
        <v>49.190322580645166</v>
      </c>
      <c r="I903" s="46"/>
    </row>
    <row r="904" spans="1:9" ht="12.75">
      <c r="A904" s="579"/>
      <c r="B904" s="579"/>
      <c r="C904" s="579"/>
      <c r="D904" s="571" t="s">
        <v>189</v>
      </c>
      <c r="E904" s="572">
        <f>E915</f>
        <v>0</v>
      </c>
      <c r="F904" s="572">
        <v>0</v>
      </c>
      <c r="G904" s="591">
        <v>0</v>
      </c>
      <c r="H904" s="573">
        <v>0</v>
      </c>
      <c r="I904" s="46"/>
    </row>
    <row r="905" spans="1:9" ht="12.75">
      <c r="A905" s="579"/>
      <c r="B905" s="579"/>
      <c r="C905" s="579"/>
      <c r="D905" s="571" t="s">
        <v>289</v>
      </c>
      <c r="E905" s="572">
        <f>SUM(E906:E909)</f>
        <v>124000</v>
      </c>
      <c r="F905" s="572">
        <f>SUM(F906:F909)</f>
        <v>124000</v>
      </c>
      <c r="G905" s="591">
        <f>SUM(G906:G909)</f>
        <v>60996</v>
      </c>
      <c r="H905" s="573">
        <f>G905/F905*100</f>
        <v>49.190322580645166</v>
      </c>
      <c r="I905" s="46"/>
    </row>
    <row r="906" spans="1:9" ht="12.75">
      <c r="A906" s="579"/>
      <c r="B906" s="579"/>
      <c r="C906" s="579"/>
      <c r="D906" s="571" t="s">
        <v>213</v>
      </c>
      <c r="E906" s="340">
        <f aca="true" t="shared" si="48" ref="E906:G907">E913</f>
        <v>107000</v>
      </c>
      <c r="F906" s="340">
        <f t="shared" si="48"/>
        <v>107000</v>
      </c>
      <c r="G906" s="590">
        <f t="shared" si="48"/>
        <v>53496</v>
      </c>
      <c r="H906" s="326">
        <f>G906/F906*100</f>
        <v>49.996261682242995</v>
      </c>
      <c r="I906" s="46"/>
    </row>
    <row r="907" spans="1:9" ht="12.75">
      <c r="A907" s="579"/>
      <c r="B907" s="579"/>
      <c r="C907" s="579"/>
      <c r="D907" s="571" t="s">
        <v>214</v>
      </c>
      <c r="E907" s="340">
        <f t="shared" si="48"/>
        <v>17000</v>
      </c>
      <c r="F907" s="340">
        <f t="shared" si="48"/>
        <v>17000</v>
      </c>
      <c r="G907" s="590">
        <f t="shared" si="48"/>
        <v>7500</v>
      </c>
      <c r="H907" s="326">
        <f>G907/F907*100</f>
        <v>44.11764705882353</v>
      </c>
      <c r="I907" s="46"/>
    </row>
    <row r="908" spans="1:9" ht="12.75">
      <c r="A908" s="579"/>
      <c r="B908" s="579"/>
      <c r="C908" s="579"/>
      <c r="D908" s="571" t="s">
        <v>215</v>
      </c>
      <c r="E908" s="340">
        <v>0</v>
      </c>
      <c r="F908" s="340">
        <v>0</v>
      </c>
      <c r="G908" s="590">
        <v>0</v>
      </c>
      <c r="H908" s="326">
        <v>0</v>
      </c>
      <c r="I908" s="46"/>
    </row>
    <row r="909" spans="1:9" ht="12.75">
      <c r="A909" s="583"/>
      <c r="B909" s="583"/>
      <c r="C909" s="583"/>
      <c r="D909" s="571" t="s">
        <v>221</v>
      </c>
      <c r="E909" s="340">
        <v>0</v>
      </c>
      <c r="F909" s="340">
        <v>0</v>
      </c>
      <c r="G909" s="590">
        <v>0</v>
      </c>
      <c r="H909" s="326">
        <v>0</v>
      </c>
      <c r="I909" s="46"/>
    </row>
    <row r="910" spans="1:9" ht="12.75">
      <c r="A910" s="377"/>
      <c r="B910" s="171">
        <v>70005</v>
      </c>
      <c r="C910" s="160"/>
      <c r="D910" s="67" t="s">
        <v>14</v>
      </c>
      <c r="E910" s="355">
        <f>E911+E912</f>
        <v>124000</v>
      </c>
      <c r="F910" s="355">
        <f>F911+F912</f>
        <v>124000</v>
      </c>
      <c r="G910" s="356">
        <f>G911+G912</f>
        <v>60996</v>
      </c>
      <c r="H910" s="71">
        <f>G910/F910*100</f>
        <v>49.190322580645166</v>
      </c>
      <c r="I910" s="46"/>
    </row>
    <row r="911" spans="1:9" ht="12.75">
      <c r="A911" s="377"/>
      <c r="B911" s="231"/>
      <c r="C911" s="115"/>
      <c r="D911" s="358" t="s">
        <v>189</v>
      </c>
      <c r="E911" s="363">
        <v>0</v>
      </c>
      <c r="F911" s="363">
        <v>0</v>
      </c>
      <c r="G911" s="364">
        <v>0</v>
      </c>
      <c r="H911" s="71">
        <v>0</v>
      </c>
      <c r="I911" s="46"/>
    </row>
    <row r="912" spans="1:9" ht="12.75">
      <c r="A912" s="377"/>
      <c r="B912" s="231"/>
      <c r="C912" s="115"/>
      <c r="D912" s="358" t="s">
        <v>259</v>
      </c>
      <c r="E912" s="363">
        <f>SUM(E913:E915)</f>
        <v>124000</v>
      </c>
      <c r="F912" s="363">
        <f>SUM(F913:F915)</f>
        <v>124000</v>
      </c>
      <c r="G912" s="364">
        <f>SUM(G913:G915)</f>
        <v>60996</v>
      </c>
      <c r="H912" s="77">
        <f>G912/F912*100</f>
        <v>49.190322580645166</v>
      </c>
      <c r="I912" s="46"/>
    </row>
    <row r="913" spans="1:9" ht="12.75">
      <c r="A913" s="377"/>
      <c r="B913" s="231"/>
      <c r="C913" s="115"/>
      <c r="D913" s="73" t="s">
        <v>213</v>
      </c>
      <c r="E913" s="291">
        <v>107000</v>
      </c>
      <c r="F913" s="291">
        <v>107000</v>
      </c>
      <c r="G913" s="365">
        <v>53496</v>
      </c>
      <c r="H913" s="80">
        <f>G913/F913*100</f>
        <v>49.996261682242995</v>
      </c>
      <c r="I913" s="46"/>
    </row>
    <row r="914" spans="1:9" ht="12.75">
      <c r="A914" s="377"/>
      <c r="B914" s="170"/>
      <c r="C914" s="382"/>
      <c r="D914" s="73" t="s">
        <v>214</v>
      </c>
      <c r="E914" s="291">
        <v>17000</v>
      </c>
      <c r="F914" s="291">
        <v>17000</v>
      </c>
      <c r="G914" s="365">
        <v>7500</v>
      </c>
      <c r="H914" s="80">
        <f>G914/F914*100</f>
        <v>44.11764705882353</v>
      </c>
      <c r="I914" s="46"/>
    </row>
    <row r="915" spans="1:9" ht="12.75">
      <c r="A915" s="173"/>
      <c r="B915" s="172"/>
      <c r="C915" s="116"/>
      <c r="D915" s="73" t="s">
        <v>215</v>
      </c>
      <c r="E915" s="383">
        <v>0</v>
      </c>
      <c r="F915" s="383">
        <v>0</v>
      </c>
      <c r="G915" s="384">
        <v>0</v>
      </c>
      <c r="H915" s="80">
        <v>0</v>
      </c>
      <c r="I915" s="46"/>
    </row>
    <row r="916" spans="1:9" ht="12.75">
      <c r="A916" s="564">
        <v>710</v>
      </c>
      <c r="B916" s="564"/>
      <c r="C916" s="565"/>
      <c r="D916" s="566" t="s">
        <v>15</v>
      </c>
      <c r="E916" s="340">
        <f>E917+E918</f>
        <v>596000</v>
      </c>
      <c r="F916" s="340">
        <f>F917+F918</f>
        <v>596000</v>
      </c>
      <c r="G916" s="590">
        <f>G917+G918</f>
        <v>172979.12000000002</v>
      </c>
      <c r="H916" s="326">
        <f>G916/F916*100</f>
        <v>29.0233422818792</v>
      </c>
      <c r="I916" s="46"/>
    </row>
    <row r="917" spans="1:12" ht="12.75">
      <c r="A917" s="592"/>
      <c r="B917" s="592"/>
      <c r="C917" s="579"/>
      <c r="D917" s="571" t="s">
        <v>189</v>
      </c>
      <c r="E917" s="572">
        <f>E924+E931</f>
        <v>60000</v>
      </c>
      <c r="F917" s="572">
        <f>F931</f>
        <v>60000</v>
      </c>
      <c r="G917" s="591">
        <v>0</v>
      </c>
      <c r="H917" s="326">
        <v>0</v>
      </c>
      <c r="I917" s="501"/>
      <c r="J917" s="13"/>
      <c r="K917" s="14"/>
      <c r="L917" s="12"/>
    </row>
    <row r="918" spans="1:12" ht="12.75">
      <c r="A918" s="592"/>
      <c r="B918" s="592"/>
      <c r="C918" s="579"/>
      <c r="D918" s="571" t="s">
        <v>289</v>
      </c>
      <c r="E918" s="572">
        <f>SUM(E919:E922)</f>
        <v>536000</v>
      </c>
      <c r="F918" s="572">
        <f>SUM(F919:F922)</f>
        <v>536000</v>
      </c>
      <c r="G918" s="591">
        <f>SUM(G919:G922)</f>
        <v>172979.12000000002</v>
      </c>
      <c r="H918" s="326">
        <f>G918/F918*100</f>
        <v>32.27222388059702</v>
      </c>
      <c r="I918" s="501"/>
      <c r="J918" s="13"/>
      <c r="K918" s="14"/>
      <c r="L918" s="12"/>
    </row>
    <row r="919" spans="1:12" ht="12.75">
      <c r="A919" s="592"/>
      <c r="B919" s="592"/>
      <c r="C919" s="579"/>
      <c r="D919" s="571" t="s">
        <v>213</v>
      </c>
      <c r="E919" s="572">
        <f>E933+E926</f>
        <v>277500</v>
      </c>
      <c r="F919" s="572">
        <f>F933+F926</f>
        <v>326500</v>
      </c>
      <c r="G919" s="591">
        <f>G933+G926</f>
        <v>153359.14</v>
      </c>
      <c r="H919" s="326">
        <f>G919/F919*100</f>
        <v>46.97064012251149</v>
      </c>
      <c r="I919" s="501"/>
      <c r="J919" s="13"/>
      <c r="K919" s="14"/>
      <c r="L919" s="12"/>
    </row>
    <row r="920" spans="1:12" ht="12.75">
      <c r="A920" s="592"/>
      <c r="B920" s="592"/>
      <c r="C920" s="579"/>
      <c r="D920" s="571" t="s">
        <v>214</v>
      </c>
      <c r="E920" s="572">
        <f>E927+E934</f>
        <v>258500</v>
      </c>
      <c r="F920" s="572">
        <f>F927+F934</f>
        <v>209500</v>
      </c>
      <c r="G920" s="591">
        <f>G927+G934</f>
        <v>19619.98</v>
      </c>
      <c r="H920" s="326">
        <f>G920/F920*100</f>
        <v>9.365145584725537</v>
      </c>
      <c r="I920" s="501"/>
      <c r="J920" s="13"/>
      <c r="K920" s="14"/>
      <c r="L920" s="12"/>
    </row>
    <row r="921" spans="1:12" ht="12.75">
      <c r="A921" s="592"/>
      <c r="B921" s="592"/>
      <c r="C921" s="579"/>
      <c r="D921" s="571" t="s">
        <v>215</v>
      </c>
      <c r="E921" s="572">
        <v>0</v>
      </c>
      <c r="F921" s="572">
        <v>0</v>
      </c>
      <c r="G921" s="591">
        <v>0</v>
      </c>
      <c r="H921" s="326">
        <v>0</v>
      </c>
      <c r="I921" s="501"/>
      <c r="J921" s="13"/>
      <c r="K921" s="14"/>
      <c r="L921" s="12"/>
    </row>
    <row r="922" spans="1:12" ht="12.75">
      <c r="A922" s="592"/>
      <c r="B922" s="593"/>
      <c r="C922" s="583"/>
      <c r="D922" s="571" t="s">
        <v>221</v>
      </c>
      <c r="E922" s="572">
        <v>0</v>
      </c>
      <c r="F922" s="572">
        <v>0</v>
      </c>
      <c r="G922" s="591">
        <v>0</v>
      </c>
      <c r="H922" s="326">
        <v>0</v>
      </c>
      <c r="I922" s="501"/>
      <c r="J922" s="13"/>
      <c r="K922" s="14"/>
      <c r="L922" s="12"/>
    </row>
    <row r="923" spans="1:12" ht="12.75">
      <c r="A923" s="164"/>
      <c r="B923" s="140">
        <v>71012</v>
      </c>
      <c r="C923" s="67"/>
      <c r="D923" s="67" t="s">
        <v>436</v>
      </c>
      <c r="E923" s="355">
        <f>E924+E925</f>
        <v>191000</v>
      </c>
      <c r="F923" s="355">
        <f>F924+F925</f>
        <v>191000</v>
      </c>
      <c r="G923" s="356">
        <f>G924+G925</f>
        <v>17000</v>
      </c>
      <c r="H923" s="71">
        <f>G923/F923*100</f>
        <v>8.900523560209423</v>
      </c>
      <c r="I923" s="501"/>
      <c r="J923" s="13"/>
      <c r="K923" s="14"/>
      <c r="L923" s="12"/>
    </row>
    <row r="924" spans="1:9" ht="12.75">
      <c r="A924" s="170"/>
      <c r="B924" s="195"/>
      <c r="C924" s="81"/>
      <c r="D924" s="358" t="s">
        <v>189</v>
      </c>
      <c r="E924" s="363">
        <v>0</v>
      </c>
      <c r="F924" s="363">
        <v>0</v>
      </c>
      <c r="G924" s="364">
        <v>0</v>
      </c>
      <c r="H924" s="77">
        <v>0</v>
      </c>
      <c r="I924" s="46"/>
    </row>
    <row r="925" spans="1:9" ht="12.75">
      <c r="A925" s="170"/>
      <c r="B925" s="195"/>
      <c r="C925" s="81"/>
      <c r="D925" s="358" t="s">
        <v>259</v>
      </c>
      <c r="E925" s="363">
        <f>E927+E926</f>
        <v>191000</v>
      </c>
      <c r="F925" s="363">
        <f>F927+F926</f>
        <v>191000</v>
      </c>
      <c r="G925" s="364">
        <f>G926+G927+G928</f>
        <v>17000</v>
      </c>
      <c r="H925" s="77">
        <v>0</v>
      </c>
      <c r="I925" s="46"/>
    </row>
    <row r="926" spans="1:9" ht="12.75">
      <c r="A926" s="170"/>
      <c r="B926" s="195"/>
      <c r="C926" s="81"/>
      <c r="D926" s="73" t="s">
        <v>213</v>
      </c>
      <c r="E926" s="291">
        <v>33000</v>
      </c>
      <c r="F926" s="291">
        <v>33000</v>
      </c>
      <c r="G926" s="365">
        <v>17000</v>
      </c>
      <c r="H926" s="80">
        <v>0</v>
      </c>
      <c r="I926" s="46"/>
    </row>
    <row r="927" spans="1:9" ht="12.75">
      <c r="A927" s="170"/>
      <c r="B927" s="195"/>
      <c r="C927" s="81"/>
      <c r="D927" s="73" t="s">
        <v>214</v>
      </c>
      <c r="E927" s="291">
        <v>158000</v>
      </c>
      <c r="F927" s="291">
        <v>158000</v>
      </c>
      <c r="G927" s="365">
        <v>0</v>
      </c>
      <c r="H927" s="272">
        <f>G927/F927*100</f>
        <v>0</v>
      </c>
      <c r="I927" s="46"/>
    </row>
    <row r="928" spans="1:9" ht="12.75">
      <c r="A928" s="166"/>
      <c r="B928" s="185"/>
      <c r="C928" s="73"/>
      <c r="D928" s="73" t="s">
        <v>215</v>
      </c>
      <c r="E928" s="291">
        <v>0</v>
      </c>
      <c r="F928" s="291">
        <v>0</v>
      </c>
      <c r="G928" s="365">
        <v>0</v>
      </c>
      <c r="H928" s="272">
        <v>0</v>
      </c>
      <c r="I928" s="46"/>
    </row>
    <row r="929" spans="1:9" ht="12.75">
      <c r="A929" s="170"/>
      <c r="B929" s="140">
        <v>71015</v>
      </c>
      <c r="C929" s="115"/>
      <c r="D929" s="67" t="s">
        <v>16</v>
      </c>
      <c r="E929" s="355">
        <f>E930</f>
        <v>405000</v>
      </c>
      <c r="F929" s="355">
        <f>F930</f>
        <v>405000</v>
      </c>
      <c r="G929" s="356">
        <f>G930</f>
        <v>155979.12000000002</v>
      </c>
      <c r="H929" s="71">
        <f>G929/F929*100</f>
        <v>38.51336296296297</v>
      </c>
      <c r="I929" s="46"/>
    </row>
    <row r="930" spans="1:9" ht="12.75">
      <c r="A930" s="221"/>
      <c r="B930" s="391"/>
      <c r="C930" s="184"/>
      <c r="D930" s="379" t="s">
        <v>72</v>
      </c>
      <c r="E930" s="312">
        <f>E931+E932</f>
        <v>405000</v>
      </c>
      <c r="F930" s="312">
        <f>F931+F932</f>
        <v>405000</v>
      </c>
      <c r="G930" s="313">
        <f>G931+G932</f>
        <v>155979.12000000002</v>
      </c>
      <c r="H930" s="276">
        <f>G930/F930*100</f>
        <v>38.51336296296297</v>
      </c>
      <c r="I930" s="46"/>
    </row>
    <row r="931" spans="1:9" ht="12.75">
      <c r="A931" s="221"/>
      <c r="B931" s="391"/>
      <c r="C931" s="184"/>
      <c r="D931" s="358" t="s">
        <v>189</v>
      </c>
      <c r="E931" s="363">
        <v>60000</v>
      </c>
      <c r="F931" s="363">
        <v>60000</v>
      </c>
      <c r="G931" s="364">
        <v>0</v>
      </c>
      <c r="H931" s="386">
        <v>0</v>
      </c>
      <c r="I931" s="46"/>
    </row>
    <row r="932" spans="1:9" ht="12.75">
      <c r="A932" s="221"/>
      <c r="B932" s="391"/>
      <c r="C932" s="184"/>
      <c r="D932" s="358" t="s">
        <v>259</v>
      </c>
      <c r="E932" s="363">
        <f>SUM(E933:E935)</f>
        <v>345000</v>
      </c>
      <c r="F932" s="363">
        <f>SUM(F933:F935)</f>
        <v>345000</v>
      </c>
      <c r="G932" s="364">
        <f>SUM(G933:G935)</f>
        <v>155979.12000000002</v>
      </c>
      <c r="H932" s="386">
        <f>G932/F932*100</f>
        <v>45.211339130434794</v>
      </c>
      <c r="I932" s="46"/>
    </row>
    <row r="933" spans="1:9" ht="12.75">
      <c r="A933" s="166"/>
      <c r="B933" s="182"/>
      <c r="C933" s="116"/>
      <c r="D933" s="73" t="s">
        <v>213</v>
      </c>
      <c r="E933" s="291">
        <v>244500</v>
      </c>
      <c r="F933" s="291">
        <v>293500</v>
      </c>
      <c r="G933" s="365">
        <v>136359.14</v>
      </c>
      <c r="H933" s="272">
        <f>G933/F933*100</f>
        <v>46.45967291311755</v>
      </c>
      <c r="I933" s="46"/>
    </row>
    <row r="934" spans="1:9" ht="12.75">
      <c r="A934" s="166"/>
      <c r="B934" s="182"/>
      <c r="C934" s="116"/>
      <c r="D934" s="73" t="s">
        <v>214</v>
      </c>
      <c r="E934" s="291">
        <v>100500</v>
      </c>
      <c r="F934" s="291">
        <v>51500</v>
      </c>
      <c r="G934" s="365">
        <v>19619.98</v>
      </c>
      <c r="H934" s="272">
        <f>G934/F934*100</f>
        <v>38.09704854368932</v>
      </c>
      <c r="I934" s="46"/>
    </row>
    <row r="935" spans="1:9" ht="12.75">
      <c r="A935" s="172"/>
      <c r="B935" s="185"/>
      <c r="C935" s="116"/>
      <c r="D935" s="73" t="s">
        <v>215</v>
      </c>
      <c r="E935" s="291">
        <v>0</v>
      </c>
      <c r="F935" s="291">
        <v>0</v>
      </c>
      <c r="G935" s="365">
        <v>0</v>
      </c>
      <c r="H935" s="272">
        <v>0</v>
      </c>
      <c r="I935" s="46"/>
    </row>
    <row r="936" spans="1:9" ht="12.75">
      <c r="A936" s="108"/>
      <c r="B936" s="108"/>
      <c r="C936" s="108"/>
      <c r="D936" s="108"/>
      <c r="E936" s="294"/>
      <c r="F936" s="294"/>
      <c r="G936" s="110"/>
      <c r="H936" s="295"/>
      <c r="I936" s="46"/>
    </row>
    <row r="937" spans="1:9" ht="12.75">
      <c r="A937" s="108"/>
      <c r="B937" s="108"/>
      <c r="C937" s="108"/>
      <c r="D937" s="108"/>
      <c r="E937" s="294"/>
      <c r="F937" s="294"/>
      <c r="G937" s="110"/>
      <c r="H937" s="295"/>
      <c r="I937" s="46"/>
    </row>
    <row r="938" spans="1:9" ht="12.75">
      <c r="A938" s="108"/>
      <c r="B938" s="108"/>
      <c r="C938" s="108"/>
      <c r="D938" s="108"/>
      <c r="E938" s="294"/>
      <c r="F938" s="294"/>
      <c r="G938" s="110"/>
      <c r="H938" s="295"/>
      <c r="I938" s="46"/>
    </row>
    <row r="939" spans="1:9" ht="12.75">
      <c r="A939" s="108"/>
      <c r="B939" s="108"/>
      <c r="C939" s="108"/>
      <c r="D939" s="108"/>
      <c r="E939" s="294"/>
      <c r="F939" s="294"/>
      <c r="G939" s="110"/>
      <c r="H939" s="295"/>
      <c r="I939" s="46"/>
    </row>
    <row r="940" spans="1:9" ht="12.75">
      <c r="A940" s="108"/>
      <c r="B940" s="108"/>
      <c r="C940" s="108"/>
      <c r="D940" s="108"/>
      <c r="E940" s="294"/>
      <c r="F940" s="294"/>
      <c r="G940" s="110"/>
      <c r="H940" s="295"/>
      <c r="I940" s="46"/>
    </row>
    <row r="941" spans="1:9" ht="12.75">
      <c r="A941" s="108"/>
      <c r="B941" s="108"/>
      <c r="C941" s="108"/>
      <c r="D941" s="108"/>
      <c r="E941" s="294"/>
      <c r="F941" s="294"/>
      <c r="G941" s="110"/>
      <c r="H941" s="295"/>
      <c r="I941" s="46"/>
    </row>
    <row r="942" spans="1:9" ht="12.75">
      <c r="A942" s="108"/>
      <c r="B942" s="108"/>
      <c r="C942" s="108"/>
      <c r="D942" s="108"/>
      <c r="E942" s="294"/>
      <c r="F942" s="294"/>
      <c r="G942" s="110"/>
      <c r="H942" s="295"/>
      <c r="I942" s="46"/>
    </row>
    <row r="943" spans="1:9" ht="12.75">
      <c r="A943" s="108"/>
      <c r="B943" s="108"/>
      <c r="C943" s="108"/>
      <c r="D943" s="108"/>
      <c r="E943" s="294"/>
      <c r="F943" s="294"/>
      <c r="G943" s="110"/>
      <c r="H943" s="295"/>
      <c r="I943" s="46"/>
    </row>
    <row r="944" spans="1:9" ht="12.75">
      <c r="A944" s="108"/>
      <c r="B944" s="108"/>
      <c r="C944" s="108"/>
      <c r="D944" s="108"/>
      <c r="E944" s="294" t="s">
        <v>504</v>
      </c>
      <c r="F944" s="294"/>
      <c r="G944" s="110"/>
      <c r="H944" s="295"/>
      <c r="I944" s="46"/>
    </row>
    <row r="945" spans="1:9" ht="12.75">
      <c r="A945" s="108"/>
      <c r="B945" s="108"/>
      <c r="C945" s="108"/>
      <c r="D945" s="502"/>
      <c r="E945" s="294"/>
      <c r="F945" s="503"/>
      <c r="G945" s="504"/>
      <c r="H945" s="505"/>
      <c r="I945" s="46"/>
    </row>
    <row r="946" spans="1:9" ht="12.75">
      <c r="A946" s="55" t="s">
        <v>0</v>
      </c>
      <c r="B946" s="52" t="s">
        <v>1</v>
      </c>
      <c r="C946" s="351" t="s">
        <v>2</v>
      </c>
      <c r="D946" s="53" t="s">
        <v>3</v>
      </c>
      <c r="E946" s="54" t="s">
        <v>159</v>
      </c>
      <c r="F946" s="53" t="s">
        <v>161</v>
      </c>
      <c r="G946" s="55" t="s">
        <v>163</v>
      </c>
      <c r="H946" s="296" t="s">
        <v>61</v>
      </c>
      <c r="I946" s="46"/>
    </row>
    <row r="947" spans="1:9" ht="12.75">
      <c r="A947" s="60"/>
      <c r="B947" s="57"/>
      <c r="C947" s="353"/>
      <c r="D947" s="58"/>
      <c r="E947" s="57" t="s">
        <v>160</v>
      </c>
      <c r="F947" s="58" t="s">
        <v>162</v>
      </c>
      <c r="G947" s="60" t="s">
        <v>440</v>
      </c>
      <c r="H947" s="57" t="s">
        <v>179</v>
      </c>
      <c r="I947" s="46"/>
    </row>
    <row r="948" spans="1:9" ht="12.75">
      <c r="A948" s="61">
        <v>1</v>
      </c>
      <c r="B948" s="61">
        <v>2</v>
      </c>
      <c r="C948" s="61">
        <v>3</v>
      </c>
      <c r="D948" s="60">
        <v>4</v>
      </c>
      <c r="E948" s="57">
        <v>5</v>
      </c>
      <c r="F948" s="57">
        <v>6</v>
      </c>
      <c r="G948" s="60">
        <v>7</v>
      </c>
      <c r="H948" s="297">
        <v>8</v>
      </c>
      <c r="I948" s="46"/>
    </row>
    <row r="949" spans="1:9" ht="12.75">
      <c r="A949" s="564">
        <v>750</v>
      </c>
      <c r="B949" s="564"/>
      <c r="C949" s="565"/>
      <c r="D949" s="575" t="s">
        <v>17</v>
      </c>
      <c r="E949" s="333">
        <f>E950+E951</f>
        <v>65400</v>
      </c>
      <c r="F949" s="333">
        <f>F950+F951</f>
        <v>65400</v>
      </c>
      <c r="G949" s="335">
        <f>G950+G951</f>
        <v>44180</v>
      </c>
      <c r="H949" s="573">
        <f>G949/F949*100</f>
        <v>67.55351681957187</v>
      </c>
      <c r="I949" s="46"/>
    </row>
    <row r="950" spans="1:9" ht="12.75">
      <c r="A950" s="592"/>
      <c r="B950" s="592"/>
      <c r="C950" s="579"/>
      <c r="D950" s="571" t="s">
        <v>189</v>
      </c>
      <c r="E950" s="333">
        <v>0</v>
      </c>
      <c r="F950" s="333">
        <v>0</v>
      </c>
      <c r="G950" s="335">
        <v>0</v>
      </c>
      <c r="H950" s="573">
        <v>0</v>
      </c>
      <c r="I950" s="46"/>
    </row>
    <row r="951" spans="1:9" ht="12.75">
      <c r="A951" s="592"/>
      <c r="B951" s="592"/>
      <c r="C951" s="579"/>
      <c r="D951" s="571" t="s">
        <v>289</v>
      </c>
      <c r="E951" s="333">
        <f>SUM(E952:E955)</f>
        <v>65400</v>
      </c>
      <c r="F951" s="333">
        <f>SUM(F952:F955)</f>
        <v>65400</v>
      </c>
      <c r="G951" s="335">
        <f>SUM(G952:G955)</f>
        <v>44180</v>
      </c>
      <c r="H951" s="326">
        <f>G951/F951*100</f>
        <v>67.55351681957187</v>
      </c>
      <c r="I951" s="46"/>
    </row>
    <row r="952" spans="1:9" ht="12.75">
      <c r="A952" s="592"/>
      <c r="B952" s="592"/>
      <c r="C952" s="579"/>
      <c r="D952" s="571" t="s">
        <v>213</v>
      </c>
      <c r="E952" s="333">
        <f>E959+E965</f>
        <v>53000</v>
      </c>
      <c r="F952" s="333">
        <f aca="true" t="shared" si="49" ref="E952:G954">F959+F965</f>
        <v>52986</v>
      </c>
      <c r="G952" s="335">
        <f t="shared" si="49"/>
        <v>31765.6</v>
      </c>
      <c r="H952" s="326">
        <f>G952/F952*100</f>
        <v>59.950930434454385</v>
      </c>
      <c r="I952" s="46"/>
    </row>
    <row r="953" spans="1:9" ht="12.75">
      <c r="A953" s="592"/>
      <c r="B953" s="592"/>
      <c r="C953" s="579"/>
      <c r="D953" s="571" t="s">
        <v>214</v>
      </c>
      <c r="E953" s="333">
        <f t="shared" si="49"/>
        <v>5900</v>
      </c>
      <c r="F953" s="333">
        <f t="shared" si="49"/>
        <v>6534</v>
      </c>
      <c r="G953" s="335">
        <f t="shared" si="49"/>
        <v>6534.4</v>
      </c>
      <c r="H953" s="326">
        <f>G953/F953*100</f>
        <v>100.00612182430363</v>
      </c>
      <c r="I953" s="46"/>
    </row>
    <row r="954" spans="1:9" ht="12.75">
      <c r="A954" s="592"/>
      <c r="B954" s="592"/>
      <c r="C954" s="579"/>
      <c r="D954" s="571" t="s">
        <v>215</v>
      </c>
      <c r="E954" s="333">
        <f t="shared" si="49"/>
        <v>6500</v>
      </c>
      <c r="F954" s="333">
        <f t="shared" si="49"/>
        <v>5880</v>
      </c>
      <c r="G954" s="335">
        <f t="shared" si="49"/>
        <v>5880</v>
      </c>
      <c r="H954" s="326">
        <f>G954/F954*100</f>
        <v>100</v>
      </c>
      <c r="I954" s="46"/>
    </row>
    <row r="955" spans="1:9" ht="12.75">
      <c r="A955" s="593"/>
      <c r="B955" s="593"/>
      <c r="C955" s="583"/>
      <c r="D955" s="571" t="s">
        <v>221</v>
      </c>
      <c r="E955" s="333">
        <v>0</v>
      </c>
      <c r="F955" s="333">
        <v>0</v>
      </c>
      <c r="G955" s="335">
        <v>0</v>
      </c>
      <c r="H955" s="326">
        <v>0</v>
      </c>
      <c r="I955" s="46"/>
    </row>
    <row r="956" spans="1:9" ht="12.75">
      <c r="A956" s="170"/>
      <c r="B956" s="195">
        <v>75011</v>
      </c>
      <c r="C956" s="81"/>
      <c r="D956" s="67" t="s">
        <v>18</v>
      </c>
      <c r="E956" s="69">
        <f>E957+E958</f>
        <v>42400</v>
      </c>
      <c r="F956" s="69">
        <f>F957+F958</f>
        <v>42400</v>
      </c>
      <c r="G956" s="70">
        <f>G957+G958</f>
        <v>21180</v>
      </c>
      <c r="H956" s="71">
        <v>0</v>
      </c>
      <c r="I956" s="46"/>
    </row>
    <row r="957" spans="1:9" ht="12.75">
      <c r="A957" s="170"/>
      <c r="B957" s="195"/>
      <c r="C957" s="67"/>
      <c r="D957" s="358" t="s">
        <v>189</v>
      </c>
      <c r="E957" s="124">
        <v>0</v>
      </c>
      <c r="F957" s="124">
        <v>0</v>
      </c>
      <c r="G957" s="125">
        <v>0</v>
      </c>
      <c r="H957" s="77">
        <v>0</v>
      </c>
      <c r="I957" s="46"/>
    </row>
    <row r="958" spans="1:9" ht="12.75">
      <c r="A958" s="170"/>
      <c r="B958" s="195"/>
      <c r="C958" s="67"/>
      <c r="D958" s="358" t="s">
        <v>259</v>
      </c>
      <c r="E958" s="124">
        <f>E959</f>
        <v>42400</v>
      </c>
      <c r="F958" s="124">
        <f>F959</f>
        <v>42400</v>
      </c>
      <c r="G958" s="125">
        <f>G959</f>
        <v>21180</v>
      </c>
      <c r="H958" s="77">
        <v>0</v>
      </c>
      <c r="I958" s="46"/>
    </row>
    <row r="959" spans="1:9" ht="12.75">
      <c r="A959" s="166"/>
      <c r="B959" s="182"/>
      <c r="C959" s="73"/>
      <c r="D959" s="73" t="s">
        <v>213</v>
      </c>
      <c r="E959" s="75">
        <v>42400</v>
      </c>
      <c r="F959" s="75">
        <v>42400</v>
      </c>
      <c r="G959" s="76">
        <v>21180</v>
      </c>
      <c r="H959" s="272">
        <v>0</v>
      </c>
      <c r="I959" s="46"/>
    </row>
    <row r="960" spans="1:9" ht="12.75">
      <c r="A960" s="166"/>
      <c r="B960" s="182"/>
      <c r="C960" s="116"/>
      <c r="D960" s="73" t="s">
        <v>214</v>
      </c>
      <c r="E960" s="75">
        <v>0</v>
      </c>
      <c r="F960" s="75">
        <v>0</v>
      </c>
      <c r="G960" s="76">
        <v>0</v>
      </c>
      <c r="H960" s="272">
        <v>0</v>
      </c>
      <c r="I960" s="46"/>
    </row>
    <row r="961" spans="1:9" ht="12.75">
      <c r="A961" s="166"/>
      <c r="B961" s="182"/>
      <c r="C961" s="116"/>
      <c r="D961" s="73" t="s">
        <v>215</v>
      </c>
      <c r="E961" s="75">
        <v>0</v>
      </c>
      <c r="F961" s="75">
        <v>0</v>
      </c>
      <c r="G961" s="76">
        <v>0</v>
      </c>
      <c r="H961" s="272">
        <v>0</v>
      </c>
      <c r="I961" s="46"/>
    </row>
    <row r="962" spans="1:9" ht="12.75">
      <c r="A962" s="170"/>
      <c r="B962" s="140">
        <v>75045</v>
      </c>
      <c r="C962" s="67"/>
      <c r="D962" s="67" t="s">
        <v>210</v>
      </c>
      <c r="E962" s="355">
        <f>E963+E964</f>
        <v>23000</v>
      </c>
      <c r="F962" s="355">
        <f>F963+F964</f>
        <v>23000</v>
      </c>
      <c r="G962" s="70">
        <f>G963+G964</f>
        <v>23000</v>
      </c>
      <c r="H962" s="71">
        <f>G962/F962*100</f>
        <v>100</v>
      </c>
      <c r="I962" s="46"/>
    </row>
    <row r="963" spans="1:9" ht="12.75">
      <c r="A963" s="170"/>
      <c r="B963" s="195"/>
      <c r="C963" s="67"/>
      <c r="D963" s="358" t="s">
        <v>189</v>
      </c>
      <c r="E963" s="363">
        <v>0</v>
      </c>
      <c r="F963" s="363">
        <v>0</v>
      </c>
      <c r="G963" s="125">
        <v>0</v>
      </c>
      <c r="H963" s="77">
        <v>0</v>
      </c>
      <c r="I963" s="46"/>
    </row>
    <row r="964" spans="1:9" ht="12.75">
      <c r="A964" s="170"/>
      <c r="B964" s="195"/>
      <c r="C964" s="67"/>
      <c r="D964" s="358" t="s">
        <v>259</v>
      </c>
      <c r="E964" s="363">
        <f>SUM(E965:E967)</f>
        <v>23000</v>
      </c>
      <c r="F964" s="363">
        <f>SUM(F965:F967)</f>
        <v>23000</v>
      </c>
      <c r="G964" s="125">
        <f>SUM(G965:G967)</f>
        <v>23000</v>
      </c>
      <c r="H964" s="468">
        <f>G964/F964*100</f>
        <v>100</v>
      </c>
      <c r="I964" s="46"/>
    </row>
    <row r="965" spans="1:9" ht="12.75">
      <c r="A965" s="166"/>
      <c r="B965" s="182"/>
      <c r="C965" s="73"/>
      <c r="D965" s="73" t="s">
        <v>213</v>
      </c>
      <c r="E965" s="291">
        <v>10600</v>
      </c>
      <c r="F965" s="291">
        <v>10586</v>
      </c>
      <c r="G965" s="76">
        <v>10585.6</v>
      </c>
      <c r="H965" s="272">
        <f>G965/F965*100</f>
        <v>99.99622142452296</v>
      </c>
      <c r="I965" s="46"/>
    </row>
    <row r="966" spans="1:9" ht="12.75">
      <c r="A966" s="166"/>
      <c r="B966" s="182"/>
      <c r="C966" s="73"/>
      <c r="D966" s="73" t="s">
        <v>214</v>
      </c>
      <c r="E966" s="291">
        <v>5900</v>
      </c>
      <c r="F966" s="291">
        <v>6534</v>
      </c>
      <c r="G966" s="76">
        <v>6534.4</v>
      </c>
      <c r="H966" s="272">
        <f>G966/F966*100</f>
        <v>100.00612182430363</v>
      </c>
      <c r="I966" s="46"/>
    </row>
    <row r="967" spans="1:9" ht="12.75">
      <c r="A967" s="172"/>
      <c r="B967" s="185"/>
      <c r="C967" s="73"/>
      <c r="D967" s="73" t="s">
        <v>215</v>
      </c>
      <c r="E967" s="291">
        <v>6500</v>
      </c>
      <c r="F967" s="291">
        <v>5880</v>
      </c>
      <c r="G967" s="76">
        <v>5880</v>
      </c>
      <c r="H967" s="272">
        <f>G967/F967*100</f>
        <v>100</v>
      </c>
      <c r="I967" s="46"/>
    </row>
    <row r="968" spans="1:9" ht="12.75">
      <c r="A968" s="592">
        <v>754</v>
      </c>
      <c r="B968" s="579"/>
      <c r="C968" s="565"/>
      <c r="D968" s="601" t="s">
        <v>75</v>
      </c>
      <c r="E968" s="336"/>
      <c r="F968" s="337"/>
      <c r="G968" s="602"/>
      <c r="H968" s="335"/>
      <c r="I968" s="46"/>
    </row>
    <row r="969" spans="1:9" ht="12.75">
      <c r="A969" s="592"/>
      <c r="B969" s="579"/>
      <c r="C969" s="579"/>
      <c r="D969" s="603" t="s">
        <v>76</v>
      </c>
      <c r="E969" s="585">
        <f>E970+E971</f>
        <v>3422000</v>
      </c>
      <c r="F969" s="604">
        <f>F970+F971</f>
        <v>3446381</v>
      </c>
      <c r="G969" s="605">
        <f>G970+G971</f>
        <v>2000251.96</v>
      </c>
      <c r="H969" s="598">
        <f>G969/F969*100</f>
        <v>58.03919996077044</v>
      </c>
      <c r="I969" s="46"/>
    </row>
    <row r="970" spans="1:9" ht="12.75">
      <c r="A970" s="592"/>
      <c r="B970" s="579"/>
      <c r="C970" s="579"/>
      <c r="D970" s="571" t="s">
        <v>189</v>
      </c>
      <c r="E970" s="599">
        <v>0</v>
      </c>
      <c r="F970" s="599"/>
      <c r="G970" s="600">
        <v>0</v>
      </c>
      <c r="H970" s="573">
        <v>0</v>
      </c>
      <c r="I970" s="46"/>
    </row>
    <row r="971" spans="1:9" ht="12.75">
      <c r="A971" s="592"/>
      <c r="B971" s="579"/>
      <c r="C971" s="579"/>
      <c r="D971" s="571" t="s">
        <v>289</v>
      </c>
      <c r="E971" s="599">
        <f>SUM(E972:E975)</f>
        <v>3422000</v>
      </c>
      <c r="F971" s="599">
        <f>SUM(F972:F975)</f>
        <v>3446381</v>
      </c>
      <c r="G971" s="600">
        <f>SUM(G972:G975)</f>
        <v>2000251.96</v>
      </c>
      <c r="H971" s="573">
        <f>G971/F971*100</f>
        <v>58.03919996077044</v>
      </c>
      <c r="I971" s="46"/>
    </row>
    <row r="972" spans="1:9" ht="12.75">
      <c r="A972" s="592"/>
      <c r="B972" s="579"/>
      <c r="C972" s="579"/>
      <c r="D972" s="571" t="s">
        <v>213</v>
      </c>
      <c r="E972" s="599">
        <f aca="true" t="shared" si="50" ref="E972:G974">E980</f>
        <v>2912079</v>
      </c>
      <c r="F972" s="599">
        <f t="shared" si="50"/>
        <v>3000917</v>
      </c>
      <c r="G972" s="600">
        <f t="shared" si="50"/>
        <v>1752958.77</v>
      </c>
      <c r="H972" s="573">
        <f>G972/F972*100</f>
        <v>58.4141037556187</v>
      </c>
      <c r="I972" s="46"/>
    </row>
    <row r="973" spans="1:9" ht="12.75">
      <c r="A973" s="592"/>
      <c r="B973" s="579"/>
      <c r="C973" s="579"/>
      <c r="D973" s="571" t="s">
        <v>214</v>
      </c>
      <c r="E973" s="599">
        <f t="shared" si="50"/>
        <v>329921</v>
      </c>
      <c r="F973" s="599">
        <f t="shared" si="50"/>
        <v>275921</v>
      </c>
      <c r="G973" s="600">
        <f t="shared" si="50"/>
        <v>162269.44</v>
      </c>
      <c r="H973" s="573">
        <f>G973/F973*100</f>
        <v>58.81010869053098</v>
      </c>
      <c r="I973" s="46"/>
    </row>
    <row r="974" spans="1:9" ht="12.75">
      <c r="A974" s="592"/>
      <c r="B974" s="579"/>
      <c r="C974" s="579"/>
      <c r="D974" s="571" t="s">
        <v>215</v>
      </c>
      <c r="E974" s="599">
        <f t="shared" si="50"/>
        <v>180000</v>
      </c>
      <c r="F974" s="599">
        <f t="shared" si="50"/>
        <v>169543</v>
      </c>
      <c r="G974" s="600">
        <f t="shared" si="50"/>
        <v>85023.75</v>
      </c>
      <c r="H974" s="573">
        <f>G974/F974*100</f>
        <v>50.148782314810994</v>
      </c>
      <c r="I974" s="46"/>
    </row>
    <row r="975" spans="1:9" ht="12.75">
      <c r="A975" s="592"/>
      <c r="B975" s="583"/>
      <c r="C975" s="583"/>
      <c r="D975" s="571" t="s">
        <v>221</v>
      </c>
      <c r="E975" s="606">
        <v>0</v>
      </c>
      <c r="F975" s="606">
        <v>0</v>
      </c>
      <c r="G975" s="591">
        <v>0</v>
      </c>
      <c r="H975" s="573">
        <v>0</v>
      </c>
      <c r="I975" s="46"/>
    </row>
    <row r="976" spans="1:9" ht="12.75">
      <c r="A976" s="164"/>
      <c r="B976" s="441">
        <v>75411</v>
      </c>
      <c r="C976" s="410"/>
      <c r="D976" s="81" t="s">
        <v>101</v>
      </c>
      <c r="E976" s="411">
        <f>SUM(E980:E982)</f>
        <v>3422000</v>
      </c>
      <c r="F976" s="411">
        <f>F978+F979</f>
        <v>3446381</v>
      </c>
      <c r="G976" s="412">
        <f>SUM(G980:G982)</f>
        <v>2000251.96</v>
      </c>
      <c r="H976" s="157">
        <f>G976/F976*100</f>
        <v>58.03919996077044</v>
      </c>
      <c r="I976" s="46"/>
    </row>
    <row r="977" spans="1:9" ht="12.75">
      <c r="A977" s="221"/>
      <c r="B977" s="391"/>
      <c r="C977" s="184"/>
      <c r="D977" s="379" t="s">
        <v>77</v>
      </c>
      <c r="E977" s="312"/>
      <c r="F977" s="312"/>
      <c r="G977" s="413"/>
      <c r="H977" s="406"/>
      <c r="I977" s="46"/>
    </row>
    <row r="978" spans="1:9" ht="12.75">
      <c r="A978" s="221"/>
      <c r="B978" s="391"/>
      <c r="C978" s="184"/>
      <c r="D978" s="358" t="s">
        <v>189</v>
      </c>
      <c r="E978" s="363">
        <v>0</v>
      </c>
      <c r="F978" s="363"/>
      <c r="G978" s="418">
        <v>0</v>
      </c>
      <c r="H978" s="419">
        <v>0</v>
      </c>
      <c r="I978" s="46"/>
    </row>
    <row r="979" spans="1:9" ht="12.75">
      <c r="A979" s="221"/>
      <c r="B979" s="391"/>
      <c r="C979" s="184"/>
      <c r="D979" s="358" t="s">
        <v>259</v>
      </c>
      <c r="E979" s="363">
        <f>SUM(E980:E982)</f>
        <v>3422000</v>
      </c>
      <c r="F979" s="363">
        <f>SUM(F980:F982)</f>
        <v>3446381</v>
      </c>
      <c r="G979" s="418">
        <f>SUM(G980:G982)</f>
        <v>2000251.96</v>
      </c>
      <c r="H979" s="419">
        <f>G979/F979*100</f>
        <v>58.03919996077044</v>
      </c>
      <c r="I979" s="46"/>
    </row>
    <row r="980" spans="1:9" ht="12.75">
      <c r="A980" s="166"/>
      <c r="B980" s="182"/>
      <c r="C980" s="116"/>
      <c r="D980" s="73" t="s">
        <v>213</v>
      </c>
      <c r="E980" s="291">
        <v>2912079</v>
      </c>
      <c r="F980" s="291">
        <v>3000917</v>
      </c>
      <c r="G980" s="420">
        <v>1752958.77</v>
      </c>
      <c r="H980" s="272">
        <f>G980/F980*100</f>
        <v>58.4141037556187</v>
      </c>
      <c r="I980" s="46"/>
    </row>
    <row r="981" spans="1:9" ht="12.75">
      <c r="A981" s="166"/>
      <c r="B981" s="182"/>
      <c r="C981" s="116"/>
      <c r="D981" s="73" t="s">
        <v>214</v>
      </c>
      <c r="E981" s="291">
        <v>329921</v>
      </c>
      <c r="F981" s="291">
        <v>275921</v>
      </c>
      <c r="G981" s="420">
        <v>162269.44</v>
      </c>
      <c r="H981" s="272">
        <f>G981/F981*100</f>
        <v>58.81010869053098</v>
      </c>
      <c r="I981" s="46"/>
    </row>
    <row r="982" spans="1:9" ht="12.75">
      <c r="A982" s="166"/>
      <c r="B982" s="182"/>
      <c r="C982" s="132"/>
      <c r="D982" s="73" t="s">
        <v>215</v>
      </c>
      <c r="E982" s="291">
        <v>180000</v>
      </c>
      <c r="F982" s="291">
        <v>169543</v>
      </c>
      <c r="G982" s="420">
        <v>85023.75</v>
      </c>
      <c r="H982" s="272">
        <f>G982/F982*100</f>
        <v>50.148782314810994</v>
      </c>
      <c r="I982" s="46"/>
    </row>
    <row r="983" spans="1:9" ht="12.75">
      <c r="A983" s="327">
        <v>755</v>
      </c>
      <c r="B983" s="327"/>
      <c r="C983" s="565"/>
      <c r="D983" s="566" t="s">
        <v>460</v>
      </c>
      <c r="E983" s="772">
        <v>0</v>
      </c>
      <c r="F983" s="772">
        <f>F985</f>
        <v>61800</v>
      </c>
      <c r="G983" s="773">
        <f>G985</f>
        <v>61800</v>
      </c>
      <c r="H983" s="774">
        <f>G983/F983*100</f>
        <v>100</v>
      </c>
      <c r="I983" s="46"/>
    </row>
    <row r="984" spans="1:9" ht="12.75">
      <c r="A984" s="623"/>
      <c r="B984" s="623"/>
      <c r="C984" s="579"/>
      <c r="D984" s="571" t="s">
        <v>189</v>
      </c>
      <c r="E984" s="772">
        <v>0</v>
      </c>
      <c r="F984" s="772">
        <v>0</v>
      </c>
      <c r="G984" s="773">
        <v>0</v>
      </c>
      <c r="H984" s="774">
        <v>0</v>
      </c>
      <c r="I984" s="46"/>
    </row>
    <row r="985" spans="1:9" ht="12.75">
      <c r="A985" s="623"/>
      <c r="B985" s="623"/>
      <c r="C985" s="579"/>
      <c r="D985" s="571" t="s">
        <v>289</v>
      </c>
      <c r="E985" s="772">
        <v>0</v>
      </c>
      <c r="F985" s="772">
        <f>F987</f>
        <v>61800</v>
      </c>
      <c r="G985" s="773">
        <f>G987</f>
        <v>61800</v>
      </c>
      <c r="H985" s="774">
        <f>G985/F985*100</f>
        <v>100</v>
      </c>
      <c r="I985" s="46"/>
    </row>
    <row r="986" spans="1:9" ht="12.75">
      <c r="A986" s="623"/>
      <c r="B986" s="623"/>
      <c r="C986" s="579"/>
      <c r="D986" s="571" t="s">
        <v>213</v>
      </c>
      <c r="E986" s="772">
        <v>0</v>
      </c>
      <c r="F986" s="772">
        <v>0</v>
      </c>
      <c r="G986" s="773">
        <v>0</v>
      </c>
      <c r="H986" s="774">
        <v>0</v>
      </c>
      <c r="I986" s="46"/>
    </row>
    <row r="987" spans="1:9" ht="12.75">
      <c r="A987" s="623"/>
      <c r="B987" s="623"/>
      <c r="C987" s="579"/>
      <c r="D987" s="571" t="s">
        <v>214</v>
      </c>
      <c r="E987" s="772">
        <v>0</v>
      </c>
      <c r="F987" s="772">
        <f>F994</f>
        <v>61800</v>
      </c>
      <c r="G987" s="773">
        <f>G994</f>
        <v>61800</v>
      </c>
      <c r="H987" s="774">
        <f>G987/F987*100</f>
        <v>100</v>
      </c>
      <c r="I987" s="46"/>
    </row>
    <row r="988" spans="1:9" ht="12.75">
      <c r="A988" s="623"/>
      <c r="B988" s="623"/>
      <c r="C988" s="579"/>
      <c r="D988" s="571" t="s">
        <v>215</v>
      </c>
      <c r="E988" s="772">
        <v>0</v>
      </c>
      <c r="F988" s="772">
        <v>0</v>
      </c>
      <c r="G988" s="773">
        <v>0</v>
      </c>
      <c r="H988" s="774">
        <v>0</v>
      </c>
      <c r="I988" s="46"/>
    </row>
    <row r="989" spans="1:9" ht="12.75">
      <c r="A989" s="329"/>
      <c r="B989" s="329"/>
      <c r="C989" s="583"/>
      <c r="D989" s="571" t="s">
        <v>221</v>
      </c>
      <c r="E989" s="772">
        <v>0</v>
      </c>
      <c r="F989" s="772">
        <v>0</v>
      </c>
      <c r="G989" s="773">
        <v>0</v>
      </c>
      <c r="H989" s="774">
        <v>0</v>
      </c>
      <c r="I989" s="46"/>
    </row>
    <row r="990" spans="1:9" ht="12.75">
      <c r="A990" s="119"/>
      <c r="B990" s="234">
        <v>75515</v>
      </c>
      <c r="C990" s="192"/>
      <c r="D990" s="67" t="s">
        <v>461</v>
      </c>
      <c r="E990" s="427">
        <v>0</v>
      </c>
      <c r="F990" s="427">
        <f>F991+F992</f>
        <v>61800</v>
      </c>
      <c r="G990" s="455">
        <f>G991+G992</f>
        <v>61800</v>
      </c>
      <c r="H990" s="272">
        <f>G990/F990*100</f>
        <v>100</v>
      </c>
      <c r="I990" s="46"/>
    </row>
    <row r="991" spans="1:9" ht="12.75">
      <c r="A991" s="166"/>
      <c r="B991" s="108"/>
      <c r="C991" s="73"/>
      <c r="D991" s="456" t="s">
        <v>189</v>
      </c>
      <c r="E991" s="427">
        <v>0</v>
      </c>
      <c r="F991" s="427">
        <v>0</v>
      </c>
      <c r="G991" s="455">
        <v>0</v>
      </c>
      <c r="H991" s="272">
        <v>0</v>
      </c>
      <c r="I991" s="46"/>
    </row>
    <row r="992" spans="1:9" ht="12.75">
      <c r="A992" s="166"/>
      <c r="B992" s="108"/>
      <c r="C992" s="73"/>
      <c r="D992" s="456" t="s">
        <v>259</v>
      </c>
      <c r="E992" s="427">
        <v>0</v>
      </c>
      <c r="F992" s="427">
        <f>F994</f>
        <v>61800</v>
      </c>
      <c r="G992" s="455">
        <f>G994</f>
        <v>61800</v>
      </c>
      <c r="H992" s="272">
        <f>G992/F992*100</f>
        <v>100</v>
      </c>
      <c r="I992" s="46"/>
    </row>
    <row r="993" spans="1:9" ht="12.75">
      <c r="A993" s="166"/>
      <c r="B993" s="108"/>
      <c r="C993" s="73"/>
      <c r="D993" s="73" t="s">
        <v>213</v>
      </c>
      <c r="E993" s="427">
        <v>0</v>
      </c>
      <c r="F993" s="427">
        <v>0</v>
      </c>
      <c r="G993" s="455">
        <v>0</v>
      </c>
      <c r="H993" s="272">
        <v>0</v>
      </c>
      <c r="I993" s="46"/>
    </row>
    <row r="994" spans="1:9" ht="12.75">
      <c r="A994" s="166"/>
      <c r="B994" s="108"/>
      <c r="C994" s="73"/>
      <c r="D994" s="73" t="s">
        <v>214</v>
      </c>
      <c r="E994" s="427">
        <v>0</v>
      </c>
      <c r="F994" s="427">
        <v>61800</v>
      </c>
      <c r="G994" s="455">
        <v>61800</v>
      </c>
      <c r="H994" s="272">
        <f>G994/F994*100</f>
        <v>100</v>
      </c>
      <c r="I994" s="46"/>
    </row>
    <row r="995" spans="1:9" ht="12.75">
      <c r="A995" s="172"/>
      <c r="B995" s="108"/>
      <c r="C995" s="73"/>
      <c r="D995" s="73" t="s">
        <v>215</v>
      </c>
      <c r="E995" s="427">
        <v>0</v>
      </c>
      <c r="F995" s="427">
        <v>0</v>
      </c>
      <c r="G995" s="455">
        <v>0</v>
      </c>
      <c r="H995" s="272">
        <v>0</v>
      </c>
      <c r="I995" s="46"/>
    </row>
    <row r="996" spans="1:9" ht="12.75">
      <c r="A996" s="564">
        <v>851</v>
      </c>
      <c r="B996" s="564"/>
      <c r="C996" s="565"/>
      <c r="D996" s="615" t="s">
        <v>45</v>
      </c>
      <c r="E996" s="585">
        <f>E997+E998</f>
        <v>2165000</v>
      </c>
      <c r="F996" s="585">
        <f>F997+F998</f>
        <v>2165000</v>
      </c>
      <c r="G996" s="598">
        <f>G997+G998</f>
        <v>1014127.8</v>
      </c>
      <c r="H996" s="573">
        <f>G996/F996*100</f>
        <v>46.841930715935334</v>
      </c>
      <c r="I996" s="46"/>
    </row>
    <row r="997" spans="1:9" ht="12.75">
      <c r="A997" s="592"/>
      <c r="B997" s="592"/>
      <c r="C997" s="579"/>
      <c r="D997" s="571" t="s">
        <v>189</v>
      </c>
      <c r="E997" s="585">
        <v>0</v>
      </c>
      <c r="F997" s="585">
        <v>0</v>
      </c>
      <c r="G997" s="586">
        <v>0</v>
      </c>
      <c r="H997" s="573">
        <v>0</v>
      </c>
      <c r="I997" s="46"/>
    </row>
    <row r="998" spans="1:9" ht="12.75">
      <c r="A998" s="592"/>
      <c r="B998" s="592"/>
      <c r="C998" s="579"/>
      <c r="D998" s="571" t="s">
        <v>289</v>
      </c>
      <c r="E998" s="585">
        <f>SUM(E999:E1002)</f>
        <v>2165000</v>
      </c>
      <c r="F998" s="585">
        <f>SUM(F999:F1002)</f>
        <v>2165000</v>
      </c>
      <c r="G998" s="586">
        <f>SUM(G999:G1002)</f>
        <v>1014127.8</v>
      </c>
      <c r="H998" s="573">
        <f>G998/F998*100</f>
        <v>46.841930715935334</v>
      </c>
      <c r="I998" s="46"/>
    </row>
    <row r="999" spans="1:9" ht="12.75">
      <c r="A999" s="592"/>
      <c r="B999" s="592"/>
      <c r="C999" s="579"/>
      <c r="D999" s="571" t="s">
        <v>213</v>
      </c>
      <c r="E999" s="585">
        <v>0</v>
      </c>
      <c r="F999" s="585">
        <v>0</v>
      </c>
      <c r="G999" s="586">
        <v>0</v>
      </c>
      <c r="H999" s="573">
        <v>0</v>
      </c>
      <c r="I999" s="46"/>
    </row>
    <row r="1000" spans="1:9" ht="12.75">
      <c r="A1000" s="592"/>
      <c r="B1000" s="592"/>
      <c r="C1000" s="579"/>
      <c r="D1000" s="571" t="s">
        <v>214</v>
      </c>
      <c r="E1000" s="585">
        <f>E1013</f>
        <v>2165000</v>
      </c>
      <c r="F1000" s="585">
        <f>F1013</f>
        <v>2165000</v>
      </c>
      <c r="G1000" s="586">
        <f>G1013</f>
        <v>1014127.8</v>
      </c>
      <c r="H1000" s="573">
        <f>G1000/F1000*100</f>
        <v>46.841930715935334</v>
      </c>
      <c r="I1000" s="46"/>
    </row>
    <row r="1001" spans="1:9" ht="12.75">
      <c r="A1001" s="592"/>
      <c r="B1001" s="592"/>
      <c r="C1001" s="579"/>
      <c r="D1001" s="571" t="s">
        <v>215</v>
      </c>
      <c r="E1001" s="585"/>
      <c r="F1001" s="585">
        <f>F1014</f>
        <v>0</v>
      </c>
      <c r="G1001" s="586">
        <f>G1014</f>
        <v>0</v>
      </c>
      <c r="H1001" s="573">
        <v>0</v>
      </c>
      <c r="I1001" s="46"/>
    </row>
    <row r="1002" spans="1:9" ht="12.75">
      <c r="A1002" s="593"/>
      <c r="B1002" s="593"/>
      <c r="C1002" s="583"/>
      <c r="D1002" s="571" t="s">
        <v>221</v>
      </c>
      <c r="E1002" s="585">
        <v>0</v>
      </c>
      <c r="F1002" s="585">
        <v>0</v>
      </c>
      <c r="G1002" s="586">
        <v>0</v>
      </c>
      <c r="H1002" s="573">
        <v>0</v>
      </c>
      <c r="I1002" s="46"/>
    </row>
    <row r="1003" spans="1:9" ht="12.75">
      <c r="A1003" s="164"/>
      <c r="B1003" s="140">
        <v>85156</v>
      </c>
      <c r="C1003" s="115"/>
      <c r="D1003" s="67" t="s">
        <v>89</v>
      </c>
      <c r="E1003" s="355"/>
      <c r="F1003" s="355"/>
      <c r="G1003" s="421"/>
      <c r="H1003" s="70"/>
      <c r="I1003" s="46"/>
    </row>
    <row r="1004" spans="1:9" ht="12.75">
      <c r="A1004" s="170"/>
      <c r="B1004" s="195"/>
      <c r="C1004" s="115"/>
      <c r="D1004" s="67" t="s">
        <v>90</v>
      </c>
      <c r="E1004" s="355">
        <f>E1005+E1006</f>
        <v>2165000</v>
      </c>
      <c r="F1004" s="355">
        <f>F1005+F1006</f>
        <v>2165000</v>
      </c>
      <c r="G1004" s="421">
        <f>G1005+G1006</f>
        <v>1014127.8</v>
      </c>
      <c r="H1004" s="71">
        <f>G1004/F1004*100</f>
        <v>46.841930715935334</v>
      </c>
      <c r="I1004" s="46"/>
    </row>
    <row r="1005" spans="1:9" ht="12.75">
      <c r="A1005" s="170"/>
      <c r="B1005" s="195"/>
      <c r="C1005" s="115"/>
      <c r="D1005" s="358" t="s">
        <v>189</v>
      </c>
      <c r="E1005" s="363">
        <v>0</v>
      </c>
      <c r="F1005" s="363">
        <v>0</v>
      </c>
      <c r="G1005" s="418">
        <v>0</v>
      </c>
      <c r="H1005" s="419">
        <v>0</v>
      </c>
      <c r="I1005" s="46"/>
    </row>
    <row r="1006" spans="1:9" ht="12.75">
      <c r="A1006" s="437"/>
      <c r="B1006" s="160"/>
      <c r="C1006" s="115"/>
      <c r="D1006" s="358" t="s">
        <v>259</v>
      </c>
      <c r="E1006" s="363">
        <f>SUM(E1012:E1015)</f>
        <v>2165000</v>
      </c>
      <c r="F1006" s="363">
        <f>SUM(F1012:F1015)</f>
        <v>2165000</v>
      </c>
      <c r="G1006" s="418">
        <f>SUM(G1012:G1015)</f>
        <v>1014127.8</v>
      </c>
      <c r="H1006" s="419">
        <f>G1006/F1006*100</f>
        <v>46.841930715935334</v>
      </c>
      <c r="I1006" s="46"/>
    </row>
    <row r="1007" spans="1:9" ht="12.75">
      <c r="A1007" s="438"/>
      <c r="B1007" s="169"/>
      <c r="C1007" s="169"/>
      <c r="D1007" s="492"/>
      <c r="E1007" s="777" t="s">
        <v>495</v>
      </c>
      <c r="F1007" s="775"/>
      <c r="G1007" s="776"/>
      <c r="H1007" s="506"/>
      <c r="I1007" s="46"/>
    </row>
    <row r="1008" spans="1:9" ht="12.75">
      <c r="A1008" s="438"/>
      <c r="B1008" s="169"/>
      <c r="C1008" s="169"/>
      <c r="D1008" s="492"/>
      <c r="E1008" s="775"/>
      <c r="F1008" s="775"/>
      <c r="G1008" s="776"/>
      <c r="H1008" s="506"/>
      <c r="I1008" s="46"/>
    </row>
    <row r="1009" spans="1:9" ht="12.75">
      <c r="A1009" s="55" t="s">
        <v>0</v>
      </c>
      <c r="B1009" s="52" t="s">
        <v>1</v>
      </c>
      <c r="C1009" s="351" t="s">
        <v>2</v>
      </c>
      <c r="D1009" s="53" t="s">
        <v>3</v>
      </c>
      <c r="E1009" s="54" t="s">
        <v>159</v>
      </c>
      <c r="F1009" s="53" t="s">
        <v>161</v>
      </c>
      <c r="G1009" s="55" t="s">
        <v>163</v>
      </c>
      <c r="H1009" s="296" t="s">
        <v>61</v>
      </c>
      <c r="I1009" s="46"/>
    </row>
    <row r="1010" spans="1:9" ht="12.75">
      <c r="A1010" s="60"/>
      <c r="B1010" s="57"/>
      <c r="C1010" s="353"/>
      <c r="D1010" s="58"/>
      <c r="E1010" s="57" t="s">
        <v>160</v>
      </c>
      <c r="F1010" s="58" t="s">
        <v>162</v>
      </c>
      <c r="G1010" s="60" t="s">
        <v>440</v>
      </c>
      <c r="H1010" s="57" t="s">
        <v>179</v>
      </c>
      <c r="I1010" s="46"/>
    </row>
    <row r="1011" spans="1:9" ht="12.75">
      <c r="A1011" s="381">
        <v>1</v>
      </c>
      <c r="B1011" s="381">
        <v>2</v>
      </c>
      <c r="C1011" s="381">
        <v>3</v>
      </c>
      <c r="D1011" s="60">
        <v>4</v>
      </c>
      <c r="E1011" s="57">
        <v>5</v>
      </c>
      <c r="F1011" s="57">
        <v>6</v>
      </c>
      <c r="G1011" s="60">
        <v>7</v>
      </c>
      <c r="H1011" s="297">
        <v>8</v>
      </c>
      <c r="I1011" s="46"/>
    </row>
    <row r="1012" spans="1:9" ht="12.75">
      <c r="A1012" s="170"/>
      <c r="B1012" s="195"/>
      <c r="C1012" s="115"/>
      <c r="D1012" s="73" t="s">
        <v>213</v>
      </c>
      <c r="E1012" s="291">
        <v>0</v>
      </c>
      <c r="F1012" s="291">
        <v>0</v>
      </c>
      <c r="G1012" s="420">
        <v>0</v>
      </c>
      <c r="H1012" s="409">
        <v>0</v>
      </c>
      <c r="I1012" s="46"/>
    </row>
    <row r="1013" spans="1:9" ht="12.75">
      <c r="A1013" s="170"/>
      <c r="B1013" s="195"/>
      <c r="C1013" s="115"/>
      <c r="D1013" s="73" t="s">
        <v>214</v>
      </c>
      <c r="E1013" s="291">
        <f>E1017+E1019</f>
        <v>2165000</v>
      </c>
      <c r="F1013" s="291">
        <f>F1017+F1019</f>
        <v>2165000</v>
      </c>
      <c r="G1013" s="420">
        <f>G1017+G1019</f>
        <v>1014127.8</v>
      </c>
      <c r="H1013" s="409">
        <f>G1013/F1013*100</f>
        <v>46.841930715935334</v>
      </c>
      <c r="I1013" s="46"/>
    </row>
    <row r="1014" spans="1:9" ht="12.75">
      <c r="A1014" s="170"/>
      <c r="B1014" s="195"/>
      <c r="C1014" s="115"/>
      <c r="D1014" s="73" t="s">
        <v>215</v>
      </c>
      <c r="E1014" s="291">
        <v>0</v>
      </c>
      <c r="F1014" s="291">
        <v>0</v>
      </c>
      <c r="G1014" s="420">
        <v>0</v>
      </c>
      <c r="H1014" s="409">
        <v>0</v>
      </c>
      <c r="I1014" s="46"/>
    </row>
    <row r="1015" spans="1:9" ht="12.75">
      <c r="A1015" s="170"/>
      <c r="B1015" s="195"/>
      <c r="C1015" s="115"/>
      <c r="D1015" s="73" t="s">
        <v>221</v>
      </c>
      <c r="E1015" s="291">
        <v>0</v>
      </c>
      <c r="F1015" s="291">
        <v>0</v>
      </c>
      <c r="G1015" s="420">
        <v>0</v>
      </c>
      <c r="H1015" s="409">
        <v>0</v>
      </c>
      <c r="I1015" s="46"/>
    </row>
    <row r="1016" spans="1:9" ht="12.75">
      <c r="A1016" s="221"/>
      <c r="B1016" s="391"/>
      <c r="C1016" s="184"/>
      <c r="D1016" s="379" t="s">
        <v>46</v>
      </c>
      <c r="E1016" s="312">
        <f>E1017</f>
        <v>2140000</v>
      </c>
      <c r="F1016" s="312">
        <f>F1017</f>
        <v>2140000</v>
      </c>
      <c r="G1016" s="413">
        <f>G1017</f>
        <v>1003785</v>
      </c>
      <c r="H1016" s="406">
        <f>G1016/F1016*100</f>
        <v>46.90584112149533</v>
      </c>
      <c r="I1016" s="46"/>
    </row>
    <row r="1017" spans="1:9" ht="12.75">
      <c r="A1017" s="166"/>
      <c r="B1017" s="182"/>
      <c r="C1017" s="116"/>
      <c r="D1017" s="73" t="s">
        <v>214</v>
      </c>
      <c r="E1017" s="291">
        <v>2140000</v>
      </c>
      <c r="F1017" s="291">
        <v>2140000</v>
      </c>
      <c r="G1017" s="420">
        <v>1003785</v>
      </c>
      <c r="H1017" s="272">
        <f>G1017/F1017*100</f>
        <v>46.90584112149533</v>
      </c>
      <c r="I1017" s="46"/>
    </row>
    <row r="1018" spans="1:9" ht="12.75">
      <c r="A1018" s="221"/>
      <c r="B1018" s="391"/>
      <c r="C1018" s="184"/>
      <c r="D1018" s="379" t="s">
        <v>385</v>
      </c>
      <c r="E1018" s="312">
        <f>E1019</f>
        <v>25000</v>
      </c>
      <c r="F1018" s="312">
        <f>F1019</f>
        <v>25000</v>
      </c>
      <c r="G1018" s="413">
        <f>G1019</f>
        <v>10342.8</v>
      </c>
      <c r="H1018" s="406">
        <f>G1018/F1018*100</f>
        <v>41.371199999999995</v>
      </c>
      <c r="I1018" s="46"/>
    </row>
    <row r="1019" spans="1:9" ht="12.75">
      <c r="A1019" s="172"/>
      <c r="B1019" s="185"/>
      <c r="C1019" s="116"/>
      <c r="D1019" s="73" t="s">
        <v>214</v>
      </c>
      <c r="E1019" s="291">
        <v>25000</v>
      </c>
      <c r="F1019" s="291">
        <v>25000</v>
      </c>
      <c r="G1019" s="420">
        <v>10342.8</v>
      </c>
      <c r="H1019" s="272">
        <f>G1019/F1019*100</f>
        <v>41.371199999999995</v>
      </c>
      <c r="I1019" s="46"/>
    </row>
    <row r="1020" spans="1:9" ht="12.75">
      <c r="A1020" s="564">
        <v>852</v>
      </c>
      <c r="B1020" s="564"/>
      <c r="C1020" s="565"/>
      <c r="D1020" s="566" t="s">
        <v>91</v>
      </c>
      <c r="E1020" s="340">
        <f>E1021+E1022</f>
        <v>9000</v>
      </c>
      <c r="F1020" s="340">
        <f>F1021+F1022</f>
        <v>586521</v>
      </c>
      <c r="G1020" s="326">
        <f>G1021+G1022</f>
        <v>189129.02</v>
      </c>
      <c r="H1020" s="573">
        <f>G1020/F1020*100</f>
        <v>32.24590764866049</v>
      </c>
      <c r="I1020" s="46"/>
    </row>
    <row r="1021" spans="1:9" ht="12.75">
      <c r="A1021" s="592"/>
      <c r="B1021" s="592"/>
      <c r="C1021" s="579"/>
      <c r="D1021" s="571" t="s">
        <v>189</v>
      </c>
      <c r="E1021" s="340">
        <v>0</v>
      </c>
      <c r="F1021" s="340">
        <v>0</v>
      </c>
      <c r="G1021" s="326">
        <v>0</v>
      </c>
      <c r="H1021" s="573">
        <v>0</v>
      </c>
      <c r="I1021" s="46"/>
    </row>
    <row r="1022" spans="1:9" ht="12.75">
      <c r="A1022" s="592"/>
      <c r="B1022" s="592"/>
      <c r="C1022" s="579"/>
      <c r="D1022" s="571" t="s">
        <v>289</v>
      </c>
      <c r="E1022" s="340">
        <f>SUM(E1023:E1026)</f>
        <v>9000</v>
      </c>
      <c r="F1022" s="340">
        <f>SUM(F1023:F1026)</f>
        <v>586521</v>
      </c>
      <c r="G1022" s="326">
        <f>SUM(G1023:G1026)</f>
        <v>189129.02</v>
      </c>
      <c r="H1022" s="573">
        <f>G1022/F1022*100</f>
        <v>32.24590764866049</v>
      </c>
      <c r="I1022" s="46"/>
    </row>
    <row r="1023" spans="1:9" ht="12.75">
      <c r="A1023" s="592"/>
      <c r="B1023" s="592"/>
      <c r="C1023" s="579"/>
      <c r="D1023" s="571" t="s">
        <v>213</v>
      </c>
      <c r="E1023" s="340">
        <f>E1036</f>
        <v>8000</v>
      </c>
      <c r="F1023" s="340">
        <f>F1036+F1030</f>
        <v>10154</v>
      </c>
      <c r="G1023" s="326">
        <f>G1036+G1030</f>
        <v>0</v>
      </c>
      <c r="H1023" s="573">
        <f>G1023/F1023*100</f>
        <v>0</v>
      </c>
      <c r="I1023" s="46"/>
    </row>
    <row r="1024" spans="1:9" ht="12.75">
      <c r="A1024" s="592"/>
      <c r="B1024" s="592"/>
      <c r="C1024" s="579"/>
      <c r="D1024" s="571" t="s">
        <v>214</v>
      </c>
      <c r="E1024" s="340">
        <f>E1037</f>
        <v>1000</v>
      </c>
      <c r="F1024" s="340">
        <f>F1037+F1031</f>
        <v>4867</v>
      </c>
      <c r="G1024" s="326">
        <f>G1037+G1031</f>
        <v>0</v>
      </c>
      <c r="H1024" s="573">
        <f>G1024/F1024*100</f>
        <v>0</v>
      </c>
      <c r="I1024" s="46"/>
    </row>
    <row r="1025" spans="1:9" ht="12.75">
      <c r="A1025" s="592"/>
      <c r="B1025" s="592"/>
      <c r="C1025" s="579"/>
      <c r="D1025" s="571" t="s">
        <v>215</v>
      </c>
      <c r="E1025" s="340">
        <v>0</v>
      </c>
      <c r="F1025" s="340">
        <f>F1032</f>
        <v>571500</v>
      </c>
      <c r="G1025" s="326">
        <f>G1032+G1038</f>
        <v>189129.02</v>
      </c>
      <c r="H1025" s="573">
        <f>G1025/F1025*100</f>
        <v>33.09344181977253</v>
      </c>
      <c r="I1025" s="46"/>
    </row>
    <row r="1026" spans="1:9" ht="12.75">
      <c r="A1026" s="592"/>
      <c r="B1026" s="593"/>
      <c r="C1026" s="583"/>
      <c r="D1026" s="571" t="s">
        <v>221</v>
      </c>
      <c r="E1026" s="340">
        <v>0</v>
      </c>
      <c r="F1026" s="340">
        <v>0</v>
      </c>
      <c r="G1026" s="326">
        <v>0</v>
      </c>
      <c r="H1026" s="573">
        <v>0</v>
      </c>
      <c r="I1026" s="46"/>
    </row>
    <row r="1027" spans="1:9" ht="12.75">
      <c r="A1027" s="187"/>
      <c r="B1027" s="187">
        <v>85204</v>
      </c>
      <c r="C1027" s="192"/>
      <c r="D1027" s="150" t="s">
        <v>92</v>
      </c>
      <c r="E1027" s="370">
        <v>0</v>
      </c>
      <c r="F1027" s="370">
        <f>F1028+F1029</f>
        <v>577215</v>
      </c>
      <c r="G1027" s="371">
        <f>G1028+G1029</f>
        <v>189129.02</v>
      </c>
      <c r="H1027" s="71">
        <f>G1027/F1027*100</f>
        <v>32.7657839799728</v>
      </c>
      <c r="I1027" s="46"/>
    </row>
    <row r="1028" spans="1:9" ht="12.75">
      <c r="A1028" s="190"/>
      <c r="B1028" s="190"/>
      <c r="C1028" s="191"/>
      <c r="D1028" s="358" t="s">
        <v>189</v>
      </c>
      <c r="E1028" s="359">
        <v>0</v>
      </c>
      <c r="F1028" s="359">
        <v>0</v>
      </c>
      <c r="G1028" s="360">
        <v>0</v>
      </c>
      <c r="H1028" s="77">
        <v>0</v>
      </c>
      <c r="I1028" s="46"/>
    </row>
    <row r="1029" spans="1:9" ht="12.75">
      <c r="A1029" s="190"/>
      <c r="B1029" s="190"/>
      <c r="C1029" s="191"/>
      <c r="D1029" s="358" t="s">
        <v>259</v>
      </c>
      <c r="E1029" s="370">
        <v>0</v>
      </c>
      <c r="F1029" s="370">
        <f>SUM(F1030:F1032)</f>
        <v>577215</v>
      </c>
      <c r="G1029" s="371">
        <f>SUM(G1030:G1032)</f>
        <v>189129.02</v>
      </c>
      <c r="H1029" s="71">
        <f>G1029/F1029*100</f>
        <v>32.7657839799728</v>
      </c>
      <c r="I1029" s="46"/>
    </row>
    <row r="1030" spans="1:9" ht="12.75">
      <c r="A1030" s="190"/>
      <c r="B1030" s="190"/>
      <c r="C1030" s="191"/>
      <c r="D1030" s="73" t="s">
        <v>213</v>
      </c>
      <c r="E1030" s="373">
        <v>0</v>
      </c>
      <c r="F1030" s="373">
        <v>2154</v>
      </c>
      <c r="G1030" s="374">
        <v>0</v>
      </c>
      <c r="H1030" s="80">
        <f>G1030/F1030*100</f>
        <v>0</v>
      </c>
      <c r="I1030" s="46"/>
    </row>
    <row r="1031" spans="1:9" ht="12.75">
      <c r="A1031" s="190"/>
      <c r="B1031" s="190"/>
      <c r="C1031" s="191"/>
      <c r="D1031" s="73" t="s">
        <v>214</v>
      </c>
      <c r="E1031" s="373">
        <v>0</v>
      </c>
      <c r="F1031" s="373">
        <v>3561</v>
      </c>
      <c r="G1031" s="374">
        <v>0</v>
      </c>
      <c r="H1031" s="80">
        <f>G1031/F1031*100</f>
        <v>0</v>
      </c>
      <c r="I1031" s="46"/>
    </row>
    <row r="1032" spans="1:9" ht="12.75">
      <c r="A1032" s="190"/>
      <c r="B1032" s="191"/>
      <c r="C1032" s="191"/>
      <c r="D1032" s="73" t="s">
        <v>215</v>
      </c>
      <c r="E1032" s="373">
        <v>0</v>
      </c>
      <c r="F1032" s="373">
        <v>571500</v>
      </c>
      <c r="G1032" s="374">
        <v>189129.02</v>
      </c>
      <c r="H1032" s="80">
        <f>G1032/F1032*100</f>
        <v>33.09344181977253</v>
      </c>
      <c r="I1032" s="46"/>
    </row>
    <row r="1033" spans="1:9" ht="12.75">
      <c r="A1033" s="166"/>
      <c r="B1033" s="195">
        <v>85205</v>
      </c>
      <c r="C1033" s="160"/>
      <c r="D1033" s="81" t="s">
        <v>223</v>
      </c>
      <c r="E1033" s="411">
        <f>E1034+E1035</f>
        <v>9000</v>
      </c>
      <c r="F1033" s="411">
        <f>F1034+F1035</f>
        <v>9306</v>
      </c>
      <c r="G1033" s="412">
        <f>G1034+G1035</f>
        <v>0</v>
      </c>
      <c r="H1033" s="289">
        <f>G1033/F1033*100</f>
        <v>0</v>
      </c>
      <c r="I1033" s="46"/>
    </row>
    <row r="1034" spans="1:9" ht="12.75">
      <c r="A1034" s="166"/>
      <c r="B1034" s="195"/>
      <c r="C1034" s="115"/>
      <c r="D1034" s="358" t="s">
        <v>189</v>
      </c>
      <c r="E1034" s="363">
        <v>0</v>
      </c>
      <c r="F1034" s="363">
        <v>0</v>
      </c>
      <c r="G1034" s="418">
        <v>0</v>
      </c>
      <c r="H1034" s="386">
        <v>0</v>
      </c>
      <c r="I1034" s="46"/>
    </row>
    <row r="1035" spans="1:9" ht="12.75">
      <c r="A1035" s="166"/>
      <c r="B1035" s="195"/>
      <c r="C1035" s="115"/>
      <c r="D1035" s="358" t="s">
        <v>259</v>
      </c>
      <c r="E1035" s="363">
        <f>SUM(E1036:E1038)</f>
        <v>9000</v>
      </c>
      <c r="F1035" s="363">
        <f>SUM(F1036:F1038)</f>
        <v>9306</v>
      </c>
      <c r="G1035" s="418">
        <f>SUM(G1036:G1038)</f>
        <v>0</v>
      </c>
      <c r="H1035" s="386">
        <f>G1035/F1035*100</f>
        <v>0</v>
      </c>
      <c r="I1035" s="46"/>
    </row>
    <row r="1036" spans="1:9" ht="12.75">
      <c r="A1036" s="166"/>
      <c r="B1036" s="195"/>
      <c r="C1036" s="115"/>
      <c r="D1036" s="73" t="s">
        <v>213</v>
      </c>
      <c r="E1036" s="291">
        <v>8000</v>
      </c>
      <c r="F1036" s="291">
        <v>8000</v>
      </c>
      <c r="G1036" s="420">
        <v>0</v>
      </c>
      <c r="H1036" s="272">
        <f>G1036/F1036*100</f>
        <v>0</v>
      </c>
      <c r="I1036" s="46"/>
    </row>
    <row r="1037" spans="1:9" ht="12.75">
      <c r="A1037" s="166"/>
      <c r="B1037" s="182"/>
      <c r="C1037" s="116"/>
      <c r="D1037" s="73" t="s">
        <v>214</v>
      </c>
      <c r="E1037" s="291">
        <v>1000</v>
      </c>
      <c r="F1037" s="291">
        <v>1306</v>
      </c>
      <c r="G1037" s="420">
        <v>0</v>
      </c>
      <c r="H1037" s="272">
        <f>G1037/F1037*100</f>
        <v>0</v>
      </c>
      <c r="I1037" s="46"/>
    </row>
    <row r="1038" spans="1:9" ht="12.75">
      <c r="A1038" s="172"/>
      <c r="B1038" s="182"/>
      <c r="C1038" s="116"/>
      <c r="D1038" s="73" t="s">
        <v>215</v>
      </c>
      <c r="E1038" s="291">
        <v>0</v>
      </c>
      <c r="F1038" s="291">
        <v>0</v>
      </c>
      <c r="G1038" s="420">
        <v>0</v>
      </c>
      <c r="H1038" s="272">
        <v>0</v>
      </c>
      <c r="I1038" s="46"/>
    </row>
    <row r="1039" spans="1:9" ht="12.75">
      <c r="A1039" s="592">
        <v>853</v>
      </c>
      <c r="B1039" s="564"/>
      <c r="C1039" s="565"/>
      <c r="D1039" s="566" t="s">
        <v>54</v>
      </c>
      <c r="E1039" s="340">
        <f>E1040+E1041</f>
        <v>104000</v>
      </c>
      <c r="F1039" s="340">
        <f>F1040+F1041</f>
        <v>104000</v>
      </c>
      <c r="G1039" s="326">
        <f>G1040+G1041</f>
        <v>51996</v>
      </c>
      <c r="H1039" s="326">
        <f>G1039/F1039*100</f>
        <v>49.996153846153845</v>
      </c>
      <c r="I1039" s="46"/>
    </row>
    <row r="1040" spans="1:9" ht="12.75">
      <c r="A1040" s="592"/>
      <c r="B1040" s="592"/>
      <c r="C1040" s="579"/>
      <c r="D1040" s="571" t="s">
        <v>189</v>
      </c>
      <c r="E1040" s="340">
        <v>0</v>
      </c>
      <c r="F1040" s="340">
        <v>0</v>
      </c>
      <c r="G1040" s="590">
        <v>0</v>
      </c>
      <c r="H1040" s="326">
        <v>0</v>
      </c>
      <c r="I1040" s="46"/>
    </row>
    <row r="1041" spans="1:9" ht="12.75">
      <c r="A1041" s="592"/>
      <c r="B1041" s="592"/>
      <c r="C1041" s="579"/>
      <c r="D1041" s="571" t="s">
        <v>289</v>
      </c>
      <c r="E1041" s="340">
        <f>SUM(E1042:E1045)</f>
        <v>104000</v>
      </c>
      <c r="F1041" s="340">
        <f>SUM(F1042:F1045)</f>
        <v>104000</v>
      </c>
      <c r="G1041" s="590">
        <f>SUM(G1042:G1045)</f>
        <v>51996</v>
      </c>
      <c r="H1041" s="326">
        <f>G1041/F1041*100</f>
        <v>49.996153846153845</v>
      </c>
      <c r="I1041" s="46"/>
    </row>
    <row r="1042" spans="1:9" ht="12.75">
      <c r="A1042" s="592"/>
      <c r="B1042" s="592"/>
      <c r="C1042" s="579"/>
      <c r="D1042" s="571" t="s">
        <v>213</v>
      </c>
      <c r="E1042" s="340">
        <f aca="true" t="shared" si="51" ref="E1042:G1043">E1049</f>
        <v>89477</v>
      </c>
      <c r="F1042" s="340">
        <f t="shared" si="51"/>
        <v>87765</v>
      </c>
      <c r="G1042" s="590">
        <f t="shared" si="51"/>
        <v>44879</v>
      </c>
      <c r="H1042" s="326">
        <f>G1042/F1042*100</f>
        <v>51.13541844698912</v>
      </c>
      <c r="I1042" s="46"/>
    </row>
    <row r="1043" spans="1:9" ht="12.75">
      <c r="A1043" s="592"/>
      <c r="B1043" s="592"/>
      <c r="C1043" s="579"/>
      <c r="D1043" s="571" t="s">
        <v>214</v>
      </c>
      <c r="E1043" s="340">
        <f t="shared" si="51"/>
        <v>14523</v>
      </c>
      <c r="F1043" s="340">
        <f t="shared" si="51"/>
        <v>16235</v>
      </c>
      <c r="G1043" s="590">
        <f t="shared" si="51"/>
        <v>7117</v>
      </c>
      <c r="H1043" s="326">
        <f>G1043/F1043*100</f>
        <v>43.83738835848476</v>
      </c>
      <c r="I1043" s="46"/>
    </row>
    <row r="1044" spans="1:9" ht="12.75">
      <c r="A1044" s="592"/>
      <c r="B1044" s="592"/>
      <c r="C1044" s="579"/>
      <c r="D1044" s="571" t="s">
        <v>215</v>
      </c>
      <c r="E1044" s="340">
        <v>0</v>
      </c>
      <c r="F1044" s="340">
        <f>F1051</f>
        <v>0</v>
      </c>
      <c r="G1044" s="590">
        <f>G1051</f>
        <v>0</v>
      </c>
      <c r="H1044" s="326">
        <v>0</v>
      </c>
      <c r="I1044" s="46"/>
    </row>
    <row r="1045" spans="1:9" ht="12.75">
      <c r="A1045" s="593"/>
      <c r="B1045" s="593"/>
      <c r="C1045" s="583"/>
      <c r="D1045" s="571" t="s">
        <v>221</v>
      </c>
      <c r="E1045" s="340">
        <v>0</v>
      </c>
      <c r="F1045" s="340">
        <v>0</v>
      </c>
      <c r="G1045" s="590">
        <v>0</v>
      </c>
      <c r="H1045" s="326">
        <v>0</v>
      </c>
      <c r="I1045" s="46"/>
    </row>
    <row r="1046" spans="1:9" ht="12.75">
      <c r="A1046" s="170"/>
      <c r="B1046" s="195">
        <v>85321</v>
      </c>
      <c r="C1046" s="160"/>
      <c r="D1046" s="67" t="s">
        <v>55</v>
      </c>
      <c r="E1046" s="355">
        <f>SUM(E1049:E1051)</f>
        <v>104000</v>
      </c>
      <c r="F1046" s="355">
        <f>F1047+F1048</f>
        <v>104000</v>
      </c>
      <c r="G1046" s="356">
        <f>G1047+G1048</f>
        <v>51996</v>
      </c>
      <c r="H1046" s="71">
        <f>G1046/F1046*100</f>
        <v>49.996153846153845</v>
      </c>
      <c r="I1046" s="46"/>
    </row>
    <row r="1047" spans="1:9" ht="12.75">
      <c r="A1047" s="170"/>
      <c r="B1047" s="195"/>
      <c r="C1047" s="115"/>
      <c r="D1047" s="358" t="s">
        <v>189</v>
      </c>
      <c r="E1047" s="363">
        <v>0</v>
      </c>
      <c r="F1047" s="363">
        <v>0</v>
      </c>
      <c r="G1047" s="364">
        <v>0</v>
      </c>
      <c r="H1047" s="77">
        <v>0</v>
      </c>
      <c r="I1047" s="46"/>
    </row>
    <row r="1048" spans="1:9" ht="12.75">
      <c r="A1048" s="170"/>
      <c r="B1048" s="195"/>
      <c r="C1048" s="115"/>
      <c r="D1048" s="358" t="s">
        <v>259</v>
      </c>
      <c r="E1048" s="363">
        <f>SUM(E1049:E1051)</f>
        <v>104000</v>
      </c>
      <c r="F1048" s="363">
        <f>SUM(F1049:F1051)</f>
        <v>104000</v>
      </c>
      <c r="G1048" s="364">
        <f>SUM(G1049:G1051)</f>
        <v>51996</v>
      </c>
      <c r="H1048" s="77">
        <f>G1048/F1048*100</f>
        <v>49.996153846153845</v>
      </c>
      <c r="I1048" s="46"/>
    </row>
    <row r="1049" spans="1:9" ht="12.75">
      <c r="A1049" s="166"/>
      <c r="B1049" s="182"/>
      <c r="C1049" s="116"/>
      <c r="D1049" s="73" t="s">
        <v>213</v>
      </c>
      <c r="E1049" s="291">
        <v>89477</v>
      </c>
      <c r="F1049" s="291">
        <v>87765</v>
      </c>
      <c r="G1049" s="365">
        <v>44879</v>
      </c>
      <c r="H1049" s="272">
        <f>G1049/F1049*100</f>
        <v>51.13541844698912</v>
      </c>
      <c r="I1049" s="46"/>
    </row>
    <row r="1050" spans="1:9" ht="12.75">
      <c r="A1050" s="166"/>
      <c r="B1050" s="182"/>
      <c r="C1050" s="116"/>
      <c r="D1050" s="73" t="s">
        <v>214</v>
      </c>
      <c r="E1050" s="291">
        <v>14523</v>
      </c>
      <c r="F1050" s="291">
        <v>16235</v>
      </c>
      <c r="G1050" s="365">
        <v>7117</v>
      </c>
      <c r="H1050" s="272">
        <f>G1050/F1050*100</f>
        <v>43.83738835848476</v>
      </c>
      <c r="I1050" s="46"/>
    </row>
    <row r="1051" spans="1:9" ht="12.75">
      <c r="A1051" s="166"/>
      <c r="B1051" s="182"/>
      <c r="C1051" s="116"/>
      <c r="D1051" s="73" t="s">
        <v>215</v>
      </c>
      <c r="E1051" s="291">
        <v>0</v>
      </c>
      <c r="F1051" s="291">
        <v>0</v>
      </c>
      <c r="G1051" s="365">
        <v>0</v>
      </c>
      <c r="H1051" s="272">
        <v>0</v>
      </c>
      <c r="I1051" s="46"/>
    </row>
    <row r="1052" spans="1:9" ht="12.75">
      <c r="A1052" s="564"/>
      <c r="B1052" s="565"/>
      <c r="C1052" s="566"/>
      <c r="D1052" s="557" t="s">
        <v>151</v>
      </c>
      <c r="E1052" s="340">
        <f>E1053+E1054</f>
        <v>6493400</v>
      </c>
      <c r="F1052" s="340">
        <f>F1053+F1054</f>
        <v>7155602</v>
      </c>
      <c r="G1052" s="326">
        <f>G1053+G1054</f>
        <v>3595459.9</v>
      </c>
      <c r="H1052" s="573">
        <f>G1052/F1052*100</f>
        <v>50.24678426776671</v>
      </c>
      <c r="I1052" s="46"/>
    </row>
    <row r="1053" spans="1:9" ht="12.75">
      <c r="A1053" s="659"/>
      <c r="B1053" s="579"/>
      <c r="C1053" s="566"/>
      <c r="D1053" s="617" t="s">
        <v>189</v>
      </c>
      <c r="E1053" s="572">
        <f>E892+E904+E917+E950+E970+E997+E1021+E1040</f>
        <v>60000</v>
      </c>
      <c r="F1053" s="606">
        <f>F917</f>
        <v>60000</v>
      </c>
      <c r="G1053" s="606">
        <v>0</v>
      </c>
      <c r="H1053" s="573">
        <v>0</v>
      </c>
      <c r="I1053" s="46"/>
    </row>
    <row r="1054" spans="1:9" ht="12.75">
      <c r="A1054" s="659"/>
      <c r="B1054" s="579"/>
      <c r="C1054" s="566"/>
      <c r="D1054" s="571" t="s">
        <v>289</v>
      </c>
      <c r="E1054" s="572">
        <f>SUM(E1055:E1058)</f>
        <v>6433400</v>
      </c>
      <c r="F1054" s="606">
        <f>SUM(F1055:F1058)</f>
        <v>7095602</v>
      </c>
      <c r="G1054" s="573">
        <f>SUM(G1055:G1058)</f>
        <v>3595459.9</v>
      </c>
      <c r="H1054" s="573">
        <f>G1054/F1054*100</f>
        <v>50.671668168535945</v>
      </c>
      <c r="I1054" s="46"/>
    </row>
    <row r="1055" spans="1:9" ht="12.75">
      <c r="A1055" s="659"/>
      <c r="B1055" s="579"/>
      <c r="C1055" s="566"/>
      <c r="D1055" s="617" t="s">
        <v>213</v>
      </c>
      <c r="E1055" s="572">
        <f>E894+E906+E919+E952+E972+E999+E1023+E1042</f>
        <v>3447056</v>
      </c>
      <c r="F1055" s="606">
        <f>F894+F906+F919+F952+F972+F999+F1023+F1042</f>
        <v>3585322</v>
      </c>
      <c r="G1055" s="573">
        <f>G894+G906+G919+G952+G972+G999+G1023+G1042</f>
        <v>2036458.51</v>
      </c>
      <c r="H1055" s="573">
        <f>G1055/F1055*100</f>
        <v>56.79987766789147</v>
      </c>
      <c r="I1055" s="46"/>
    </row>
    <row r="1056" spans="1:9" ht="12.75">
      <c r="A1056" s="659"/>
      <c r="B1056" s="579"/>
      <c r="C1056" s="566"/>
      <c r="D1056" s="617" t="s">
        <v>214</v>
      </c>
      <c r="E1056" s="572">
        <f>E895+E907+E920+E953+E973+E1000+E1024+E1043</f>
        <v>2799844</v>
      </c>
      <c r="F1056" s="606">
        <f>F895+F907+F920+F953+F973+F1000+F1024+F1043+F987</f>
        <v>2763357</v>
      </c>
      <c r="G1056" s="573">
        <f>G895+G907+G920+G953+G973+G1000+G1024+G1043+G987</f>
        <v>1278968.62</v>
      </c>
      <c r="H1056" s="573">
        <f>G1056/F1056*100</f>
        <v>46.28314835904301</v>
      </c>
      <c r="I1056" s="46"/>
    </row>
    <row r="1057" spans="1:9" ht="12.75">
      <c r="A1057" s="659"/>
      <c r="B1057" s="579"/>
      <c r="C1057" s="566"/>
      <c r="D1057" s="617" t="s">
        <v>215</v>
      </c>
      <c r="E1057" s="572">
        <f>E896+E908+E921+E954+E974+E1001+E1025+E1044</f>
        <v>186500</v>
      </c>
      <c r="F1057" s="606">
        <f>F896+F908+F921+F954+F974+F1001+F1025+F1044</f>
        <v>746923</v>
      </c>
      <c r="G1057" s="573">
        <f>G896+G908+G921+G954+G974+G1001+G1025+G1044</f>
        <v>280032.77</v>
      </c>
      <c r="H1057" s="573">
        <f>G1057/F1057*100</f>
        <v>37.49151786730359</v>
      </c>
      <c r="I1057" s="46"/>
    </row>
    <row r="1058" spans="1:9" ht="12.75">
      <c r="A1058" s="660"/>
      <c r="B1058" s="583"/>
      <c r="C1058" s="566"/>
      <c r="D1058" s="617" t="s">
        <v>221</v>
      </c>
      <c r="E1058" s="572">
        <f>E909+E922+E955+E975+E1002+E1026+E1045</f>
        <v>0</v>
      </c>
      <c r="F1058" s="606">
        <f>F909+F922+F955+F975+F1002+F1026+F1045</f>
        <v>0</v>
      </c>
      <c r="G1058" s="573">
        <f>G909+G922+G955+G975+G1002+G1026+G1045</f>
        <v>0</v>
      </c>
      <c r="H1058" s="573">
        <v>0</v>
      </c>
      <c r="I1058" s="46"/>
    </row>
    <row r="1059" spans="1:9" ht="12.75">
      <c r="A1059" s="492"/>
      <c r="B1059" s="492"/>
      <c r="C1059" s="492"/>
      <c r="D1059" s="492"/>
      <c r="E1059" s="493"/>
      <c r="F1059" s="235"/>
      <c r="G1059" s="499"/>
      <c r="H1059" s="506"/>
      <c r="I1059" s="46"/>
    </row>
    <row r="1060" spans="1:9" ht="12.75">
      <c r="A1060" s="492"/>
      <c r="B1060" s="492"/>
      <c r="C1060" s="492"/>
      <c r="D1060" s="492"/>
      <c r="E1060" s="493"/>
      <c r="F1060" s="235"/>
      <c r="G1060" s="499"/>
      <c r="H1060" s="506"/>
      <c r="I1060" s="46"/>
    </row>
    <row r="1061" spans="1:9" ht="12.75">
      <c r="A1061" s="492"/>
      <c r="B1061" s="492"/>
      <c r="C1061" s="492"/>
      <c r="D1061" s="492"/>
      <c r="E1061" s="493"/>
      <c r="F1061" s="235"/>
      <c r="G1061" s="499"/>
      <c r="H1061" s="506"/>
      <c r="I1061" s="46"/>
    </row>
    <row r="1062" spans="1:9" ht="12.75">
      <c r="A1062" s="492"/>
      <c r="B1062" s="492"/>
      <c r="C1062" s="492"/>
      <c r="D1062" s="492"/>
      <c r="E1062" s="493"/>
      <c r="F1062" s="235"/>
      <c r="G1062" s="499"/>
      <c r="H1062" s="506"/>
      <c r="I1062" s="46"/>
    </row>
    <row r="1063" spans="1:9" ht="12.75">
      <c r="A1063" s="492"/>
      <c r="B1063" s="492"/>
      <c r="C1063" s="492"/>
      <c r="D1063" s="492"/>
      <c r="E1063" s="493"/>
      <c r="F1063" s="235"/>
      <c r="G1063" s="499"/>
      <c r="H1063" s="506"/>
      <c r="I1063" s="46"/>
    </row>
    <row r="1064" spans="1:9" ht="12.75">
      <c r="A1064" s="492"/>
      <c r="B1064" s="492"/>
      <c r="C1064" s="492"/>
      <c r="D1064" s="492"/>
      <c r="E1064" s="493"/>
      <c r="F1064" s="235"/>
      <c r="G1064" s="499"/>
      <c r="H1064" s="506"/>
      <c r="I1064" s="46"/>
    </row>
    <row r="1065" spans="1:9" ht="12.75">
      <c r="A1065" s="492"/>
      <c r="B1065" s="492"/>
      <c r="C1065" s="492"/>
      <c r="D1065" s="492"/>
      <c r="E1065" s="493"/>
      <c r="F1065" s="235"/>
      <c r="G1065" s="499"/>
      <c r="H1065" s="506"/>
      <c r="I1065" s="46"/>
    </row>
    <row r="1066" spans="1:9" ht="12.75">
      <c r="A1066" s="492"/>
      <c r="B1066" s="492"/>
      <c r="C1066" s="492"/>
      <c r="D1066" s="492"/>
      <c r="E1066" s="493"/>
      <c r="F1066" s="235"/>
      <c r="G1066" s="499"/>
      <c r="H1066" s="506"/>
      <c r="I1066" s="46"/>
    </row>
    <row r="1067" spans="1:9" ht="12.75">
      <c r="A1067" s="492"/>
      <c r="B1067" s="492"/>
      <c r="C1067" s="492"/>
      <c r="D1067" s="492"/>
      <c r="E1067" s="493"/>
      <c r="F1067" s="235"/>
      <c r="G1067" s="499"/>
      <c r="H1067" s="506"/>
      <c r="I1067" s="46"/>
    </row>
    <row r="1068" spans="1:9" ht="12.75">
      <c r="A1068" s="492"/>
      <c r="B1068" s="492"/>
      <c r="C1068" s="492"/>
      <c r="D1068" s="492"/>
      <c r="E1068" s="493"/>
      <c r="F1068" s="235"/>
      <c r="G1068" s="499"/>
      <c r="H1068" s="506"/>
      <c r="I1068" s="46"/>
    </row>
    <row r="1069" spans="1:9" ht="12.75">
      <c r="A1069" s="492"/>
      <c r="B1069" s="492"/>
      <c r="C1069" s="492"/>
      <c r="D1069" s="492"/>
      <c r="E1069" s="498"/>
      <c r="F1069" s="239"/>
      <c r="G1069" s="240"/>
      <c r="H1069" s="506"/>
      <c r="I1069" s="46"/>
    </row>
    <row r="1070" spans="1:9" ht="12.75">
      <c r="A1070" s="492"/>
      <c r="B1070" s="492"/>
      <c r="C1070" s="492"/>
      <c r="D1070" s="492"/>
      <c r="E1070" s="778" t="s">
        <v>496</v>
      </c>
      <c r="F1070" s="499"/>
      <c r="G1070" s="499"/>
      <c r="H1070" s="506"/>
      <c r="I1070" s="46"/>
    </row>
    <row r="1071" spans="1:9" ht="13.5" customHeight="1">
      <c r="A1071" s="47"/>
      <c r="B1071" s="47"/>
      <c r="C1071" s="47"/>
      <c r="D1071" s="47"/>
      <c r="E1071" s="47"/>
      <c r="F1071" s="47"/>
      <c r="G1071" s="47"/>
      <c r="H1071" s="48"/>
      <c r="I1071" s="46"/>
    </row>
    <row r="1072" spans="1:9" ht="13.5" customHeight="1">
      <c r="A1072" s="47"/>
      <c r="B1072" s="47"/>
      <c r="C1072" s="47"/>
      <c r="D1072" s="507"/>
      <c r="E1072" s="47"/>
      <c r="F1072" s="47" t="s">
        <v>100</v>
      </c>
      <c r="G1072" s="47"/>
      <c r="H1072" s="48"/>
      <c r="I1072" s="46"/>
    </row>
    <row r="1073" spans="1:9" ht="13.5" customHeight="1">
      <c r="A1073" s="47"/>
      <c r="B1073" s="47"/>
      <c r="C1073" s="47"/>
      <c r="D1073" s="47"/>
      <c r="E1073" s="47"/>
      <c r="F1073" s="47" t="s">
        <v>128</v>
      </c>
      <c r="G1073" s="47"/>
      <c r="H1073" s="48"/>
      <c r="I1073" s="46"/>
    </row>
    <row r="1074" spans="1:9" ht="13.5" customHeight="1">
      <c r="A1074" s="47"/>
      <c r="B1074" s="47"/>
      <c r="C1074" s="47"/>
      <c r="D1074" s="47"/>
      <c r="E1074" s="47"/>
      <c r="F1074" s="47" t="s">
        <v>432</v>
      </c>
      <c r="G1074" s="47"/>
      <c r="H1074" s="48"/>
      <c r="I1074" s="46"/>
    </row>
    <row r="1075" spans="1:9" ht="13.5" customHeight="1">
      <c r="A1075" s="46"/>
      <c r="B1075" s="509" t="s">
        <v>147</v>
      </c>
      <c r="C1075" s="247"/>
      <c r="D1075" s="247"/>
      <c r="E1075" s="247"/>
      <c r="F1075" s="423"/>
      <c r="G1075" s="47"/>
      <c r="H1075" s="48"/>
      <c r="I1075" s="46"/>
    </row>
    <row r="1076" spans="1:9" ht="13.5" customHeight="1">
      <c r="A1076" s="46"/>
      <c r="B1076" s="247" t="s">
        <v>138</v>
      </c>
      <c r="C1076" s="247"/>
      <c r="D1076" s="247"/>
      <c r="E1076" s="247"/>
      <c r="F1076" s="423"/>
      <c r="G1076" s="47"/>
      <c r="H1076" s="48"/>
      <c r="I1076" s="46"/>
    </row>
    <row r="1077" spans="1:9" ht="13.5" customHeight="1">
      <c r="A1077" s="46"/>
      <c r="B1077" s="247" t="s">
        <v>137</v>
      </c>
      <c r="C1077" s="247"/>
      <c r="D1077" s="247"/>
      <c r="E1077" s="247"/>
      <c r="F1077" s="423"/>
      <c r="G1077" s="47"/>
      <c r="H1077" s="48"/>
      <c r="I1077" s="46"/>
    </row>
    <row r="1078" spans="1:9" ht="13.5" customHeight="1">
      <c r="A1078" s="46"/>
      <c r="B1078" s="46"/>
      <c r="C1078" s="247"/>
      <c r="D1078" s="46"/>
      <c r="E1078" s="46"/>
      <c r="F1078" s="47"/>
      <c r="G1078" s="50" t="s">
        <v>274</v>
      </c>
      <c r="H1078" s="48"/>
      <c r="I1078" s="46"/>
    </row>
    <row r="1079" spans="1:9" ht="13.5" customHeight="1">
      <c r="A1079" s="55" t="s">
        <v>0</v>
      </c>
      <c r="B1079" s="52" t="s">
        <v>1</v>
      </c>
      <c r="C1079" s="351" t="s">
        <v>2</v>
      </c>
      <c r="D1079" s="53" t="s">
        <v>3</v>
      </c>
      <c r="E1079" s="54" t="s">
        <v>159</v>
      </c>
      <c r="F1079" s="53" t="s">
        <v>161</v>
      </c>
      <c r="G1079" s="55" t="s">
        <v>163</v>
      </c>
      <c r="H1079" s="296" t="s">
        <v>61</v>
      </c>
      <c r="I1079" s="46"/>
    </row>
    <row r="1080" spans="1:9" ht="13.5" customHeight="1">
      <c r="A1080" s="60"/>
      <c r="B1080" s="57"/>
      <c r="C1080" s="353"/>
      <c r="D1080" s="58"/>
      <c r="E1080" s="57" t="s">
        <v>160</v>
      </c>
      <c r="F1080" s="58" t="s">
        <v>162</v>
      </c>
      <c r="G1080" s="60" t="s">
        <v>440</v>
      </c>
      <c r="H1080" s="57" t="s">
        <v>179</v>
      </c>
      <c r="I1080" s="46"/>
    </row>
    <row r="1081" spans="1:9" ht="13.5" customHeight="1">
      <c r="A1081" s="61">
        <v>1</v>
      </c>
      <c r="B1081" s="61">
        <v>2</v>
      </c>
      <c r="C1081" s="61">
        <v>3</v>
      </c>
      <c r="D1081" s="60">
        <v>4</v>
      </c>
      <c r="E1081" s="57">
        <v>5</v>
      </c>
      <c r="F1081" s="57">
        <v>6</v>
      </c>
      <c r="G1081" s="60">
        <v>7</v>
      </c>
      <c r="H1081" s="297">
        <v>8</v>
      </c>
      <c r="I1081" s="46"/>
    </row>
    <row r="1082" spans="1:9" ht="13.5" customHeight="1">
      <c r="A1082" s="564">
        <v>750</v>
      </c>
      <c r="B1082" s="564"/>
      <c r="C1082" s="565"/>
      <c r="D1082" s="575" t="s">
        <v>17</v>
      </c>
      <c r="E1082" s="333">
        <v>500</v>
      </c>
      <c r="F1082" s="333">
        <v>500</v>
      </c>
      <c r="G1082" s="335">
        <v>0</v>
      </c>
      <c r="H1082" s="573">
        <f>G1082/F1082*100</f>
        <v>0</v>
      </c>
      <c r="I1082" s="46"/>
    </row>
    <row r="1083" spans="1:9" ht="13.5" customHeight="1">
      <c r="A1083" s="592"/>
      <c r="B1083" s="592"/>
      <c r="C1083" s="579"/>
      <c r="D1083" s="571" t="s">
        <v>189</v>
      </c>
      <c r="E1083" s="333">
        <v>0</v>
      </c>
      <c r="F1083" s="333">
        <v>0</v>
      </c>
      <c r="G1083" s="335">
        <v>0</v>
      </c>
      <c r="H1083" s="573">
        <v>0</v>
      </c>
      <c r="I1083" s="46"/>
    </row>
    <row r="1084" spans="1:9" ht="12.75">
      <c r="A1084" s="592"/>
      <c r="B1084" s="592"/>
      <c r="C1084" s="579"/>
      <c r="D1084" s="571" t="s">
        <v>289</v>
      </c>
      <c r="E1084" s="333">
        <v>500</v>
      </c>
      <c r="F1084" s="333">
        <v>500</v>
      </c>
      <c r="G1084" s="335">
        <v>0</v>
      </c>
      <c r="H1084" s="326">
        <f>G1084/F1084*100</f>
        <v>0</v>
      </c>
      <c r="I1084" s="46"/>
    </row>
    <row r="1085" spans="1:9" ht="12.75">
      <c r="A1085" s="592"/>
      <c r="B1085" s="592"/>
      <c r="C1085" s="579"/>
      <c r="D1085" s="571" t="s">
        <v>213</v>
      </c>
      <c r="E1085" s="333">
        <v>500</v>
      </c>
      <c r="F1085" s="333">
        <v>0</v>
      </c>
      <c r="G1085" s="335">
        <v>0</v>
      </c>
      <c r="H1085" s="326">
        <v>0</v>
      </c>
      <c r="I1085" s="46"/>
    </row>
    <row r="1086" spans="1:9" ht="12.75">
      <c r="A1086" s="592"/>
      <c r="B1086" s="592"/>
      <c r="C1086" s="579"/>
      <c r="D1086" s="571" t="s">
        <v>214</v>
      </c>
      <c r="E1086" s="333">
        <v>0</v>
      </c>
      <c r="F1086" s="333">
        <v>500</v>
      </c>
      <c r="G1086" s="335">
        <v>0</v>
      </c>
      <c r="H1086" s="326">
        <v>0</v>
      </c>
      <c r="I1086" s="46"/>
    </row>
    <row r="1087" spans="1:9" ht="12.75">
      <c r="A1087" s="592"/>
      <c r="B1087" s="592"/>
      <c r="C1087" s="579"/>
      <c r="D1087" s="571" t="s">
        <v>215</v>
      </c>
      <c r="E1087" s="333">
        <v>0</v>
      </c>
      <c r="F1087" s="333">
        <v>0</v>
      </c>
      <c r="G1087" s="335">
        <v>0</v>
      </c>
      <c r="H1087" s="326">
        <v>0</v>
      </c>
      <c r="I1087" s="46"/>
    </row>
    <row r="1088" spans="1:9" ht="12.75">
      <c r="A1088" s="593"/>
      <c r="B1088" s="593"/>
      <c r="C1088" s="583"/>
      <c r="D1088" s="571" t="s">
        <v>221</v>
      </c>
      <c r="E1088" s="333">
        <v>0</v>
      </c>
      <c r="F1088" s="333">
        <v>0</v>
      </c>
      <c r="G1088" s="335">
        <v>0</v>
      </c>
      <c r="H1088" s="326">
        <v>0</v>
      </c>
      <c r="I1088" s="46"/>
    </row>
    <row r="1089" spans="1:9" ht="12.75">
      <c r="A1089" s="170"/>
      <c r="B1089" s="140">
        <v>75045</v>
      </c>
      <c r="C1089" s="67"/>
      <c r="D1089" s="67" t="s">
        <v>210</v>
      </c>
      <c r="E1089" s="355">
        <v>500</v>
      </c>
      <c r="F1089" s="355">
        <v>500</v>
      </c>
      <c r="G1089" s="70">
        <v>0</v>
      </c>
      <c r="H1089" s="71">
        <f>G1089/F1089*100</f>
        <v>0</v>
      </c>
      <c r="I1089" s="46"/>
    </row>
    <row r="1090" spans="1:9" ht="12.75">
      <c r="A1090" s="170"/>
      <c r="B1090" s="195"/>
      <c r="C1090" s="67"/>
      <c r="D1090" s="358" t="s">
        <v>189</v>
      </c>
      <c r="E1090" s="363">
        <v>0</v>
      </c>
      <c r="F1090" s="363">
        <v>0</v>
      </c>
      <c r="G1090" s="125">
        <v>0</v>
      </c>
      <c r="H1090" s="77">
        <v>0</v>
      </c>
      <c r="I1090" s="46"/>
    </row>
    <row r="1091" spans="1:9" ht="12.75">
      <c r="A1091" s="170"/>
      <c r="B1091" s="195"/>
      <c r="C1091" s="67"/>
      <c r="D1091" s="358" t="s">
        <v>259</v>
      </c>
      <c r="E1091" s="363">
        <v>500</v>
      </c>
      <c r="F1091" s="363">
        <v>500</v>
      </c>
      <c r="G1091" s="125">
        <v>0</v>
      </c>
      <c r="H1091" s="77">
        <f>G1091/F1091*100</f>
        <v>0</v>
      </c>
      <c r="I1091" s="46"/>
    </row>
    <row r="1092" spans="1:9" ht="12.75">
      <c r="A1092" s="166"/>
      <c r="B1092" s="182"/>
      <c r="C1092" s="73"/>
      <c r="D1092" s="73" t="s">
        <v>213</v>
      </c>
      <c r="E1092" s="291">
        <v>500</v>
      </c>
      <c r="F1092" s="291">
        <v>0</v>
      </c>
      <c r="G1092" s="76">
        <v>0</v>
      </c>
      <c r="H1092" s="272">
        <v>0</v>
      </c>
      <c r="I1092" s="46"/>
    </row>
    <row r="1093" spans="1:9" ht="12.75">
      <c r="A1093" s="166"/>
      <c r="B1093" s="182"/>
      <c r="C1093" s="73"/>
      <c r="D1093" s="73" t="s">
        <v>214</v>
      </c>
      <c r="E1093" s="291">
        <v>0</v>
      </c>
      <c r="F1093" s="291">
        <v>500</v>
      </c>
      <c r="G1093" s="76">
        <v>0</v>
      </c>
      <c r="H1093" s="272">
        <v>0</v>
      </c>
      <c r="I1093" s="46"/>
    </row>
    <row r="1094" spans="1:9" ht="12.75">
      <c r="A1094" s="166"/>
      <c r="B1094" s="182"/>
      <c r="C1094" s="73"/>
      <c r="D1094" s="73" t="s">
        <v>215</v>
      </c>
      <c r="E1094" s="291">
        <v>0</v>
      </c>
      <c r="F1094" s="291">
        <v>0</v>
      </c>
      <c r="G1094" s="76">
        <v>0</v>
      </c>
      <c r="H1094" s="272">
        <v>0</v>
      </c>
      <c r="I1094" s="46"/>
    </row>
    <row r="1095" spans="1:9" ht="12.75">
      <c r="A1095" s="564"/>
      <c r="B1095" s="565"/>
      <c r="C1095" s="575"/>
      <c r="D1095" s="601" t="s">
        <v>265</v>
      </c>
      <c r="E1095" s="661"/>
      <c r="F1095" s="662"/>
      <c r="G1095" s="663"/>
      <c r="H1095" s="663"/>
      <c r="I1095" s="46"/>
    </row>
    <row r="1096" spans="1:9" ht="12.75">
      <c r="A1096" s="592"/>
      <c r="B1096" s="579"/>
      <c r="C1096" s="615"/>
      <c r="D1096" s="603" t="s">
        <v>266</v>
      </c>
      <c r="E1096" s="664">
        <f>E1097+E1098</f>
        <v>500</v>
      </c>
      <c r="F1096" s="665">
        <f>F1097+F1098</f>
        <v>500</v>
      </c>
      <c r="G1096" s="666">
        <f>G1097+G1098</f>
        <v>0</v>
      </c>
      <c r="H1096" s="666">
        <v>0</v>
      </c>
      <c r="I1096" s="46"/>
    </row>
    <row r="1097" spans="1:9" ht="12.75">
      <c r="A1097" s="659"/>
      <c r="B1097" s="579"/>
      <c r="C1097" s="615"/>
      <c r="D1097" s="667" t="s">
        <v>189</v>
      </c>
      <c r="E1097" s="668"/>
      <c r="F1097" s="668"/>
      <c r="G1097" s="669"/>
      <c r="H1097" s="669">
        <v>0</v>
      </c>
      <c r="I1097" s="46"/>
    </row>
    <row r="1098" spans="1:9" ht="12.75">
      <c r="A1098" s="659"/>
      <c r="B1098" s="579"/>
      <c r="C1098" s="566"/>
      <c r="D1098" s="571" t="s">
        <v>289</v>
      </c>
      <c r="E1098" s="670">
        <f>SUM(E1099:E1102)</f>
        <v>500</v>
      </c>
      <c r="F1098" s="670">
        <f>SUM(F1099:F1102)</f>
        <v>500</v>
      </c>
      <c r="G1098" s="671">
        <f>SUM(G1099:G1102)</f>
        <v>0</v>
      </c>
      <c r="H1098" s="671">
        <v>0</v>
      </c>
      <c r="I1098" s="46"/>
    </row>
    <row r="1099" spans="1:9" ht="12.75">
      <c r="A1099" s="659"/>
      <c r="B1099" s="579"/>
      <c r="C1099" s="566"/>
      <c r="D1099" s="617" t="s">
        <v>213</v>
      </c>
      <c r="E1099" s="672">
        <v>0</v>
      </c>
      <c r="F1099" s="672">
        <f>F1085</f>
        <v>0</v>
      </c>
      <c r="G1099" s="673">
        <f>G1085</f>
        <v>0</v>
      </c>
      <c r="H1099" s="673">
        <v>0</v>
      </c>
      <c r="I1099" s="46"/>
    </row>
    <row r="1100" spans="1:9" ht="12.75">
      <c r="A1100" s="659"/>
      <c r="B1100" s="579"/>
      <c r="C1100" s="566"/>
      <c r="D1100" s="617" t="s">
        <v>214</v>
      </c>
      <c r="E1100" s="672">
        <v>500</v>
      </c>
      <c r="F1100" s="672">
        <f>F1086</f>
        <v>500</v>
      </c>
      <c r="G1100" s="673">
        <f>G1086</f>
        <v>0</v>
      </c>
      <c r="H1100" s="673">
        <v>0</v>
      </c>
      <c r="I1100" s="46"/>
    </row>
    <row r="1101" spans="1:9" ht="12.75">
      <c r="A1101" s="659"/>
      <c r="B1101" s="579"/>
      <c r="C1101" s="566"/>
      <c r="D1101" s="617" t="s">
        <v>215</v>
      </c>
      <c r="E1101" s="672">
        <v>0</v>
      </c>
      <c r="F1101" s="672">
        <f>F1087</f>
        <v>0</v>
      </c>
      <c r="G1101" s="673">
        <v>0</v>
      </c>
      <c r="H1101" s="673">
        <v>0</v>
      </c>
      <c r="I1101" s="46"/>
    </row>
    <row r="1102" spans="1:9" ht="12.75">
      <c r="A1102" s="660"/>
      <c r="B1102" s="583"/>
      <c r="C1102" s="566"/>
      <c r="D1102" s="617" t="s">
        <v>221</v>
      </c>
      <c r="E1102" s="672">
        <v>0</v>
      </c>
      <c r="F1102" s="672">
        <f>F1088</f>
        <v>0</v>
      </c>
      <c r="G1102" s="673">
        <v>0</v>
      </c>
      <c r="H1102" s="673">
        <v>0</v>
      </c>
      <c r="I1102" s="46"/>
    </row>
    <row r="1103" spans="1:9" ht="12.75">
      <c r="A1103" s="507"/>
      <c r="B1103" s="507"/>
      <c r="C1103" s="507"/>
      <c r="D1103" s="507"/>
      <c r="E1103" s="507"/>
      <c r="F1103" s="507"/>
      <c r="G1103" s="507"/>
      <c r="H1103" s="508"/>
      <c r="I1103" s="46"/>
    </row>
    <row r="1104" spans="1:9" ht="12.75">
      <c r="A1104" s="507"/>
      <c r="B1104" s="507"/>
      <c r="C1104" s="507"/>
      <c r="D1104" s="507"/>
      <c r="E1104" s="507"/>
      <c r="F1104" s="507"/>
      <c r="G1104" s="507"/>
      <c r="H1104" s="508"/>
      <c r="I1104" s="46"/>
    </row>
    <row r="1105" spans="1:9" ht="12.75">
      <c r="A1105" s="507"/>
      <c r="B1105" s="507"/>
      <c r="C1105" s="507"/>
      <c r="D1105" s="507"/>
      <c r="E1105" s="507"/>
      <c r="F1105" s="507"/>
      <c r="G1105" s="507"/>
      <c r="H1105" s="508"/>
      <c r="I1105" s="46"/>
    </row>
    <row r="1106" spans="1:9" ht="12.75">
      <c r="A1106" s="507"/>
      <c r="B1106" s="507"/>
      <c r="C1106" s="507"/>
      <c r="D1106" s="507"/>
      <c r="E1106" s="507"/>
      <c r="F1106" s="507"/>
      <c r="G1106" s="507"/>
      <c r="H1106" s="508"/>
      <c r="I1106" s="46"/>
    </row>
    <row r="1107" spans="1:9" ht="12.75">
      <c r="A1107" s="507"/>
      <c r="B1107" s="507"/>
      <c r="C1107" s="507"/>
      <c r="D1107" s="507"/>
      <c r="E1107" s="507"/>
      <c r="F1107" s="507"/>
      <c r="G1107" s="507"/>
      <c r="H1107" s="508"/>
      <c r="I1107" s="46"/>
    </row>
    <row r="1108" spans="1:9" ht="12.75">
      <c r="A1108" s="507"/>
      <c r="B1108" s="507"/>
      <c r="C1108" s="507"/>
      <c r="D1108" s="507"/>
      <c r="E1108" s="507"/>
      <c r="F1108" s="507"/>
      <c r="G1108" s="507"/>
      <c r="H1108" s="508"/>
      <c r="I1108" s="46"/>
    </row>
    <row r="1109" spans="1:9" ht="12.75">
      <c r="A1109" s="507"/>
      <c r="B1109" s="507"/>
      <c r="C1109" s="507"/>
      <c r="D1109" s="507"/>
      <c r="E1109" s="507"/>
      <c r="F1109" s="507"/>
      <c r="G1109" s="507"/>
      <c r="H1109" s="508"/>
      <c r="I1109" s="46"/>
    </row>
    <row r="1110" spans="1:9" ht="12.75">
      <c r="A1110" s="507"/>
      <c r="B1110" s="507"/>
      <c r="C1110" s="507"/>
      <c r="D1110" s="507"/>
      <c r="E1110" s="507"/>
      <c r="F1110" s="507"/>
      <c r="G1110" s="507"/>
      <c r="H1110" s="508"/>
      <c r="I1110" s="46"/>
    </row>
    <row r="1111" spans="1:9" ht="12.75">
      <c r="A1111" s="507"/>
      <c r="B1111" s="507"/>
      <c r="C1111" s="507"/>
      <c r="D1111" s="507"/>
      <c r="E1111" s="507"/>
      <c r="F1111" s="507"/>
      <c r="G1111" s="507"/>
      <c r="H1111" s="508"/>
      <c r="I1111" s="46"/>
    </row>
    <row r="1112" spans="1:9" ht="12.75">
      <c r="A1112" s="507"/>
      <c r="B1112" s="507"/>
      <c r="C1112" s="507"/>
      <c r="D1112" s="507"/>
      <c r="E1112" s="507"/>
      <c r="F1112" s="507"/>
      <c r="G1112" s="507"/>
      <c r="H1112" s="508"/>
      <c r="I1112" s="46"/>
    </row>
    <row r="1113" spans="1:9" ht="12.75">
      <c r="A1113" s="507"/>
      <c r="B1113" s="507"/>
      <c r="C1113" s="507"/>
      <c r="D1113" s="507"/>
      <c r="E1113" s="507"/>
      <c r="F1113" s="507"/>
      <c r="G1113" s="507"/>
      <c r="H1113" s="508"/>
      <c r="I1113" s="46"/>
    </row>
    <row r="1114" spans="1:9" ht="12.75">
      <c r="A1114" s="507"/>
      <c r="B1114" s="507"/>
      <c r="C1114" s="507"/>
      <c r="D1114" s="507"/>
      <c r="E1114" s="507"/>
      <c r="F1114" s="507"/>
      <c r="G1114" s="507"/>
      <c r="H1114" s="508"/>
      <c r="I1114" s="46"/>
    </row>
    <row r="1115" spans="1:9" ht="12.75">
      <c r="A1115" s="507"/>
      <c r="B1115" s="507"/>
      <c r="C1115" s="507"/>
      <c r="D1115" s="507"/>
      <c r="E1115" s="507"/>
      <c r="F1115" s="507"/>
      <c r="G1115" s="507"/>
      <c r="H1115" s="508"/>
      <c r="I1115" s="46"/>
    </row>
    <row r="1116" spans="1:9" ht="12.75">
      <c r="A1116" s="507"/>
      <c r="B1116" s="507"/>
      <c r="C1116" s="507"/>
      <c r="D1116" s="507"/>
      <c r="E1116" s="507"/>
      <c r="F1116" s="507"/>
      <c r="G1116" s="507"/>
      <c r="H1116" s="508"/>
      <c r="I1116" s="46"/>
    </row>
    <row r="1117" spans="1:9" ht="12.75">
      <c r="A1117" s="507"/>
      <c r="B1117" s="507"/>
      <c r="C1117" s="507"/>
      <c r="D1117" s="507"/>
      <c r="E1117" s="507"/>
      <c r="F1117" s="507"/>
      <c r="G1117" s="507"/>
      <c r="H1117" s="508"/>
      <c r="I1117" s="46"/>
    </row>
    <row r="1118" spans="1:9" ht="12.75">
      <c r="A1118" s="507"/>
      <c r="B1118" s="507"/>
      <c r="C1118" s="507"/>
      <c r="D1118" s="507"/>
      <c r="E1118" s="507"/>
      <c r="F1118" s="507"/>
      <c r="G1118" s="507"/>
      <c r="H1118" s="508"/>
      <c r="I1118" s="46"/>
    </row>
    <row r="1119" spans="1:9" ht="12.75">
      <c r="A1119" s="507"/>
      <c r="B1119" s="507"/>
      <c r="C1119" s="507"/>
      <c r="D1119" s="507"/>
      <c r="E1119" s="507"/>
      <c r="F1119" s="507"/>
      <c r="G1119" s="507"/>
      <c r="H1119" s="508"/>
      <c r="I1119" s="46"/>
    </row>
    <row r="1120" spans="1:9" ht="12.75">
      <c r="A1120" s="507"/>
      <c r="B1120" s="507"/>
      <c r="C1120" s="507"/>
      <c r="D1120" s="507"/>
      <c r="E1120" s="507"/>
      <c r="F1120" s="507"/>
      <c r="G1120" s="507"/>
      <c r="H1120" s="508"/>
      <c r="I1120" s="46"/>
    </row>
    <row r="1121" spans="1:9" ht="12.75">
      <c r="A1121" s="507"/>
      <c r="B1121" s="507"/>
      <c r="C1121" s="507"/>
      <c r="D1121" s="507"/>
      <c r="E1121" s="507"/>
      <c r="F1121" s="507"/>
      <c r="G1121" s="507"/>
      <c r="H1121" s="508"/>
      <c r="I1121" s="46"/>
    </row>
    <row r="1122" spans="1:9" ht="12.75">
      <c r="A1122" s="507"/>
      <c r="B1122" s="507"/>
      <c r="C1122" s="507"/>
      <c r="D1122" s="507"/>
      <c r="E1122" s="507"/>
      <c r="F1122" s="507"/>
      <c r="G1122" s="507"/>
      <c r="H1122" s="508"/>
      <c r="I1122" s="46"/>
    </row>
    <row r="1123" spans="1:9" ht="12.75">
      <c r="A1123" s="507"/>
      <c r="B1123" s="507"/>
      <c r="C1123" s="507"/>
      <c r="D1123" s="507"/>
      <c r="E1123" s="507"/>
      <c r="F1123" s="507"/>
      <c r="G1123" s="507"/>
      <c r="H1123" s="508"/>
      <c r="I1123" s="46"/>
    </row>
    <row r="1124" spans="1:9" ht="12.75">
      <c r="A1124" s="507"/>
      <c r="B1124" s="507"/>
      <c r="C1124" s="507"/>
      <c r="D1124" s="507"/>
      <c r="E1124" s="507"/>
      <c r="F1124" s="507"/>
      <c r="G1124" s="507"/>
      <c r="H1124" s="508"/>
      <c r="I1124" s="46"/>
    </row>
    <row r="1125" spans="1:9" ht="12.75">
      <c r="A1125" s="507"/>
      <c r="B1125" s="507"/>
      <c r="C1125" s="507"/>
      <c r="D1125" s="507"/>
      <c r="E1125" s="507"/>
      <c r="F1125" s="507"/>
      <c r="G1125" s="507"/>
      <c r="H1125" s="508"/>
      <c r="I1125" s="46"/>
    </row>
    <row r="1126" spans="1:9" ht="12.75">
      <c r="A1126" s="507"/>
      <c r="B1126" s="507"/>
      <c r="C1126" s="507"/>
      <c r="D1126" s="507"/>
      <c r="E1126" s="507"/>
      <c r="F1126" s="507"/>
      <c r="G1126" s="507"/>
      <c r="H1126" s="508"/>
      <c r="I1126" s="46"/>
    </row>
    <row r="1127" spans="1:9" ht="12.75">
      <c r="A1127" s="507"/>
      <c r="B1127" s="507"/>
      <c r="C1127" s="507"/>
      <c r="D1127" s="507"/>
      <c r="E1127" s="507"/>
      <c r="F1127" s="507"/>
      <c r="G1127" s="507"/>
      <c r="H1127" s="508"/>
      <c r="I1127" s="46"/>
    </row>
    <row r="1128" spans="1:9" ht="12.75">
      <c r="A1128" s="507"/>
      <c r="B1128" s="507"/>
      <c r="C1128" s="507"/>
      <c r="D1128" s="507"/>
      <c r="E1128" s="507"/>
      <c r="F1128" s="507"/>
      <c r="G1128" s="507"/>
      <c r="H1128" s="508"/>
      <c r="I1128" s="46"/>
    </row>
    <row r="1129" spans="1:9" ht="12.75">
      <c r="A1129" s="507"/>
      <c r="B1129" s="507"/>
      <c r="C1129" s="507"/>
      <c r="D1129" s="507"/>
      <c r="E1129" s="507"/>
      <c r="F1129" s="507"/>
      <c r="G1129" s="507"/>
      <c r="H1129" s="508"/>
      <c r="I1129" s="46"/>
    </row>
    <row r="1130" spans="1:9" ht="12.75">
      <c r="A1130" s="507"/>
      <c r="B1130" s="507"/>
      <c r="C1130" s="507"/>
      <c r="D1130" s="507"/>
      <c r="E1130" s="507"/>
      <c r="F1130" s="507"/>
      <c r="G1130" s="507"/>
      <c r="H1130" s="508"/>
      <c r="I1130" s="46"/>
    </row>
    <row r="1131" spans="1:9" ht="12.75">
      <c r="A1131" s="507"/>
      <c r="B1131" s="507"/>
      <c r="C1131" s="507"/>
      <c r="D1131" s="507"/>
      <c r="E1131" s="507" t="s">
        <v>497</v>
      </c>
      <c r="F1131" s="507"/>
      <c r="G1131" s="507"/>
      <c r="H1131" s="508"/>
      <c r="I1131" s="46"/>
    </row>
    <row r="1132" spans="1:9" ht="12.75">
      <c r="A1132" s="507"/>
      <c r="B1132" s="507"/>
      <c r="C1132" s="507"/>
      <c r="D1132" s="507"/>
      <c r="E1132" s="507"/>
      <c r="F1132" s="507"/>
      <c r="G1132" s="507"/>
      <c r="H1132" s="508"/>
      <c r="I1132" s="46"/>
    </row>
    <row r="1133" spans="1:9" ht="13.5" customHeight="1">
      <c r="A1133" s="47"/>
      <c r="B1133" s="47"/>
      <c r="C1133" s="47"/>
      <c r="D1133" s="47"/>
      <c r="E1133" s="47"/>
      <c r="F1133" s="47" t="s">
        <v>148</v>
      </c>
      <c r="G1133" s="47"/>
      <c r="H1133" s="48"/>
      <c r="I1133" s="46"/>
    </row>
    <row r="1134" spans="1:9" ht="13.5" customHeight="1">
      <c r="A1134" s="47"/>
      <c r="B1134" s="47"/>
      <c r="C1134" s="47"/>
      <c r="D1134" s="47"/>
      <c r="E1134" s="47"/>
      <c r="F1134" s="47" t="s">
        <v>128</v>
      </c>
      <c r="G1134" s="47"/>
      <c r="H1134" s="48"/>
      <c r="I1134" s="46"/>
    </row>
    <row r="1135" spans="1:9" ht="13.5" customHeight="1">
      <c r="A1135" s="47"/>
      <c r="B1135" s="47"/>
      <c r="C1135" s="47"/>
      <c r="D1135" s="47"/>
      <c r="E1135" s="47"/>
      <c r="F1135" s="47" t="s">
        <v>432</v>
      </c>
      <c r="G1135" s="47"/>
      <c r="H1135" s="48"/>
      <c r="I1135" s="46"/>
    </row>
    <row r="1136" spans="1:9" ht="13.5" customHeight="1">
      <c r="A1136" s="510"/>
      <c r="B1136" s="511" t="s">
        <v>149</v>
      </c>
      <c r="C1136" s="511"/>
      <c r="D1136" s="511"/>
      <c r="E1136" s="511"/>
      <c r="F1136" s="512"/>
      <c r="G1136" s="510"/>
      <c r="H1136" s="513"/>
      <c r="I1136" s="46"/>
    </row>
    <row r="1137" spans="1:9" ht="13.5" customHeight="1">
      <c r="A1137" s="510"/>
      <c r="B1137" s="511" t="s">
        <v>141</v>
      </c>
      <c r="C1137" s="511"/>
      <c r="D1137" s="511"/>
      <c r="E1137" s="511"/>
      <c r="F1137" s="512"/>
      <c r="G1137" s="510"/>
      <c r="H1137" s="513"/>
      <c r="I1137" s="46"/>
    </row>
    <row r="1138" spans="1:9" ht="13.5" customHeight="1">
      <c r="A1138" s="510"/>
      <c r="B1138" s="511" t="s">
        <v>155</v>
      </c>
      <c r="C1138" s="511"/>
      <c r="D1138" s="511"/>
      <c r="E1138" s="511"/>
      <c r="F1138" s="512"/>
      <c r="G1138" s="514" t="s">
        <v>274</v>
      </c>
      <c r="H1138" s="513"/>
      <c r="I1138" s="46"/>
    </row>
    <row r="1139" spans="1:9" ht="13.5" customHeight="1">
      <c r="A1139" s="55" t="s">
        <v>0</v>
      </c>
      <c r="B1139" s="52" t="s">
        <v>1</v>
      </c>
      <c r="C1139" s="351" t="s">
        <v>2</v>
      </c>
      <c r="D1139" s="53" t="s">
        <v>3</v>
      </c>
      <c r="E1139" s="54" t="s">
        <v>159</v>
      </c>
      <c r="F1139" s="53" t="s">
        <v>161</v>
      </c>
      <c r="G1139" s="55" t="s">
        <v>163</v>
      </c>
      <c r="H1139" s="296" t="s">
        <v>61</v>
      </c>
      <c r="I1139" s="46"/>
    </row>
    <row r="1140" spans="1:9" ht="13.5" customHeight="1">
      <c r="A1140" s="60"/>
      <c r="B1140" s="57"/>
      <c r="C1140" s="353"/>
      <c r="D1140" s="58"/>
      <c r="E1140" s="57" t="s">
        <v>160</v>
      </c>
      <c r="F1140" s="58" t="s">
        <v>162</v>
      </c>
      <c r="G1140" s="60" t="s">
        <v>440</v>
      </c>
      <c r="H1140" s="57" t="s">
        <v>179</v>
      </c>
      <c r="I1140" s="46"/>
    </row>
    <row r="1141" spans="1:9" ht="13.5" customHeight="1">
      <c r="A1141" s="61">
        <v>1</v>
      </c>
      <c r="B1141" s="61">
        <v>2</v>
      </c>
      <c r="C1141" s="61">
        <v>3</v>
      </c>
      <c r="D1141" s="60">
        <v>4</v>
      </c>
      <c r="E1141" s="57">
        <v>5</v>
      </c>
      <c r="F1141" s="57">
        <v>6</v>
      </c>
      <c r="G1141" s="60">
        <v>7</v>
      </c>
      <c r="H1141" s="297">
        <v>8</v>
      </c>
      <c r="I1141" s="46"/>
    </row>
    <row r="1142" spans="1:9" ht="13.5" customHeight="1">
      <c r="A1142" s="564">
        <v>852</v>
      </c>
      <c r="B1142" s="564"/>
      <c r="C1142" s="565"/>
      <c r="D1142" s="566" t="s">
        <v>91</v>
      </c>
      <c r="E1142" s="323">
        <f>E1143+E1144</f>
        <v>78092</v>
      </c>
      <c r="F1142" s="323">
        <f>F1143+F1144</f>
        <v>78092</v>
      </c>
      <c r="G1142" s="326">
        <f>G1143+G1144</f>
        <v>38694.44</v>
      </c>
      <c r="H1142" s="573">
        <f>G1142/F1142*100</f>
        <v>49.549813041028536</v>
      </c>
      <c r="I1142" s="46"/>
    </row>
    <row r="1143" spans="1:9" ht="13.5" customHeight="1">
      <c r="A1143" s="592"/>
      <c r="B1143" s="592"/>
      <c r="C1143" s="579"/>
      <c r="D1143" s="571" t="s">
        <v>189</v>
      </c>
      <c r="E1143" s="606">
        <v>0</v>
      </c>
      <c r="F1143" s="606">
        <v>0</v>
      </c>
      <c r="G1143" s="573">
        <v>0</v>
      </c>
      <c r="H1143" s="573">
        <v>0</v>
      </c>
      <c r="I1143" s="46"/>
    </row>
    <row r="1144" spans="1:9" ht="12.75">
      <c r="A1144" s="592"/>
      <c r="B1144" s="592"/>
      <c r="C1144" s="579"/>
      <c r="D1144" s="571" t="s">
        <v>289</v>
      </c>
      <c r="E1144" s="606">
        <f>SUM(E1145:E1148)</f>
        <v>78092</v>
      </c>
      <c r="F1144" s="606">
        <f>SUM(F1145:F1148)</f>
        <v>78092</v>
      </c>
      <c r="G1144" s="573">
        <f>SUM(G1145:G1148)</f>
        <v>38694.44</v>
      </c>
      <c r="H1144" s="573">
        <f>G1144/F1144*100</f>
        <v>49.549813041028536</v>
      </c>
      <c r="I1144" s="46"/>
    </row>
    <row r="1145" spans="1:9" ht="12.75">
      <c r="A1145" s="592"/>
      <c r="B1145" s="592"/>
      <c r="C1145" s="579"/>
      <c r="D1145" s="571" t="s">
        <v>213</v>
      </c>
      <c r="E1145" s="323">
        <v>0</v>
      </c>
      <c r="F1145" s="323">
        <v>0</v>
      </c>
      <c r="G1145" s="326">
        <v>0</v>
      </c>
      <c r="H1145" s="326">
        <v>0</v>
      </c>
      <c r="I1145" s="46"/>
    </row>
    <row r="1146" spans="1:9" ht="12.75">
      <c r="A1146" s="592"/>
      <c r="B1146" s="592"/>
      <c r="C1146" s="579"/>
      <c r="D1146" s="571" t="s">
        <v>214</v>
      </c>
      <c r="E1146" s="323">
        <v>0</v>
      </c>
      <c r="F1146" s="323">
        <v>0</v>
      </c>
      <c r="G1146" s="326">
        <v>0</v>
      </c>
      <c r="H1146" s="326">
        <v>0</v>
      </c>
      <c r="I1146" s="46"/>
    </row>
    <row r="1147" spans="1:9" ht="12.75">
      <c r="A1147" s="592"/>
      <c r="B1147" s="592"/>
      <c r="C1147" s="579"/>
      <c r="D1147" s="571" t="s">
        <v>215</v>
      </c>
      <c r="E1147" s="323">
        <v>0</v>
      </c>
      <c r="F1147" s="323">
        <v>0</v>
      </c>
      <c r="G1147" s="326">
        <v>0</v>
      </c>
      <c r="H1147" s="326">
        <v>0</v>
      </c>
      <c r="I1147" s="46"/>
    </row>
    <row r="1148" spans="1:9" ht="12.75">
      <c r="A1148" s="593"/>
      <c r="B1148" s="593"/>
      <c r="C1148" s="583"/>
      <c r="D1148" s="571" t="s">
        <v>221</v>
      </c>
      <c r="E1148" s="323">
        <f>E1151+E1160</f>
        <v>78092</v>
      </c>
      <c r="F1148" s="323">
        <f>F1156+F1164</f>
        <v>78092</v>
      </c>
      <c r="G1148" s="326">
        <f>G1156+G1164</f>
        <v>38694.44</v>
      </c>
      <c r="H1148" s="326">
        <f>G1148/F1148*100</f>
        <v>49.549813041028536</v>
      </c>
      <c r="I1148" s="46"/>
    </row>
    <row r="1149" spans="1:9" ht="12.75">
      <c r="A1149" s="164"/>
      <c r="B1149" s="171">
        <v>85201</v>
      </c>
      <c r="C1149" s="140"/>
      <c r="D1149" s="171" t="s">
        <v>47</v>
      </c>
      <c r="E1149" s="152"/>
      <c r="F1149" s="152">
        <f>F1150+F1151</f>
        <v>45356</v>
      </c>
      <c r="G1149" s="71">
        <f>G1150+G1151</f>
        <v>21642.6</v>
      </c>
      <c r="H1149" s="77">
        <f>G1149/F1149*100</f>
        <v>47.71717082635153</v>
      </c>
      <c r="I1149" s="46"/>
    </row>
    <row r="1150" spans="1:9" ht="12.75">
      <c r="A1150" s="170"/>
      <c r="B1150" s="231"/>
      <c r="C1150" s="140"/>
      <c r="D1150" s="358" t="s">
        <v>189</v>
      </c>
      <c r="E1150" s="515">
        <v>0</v>
      </c>
      <c r="F1150" s="515">
        <v>0</v>
      </c>
      <c r="G1150" s="77">
        <v>0</v>
      </c>
      <c r="H1150" s="77">
        <v>0</v>
      </c>
      <c r="I1150" s="46"/>
    </row>
    <row r="1151" spans="1:9" ht="12.75">
      <c r="A1151" s="170"/>
      <c r="B1151" s="231"/>
      <c r="C1151" s="140"/>
      <c r="D1151" s="358" t="s">
        <v>259</v>
      </c>
      <c r="E1151" s="515">
        <f>SUM(E1153:E1156)</f>
        <v>45356</v>
      </c>
      <c r="F1151" s="515">
        <f>SUM(F1153:F1156)</f>
        <v>45356</v>
      </c>
      <c r="G1151" s="77">
        <f>SUM(G1153:G1156)</f>
        <v>21642.6</v>
      </c>
      <c r="H1151" s="77">
        <f>G1151/F1151*100</f>
        <v>47.71717082635153</v>
      </c>
      <c r="I1151" s="46"/>
    </row>
    <row r="1152" spans="1:9" ht="12.75">
      <c r="A1152" s="170"/>
      <c r="B1152" s="231"/>
      <c r="C1152" s="140"/>
      <c r="D1152" s="311" t="s">
        <v>127</v>
      </c>
      <c r="E1152" s="516"/>
      <c r="F1152" s="516"/>
      <c r="G1152" s="92"/>
      <c r="H1152" s="92"/>
      <c r="I1152" s="46"/>
    </row>
    <row r="1153" spans="1:9" ht="12.75">
      <c r="A1153" s="170"/>
      <c r="B1153" s="231"/>
      <c r="C1153" s="140"/>
      <c r="D1153" s="73" t="s">
        <v>213</v>
      </c>
      <c r="E1153" s="154">
        <v>0</v>
      </c>
      <c r="F1153" s="154">
        <v>0</v>
      </c>
      <c r="G1153" s="80">
        <v>0</v>
      </c>
      <c r="H1153" s="80">
        <v>0</v>
      </c>
      <c r="I1153" s="46"/>
    </row>
    <row r="1154" spans="1:9" ht="12.75">
      <c r="A1154" s="170"/>
      <c r="B1154" s="231"/>
      <c r="C1154" s="140"/>
      <c r="D1154" s="73" t="s">
        <v>214</v>
      </c>
      <c r="E1154" s="154">
        <v>0</v>
      </c>
      <c r="F1154" s="154">
        <v>0</v>
      </c>
      <c r="G1154" s="80">
        <v>0</v>
      </c>
      <c r="H1154" s="80">
        <v>0</v>
      </c>
      <c r="I1154" s="46"/>
    </row>
    <row r="1155" spans="1:9" ht="12.75">
      <c r="A1155" s="170"/>
      <c r="B1155" s="231"/>
      <c r="C1155" s="140"/>
      <c r="D1155" s="73" t="s">
        <v>215</v>
      </c>
      <c r="E1155" s="154">
        <v>0</v>
      </c>
      <c r="F1155" s="154">
        <v>0</v>
      </c>
      <c r="G1155" s="80">
        <v>0</v>
      </c>
      <c r="H1155" s="80">
        <v>0</v>
      </c>
      <c r="I1155" s="46"/>
    </row>
    <row r="1156" spans="1:9" ht="12.75">
      <c r="A1156" s="170"/>
      <c r="B1156" s="81"/>
      <c r="C1156" s="67"/>
      <c r="D1156" s="73" t="s">
        <v>221</v>
      </c>
      <c r="E1156" s="154">
        <v>45356</v>
      </c>
      <c r="F1156" s="154">
        <v>45356</v>
      </c>
      <c r="G1156" s="80">
        <v>21642.6</v>
      </c>
      <c r="H1156" s="80">
        <f>G1156/F1156*100</f>
        <v>47.71717082635153</v>
      </c>
      <c r="I1156" s="46"/>
    </row>
    <row r="1157" spans="1:9" ht="12.75">
      <c r="A1157" s="166"/>
      <c r="B1157" s="231">
        <v>85204</v>
      </c>
      <c r="C1157" s="88"/>
      <c r="D1157" s="67" t="s">
        <v>92</v>
      </c>
      <c r="E1157" s="355">
        <f>E1159+E1160</f>
        <v>32736</v>
      </c>
      <c r="F1157" s="355">
        <f>F1159+F1160</f>
        <v>32736</v>
      </c>
      <c r="G1157" s="70">
        <f>G1159+G1160</f>
        <v>17051.84</v>
      </c>
      <c r="H1157" s="70">
        <f>G1157/F1157*100</f>
        <v>52.08895405669599</v>
      </c>
      <c r="I1157" s="46"/>
    </row>
    <row r="1158" spans="1:9" ht="12.75">
      <c r="A1158" s="166"/>
      <c r="B1158" s="166"/>
      <c r="C1158" s="382"/>
      <c r="D1158" s="379" t="s">
        <v>123</v>
      </c>
      <c r="E1158" s="312"/>
      <c r="F1158" s="312"/>
      <c r="G1158" s="91"/>
      <c r="H1158" s="76"/>
      <c r="I1158" s="46"/>
    </row>
    <row r="1159" spans="1:9" ht="12.75">
      <c r="A1159" s="166"/>
      <c r="B1159" s="166"/>
      <c r="C1159" s="382"/>
      <c r="D1159" s="358" t="s">
        <v>189</v>
      </c>
      <c r="E1159" s="363">
        <v>0</v>
      </c>
      <c r="F1159" s="363">
        <v>0</v>
      </c>
      <c r="G1159" s="125">
        <v>0</v>
      </c>
      <c r="H1159" s="125">
        <v>0</v>
      </c>
      <c r="I1159" s="46"/>
    </row>
    <row r="1160" spans="1:9" ht="12.75">
      <c r="A1160" s="166"/>
      <c r="B1160" s="166"/>
      <c r="C1160" s="382"/>
      <c r="D1160" s="358" t="s">
        <v>259</v>
      </c>
      <c r="E1160" s="363">
        <f>SUM(E1161:E1164)</f>
        <v>32736</v>
      </c>
      <c r="F1160" s="363">
        <f>SUM(F1161:F1164)</f>
        <v>32736</v>
      </c>
      <c r="G1160" s="125">
        <f>SUM(G1161:G1164)</f>
        <v>17051.84</v>
      </c>
      <c r="H1160" s="125">
        <f>G1160/F1160*100</f>
        <v>52.08895405669599</v>
      </c>
      <c r="I1160" s="46"/>
    </row>
    <row r="1161" spans="1:9" ht="12.75">
      <c r="A1161" s="166"/>
      <c r="B1161" s="166"/>
      <c r="C1161" s="382"/>
      <c r="D1161" s="73" t="s">
        <v>213</v>
      </c>
      <c r="E1161" s="291">
        <v>0</v>
      </c>
      <c r="F1161" s="291">
        <v>0</v>
      </c>
      <c r="G1161" s="76">
        <v>0</v>
      </c>
      <c r="H1161" s="76">
        <v>0</v>
      </c>
      <c r="I1161" s="46"/>
    </row>
    <row r="1162" spans="1:9" ht="12.75">
      <c r="A1162" s="166"/>
      <c r="B1162" s="166"/>
      <c r="C1162" s="382"/>
      <c r="D1162" s="73" t="s">
        <v>214</v>
      </c>
      <c r="E1162" s="291">
        <v>0</v>
      </c>
      <c r="F1162" s="291">
        <v>0</v>
      </c>
      <c r="G1162" s="76">
        <v>0</v>
      </c>
      <c r="H1162" s="76">
        <v>0</v>
      </c>
      <c r="I1162" s="46"/>
    </row>
    <row r="1163" spans="1:9" ht="12.75">
      <c r="A1163" s="166"/>
      <c r="B1163" s="166"/>
      <c r="C1163" s="382"/>
      <c r="D1163" s="73" t="s">
        <v>215</v>
      </c>
      <c r="E1163" s="291">
        <v>0</v>
      </c>
      <c r="F1163" s="291">
        <v>0</v>
      </c>
      <c r="G1163" s="76">
        <v>0</v>
      </c>
      <c r="H1163" s="76">
        <v>0</v>
      </c>
      <c r="I1163" s="46"/>
    </row>
    <row r="1164" spans="1:9" ht="12.75">
      <c r="A1164" s="166"/>
      <c r="B1164" s="166"/>
      <c r="C1164" s="132"/>
      <c r="D1164" s="73" t="s">
        <v>221</v>
      </c>
      <c r="E1164" s="291">
        <v>32736</v>
      </c>
      <c r="F1164" s="291">
        <v>32736</v>
      </c>
      <c r="G1164" s="76">
        <v>17051.84</v>
      </c>
      <c r="H1164" s="76">
        <f>G1164/F1164*100</f>
        <v>52.08895405669599</v>
      </c>
      <c r="I1164" s="46"/>
    </row>
    <row r="1165" spans="1:9" ht="12.75">
      <c r="A1165" s="564">
        <v>921</v>
      </c>
      <c r="B1165" s="564"/>
      <c r="C1165" s="336"/>
      <c r="D1165" s="616" t="s">
        <v>113</v>
      </c>
      <c r="E1165" s="340">
        <f>E1166+E1167</f>
        <v>18000</v>
      </c>
      <c r="F1165" s="340">
        <f>F1166+F1167</f>
        <v>18000</v>
      </c>
      <c r="G1165" s="326">
        <f>G1166+G1167</f>
        <v>9000</v>
      </c>
      <c r="H1165" s="573">
        <f>G1165/F1165*100</f>
        <v>50</v>
      </c>
      <c r="I1165" s="46"/>
    </row>
    <row r="1166" spans="1:9" ht="12.75">
      <c r="A1166" s="592"/>
      <c r="B1166" s="592"/>
      <c r="C1166" s="674"/>
      <c r="D1166" s="571" t="s">
        <v>189</v>
      </c>
      <c r="E1166" s="572">
        <v>0</v>
      </c>
      <c r="F1166" s="572">
        <v>0</v>
      </c>
      <c r="G1166" s="573">
        <v>0</v>
      </c>
      <c r="H1166" s="573">
        <v>0</v>
      </c>
      <c r="I1166" s="46"/>
    </row>
    <row r="1167" spans="1:9" ht="12.75">
      <c r="A1167" s="592"/>
      <c r="B1167" s="592"/>
      <c r="C1167" s="674"/>
      <c r="D1167" s="571" t="s">
        <v>289</v>
      </c>
      <c r="E1167" s="572">
        <f>SUM(E1168:E1171)</f>
        <v>18000</v>
      </c>
      <c r="F1167" s="572">
        <f>SUM(F1168:F1171)</f>
        <v>18000</v>
      </c>
      <c r="G1167" s="573">
        <f>SUM(G1168:G1171)</f>
        <v>9000</v>
      </c>
      <c r="H1167" s="573">
        <f>G1167/F1167*100</f>
        <v>50</v>
      </c>
      <c r="I1167" s="46"/>
    </row>
    <row r="1168" spans="1:9" ht="12.75">
      <c r="A1168" s="592"/>
      <c r="B1168" s="592"/>
      <c r="C1168" s="674"/>
      <c r="D1168" s="571" t="s">
        <v>213</v>
      </c>
      <c r="E1168" s="340">
        <v>0</v>
      </c>
      <c r="F1168" s="340">
        <v>0</v>
      </c>
      <c r="G1168" s="326">
        <v>0</v>
      </c>
      <c r="H1168" s="573">
        <v>0</v>
      </c>
      <c r="I1168" s="46"/>
    </row>
    <row r="1169" spans="1:9" ht="12.75">
      <c r="A1169" s="592"/>
      <c r="B1169" s="592"/>
      <c r="C1169" s="674"/>
      <c r="D1169" s="571" t="s">
        <v>214</v>
      </c>
      <c r="E1169" s="340">
        <v>0</v>
      </c>
      <c r="F1169" s="340">
        <v>0</v>
      </c>
      <c r="G1169" s="326">
        <v>0</v>
      </c>
      <c r="H1169" s="573">
        <v>0</v>
      </c>
      <c r="I1169" s="46"/>
    </row>
    <row r="1170" spans="1:9" ht="12.75">
      <c r="A1170" s="592"/>
      <c r="B1170" s="592"/>
      <c r="C1170" s="674"/>
      <c r="D1170" s="571" t="s">
        <v>215</v>
      </c>
      <c r="E1170" s="340">
        <v>0</v>
      </c>
      <c r="F1170" s="340">
        <v>0</v>
      </c>
      <c r="G1170" s="326">
        <v>0</v>
      </c>
      <c r="H1170" s="573">
        <v>0</v>
      </c>
      <c r="I1170" s="46"/>
    </row>
    <row r="1171" spans="1:9" ht="12.75">
      <c r="A1171" s="593"/>
      <c r="B1171" s="593"/>
      <c r="C1171" s="585"/>
      <c r="D1171" s="571" t="s">
        <v>221</v>
      </c>
      <c r="E1171" s="340">
        <f>E1178</f>
        <v>18000</v>
      </c>
      <c r="F1171" s="340">
        <f>F1178</f>
        <v>18000</v>
      </c>
      <c r="G1171" s="326">
        <f>G1178</f>
        <v>9000</v>
      </c>
      <c r="H1171" s="573">
        <v>0</v>
      </c>
      <c r="I1171" s="46"/>
    </row>
    <row r="1172" spans="1:9" ht="12.75">
      <c r="A1172" s="79"/>
      <c r="B1172" s="171">
        <v>92116</v>
      </c>
      <c r="C1172" s="302"/>
      <c r="D1172" s="355" t="s">
        <v>114</v>
      </c>
      <c r="E1172" s="355">
        <f>E1173+E1174</f>
        <v>18000</v>
      </c>
      <c r="F1172" s="355">
        <f>F1173+F1174</f>
        <v>18000</v>
      </c>
      <c r="G1172" s="70">
        <f>G1173+G1174</f>
        <v>9000</v>
      </c>
      <c r="H1172" s="71">
        <f>G1172/F1172*100</f>
        <v>50</v>
      </c>
      <c r="I1172" s="46"/>
    </row>
    <row r="1173" spans="1:9" ht="12.75">
      <c r="A1173" s="173"/>
      <c r="B1173" s="170"/>
      <c r="C1173" s="517"/>
      <c r="D1173" s="358" t="s">
        <v>189</v>
      </c>
      <c r="E1173" s="363">
        <v>0</v>
      </c>
      <c r="F1173" s="363">
        <v>0</v>
      </c>
      <c r="G1173" s="125">
        <v>0</v>
      </c>
      <c r="H1173" s="71">
        <v>0</v>
      </c>
      <c r="I1173" s="46"/>
    </row>
    <row r="1174" spans="1:9" ht="12.75">
      <c r="A1174" s="173"/>
      <c r="B1174" s="170"/>
      <c r="C1174" s="517"/>
      <c r="D1174" s="358" t="s">
        <v>259</v>
      </c>
      <c r="E1174" s="363">
        <f>SUM(E1175:E1178)</f>
        <v>18000</v>
      </c>
      <c r="F1174" s="363">
        <f>SUM(F1175:F1178)</f>
        <v>18000</v>
      </c>
      <c r="G1174" s="125">
        <f>SUM(G1175:G1178)</f>
        <v>9000</v>
      </c>
      <c r="H1174" s="71">
        <f>G1174/F1174*100</f>
        <v>50</v>
      </c>
      <c r="I1174" s="46"/>
    </row>
    <row r="1175" spans="1:9" ht="12.75">
      <c r="A1175" s="173"/>
      <c r="B1175" s="170"/>
      <c r="C1175" s="517"/>
      <c r="D1175" s="73" t="s">
        <v>213</v>
      </c>
      <c r="E1175" s="291">
        <v>0</v>
      </c>
      <c r="F1175" s="291">
        <v>0</v>
      </c>
      <c r="G1175" s="76">
        <v>0</v>
      </c>
      <c r="H1175" s="80">
        <v>0</v>
      </c>
      <c r="I1175" s="46"/>
    </row>
    <row r="1176" spans="1:9" ht="12.75">
      <c r="A1176" s="173"/>
      <c r="B1176" s="170"/>
      <c r="C1176" s="517"/>
      <c r="D1176" s="73" t="s">
        <v>214</v>
      </c>
      <c r="E1176" s="291">
        <v>0</v>
      </c>
      <c r="F1176" s="291">
        <v>0</v>
      </c>
      <c r="G1176" s="76">
        <v>0</v>
      </c>
      <c r="H1176" s="80">
        <v>0</v>
      </c>
      <c r="I1176" s="46"/>
    </row>
    <row r="1177" spans="1:9" ht="12.75">
      <c r="A1177" s="173"/>
      <c r="B1177" s="166"/>
      <c r="C1177" s="116"/>
      <c r="D1177" s="73" t="s">
        <v>215</v>
      </c>
      <c r="E1177" s="291">
        <v>0</v>
      </c>
      <c r="F1177" s="291">
        <v>0</v>
      </c>
      <c r="G1177" s="76">
        <v>0</v>
      </c>
      <c r="H1177" s="518">
        <v>0</v>
      </c>
      <c r="I1177" s="46"/>
    </row>
    <row r="1178" spans="1:9" ht="12.75">
      <c r="A1178" s="173"/>
      <c r="B1178" s="166"/>
      <c r="C1178" s="310"/>
      <c r="D1178" s="73" t="s">
        <v>221</v>
      </c>
      <c r="E1178" s="291">
        <v>18000</v>
      </c>
      <c r="F1178" s="291">
        <v>18000</v>
      </c>
      <c r="G1178" s="76">
        <v>9000</v>
      </c>
      <c r="H1178" s="80">
        <f>G1178/F1178*100</f>
        <v>50</v>
      </c>
      <c r="I1178" s="46"/>
    </row>
    <row r="1179" spans="1:9" ht="12.75">
      <c r="A1179" s="564"/>
      <c r="B1179" s="565"/>
      <c r="C1179" s="566"/>
      <c r="D1179" s="557" t="s">
        <v>150</v>
      </c>
      <c r="E1179" s="323">
        <f>E1180+E1181</f>
        <v>96092</v>
      </c>
      <c r="F1179" s="323">
        <f>F1180+F1181</f>
        <v>96092</v>
      </c>
      <c r="G1179" s="326">
        <f>G1142+G1165</f>
        <v>47694.44</v>
      </c>
      <c r="H1179" s="326">
        <f>G1179/F1179*100</f>
        <v>49.634142280314705</v>
      </c>
      <c r="I1179" s="46"/>
    </row>
    <row r="1180" spans="1:9" ht="12.75">
      <c r="A1180" s="592"/>
      <c r="B1180" s="579"/>
      <c r="C1180" s="566"/>
      <c r="D1180" s="571" t="s">
        <v>189</v>
      </c>
      <c r="E1180" s="606">
        <v>0</v>
      </c>
      <c r="F1180" s="606">
        <v>0</v>
      </c>
      <c r="G1180" s="573">
        <v>0</v>
      </c>
      <c r="H1180" s="573">
        <v>0</v>
      </c>
      <c r="I1180" s="46"/>
    </row>
    <row r="1181" spans="1:9" ht="12.75">
      <c r="A1181" s="592"/>
      <c r="B1181" s="579"/>
      <c r="C1181" s="566"/>
      <c r="D1181" s="571" t="s">
        <v>289</v>
      </c>
      <c r="E1181" s="606">
        <f>SUM(E1182:E1185)</f>
        <v>96092</v>
      </c>
      <c r="F1181" s="606">
        <f>SUM(F1182:F1185)</f>
        <v>96092</v>
      </c>
      <c r="G1181" s="573">
        <f>SUM(G1182:G1185)</f>
        <v>47694.44</v>
      </c>
      <c r="H1181" s="573">
        <f>G1181/F1181*100</f>
        <v>49.634142280314705</v>
      </c>
      <c r="I1181" s="46"/>
    </row>
    <row r="1182" spans="1:9" ht="12.75">
      <c r="A1182" s="592"/>
      <c r="B1182" s="579"/>
      <c r="C1182" s="566"/>
      <c r="D1182" s="571" t="s">
        <v>213</v>
      </c>
      <c r="E1182" s="323">
        <v>0</v>
      </c>
      <c r="F1182" s="323">
        <v>0</v>
      </c>
      <c r="G1182" s="326">
        <v>0</v>
      </c>
      <c r="H1182" s="326">
        <v>0</v>
      </c>
      <c r="I1182" s="46"/>
    </row>
    <row r="1183" spans="1:9" ht="12.75">
      <c r="A1183" s="592"/>
      <c r="B1183" s="579"/>
      <c r="C1183" s="566"/>
      <c r="D1183" s="571" t="s">
        <v>214</v>
      </c>
      <c r="E1183" s="323">
        <v>0</v>
      </c>
      <c r="F1183" s="323">
        <v>0</v>
      </c>
      <c r="G1183" s="326">
        <v>0</v>
      </c>
      <c r="H1183" s="326">
        <v>0</v>
      </c>
      <c r="I1183" s="46"/>
    </row>
    <row r="1184" spans="1:9" ht="12.75">
      <c r="A1184" s="592"/>
      <c r="B1184" s="579"/>
      <c r="C1184" s="566"/>
      <c r="D1184" s="571" t="s">
        <v>215</v>
      </c>
      <c r="E1184" s="323">
        <v>0</v>
      </c>
      <c r="F1184" s="323">
        <v>0</v>
      </c>
      <c r="G1184" s="326">
        <v>0</v>
      </c>
      <c r="H1184" s="326">
        <v>0</v>
      </c>
      <c r="I1184" s="46"/>
    </row>
    <row r="1185" spans="1:9" ht="12.75">
      <c r="A1185" s="593"/>
      <c r="B1185" s="583"/>
      <c r="C1185" s="566"/>
      <c r="D1185" s="571" t="s">
        <v>221</v>
      </c>
      <c r="E1185" s="323">
        <f>E1148+E1171</f>
        <v>96092</v>
      </c>
      <c r="F1185" s="323">
        <f>F1148+F1171</f>
        <v>96092</v>
      </c>
      <c r="G1185" s="326">
        <f>G1148+G1171</f>
        <v>47694.44</v>
      </c>
      <c r="H1185" s="326">
        <f>G1185/F1185*100</f>
        <v>49.634142280314705</v>
      </c>
      <c r="I1185" s="46"/>
    </row>
    <row r="1186" spans="1:9" ht="12.75">
      <c r="A1186" s="486"/>
      <c r="B1186" s="486"/>
      <c r="C1186" s="486"/>
      <c r="D1186" s="492"/>
      <c r="E1186" s="497"/>
      <c r="F1186" s="497"/>
      <c r="G1186" s="519"/>
      <c r="H1186" s="519"/>
      <c r="I1186" s="46"/>
    </row>
    <row r="1187" spans="1:9" ht="12.75">
      <c r="A1187" s="486"/>
      <c r="B1187" s="486"/>
      <c r="C1187" s="486"/>
      <c r="D1187" s="492"/>
      <c r="E1187" s="239"/>
      <c r="F1187" s="239"/>
      <c r="G1187" s="519"/>
      <c r="H1187" s="519"/>
      <c r="I1187" s="46"/>
    </row>
    <row r="1188" spans="1:9" ht="12.75">
      <c r="A1188" s="486"/>
      <c r="B1188" s="486"/>
      <c r="C1188" s="486"/>
      <c r="D1188" s="492"/>
      <c r="E1188" s="497"/>
      <c r="F1188" s="497"/>
      <c r="G1188" s="519"/>
      <c r="H1188" s="519"/>
      <c r="I1188" s="46"/>
    </row>
    <row r="1189" spans="1:9" ht="12.75">
      <c r="A1189" s="486"/>
      <c r="B1189" s="486"/>
      <c r="C1189" s="486"/>
      <c r="D1189" s="492"/>
      <c r="E1189" s="497"/>
      <c r="F1189" s="497"/>
      <c r="G1189" s="519"/>
      <c r="H1189" s="519"/>
      <c r="I1189" s="46"/>
    </row>
    <row r="1190" spans="1:9" ht="12.75">
      <c r="A1190" s="486"/>
      <c r="B1190" s="486"/>
      <c r="C1190" s="486"/>
      <c r="D1190" s="492"/>
      <c r="E1190" s="497"/>
      <c r="F1190" s="497"/>
      <c r="G1190" s="519"/>
      <c r="H1190" s="519"/>
      <c r="I1190" s="46"/>
    </row>
    <row r="1191" spans="1:9" ht="12.75">
      <c r="A1191" s="486"/>
      <c r="B1191" s="486"/>
      <c r="C1191" s="486"/>
      <c r="D1191" s="492"/>
      <c r="E1191" s="497"/>
      <c r="F1191" s="497"/>
      <c r="G1191" s="519"/>
      <c r="H1191" s="519"/>
      <c r="I1191" s="46"/>
    </row>
    <row r="1192" spans="1:9" ht="12.75">
      <c r="A1192" s="486"/>
      <c r="B1192" s="486"/>
      <c r="C1192" s="486"/>
      <c r="D1192" s="492"/>
      <c r="E1192" s="497"/>
      <c r="F1192" s="497"/>
      <c r="G1192" s="519"/>
      <c r="H1192" s="519"/>
      <c r="I1192" s="46"/>
    </row>
    <row r="1193" spans="1:9" ht="12.75">
      <c r="A1193" s="47"/>
      <c r="B1193" s="47"/>
      <c r="C1193" s="47"/>
      <c r="D1193" s="47"/>
      <c r="E1193" s="47" t="s">
        <v>498</v>
      </c>
      <c r="F1193" s="47"/>
      <c r="G1193" s="47"/>
      <c r="H1193" s="48"/>
      <c r="I1193" s="46"/>
    </row>
  </sheetData>
  <sheetProtection/>
  <printOptions/>
  <pageMargins left="0.47" right="0.19" top="0.28" bottom="0.48" header="0.5" footer="0.28"/>
  <pageSetup firstPageNumber="42" useFirstPageNumber="1"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27"/>
  <sheetViews>
    <sheetView zoomScalePageLayoutView="0" workbookViewId="0" topLeftCell="A1">
      <selection activeCell="A113" sqref="A113:IV113"/>
    </sheetView>
  </sheetViews>
  <sheetFormatPr defaultColWidth="9.00390625" defaultRowHeight="12.75"/>
  <cols>
    <col min="1" max="1" width="4.25390625" style="0" customWidth="1"/>
    <col min="2" max="2" width="6.625" style="0" customWidth="1"/>
    <col min="3" max="3" width="4.875" style="0" customWidth="1"/>
    <col min="4" max="4" width="45.125" style="0" customWidth="1"/>
    <col min="5" max="6" width="10.125" style="0" customWidth="1"/>
    <col min="7" max="7" width="11.75390625" style="0" customWidth="1"/>
    <col min="8" max="8" width="6.25390625" style="0" customWidth="1"/>
  </cols>
  <sheetData>
    <row r="1" spans="1:9" ht="13.5" customHeight="1">
      <c r="A1" s="245"/>
      <c r="B1" s="245"/>
      <c r="C1" s="245"/>
      <c r="D1" s="245"/>
      <c r="E1" s="245"/>
      <c r="F1" s="46" t="s">
        <v>168</v>
      </c>
      <c r="G1" s="46"/>
      <c r="H1" s="246"/>
      <c r="I1" s="46"/>
    </row>
    <row r="2" spans="1:9" ht="13.5" customHeight="1">
      <c r="A2" s="245"/>
      <c r="B2" s="245"/>
      <c r="C2" s="245"/>
      <c r="D2" s="245"/>
      <c r="E2" s="245"/>
      <c r="F2" s="46" t="s">
        <v>128</v>
      </c>
      <c r="G2" s="46"/>
      <c r="H2" s="246"/>
      <c r="I2" s="46"/>
    </row>
    <row r="3" spans="1:9" ht="13.5" customHeight="1">
      <c r="A3" s="245"/>
      <c r="B3" s="245"/>
      <c r="C3" s="245"/>
      <c r="D3" s="245"/>
      <c r="E3" s="245"/>
      <c r="F3" s="46" t="s">
        <v>432</v>
      </c>
      <c r="G3" s="46"/>
      <c r="H3" s="246"/>
      <c r="I3" s="46"/>
    </row>
    <row r="4" spans="1:9" ht="13.5" customHeight="1">
      <c r="A4" s="245"/>
      <c r="B4" s="245"/>
      <c r="C4" s="245"/>
      <c r="D4" s="247" t="s">
        <v>228</v>
      </c>
      <c r="E4" s="245"/>
      <c r="F4" s="46"/>
      <c r="G4" s="46" t="s">
        <v>308</v>
      </c>
      <c r="H4" s="46"/>
      <c r="I4" s="46"/>
    </row>
    <row r="5" spans="1:9" ht="12.75">
      <c r="A5" s="216" t="s">
        <v>0</v>
      </c>
      <c r="B5" s="217" t="s">
        <v>1</v>
      </c>
      <c r="C5" s="248" t="s">
        <v>2</v>
      </c>
      <c r="D5" s="249" t="s">
        <v>3</v>
      </c>
      <c r="E5" s="250" t="s">
        <v>159</v>
      </c>
      <c r="F5" s="249" t="s">
        <v>161</v>
      </c>
      <c r="G5" s="216" t="s">
        <v>163</v>
      </c>
      <c r="H5" s="251" t="s">
        <v>61</v>
      </c>
      <c r="I5" s="46"/>
    </row>
    <row r="6" spans="1:9" ht="12.75">
      <c r="A6" s="252"/>
      <c r="B6" s="186"/>
      <c r="C6" s="159"/>
      <c r="D6" s="253"/>
      <c r="E6" s="186" t="s">
        <v>160</v>
      </c>
      <c r="F6" s="253" t="s">
        <v>162</v>
      </c>
      <c r="G6" s="252" t="s">
        <v>440</v>
      </c>
      <c r="H6" s="186" t="s">
        <v>179</v>
      </c>
      <c r="I6" s="46"/>
    </row>
    <row r="7" spans="1:9" ht="12.75">
      <c r="A7" s="62">
        <v>1</v>
      </c>
      <c r="B7" s="62">
        <v>2</v>
      </c>
      <c r="C7" s="62">
        <v>3</v>
      </c>
      <c r="D7" s="254">
        <v>4</v>
      </c>
      <c r="E7" s="202">
        <v>5</v>
      </c>
      <c r="F7" s="202">
        <v>6</v>
      </c>
      <c r="G7" s="254">
        <v>7</v>
      </c>
      <c r="H7" s="255">
        <v>8</v>
      </c>
      <c r="I7" s="46"/>
    </row>
    <row r="8" spans="1:9" ht="12.75">
      <c r="A8" s="321">
        <v>600</v>
      </c>
      <c r="B8" s="322"/>
      <c r="C8" s="321"/>
      <c r="D8" s="321" t="s">
        <v>9</v>
      </c>
      <c r="E8" s="323">
        <f aca="true" t="shared" si="0" ref="E8:G9">E9</f>
        <v>5311950</v>
      </c>
      <c r="F8" s="323">
        <f>F9</f>
        <v>5299350</v>
      </c>
      <c r="G8" s="324">
        <f t="shared" si="0"/>
        <v>187330</v>
      </c>
      <c r="H8" s="324">
        <f>G8/F8*100</f>
        <v>3.5349618349420213</v>
      </c>
      <c r="I8" s="46"/>
    </row>
    <row r="9" spans="1:9" ht="12.75">
      <c r="A9" s="147"/>
      <c r="B9" s="84">
        <v>60014</v>
      </c>
      <c r="C9" s="115"/>
      <c r="D9" s="120" t="s">
        <v>229</v>
      </c>
      <c r="E9" s="69">
        <f t="shared" si="0"/>
        <v>5311950</v>
      </c>
      <c r="F9" s="69">
        <f>F10</f>
        <v>5299350</v>
      </c>
      <c r="G9" s="70">
        <f>G10</f>
        <v>187330</v>
      </c>
      <c r="H9" s="70">
        <f>G9/F9*100</f>
        <v>3.5349618349420213</v>
      </c>
      <c r="I9" s="46"/>
    </row>
    <row r="10" spans="1:9" ht="12.75">
      <c r="A10" s="147"/>
      <c r="B10" s="86"/>
      <c r="C10" s="116"/>
      <c r="D10" s="256" t="s">
        <v>219</v>
      </c>
      <c r="E10" s="90">
        <f>E11+E16</f>
        <v>5311950</v>
      </c>
      <c r="F10" s="90">
        <f>F11+F16</f>
        <v>5299350</v>
      </c>
      <c r="G10" s="91">
        <f>G11+G16</f>
        <v>187330</v>
      </c>
      <c r="H10" s="91">
        <f>G10/F10*100</f>
        <v>3.5349618349420213</v>
      </c>
      <c r="I10" s="46"/>
    </row>
    <row r="11" spans="1:9" ht="12.75">
      <c r="A11" s="147"/>
      <c r="B11" s="86"/>
      <c r="C11" s="116">
        <v>6050</v>
      </c>
      <c r="D11" s="257" t="s">
        <v>230</v>
      </c>
      <c r="E11" s="75">
        <f>E12+E14+E15</f>
        <v>5112000</v>
      </c>
      <c r="F11" s="75">
        <f>F12+F14+F15</f>
        <v>5112000</v>
      </c>
      <c r="G11" s="76">
        <v>0</v>
      </c>
      <c r="H11" s="76">
        <f>G11/F11*100</f>
        <v>0</v>
      </c>
      <c r="I11" s="46"/>
    </row>
    <row r="12" spans="1:9" ht="12.75">
      <c r="A12" s="147"/>
      <c r="B12" s="86"/>
      <c r="C12" s="116"/>
      <c r="D12" s="752" t="s">
        <v>446</v>
      </c>
      <c r="E12" s="753">
        <v>4200000</v>
      </c>
      <c r="F12" s="753">
        <v>4200000</v>
      </c>
      <c r="G12" s="754">
        <v>0</v>
      </c>
      <c r="H12" s="754">
        <f>G12/F12*100</f>
        <v>0</v>
      </c>
      <c r="I12" s="46"/>
    </row>
    <row r="13" spans="1:10" ht="12.75">
      <c r="A13" s="147"/>
      <c r="B13" s="86"/>
      <c r="C13" s="116"/>
      <c r="D13" s="258" t="s">
        <v>447</v>
      </c>
      <c r="E13" s="244"/>
      <c r="F13" s="244"/>
      <c r="G13" s="168"/>
      <c r="H13" s="168"/>
      <c r="I13" s="46"/>
      <c r="J13" s="678"/>
    </row>
    <row r="14" spans="1:10" ht="12.75">
      <c r="A14" s="147"/>
      <c r="B14" s="86"/>
      <c r="C14" s="116"/>
      <c r="D14" s="258" t="s">
        <v>449</v>
      </c>
      <c r="E14" s="244">
        <v>862000</v>
      </c>
      <c r="F14" s="244">
        <v>862000</v>
      </c>
      <c r="G14" s="168">
        <v>0</v>
      </c>
      <c r="H14" s="168">
        <v>0</v>
      </c>
      <c r="I14" s="46"/>
      <c r="J14" s="759"/>
    </row>
    <row r="15" spans="1:9" ht="12.75">
      <c r="A15" s="147"/>
      <c r="B15" s="86"/>
      <c r="C15" s="132"/>
      <c r="D15" s="277" t="s">
        <v>448</v>
      </c>
      <c r="E15" s="749">
        <v>50000</v>
      </c>
      <c r="F15" s="749">
        <v>50000</v>
      </c>
      <c r="G15" s="283">
        <v>0</v>
      </c>
      <c r="H15" s="283">
        <f>G15/F15*100</f>
        <v>0</v>
      </c>
      <c r="I15" s="46"/>
    </row>
    <row r="16" spans="1:9" ht="12.75">
      <c r="A16" s="147"/>
      <c r="B16" s="86"/>
      <c r="C16" s="132">
        <v>6060</v>
      </c>
      <c r="D16" s="285" t="s">
        <v>405</v>
      </c>
      <c r="E16" s="533">
        <v>199950</v>
      </c>
      <c r="F16" s="533">
        <v>187350</v>
      </c>
      <c r="G16" s="271">
        <v>187330</v>
      </c>
      <c r="H16" s="271">
        <f>G16/F16*100</f>
        <v>99.98932479316787</v>
      </c>
      <c r="I16" s="46"/>
    </row>
    <row r="17" spans="1:9" ht="12.75">
      <c r="A17" s="321">
        <v>710</v>
      </c>
      <c r="B17" s="321"/>
      <c r="C17" s="325"/>
      <c r="D17" s="321" t="s">
        <v>231</v>
      </c>
      <c r="E17" s="323">
        <f>E18+E20</f>
        <v>100000</v>
      </c>
      <c r="F17" s="323">
        <f>F18+F20</f>
        <v>100000</v>
      </c>
      <c r="G17" s="326">
        <v>0</v>
      </c>
      <c r="H17" s="326">
        <f aca="true" t="shared" si="1" ref="H17:H24">G17/F17*100</f>
        <v>0</v>
      </c>
      <c r="I17" s="46"/>
    </row>
    <row r="18" spans="1:9" ht="12.75">
      <c r="A18" s="86"/>
      <c r="B18" s="84">
        <v>71012</v>
      </c>
      <c r="C18" s="259"/>
      <c r="D18" s="260" t="s">
        <v>454</v>
      </c>
      <c r="E18" s="161">
        <f>E19</f>
        <v>40000</v>
      </c>
      <c r="F18" s="161">
        <f>F19</f>
        <v>40000</v>
      </c>
      <c r="G18" s="162">
        <v>0</v>
      </c>
      <c r="H18" s="261">
        <f t="shared" si="1"/>
        <v>0</v>
      </c>
      <c r="I18" s="46"/>
    </row>
    <row r="19" spans="1:9" ht="12.75">
      <c r="A19" s="86"/>
      <c r="B19" s="105"/>
      <c r="C19" s="73">
        <v>6060</v>
      </c>
      <c r="D19" s="285" t="s">
        <v>405</v>
      </c>
      <c r="E19" s="75">
        <v>40000</v>
      </c>
      <c r="F19" s="75">
        <v>40000</v>
      </c>
      <c r="G19" s="76">
        <v>0</v>
      </c>
      <c r="H19" s="76">
        <f t="shared" si="1"/>
        <v>0</v>
      </c>
      <c r="I19" s="46"/>
    </row>
    <row r="20" spans="1:9" ht="12.75">
      <c r="A20" s="147"/>
      <c r="B20" s="87">
        <v>71015</v>
      </c>
      <c r="C20" s="115"/>
      <c r="D20" s="84" t="s">
        <v>450</v>
      </c>
      <c r="E20" s="69">
        <f>E21</f>
        <v>60000</v>
      </c>
      <c r="F20" s="69">
        <f>F21</f>
        <v>60000</v>
      </c>
      <c r="G20" s="70">
        <f>G21</f>
        <v>0</v>
      </c>
      <c r="H20" s="70">
        <f>G20/F20*100</f>
        <v>0</v>
      </c>
      <c r="I20" s="46"/>
    </row>
    <row r="21" spans="1:9" ht="12.75">
      <c r="A21" s="147"/>
      <c r="B21" s="86"/>
      <c r="C21" s="116">
        <v>6060</v>
      </c>
      <c r="D21" s="285" t="s">
        <v>405</v>
      </c>
      <c r="E21" s="75">
        <v>60000</v>
      </c>
      <c r="F21" s="75">
        <v>60000</v>
      </c>
      <c r="G21" s="76"/>
      <c r="H21" s="76">
        <f>G21/F21*100</f>
        <v>0</v>
      </c>
      <c r="I21" s="46"/>
    </row>
    <row r="22" spans="1:9" ht="12.75">
      <c r="A22" s="327">
        <v>750</v>
      </c>
      <c r="B22" s="322"/>
      <c r="C22" s="328"/>
      <c r="D22" s="321" t="s">
        <v>232</v>
      </c>
      <c r="E22" s="323">
        <f>E24</f>
        <v>319921</v>
      </c>
      <c r="F22" s="323">
        <f>F24</f>
        <v>752301</v>
      </c>
      <c r="G22" s="326">
        <f>G24</f>
        <v>598893.86</v>
      </c>
      <c r="H22" s="326">
        <f t="shared" si="1"/>
        <v>79.60827647444307</v>
      </c>
      <c r="I22" s="46"/>
    </row>
    <row r="23" spans="1:9" ht="12.75">
      <c r="A23" s="329"/>
      <c r="B23" s="330"/>
      <c r="C23" s="331"/>
      <c r="D23" s="332" t="s">
        <v>375</v>
      </c>
      <c r="E23" s="333">
        <v>0</v>
      </c>
      <c r="F23" s="334">
        <f>F32</f>
        <v>22380</v>
      </c>
      <c r="G23" s="335">
        <f>G32</f>
        <v>22379.85</v>
      </c>
      <c r="H23" s="326">
        <f>G23/F23*100</f>
        <v>99.99932975871313</v>
      </c>
      <c r="I23" s="46"/>
    </row>
    <row r="24" spans="1:9" ht="12.75">
      <c r="A24" s="86"/>
      <c r="B24" s="87">
        <v>75095</v>
      </c>
      <c r="C24" s="263"/>
      <c r="D24" s="264" t="s">
        <v>145</v>
      </c>
      <c r="E24" s="265">
        <f>E26</f>
        <v>319921</v>
      </c>
      <c r="F24" s="266">
        <f>F26+F32</f>
        <v>752301</v>
      </c>
      <c r="G24" s="267">
        <f>G26+G32</f>
        <v>598893.86</v>
      </c>
      <c r="H24" s="71">
        <f t="shared" si="1"/>
        <v>79.60827647444307</v>
      </c>
      <c r="I24" s="46"/>
    </row>
    <row r="25" spans="1:9" ht="12.75">
      <c r="A25" s="86"/>
      <c r="B25" s="86"/>
      <c r="C25" s="132">
        <v>6050</v>
      </c>
      <c r="D25" s="268" t="s">
        <v>230</v>
      </c>
      <c r="E25" s="269"/>
      <c r="F25" s="270"/>
      <c r="G25" s="271"/>
      <c r="H25" s="272"/>
      <c r="I25" s="46"/>
    </row>
    <row r="26" spans="1:9" ht="12.75">
      <c r="A26" s="86"/>
      <c r="B26" s="86"/>
      <c r="C26" s="78"/>
      <c r="D26" s="750" t="s">
        <v>451</v>
      </c>
      <c r="E26" s="269">
        <v>319921</v>
      </c>
      <c r="F26" s="270">
        <v>729921</v>
      </c>
      <c r="G26" s="271">
        <v>576514.01</v>
      </c>
      <c r="H26" s="272">
        <f>G26/F26*100</f>
        <v>78.98306940066117</v>
      </c>
      <c r="I26" s="46"/>
    </row>
    <row r="27" spans="1:9" ht="12.75">
      <c r="A27" s="86"/>
      <c r="B27" s="86"/>
      <c r="C27" s="132"/>
      <c r="D27" s="750" t="s">
        <v>465</v>
      </c>
      <c r="E27" s="269"/>
      <c r="F27" s="270"/>
      <c r="G27" s="271"/>
      <c r="H27" s="272"/>
      <c r="I27" s="46"/>
    </row>
    <row r="28" spans="1:9" ht="12.75">
      <c r="A28" s="86"/>
      <c r="B28" s="86"/>
      <c r="C28" s="132">
        <v>6660</v>
      </c>
      <c r="D28" s="262" t="s">
        <v>466</v>
      </c>
      <c r="E28" s="269"/>
      <c r="F28" s="270"/>
      <c r="G28" s="271"/>
      <c r="H28" s="272"/>
      <c r="I28" s="46"/>
    </row>
    <row r="29" spans="1:9" ht="12.75">
      <c r="A29" s="86"/>
      <c r="B29" s="86"/>
      <c r="C29" s="132"/>
      <c r="D29" s="262" t="s">
        <v>467</v>
      </c>
      <c r="E29" s="269"/>
      <c r="F29" s="270"/>
      <c r="G29" s="271"/>
      <c r="H29" s="272"/>
      <c r="I29" s="46"/>
    </row>
    <row r="30" spans="1:9" ht="12.75">
      <c r="A30" s="86"/>
      <c r="B30" s="86"/>
      <c r="C30" s="132"/>
      <c r="D30" s="262" t="s">
        <v>468</v>
      </c>
      <c r="E30" s="269"/>
      <c r="F30" s="270"/>
      <c r="G30" s="271"/>
      <c r="H30" s="272"/>
      <c r="I30" s="46"/>
    </row>
    <row r="31" spans="1:9" ht="12.75">
      <c r="A31" s="86"/>
      <c r="B31" s="86"/>
      <c r="C31" s="132"/>
      <c r="D31" s="262" t="s">
        <v>469</v>
      </c>
      <c r="E31" s="269"/>
      <c r="F31" s="270"/>
      <c r="G31" s="271"/>
      <c r="H31" s="272"/>
      <c r="I31" s="46"/>
    </row>
    <row r="32" spans="1:9" ht="12.75">
      <c r="A32" s="86"/>
      <c r="B32" s="86"/>
      <c r="C32" s="132"/>
      <c r="D32" s="262" t="s">
        <v>470</v>
      </c>
      <c r="E32" s="269">
        <v>0</v>
      </c>
      <c r="F32" s="270">
        <v>22380</v>
      </c>
      <c r="G32" s="271">
        <v>22379.85</v>
      </c>
      <c r="H32" s="272">
        <f>G32/F32*100</f>
        <v>99.99932975871313</v>
      </c>
      <c r="I32" s="46"/>
    </row>
    <row r="33" spans="1:9" ht="12.75">
      <c r="A33" s="322">
        <v>801</v>
      </c>
      <c r="B33" s="321"/>
      <c r="C33" s="328"/>
      <c r="D33" s="339" t="s">
        <v>363</v>
      </c>
      <c r="E33" s="340">
        <f>E34</f>
        <v>150000</v>
      </c>
      <c r="F33" s="341">
        <f>F34+F37+F40+F46</f>
        <v>60991</v>
      </c>
      <c r="G33" s="326">
        <f>G34+G37+G40+G46</f>
        <v>60348.68</v>
      </c>
      <c r="H33" s="338">
        <f>G33/F33*100</f>
        <v>98.9468610122805</v>
      </c>
      <c r="I33" s="46"/>
    </row>
    <row r="34" spans="1:9" ht="12.75">
      <c r="A34" s="83"/>
      <c r="B34" s="112">
        <v>80102</v>
      </c>
      <c r="C34" s="298"/>
      <c r="D34" s="264" t="s">
        <v>381</v>
      </c>
      <c r="E34" s="265">
        <f>E36</f>
        <v>150000</v>
      </c>
      <c r="F34" s="266">
        <f>F36</f>
        <v>19589</v>
      </c>
      <c r="G34" s="267">
        <f>G36</f>
        <v>18948.06</v>
      </c>
      <c r="H34" s="279">
        <f>G34/F34*100</f>
        <v>96.72806166726224</v>
      </c>
      <c r="I34" s="46"/>
    </row>
    <row r="35" spans="1:9" ht="12.75">
      <c r="A35" s="86"/>
      <c r="B35" s="113"/>
      <c r="C35" s="280"/>
      <c r="D35" s="290" t="s">
        <v>325</v>
      </c>
      <c r="E35" s="273"/>
      <c r="F35" s="274"/>
      <c r="G35" s="275"/>
      <c r="H35" s="276"/>
      <c r="I35" s="46"/>
    </row>
    <row r="36" spans="1:9" ht="12.75">
      <c r="A36" s="86"/>
      <c r="B36" s="114"/>
      <c r="C36" s="132">
        <v>6050</v>
      </c>
      <c r="D36" s="83" t="s">
        <v>356</v>
      </c>
      <c r="E36" s="269">
        <v>150000</v>
      </c>
      <c r="F36" s="270">
        <v>19589</v>
      </c>
      <c r="G36" s="271">
        <v>18948.06</v>
      </c>
      <c r="H36" s="286">
        <f>G36/F36*100</f>
        <v>96.72806166726224</v>
      </c>
      <c r="I36" s="46"/>
    </row>
    <row r="37" spans="1:9" ht="12.75">
      <c r="A37" s="86"/>
      <c r="B37" s="112">
        <v>80130</v>
      </c>
      <c r="C37" s="140"/>
      <c r="D37" s="84" t="s">
        <v>404</v>
      </c>
      <c r="E37" s="265">
        <v>0</v>
      </c>
      <c r="F37" s="266">
        <f>F39</f>
        <v>4402</v>
      </c>
      <c r="G37" s="267">
        <f>G39</f>
        <v>4401.62</v>
      </c>
      <c r="H37" s="299">
        <f>G37/F37*100</f>
        <v>99.9913675601999</v>
      </c>
      <c r="I37" s="46"/>
    </row>
    <row r="38" spans="1:9" ht="12.75">
      <c r="A38" s="86"/>
      <c r="B38" s="113"/>
      <c r="C38" s="132"/>
      <c r="D38" s="739" t="s">
        <v>350</v>
      </c>
      <c r="E38" s="273"/>
      <c r="F38" s="274"/>
      <c r="G38" s="275"/>
      <c r="H38" s="740"/>
      <c r="I38" s="46"/>
    </row>
    <row r="39" spans="1:9" ht="12.75">
      <c r="A39" s="86"/>
      <c r="B39" s="114"/>
      <c r="C39" s="132">
        <v>6050</v>
      </c>
      <c r="D39" s="83" t="s">
        <v>356</v>
      </c>
      <c r="E39" s="269">
        <v>0</v>
      </c>
      <c r="F39" s="270">
        <v>4402</v>
      </c>
      <c r="G39" s="271">
        <v>4401.62</v>
      </c>
      <c r="H39" s="286">
        <f>G39/F39*100</f>
        <v>99.9913675601999</v>
      </c>
      <c r="I39" s="46"/>
    </row>
    <row r="40" spans="1:9" ht="12.75">
      <c r="A40" s="86"/>
      <c r="B40" s="112">
        <v>80144</v>
      </c>
      <c r="C40" s="140"/>
      <c r="D40" s="84" t="s">
        <v>406</v>
      </c>
      <c r="E40" s="265">
        <v>0</v>
      </c>
      <c r="F40" s="266">
        <v>0</v>
      </c>
      <c r="G40" s="267">
        <v>0</v>
      </c>
      <c r="H40" s="299">
        <v>0</v>
      </c>
      <c r="I40" s="46"/>
    </row>
    <row r="41" spans="1:9" ht="12.75">
      <c r="A41" s="86"/>
      <c r="B41" s="113"/>
      <c r="C41" s="132"/>
      <c r="D41" s="739" t="s">
        <v>325</v>
      </c>
      <c r="E41" s="273"/>
      <c r="F41" s="274"/>
      <c r="G41" s="275"/>
      <c r="H41" s="740"/>
      <c r="I41" s="46"/>
    </row>
    <row r="42" spans="1:9" ht="12.75">
      <c r="A42" s="86"/>
      <c r="B42" s="114"/>
      <c r="C42" s="116">
        <v>6050</v>
      </c>
      <c r="D42" s="257" t="s">
        <v>356</v>
      </c>
      <c r="E42" s="291">
        <v>0</v>
      </c>
      <c r="F42" s="292">
        <v>0</v>
      </c>
      <c r="G42" s="76">
        <v>0</v>
      </c>
      <c r="H42" s="272">
        <v>0</v>
      </c>
      <c r="I42" s="46"/>
    </row>
    <row r="43" spans="1:9" ht="12.75">
      <c r="A43" s="86"/>
      <c r="B43" s="118">
        <v>80150</v>
      </c>
      <c r="C43" s="182"/>
      <c r="D43" s="81" t="s">
        <v>388</v>
      </c>
      <c r="E43" s="318"/>
      <c r="F43" s="294"/>
      <c r="G43" s="741"/>
      <c r="H43" s="742"/>
      <c r="I43" s="46"/>
    </row>
    <row r="44" spans="1:9" ht="12.75">
      <c r="A44" s="86"/>
      <c r="B44" s="113"/>
      <c r="C44" s="132"/>
      <c r="D44" s="115" t="s">
        <v>389</v>
      </c>
      <c r="E44" s="269"/>
      <c r="F44" s="270"/>
      <c r="G44" s="271"/>
      <c r="H44" s="286"/>
      <c r="I44" s="46"/>
    </row>
    <row r="45" spans="1:9" ht="12.75">
      <c r="A45" s="86"/>
      <c r="B45" s="113"/>
      <c r="C45" s="132"/>
      <c r="D45" s="115" t="s">
        <v>390</v>
      </c>
      <c r="E45" s="269"/>
      <c r="F45" s="270"/>
      <c r="G45" s="271"/>
      <c r="H45" s="286"/>
      <c r="I45" s="46"/>
    </row>
    <row r="46" spans="1:9" ht="12.75">
      <c r="A46" s="86"/>
      <c r="B46" s="113"/>
      <c r="C46" s="132"/>
      <c r="D46" s="115" t="s">
        <v>391</v>
      </c>
      <c r="E46" s="265">
        <v>0</v>
      </c>
      <c r="F46" s="266">
        <f>F48</f>
        <v>37000</v>
      </c>
      <c r="G46" s="267">
        <f>G48</f>
        <v>36999</v>
      </c>
      <c r="H46" s="299">
        <f>G46/F46*100</f>
        <v>99.9972972972973</v>
      </c>
      <c r="I46" s="46"/>
    </row>
    <row r="47" spans="1:9" ht="12.75">
      <c r="A47" s="86"/>
      <c r="B47" s="113"/>
      <c r="C47" s="132"/>
      <c r="D47" s="739" t="s">
        <v>132</v>
      </c>
      <c r="E47" s="273"/>
      <c r="F47" s="274"/>
      <c r="G47" s="275"/>
      <c r="H47" s="740"/>
      <c r="I47" s="46"/>
    </row>
    <row r="48" spans="1:9" ht="12.75">
      <c r="A48" s="105"/>
      <c r="B48" s="113"/>
      <c r="C48" s="132">
        <v>6050</v>
      </c>
      <c r="D48" s="83" t="s">
        <v>356</v>
      </c>
      <c r="E48" s="269">
        <v>0</v>
      </c>
      <c r="F48" s="270">
        <v>37000</v>
      </c>
      <c r="G48" s="271">
        <v>36999</v>
      </c>
      <c r="H48" s="286">
        <f aca="true" t="shared" si="2" ref="H48:H53">G48/F48*100</f>
        <v>99.9972972972973</v>
      </c>
      <c r="I48" s="46"/>
    </row>
    <row r="49" spans="1:9" ht="12.75">
      <c r="A49" s="330">
        <v>851</v>
      </c>
      <c r="B49" s="321"/>
      <c r="C49" s="325"/>
      <c r="D49" s="321" t="s">
        <v>382</v>
      </c>
      <c r="E49" s="340">
        <f aca="true" t="shared" si="3" ref="E49:G50">E50</f>
        <v>369000</v>
      </c>
      <c r="F49" s="340">
        <f t="shared" si="3"/>
        <v>369000</v>
      </c>
      <c r="G49" s="326">
        <f t="shared" si="3"/>
        <v>369000</v>
      </c>
      <c r="H49" s="338">
        <f t="shared" si="2"/>
        <v>100</v>
      </c>
      <c r="I49" s="46"/>
    </row>
    <row r="50" spans="1:9" ht="12.75">
      <c r="A50" s="84"/>
      <c r="B50" s="84">
        <v>85111</v>
      </c>
      <c r="C50" s="298"/>
      <c r="D50" s="264" t="s">
        <v>248</v>
      </c>
      <c r="E50" s="265">
        <f t="shared" si="3"/>
        <v>369000</v>
      </c>
      <c r="F50" s="266">
        <f t="shared" si="3"/>
        <v>369000</v>
      </c>
      <c r="G50" s="267">
        <f t="shared" si="3"/>
        <v>369000</v>
      </c>
      <c r="H50" s="357">
        <f t="shared" si="2"/>
        <v>100</v>
      </c>
      <c r="I50" s="46"/>
    </row>
    <row r="51" spans="1:9" ht="12.75">
      <c r="A51" s="105"/>
      <c r="B51" s="105"/>
      <c r="C51" s="116">
        <v>6060</v>
      </c>
      <c r="D51" s="346" t="s">
        <v>405</v>
      </c>
      <c r="E51" s="291">
        <v>369000</v>
      </c>
      <c r="F51" s="292">
        <v>369000</v>
      </c>
      <c r="G51" s="76">
        <v>369000</v>
      </c>
      <c r="H51" s="366">
        <f t="shared" si="2"/>
        <v>100</v>
      </c>
      <c r="I51" s="46"/>
    </row>
    <row r="52" spans="1:9" ht="12.75">
      <c r="A52" s="322">
        <v>854</v>
      </c>
      <c r="B52" s="322"/>
      <c r="C52" s="328"/>
      <c r="D52" s="339" t="s">
        <v>56</v>
      </c>
      <c r="E52" s="340">
        <f>E53</f>
        <v>100000</v>
      </c>
      <c r="F52" s="341">
        <f>F53+F57</f>
        <v>15411</v>
      </c>
      <c r="G52" s="326">
        <f>G53+G57</f>
        <v>15410.98</v>
      </c>
      <c r="H52" s="338">
        <f t="shared" si="2"/>
        <v>99.99987022256829</v>
      </c>
      <c r="I52" s="46"/>
    </row>
    <row r="53" spans="1:9" ht="12.75">
      <c r="A53" s="675"/>
      <c r="B53" s="84">
        <v>85403</v>
      </c>
      <c r="C53" s="298"/>
      <c r="D53" s="264" t="s">
        <v>357</v>
      </c>
      <c r="E53" s="265">
        <f>E55+E56</f>
        <v>100000</v>
      </c>
      <c r="F53" s="266">
        <f>F55</f>
        <v>15411</v>
      </c>
      <c r="G53" s="267">
        <f>G55+G56</f>
        <v>15410.98</v>
      </c>
      <c r="H53" s="279">
        <f t="shared" si="2"/>
        <v>99.99987022256829</v>
      </c>
      <c r="I53" s="46"/>
    </row>
    <row r="54" spans="1:9" ht="12.75">
      <c r="A54" s="147"/>
      <c r="B54" s="86"/>
      <c r="C54" s="280"/>
      <c r="D54" s="290" t="s">
        <v>325</v>
      </c>
      <c r="E54" s="273"/>
      <c r="F54" s="274"/>
      <c r="G54" s="275"/>
      <c r="H54" s="276"/>
      <c r="I54" s="46"/>
    </row>
    <row r="55" spans="1:9" ht="12.75">
      <c r="A55" s="147"/>
      <c r="B55" s="86"/>
      <c r="C55" s="116">
        <v>6050</v>
      </c>
      <c r="D55" s="257" t="s">
        <v>356</v>
      </c>
      <c r="E55" s="291">
        <v>100000</v>
      </c>
      <c r="F55" s="292">
        <v>15411</v>
      </c>
      <c r="G55" s="76">
        <v>15410.98</v>
      </c>
      <c r="H55" s="272">
        <f>G55/F55*100</f>
        <v>99.99987022256829</v>
      </c>
      <c r="I55" s="46"/>
    </row>
    <row r="56" spans="1:9" ht="12.75">
      <c r="A56" s="147"/>
      <c r="B56" s="105"/>
      <c r="C56" s="132">
        <v>6060</v>
      </c>
      <c r="D56" s="285" t="s">
        <v>405</v>
      </c>
      <c r="E56" s="269"/>
      <c r="F56" s="270"/>
      <c r="G56" s="271"/>
      <c r="H56" s="286"/>
      <c r="I56" s="46"/>
    </row>
    <row r="57" spans="1:9" ht="12.75">
      <c r="A57" s="147"/>
      <c r="B57" s="87">
        <v>85410</v>
      </c>
      <c r="C57" s="140"/>
      <c r="D57" s="84" t="s">
        <v>407</v>
      </c>
      <c r="E57" s="265">
        <v>0</v>
      </c>
      <c r="F57" s="266">
        <f>F59</f>
        <v>0</v>
      </c>
      <c r="G57" s="267">
        <f>G59</f>
        <v>0</v>
      </c>
      <c r="H57" s="299">
        <v>0</v>
      </c>
      <c r="I57" s="46"/>
    </row>
    <row r="58" spans="1:9" ht="12.75">
      <c r="A58" s="147"/>
      <c r="B58" s="86"/>
      <c r="C58" s="132"/>
      <c r="D58" s="739" t="s">
        <v>132</v>
      </c>
      <c r="E58" s="273"/>
      <c r="F58" s="274"/>
      <c r="G58" s="275"/>
      <c r="H58" s="740"/>
      <c r="I58" s="46"/>
    </row>
    <row r="59" spans="1:9" ht="12.75">
      <c r="A59" s="232"/>
      <c r="B59" s="105"/>
      <c r="C59" s="116">
        <v>6050</v>
      </c>
      <c r="D59" s="257" t="s">
        <v>356</v>
      </c>
      <c r="E59" s="291">
        <v>0</v>
      </c>
      <c r="F59" s="292">
        <v>0</v>
      </c>
      <c r="G59" s="76">
        <v>0</v>
      </c>
      <c r="H59" s="272">
        <v>0</v>
      </c>
      <c r="I59" s="46"/>
    </row>
    <row r="60" spans="1:9" ht="12.75">
      <c r="A60" s="106"/>
      <c r="B60" s="106"/>
      <c r="C60" s="108"/>
      <c r="D60" s="106"/>
      <c r="E60" s="294"/>
      <c r="F60" s="294"/>
      <c r="G60" s="110"/>
      <c r="H60" s="295"/>
      <c r="I60" s="46"/>
    </row>
    <row r="61" spans="1:9" ht="12.75">
      <c r="A61" s="106"/>
      <c r="B61" s="106"/>
      <c r="C61" s="108"/>
      <c r="D61" s="106"/>
      <c r="E61" s="294"/>
      <c r="F61" s="294"/>
      <c r="G61" s="110"/>
      <c r="H61" s="295"/>
      <c r="I61" s="46"/>
    </row>
    <row r="62" spans="1:9" ht="12.75">
      <c r="A62" s="106"/>
      <c r="B62" s="106"/>
      <c r="C62" s="108"/>
      <c r="D62" s="106"/>
      <c r="E62" s="294" t="s">
        <v>499</v>
      </c>
      <c r="F62" s="294"/>
      <c r="G62" s="110"/>
      <c r="H62" s="295"/>
      <c r="I62" s="46"/>
    </row>
    <row r="63" spans="1:9" ht="12.75">
      <c r="A63" s="106"/>
      <c r="B63" s="106"/>
      <c r="C63" s="108"/>
      <c r="D63" s="106"/>
      <c r="E63" s="294"/>
      <c r="F63" s="294"/>
      <c r="G63" s="110"/>
      <c r="H63" s="295"/>
      <c r="I63" s="46"/>
    </row>
    <row r="64" spans="1:9" ht="12.75">
      <c r="A64" s="216" t="s">
        <v>0</v>
      </c>
      <c r="B64" s="217" t="s">
        <v>1</v>
      </c>
      <c r="C64" s="248" t="s">
        <v>2</v>
      </c>
      <c r="D64" s="249" t="s">
        <v>3</v>
      </c>
      <c r="E64" s="250" t="s">
        <v>159</v>
      </c>
      <c r="F64" s="249" t="s">
        <v>161</v>
      </c>
      <c r="G64" s="216" t="s">
        <v>163</v>
      </c>
      <c r="H64" s="251" t="s">
        <v>61</v>
      </c>
      <c r="I64" s="46"/>
    </row>
    <row r="65" spans="1:9" ht="12.75">
      <c r="A65" s="252"/>
      <c r="B65" s="186"/>
      <c r="C65" s="159"/>
      <c r="D65" s="253"/>
      <c r="E65" s="186" t="s">
        <v>160</v>
      </c>
      <c r="F65" s="253" t="s">
        <v>162</v>
      </c>
      <c r="G65" s="252" t="s">
        <v>440</v>
      </c>
      <c r="H65" s="186" t="s">
        <v>179</v>
      </c>
      <c r="I65" s="46"/>
    </row>
    <row r="66" spans="1:9" ht="12.75">
      <c r="A66" s="62">
        <v>1</v>
      </c>
      <c r="B66" s="62">
        <v>2</v>
      </c>
      <c r="C66" s="62">
        <v>3</v>
      </c>
      <c r="D66" s="254">
        <v>4</v>
      </c>
      <c r="E66" s="202">
        <v>5</v>
      </c>
      <c r="F66" s="202">
        <v>6</v>
      </c>
      <c r="G66" s="254">
        <v>7</v>
      </c>
      <c r="H66" s="255">
        <v>8</v>
      </c>
      <c r="I66" s="46"/>
    </row>
    <row r="67" spans="1:9" ht="12.75">
      <c r="A67" s="327">
        <v>900</v>
      </c>
      <c r="B67" s="322"/>
      <c r="C67" s="342"/>
      <c r="D67" s="322" t="s">
        <v>284</v>
      </c>
      <c r="E67" s="333">
        <f>E69</f>
        <v>617534</v>
      </c>
      <c r="F67" s="333">
        <f>F69</f>
        <v>617534</v>
      </c>
      <c r="G67" s="335">
        <f>G69</f>
        <v>27600</v>
      </c>
      <c r="H67" s="335">
        <f aca="true" t="shared" si="4" ref="H67:H72">G67/F67*100</f>
        <v>4.469389539685265</v>
      </c>
      <c r="I67" s="46"/>
    </row>
    <row r="68" spans="1:9" ht="12.75">
      <c r="A68" s="329"/>
      <c r="B68" s="330"/>
      <c r="C68" s="342"/>
      <c r="D68" s="332" t="s">
        <v>375</v>
      </c>
      <c r="E68" s="333">
        <f>E71+E79+E83</f>
        <v>508319</v>
      </c>
      <c r="F68" s="333">
        <f>F69</f>
        <v>617534</v>
      </c>
      <c r="G68" s="335">
        <f>G70</f>
        <v>27600</v>
      </c>
      <c r="H68" s="335">
        <f t="shared" si="4"/>
        <v>4.469389539685265</v>
      </c>
      <c r="I68" s="46"/>
    </row>
    <row r="69" spans="1:9" ht="12.75">
      <c r="A69" s="300"/>
      <c r="B69" s="87">
        <v>90095</v>
      </c>
      <c r="C69" s="558"/>
      <c r="D69" s="84" t="s">
        <v>145</v>
      </c>
      <c r="E69" s="301">
        <f>E71+E79+E83+E75+E87</f>
        <v>617534</v>
      </c>
      <c r="F69" s="301">
        <f>F70</f>
        <v>617534</v>
      </c>
      <c r="G69" s="267">
        <f>G71+G79+G83+G75+G87</f>
        <v>27600</v>
      </c>
      <c r="H69" s="267">
        <f t="shared" si="4"/>
        <v>4.469389539685265</v>
      </c>
      <c r="I69" s="46"/>
    </row>
    <row r="70" spans="1:9" ht="12.75">
      <c r="A70" s="147"/>
      <c r="B70" s="86"/>
      <c r="C70" s="559"/>
      <c r="D70" s="563" t="s">
        <v>306</v>
      </c>
      <c r="E70" s="755">
        <f>E71+E75+E79+E83+E87</f>
        <v>617534</v>
      </c>
      <c r="F70" s="755">
        <f>F71+F75+F79+F83+F87</f>
        <v>617534</v>
      </c>
      <c r="G70" s="756">
        <f>G71+G75+G79+G83+G87</f>
        <v>27600</v>
      </c>
      <c r="H70" s="314">
        <f t="shared" si="4"/>
        <v>4.469389539685265</v>
      </c>
      <c r="I70" s="46"/>
    </row>
    <row r="71" spans="1:9" ht="12.75">
      <c r="A71" s="147"/>
      <c r="B71" s="86"/>
      <c r="C71" s="559"/>
      <c r="D71" s="306" t="s">
        <v>354</v>
      </c>
      <c r="E71" s="307">
        <f>E72+E73</f>
        <v>208319</v>
      </c>
      <c r="F71" s="307">
        <f>F72+F73</f>
        <v>208319</v>
      </c>
      <c r="G71" s="308">
        <f>G72</f>
        <v>0</v>
      </c>
      <c r="H71" s="278">
        <f t="shared" si="4"/>
        <v>0</v>
      </c>
      <c r="I71" s="46"/>
    </row>
    <row r="72" spans="1:9" ht="12.75">
      <c r="A72" s="147"/>
      <c r="B72" s="86"/>
      <c r="C72" s="560">
        <v>6050</v>
      </c>
      <c r="D72" s="262" t="s">
        <v>356</v>
      </c>
      <c r="E72" s="304">
        <v>145823</v>
      </c>
      <c r="F72" s="304">
        <v>145823</v>
      </c>
      <c r="G72" s="305">
        <v>0</v>
      </c>
      <c r="H72" s="284">
        <f t="shared" si="4"/>
        <v>0</v>
      </c>
      <c r="I72" s="46"/>
    </row>
    <row r="73" spans="1:9" ht="12.75">
      <c r="A73" s="147"/>
      <c r="B73" s="86"/>
      <c r="C73" s="560">
        <v>6057</v>
      </c>
      <c r="D73" s="262" t="s">
        <v>356</v>
      </c>
      <c r="E73" s="304">
        <v>62496</v>
      </c>
      <c r="F73" s="304">
        <v>62496</v>
      </c>
      <c r="G73" s="305">
        <v>0</v>
      </c>
      <c r="H73" s="284">
        <v>0</v>
      </c>
      <c r="I73" s="46"/>
    </row>
    <row r="74" spans="1:9" ht="12.75">
      <c r="A74" s="147"/>
      <c r="B74" s="86"/>
      <c r="C74" s="560"/>
      <c r="D74" s="262"/>
      <c r="E74" s="304"/>
      <c r="F74" s="304"/>
      <c r="G74" s="305"/>
      <c r="H74" s="284"/>
      <c r="I74" s="46"/>
    </row>
    <row r="75" spans="1:9" ht="12.75">
      <c r="A75" s="147"/>
      <c r="B75" s="86"/>
      <c r="C75" s="559"/>
      <c r="D75" s="306" t="s">
        <v>452</v>
      </c>
      <c r="E75" s="307">
        <f>E76+E77</f>
        <v>67572</v>
      </c>
      <c r="F75" s="307">
        <f>F76+F77</f>
        <v>67572</v>
      </c>
      <c r="G75" s="308">
        <v>0</v>
      </c>
      <c r="H75" s="278">
        <v>0</v>
      </c>
      <c r="I75" s="46"/>
    </row>
    <row r="76" spans="1:9" ht="12.75">
      <c r="A76" s="147"/>
      <c r="B76" s="86"/>
      <c r="C76" s="560">
        <v>6050</v>
      </c>
      <c r="D76" s="262" t="s">
        <v>356</v>
      </c>
      <c r="E76" s="304">
        <v>10136</v>
      </c>
      <c r="F76" s="304">
        <v>10136</v>
      </c>
      <c r="G76" s="305">
        <v>0</v>
      </c>
      <c r="H76" s="284">
        <v>0</v>
      </c>
      <c r="I76" s="46"/>
    </row>
    <row r="77" spans="1:9" ht="12.75">
      <c r="A77" s="147"/>
      <c r="B77" s="86"/>
      <c r="C77" s="560">
        <v>6057</v>
      </c>
      <c r="D77" s="262" t="s">
        <v>356</v>
      </c>
      <c r="E77" s="304">
        <v>57436</v>
      </c>
      <c r="F77" s="304">
        <v>57436</v>
      </c>
      <c r="G77" s="305">
        <v>0</v>
      </c>
      <c r="H77" s="284">
        <v>0</v>
      </c>
      <c r="I77" s="46"/>
    </row>
    <row r="78" spans="1:9" ht="12.75">
      <c r="A78" s="147"/>
      <c r="B78" s="86"/>
      <c r="C78" s="560"/>
      <c r="D78" s="262"/>
      <c r="E78" s="304"/>
      <c r="F78" s="304"/>
      <c r="G78" s="305"/>
      <c r="H78" s="284"/>
      <c r="I78" s="46"/>
    </row>
    <row r="79" spans="1:9" ht="12.75">
      <c r="A79" s="147"/>
      <c r="B79" s="86"/>
      <c r="C79" s="561"/>
      <c r="D79" s="349" t="s">
        <v>383</v>
      </c>
      <c r="E79" s="312">
        <f>E80+E81</f>
        <v>200000</v>
      </c>
      <c r="F79" s="312">
        <f>F80+F81</f>
        <v>200000</v>
      </c>
      <c r="G79" s="91">
        <f>G80+G81</f>
        <v>0</v>
      </c>
      <c r="H79" s="276">
        <f aca="true" t="shared" si="5" ref="H79:H85">G79/F79*100</f>
        <v>0</v>
      </c>
      <c r="I79" s="46"/>
    </row>
    <row r="80" spans="1:9" ht="12.75">
      <c r="A80" s="147"/>
      <c r="B80" s="86"/>
      <c r="C80" s="560">
        <v>6050</v>
      </c>
      <c r="D80" s="262" t="s">
        <v>356</v>
      </c>
      <c r="E80" s="304">
        <v>30000</v>
      </c>
      <c r="F80" s="304">
        <v>30000</v>
      </c>
      <c r="G80" s="168">
        <v>0</v>
      </c>
      <c r="H80" s="314">
        <f t="shared" si="5"/>
        <v>0</v>
      </c>
      <c r="I80" s="46"/>
    </row>
    <row r="81" spans="1:9" ht="12.75">
      <c r="A81" s="147"/>
      <c r="B81" s="86"/>
      <c r="C81" s="560">
        <v>6057</v>
      </c>
      <c r="D81" s="262" t="s">
        <v>356</v>
      </c>
      <c r="E81" s="304">
        <v>170000</v>
      </c>
      <c r="F81" s="304">
        <v>170000</v>
      </c>
      <c r="G81" s="168">
        <v>0</v>
      </c>
      <c r="H81" s="314">
        <f t="shared" si="5"/>
        <v>0</v>
      </c>
      <c r="I81" s="46"/>
    </row>
    <row r="82" spans="1:9" ht="12.75">
      <c r="A82" s="147"/>
      <c r="B82" s="86"/>
      <c r="C82" s="560"/>
      <c r="D82" s="262"/>
      <c r="E82" s="304"/>
      <c r="F82" s="304"/>
      <c r="G82" s="168"/>
      <c r="H82" s="314"/>
      <c r="I82" s="46"/>
    </row>
    <row r="83" spans="1:9" ht="12.75">
      <c r="A83" s="147"/>
      <c r="B83" s="86"/>
      <c r="C83" s="561"/>
      <c r="D83" s="350" t="s">
        <v>408</v>
      </c>
      <c r="E83" s="312">
        <f>E84+E85</f>
        <v>100000</v>
      </c>
      <c r="F83" s="90">
        <f>F84+F85</f>
        <v>100000</v>
      </c>
      <c r="G83" s="91">
        <v>0</v>
      </c>
      <c r="H83" s="276">
        <f t="shared" si="5"/>
        <v>0</v>
      </c>
      <c r="I83" s="46"/>
    </row>
    <row r="84" spans="1:9" ht="12.75">
      <c r="A84" s="147"/>
      <c r="B84" s="86"/>
      <c r="C84" s="560">
        <v>6050</v>
      </c>
      <c r="D84" s="262" t="s">
        <v>356</v>
      </c>
      <c r="E84" s="304">
        <v>15000</v>
      </c>
      <c r="F84" s="304">
        <v>15000</v>
      </c>
      <c r="G84" s="168">
        <v>0</v>
      </c>
      <c r="H84" s="314">
        <f t="shared" si="5"/>
        <v>0</v>
      </c>
      <c r="I84" s="46"/>
    </row>
    <row r="85" spans="1:9" ht="12.75">
      <c r="A85" s="147"/>
      <c r="B85" s="86"/>
      <c r="C85" s="560">
        <v>6057</v>
      </c>
      <c r="D85" s="262" t="s">
        <v>356</v>
      </c>
      <c r="E85" s="304">
        <v>85000</v>
      </c>
      <c r="F85" s="304">
        <v>85000</v>
      </c>
      <c r="G85" s="168">
        <v>0</v>
      </c>
      <c r="H85" s="314">
        <f t="shared" si="5"/>
        <v>0</v>
      </c>
      <c r="I85" s="46"/>
    </row>
    <row r="86" spans="1:9" ht="12.75">
      <c r="A86" s="147"/>
      <c r="B86" s="86"/>
      <c r="C86" s="560"/>
      <c r="D86" s="262"/>
      <c r="E86" s="304"/>
      <c r="F86" s="304"/>
      <c r="G86" s="168"/>
      <c r="H86" s="314"/>
      <c r="I86" s="46"/>
    </row>
    <row r="87" spans="1:9" ht="12.75">
      <c r="A87" s="147"/>
      <c r="B87" s="86"/>
      <c r="C87" s="560">
        <v>6050</v>
      </c>
      <c r="D87" s="262" t="s">
        <v>453</v>
      </c>
      <c r="E87" s="304">
        <v>41643</v>
      </c>
      <c r="F87" s="304">
        <v>41643</v>
      </c>
      <c r="G87" s="168">
        <v>27600</v>
      </c>
      <c r="H87" s="314">
        <f>G87/F87*100</f>
        <v>66.27764570275917</v>
      </c>
      <c r="I87" s="46"/>
    </row>
    <row r="88" spans="1:9" ht="12.75">
      <c r="A88" s="147"/>
      <c r="B88" s="86"/>
      <c r="C88" s="560"/>
      <c r="D88" s="262"/>
      <c r="E88" s="304"/>
      <c r="F88" s="304"/>
      <c r="G88" s="168"/>
      <c r="H88" s="314"/>
      <c r="I88" s="46"/>
    </row>
    <row r="89" spans="1:9" ht="12.75">
      <c r="A89" s="327"/>
      <c r="B89" s="322"/>
      <c r="C89" s="321"/>
      <c r="D89" s="321" t="s">
        <v>233</v>
      </c>
      <c r="E89" s="323">
        <f>E8+E17+E22+E33+E49+E52+E67</f>
        <v>6968405</v>
      </c>
      <c r="F89" s="323">
        <f>F8+F17+F22+F33+F49+F52+F67</f>
        <v>7214587</v>
      </c>
      <c r="G89" s="326">
        <f>G8+G17+G22+G33+G49+G52+G67</f>
        <v>1258583.52</v>
      </c>
      <c r="H89" s="326">
        <f>G89/F89*100</f>
        <v>17.444983614446677</v>
      </c>
      <c r="I89" s="46"/>
    </row>
    <row r="90" spans="1:9" ht="12.75">
      <c r="A90" s="343"/>
      <c r="B90" s="344"/>
      <c r="C90" s="320"/>
      <c r="D90" s="751" t="s">
        <v>375</v>
      </c>
      <c r="E90" s="606">
        <f>E71+E75+E79+E83+E12+E87</f>
        <v>4817534</v>
      </c>
      <c r="F90" s="574">
        <f>F68+F23+F12</f>
        <v>4839914</v>
      </c>
      <c r="G90" s="573">
        <f>G23+G68</f>
        <v>49979.85</v>
      </c>
      <c r="H90" s="573">
        <f>G90/F90*100</f>
        <v>1.0326598778408045</v>
      </c>
      <c r="I90" s="46"/>
    </row>
    <row r="91" spans="1:9" ht="12.75">
      <c r="A91" s="106"/>
      <c r="B91" s="106"/>
      <c r="C91" s="106"/>
      <c r="D91" s="106"/>
      <c r="E91" s="315"/>
      <c r="F91" s="315"/>
      <c r="G91" s="315"/>
      <c r="H91" s="315"/>
      <c r="I91" s="46"/>
    </row>
    <row r="92" spans="1:9" ht="12.75">
      <c r="A92" s="106"/>
      <c r="B92" s="106"/>
      <c r="C92" s="106"/>
      <c r="D92" s="106"/>
      <c r="E92" s="315"/>
      <c r="F92" s="315"/>
      <c r="G92" s="316"/>
      <c r="H92" s="317"/>
      <c r="I92" s="46"/>
    </row>
    <row r="93" spans="1:9" ht="12.75">
      <c r="A93" s="106"/>
      <c r="B93" s="106"/>
      <c r="C93" s="106"/>
      <c r="D93" s="106"/>
      <c r="E93" s="176"/>
      <c r="F93" s="317"/>
      <c r="G93" s="317"/>
      <c r="H93" s="317"/>
      <c r="I93" s="46"/>
    </row>
    <row r="94" spans="1:9" ht="12.75">
      <c r="A94" s="106"/>
      <c r="B94" s="106"/>
      <c r="C94" s="106"/>
      <c r="D94" s="106"/>
      <c r="E94" s="317"/>
      <c r="F94" s="317"/>
      <c r="G94" s="317"/>
      <c r="H94" s="317"/>
      <c r="I94" s="46"/>
    </row>
    <row r="95" spans="1:9" ht="12.75">
      <c r="A95" s="106"/>
      <c r="B95" s="106"/>
      <c r="C95" s="106"/>
      <c r="D95" s="106"/>
      <c r="E95" s="176"/>
      <c r="F95" s="109"/>
      <c r="G95" s="317"/>
      <c r="H95" s="317"/>
      <c r="I95" s="46"/>
    </row>
    <row r="96" spans="1:9" ht="12.75">
      <c r="A96" s="106"/>
      <c r="B96" s="106"/>
      <c r="C96" s="106"/>
      <c r="D96" s="106"/>
      <c r="E96" s="176"/>
      <c r="F96" s="176"/>
      <c r="G96" s="317"/>
      <c r="H96" s="317"/>
      <c r="I96" s="46"/>
    </row>
    <row r="97" spans="1:9" ht="12.75">
      <c r="A97" s="106"/>
      <c r="B97" s="106"/>
      <c r="C97" s="106"/>
      <c r="D97" s="106"/>
      <c r="E97" s="317"/>
      <c r="F97" s="176"/>
      <c r="G97" s="317"/>
      <c r="H97" s="317"/>
      <c r="I97" s="46"/>
    </row>
    <row r="98" spans="1:9" ht="12.75">
      <c r="A98" s="106"/>
      <c r="B98" s="106"/>
      <c r="C98" s="106"/>
      <c r="D98" s="106"/>
      <c r="E98" s="317"/>
      <c r="F98" s="176"/>
      <c r="G98" s="317"/>
      <c r="H98" s="317"/>
      <c r="I98" s="46"/>
    </row>
    <row r="99" spans="1:9" ht="12.75">
      <c r="A99" s="106"/>
      <c r="B99" s="106"/>
      <c r="C99" s="106"/>
      <c r="D99" s="106"/>
      <c r="E99" s="317"/>
      <c r="F99" s="176"/>
      <c r="G99" s="317"/>
      <c r="H99" s="317"/>
      <c r="I99" s="46"/>
    </row>
    <row r="100" spans="1:9" ht="12.75">
      <c r="A100" s="106"/>
      <c r="B100" s="106"/>
      <c r="C100" s="106"/>
      <c r="D100" s="106"/>
      <c r="E100" s="317"/>
      <c r="F100" s="176"/>
      <c r="G100" s="317"/>
      <c r="H100" s="317"/>
      <c r="I100" s="46"/>
    </row>
    <row r="101" spans="1:9" ht="12.75">
      <c r="A101" s="106"/>
      <c r="B101" s="106"/>
      <c r="C101" s="106"/>
      <c r="D101" s="106"/>
      <c r="E101" s="317"/>
      <c r="F101" s="176"/>
      <c r="G101" s="317"/>
      <c r="H101" s="317"/>
      <c r="I101" s="46"/>
    </row>
    <row r="102" spans="1:9" ht="12.75">
      <c r="A102" s="106"/>
      <c r="B102" s="106"/>
      <c r="C102" s="106"/>
      <c r="D102" s="106"/>
      <c r="E102" s="317"/>
      <c r="F102" s="176"/>
      <c r="G102" s="317"/>
      <c r="H102" s="317"/>
      <c r="I102" s="46"/>
    </row>
    <row r="103" spans="1:9" ht="12.75">
      <c r="A103" s="106"/>
      <c r="B103" s="106"/>
      <c r="C103" s="106"/>
      <c r="D103" s="106"/>
      <c r="E103" s="317"/>
      <c r="F103" s="176"/>
      <c r="G103" s="317"/>
      <c r="H103" s="317"/>
      <c r="I103" s="46"/>
    </row>
    <row r="104" spans="1:9" ht="12.75">
      <c r="A104" s="106"/>
      <c r="B104" s="106"/>
      <c r="C104" s="106"/>
      <c r="D104" s="106"/>
      <c r="E104" s="317"/>
      <c r="F104" s="176"/>
      <c r="G104" s="317"/>
      <c r="H104" s="317"/>
      <c r="I104" s="46"/>
    </row>
    <row r="105" spans="1:9" ht="12.75">
      <c r="A105" s="106"/>
      <c r="B105" s="106"/>
      <c r="C105" s="106"/>
      <c r="D105" s="106"/>
      <c r="E105" s="317"/>
      <c r="F105" s="176"/>
      <c r="G105" s="317"/>
      <c r="H105" s="317"/>
      <c r="I105" s="46"/>
    </row>
    <row r="106" spans="1:9" ht="12.75">
      <c r="A106" s="106"/>
      <c r="B106" s="106"/>
      <c r="C106" s="106"/>
      <c r="D106" s="106"/>
      <c r="E106" s="317"/>
      <c r="F106" s="176"/>
      <c r="G106" s="317"/>
      <c r="H106" s="317"/>
      <c r="I106" s="46"/>
    </row>
    <row r="107" spans="1:9" ht="12.75">
      <c r="A107" s="106"/>
      <c r="B107" s="106"/>
      <c r="C107" s="106"/>
      <c r="D107" s="106"/>
      <c r="E107" s="317"/>
      <c r="F107" s="176"/>
      <c r="G107" s="317"/>
      <c r="H107" s="317"/>
      <c r="I107" s="46"/>
    </row>
    <row r="108" spans="1:9" ht="12.75">
      <c r="A108" s="106"/>
      <c r="B108" s="106"/>
      <c r="C108" s="106"/>
      <c r="D108" s="106"/>
      <c r="E108" s="317"/>
      <c r="F108" s="176"/>
      <c r="G108" s="317"/>
      <c r="H108" s="317"/>
      <c r="I108" s="46"/>
    </row>
    <row r="109" spans="1:9" ht="12.75">
      <c r="A109" s="106"/>
      <c r="B109" s="106"/>
      <c r="C109" s="106"/>
      <c r="D109" s="106"/>
      <c r="E109" s="317"/>
      <c r="F109" s="176"/>
      <c r="G109" s="317"/>
      <c r="H109" s="317"/>
      <c r="I109" s="46"/>
    </row>
    <row r="110" spans="1:9" ht="12.75">
      <c r="A110" s="106"/>
      <c r="B110" s="106"/>
      <c r="C110" s="106"/>
      <c r="D110" s="106"/>
      <c r="E110" s="317"/>
      <c r="F110" s="176"/>
      <c r="G110" s="317"/>
      <c r="H110" s="317"/>
      <c r="I110" s="46"/>
    </row>
    <row r="111" spans="1:9" ht="12.75">
      <c r="A111" s="106"/>
      <c r="B111" s="106"/>
      <c r="C111" s="106"/>
      <c r="D111" s="106"/>
      <c r="E111" s="317"/>
      <c r="F111" s="176"/>
      <c r="G111" s="317"/>
      <c r="H111" s="317"/>
      <c r="I111" s="46"/>
    </row>
    <row r="112" spans="1:9" ht="12.75">
      <c r="A112" s="106"/>
      <c r="B112" s="106"/>
      <c r="C112" s="106"/>
      <c r="D112" s="106"/>
      <c r="E112" s="317"/>
      <c r="F112" s="176"/>
      <c r="G112" s="317"/>
      <c r="H112" s="317"/>
      <c r="I112" s="46"/>
    </row>
    <row r="113" spans="1:9" ht="12.75">
      <c r="A113" s="106"/>
      <c r="B113" s="106"/>
      <c r="C113" s="106"/>
      <c r="D113" s="106"/>
      <c r="E113" s="317"/>
      <c r="F113" s="176"/>
      <c r="G113" s="317"/>
      <c r="H113" s="317"/>
      <c r="I113" s="46"/>
    </row>
    <row r="114" spans="1:9" ht="12.75">
      <c r="A114" s="106"/>
      <c r="B114" s="106"/>
      <c r="C114" s="106"/>
      <c r="D114" s="106"/>
      <c r="E114" s="317"/>
      <c r="F114" s="176"/>
      <c r="G114" s="317"/>
      <c r="H114" s="317"/>
      <c r="I114" s="46"/>
    </row>
    <row r="115" spans="1:9" ht="13.5" customHeight="1">
      <c r="A115" s="106"/>
      <c r="B115" s="106"/>
      <c r="C115" s="106"/>
      <c r="D115" s="106"/>
      <c r="E115" s="317"/>
      <c r="F115" s="176"/>
      <c r="G115" s="317"/>
      <c r="H115" s="317"/>
      <c r="I115" s="46"/>
    </row>
    <row r="116" spans="1:9" ht="12.75">
      <c r="A116" s="106"/>
      <c r="B116" s="106"/>
      <c r="C116" s="106"/>
      <c r="D116" s="106"/>
      <c r="E116" s="317"/>
      <c r="F116" s="176"/>
      <c r="G116" s="317"/>
      <c r="H116" s="317"/>
      <c r="I116" s="46"/>
    </row>
    <row r="117" spans="1:9" ht="12.75">
      <c r="A117" s="46"/>
      <c r="B117" s="46"/>
      <c r="C117" s="46"/>
      <c r="D117" s="46"/>
      <c r="E117" s="246"/>
      <c r="F117" s="548"/>
      <c r="G117" s="246"/>
      <c r="H117" s="246"/>
      <c r="I117" s="46"/>
    </row>
    <row r="118" spans="1:9" ht="12.75">
      <c r="A118" s="46"/>
      <c r="B118" s="46"/>
      <c r="C118" s="46"/>
      <c r="D118" s="46"/>
      <c r="E118" s="246"/>
      <c r="F118" s="548"/>
      <c r="G118" s="246"/>
      <c r="H118" s="246"/>
      <c r="I118" s="46"/>
    </row>
    <row r="119" spans="1:9" ht="12.75">
      <c r="A119" s="46"/>
      <c r="B119" s="46"/>
      <c r="C119" s="46"/>
      <c r="D119" s="46"/>
      <c r="E119" s="246"/>
      <c r="F119" s="548"/>
      <c r="G119" s="246"/>
      <c r="H119" s="246"/>
      <c r="I119" s="46"/>
    </row>
    <row r="120" spans="1:9" ht="12.75">
      <c r="A120" s="46"/>
      <c r="B120" s="46"/>
      <c r="C120" s="46"/>
      <c r="D120" s="46"/>
      <c r="E120" s="246"/>
      <c r="F120" s="548"/>
      <c r="G120" s="246"/>
      <c r="H120" s="246"/>
      <c r="I120" s="46"/>
    </row>
    <row r="121" spans="1:9" ht="12.75">
      <c r="A121" s="46"/>
      <c r="B121" s="46"/>
      <c r="C121" s="46"/>
      <c r="D121" s="46"/>
      <c r="E121" s="246"/>
      <c r="F121" s="548"/>
      <c r="G121" s="246"/>
      <c r="H121" s="246"/>
      <c r="I121" s="46"/>
    </row>
    <row r="122" spans="1:9" ht="12.75">
      <c r="A122" s="46"/>
      <c r="B122" s="46"/>
      <c r="C122" s="46"/>
      <c r="D122" s="46"/>
      <c r="E122" s="246"/>
      <c r="F122" s="548"/>
      <c r="G122" s="246"/>
      <c r="H122" s="246"/>
      <c r="I122" s="46"/>
    </row>
    <row r="123" spans="1:9" ht="12.75">
      <c r="A123" s="46"/>
      <c r="B123" s="46"/>
      <c r="C123" s="46"/>
      <c r="D123" s="46"/>
      <c r="E123" s="246" t="s">
        <v>500</v>
      </c>
      <c r="F123" s="548"/>
      <c r="G123" s="246"/>
      <c r="H123" s="246"/>
      <c r="I123" s="46"/>
    </row>
    <row r="124" spans="1:9" ht="12.75">
      <c r="A124" s="46"/>
      <c r="B124" s="46"/>
      <c r="C124" s="46"/>
      <c r="D124" s="46"/>
      <c r="E124" s="246"/>
      <c r="F124" s="548"/>
      <c r="G124" s="246"/>
      <c r="H124" s="246"/>
      <c r="I124" s="46"/>
    </row>
    <row r="125" spans="1:9" ht="12.75">
      <c r="A125" s="46"/>
      <c r="B125" s="46"/>
      <c r="C125" s="46"/>
      <c r="D125" s="46"/>
      <c r="E125" s="246"/>
      <c r="F125" s="548"/>
      <c r="G125" s="246"/>
      <c r="H125" s="246"/>
      <c r="I125" s="46"/>
    </row>
    <row r="126" spans="1:9" ht="12.75">
      <c r="A126" s="46"/>
      <c r="B126" s="46"/>
      <c r="C126" s="46"/>
      <c r="D126" s="46"/>
      <c r="E126" s="246"/>
      <c r="F126" s="548"/>
      <c r="G126" s="246"/>
      <c r="H126" s="246"/>
      <c r="I126" s="46"/>
    </row>
    <row r="127" spans="1:9" ht="12.75">
      <c r="A127" s="46"/>
      <c r="B127" s="46"/>
      <c r="C127" s="46"/>
      <c r="D127" s="46"/>
      <c r="E127" s="46"/>
      <c r="F127" s="46"/>
      <c r="G127" s="46"/>
      <c r="H127" s="246"/>
      <c r="I127" s="46"/>
    </row>
    <row r="128" spans="1:9" ht="12.75">
      <c r="A128" s="46"/>
      <c r="B128" s="46"/>
      <c r="C128" s="46"/>
      <c r="D128" s="46"/>
      <c r="E128" s="46"/>
      <c r="F128" s="46"/>
      <c r="G128" s="46"/>
      <c r="H128" s="246"/>
      <c r="I128" s="46"/>
    </row>
    <row r="129" spans="1:9" ht="12.75">
      <c r="A129" s="46"/>
      <c r="B129" s="46"/>
      <c r="C129" s="46"/>
      <c r="D129" s="46"/>
      <c r="E129" s="46"/>
      <c r="F129" s="46"/>
      <c r="G129" s="46"/>
      <c r="H129" s="246"/>
      <c r="I129" s="46"/>
    </row>
    <row r="130" spans="1:9" ht="12.75">
      <c r="A130" s="46"/>
      <c r="B130" s="46"/>
      <c r="C130" s="46"/>
      <c r="D130" s="46"/>
      <c r="E130" s="46"/>
      <c r="F130" s="46"/>
      <c r="G130" s="46"/>
      <c r="H130" s="246"/>
      <c r="I130" s="46"/>
    </row>
    <row r="131" spans="1:9" ht="12.75">
      <c r="A131" s="46"/>
      <c r="B131" s="46"/>
      <c r="C131" s="46"/>
      <c r="D131" s="46"/>
      <c r="E131" s="46"/>
      <c r="F131" s="46"/>
      <c r="G131" s="46"/>
      <c r="H131" s="246"/>
      <c r="I131" s="46"/>
    </row>
    <row r="132" spans="1:9" ht="12.75">
      <c r="A132" s="46"/>
      <c r="B132" s="46"/>
      <c r="C132" s="46"/>
      <c r="D132" s="46"/>
      <c r="E132" s="46"/>
      <c r="F132" s="46"/>
      <c r="G132" s="46"/>
      <c r="H132" s="246"/>
      <c r="I132" s="46"/>
    </row>
    <row r="133" spans="1:9" ht="12.75">
      <c r="A133" s="46"/>
      <c r="B133" s="46"/>
      <c r="C133" s="46"/>
      <c r="D133" s="46"/>
      <c r="E133" s="46"/>
      <c r="F133" s="46"/>
      <c r="G133" s="46"/>
      <c r="H133" s="246"/>
      <c r="I133" s="46"/>
    </row>
    <row r="134" spans="1:9" ht="12.75">
      <c r="A134" s="46"/>
      <c r="B134" s="46"/>
      <c r="C134" s="46"/>
      <c r="D134" s="46"/>
      <c r="E134" s="46"/>
      <c r="F134" s="46"/>
      <c r="G134" s="46"/>
      <c r="H134" s="246"/>
      <c r="I134" s="46"/>
    </row>
    <row r="135" spans="1:9" ht="12.75">
      <c r="A135" s="46"/>
      <c r="B135" s="46"/>
      <c r="C135" s="46"/>
      <c r="D135" s="46"/>
      <c r="E135" s="46"/>
      <c r="F135" s="46"/>
      <c r="G135" s="46"/>
      <c r="H135" s="246"/>
      <c r="I135" s="46"/>
    </row>
    <row r="136" spans="1:9" ht="12.75">
      <c r="A136" s="46"/>
      <c r="B136" s="46"/>
      <c r="C136" s="46"/>
      <c r="D136" s="46"/>
      <c r="E136" s="46"/>
      <c r="F136" s="46"/>
      <c r="G136" s="46"/>
      <c r="H136" s="246"/>
      <c r="I136" s="46"/>
    </row>
    <row r="137" spans="1:9" ht="12.75">
      <c r="A137" s="46"/>
      <c r="B137" s="46"/>
      <c r="C137" s="46"/>
      <c r="D137" s="46"/>
      <c r="E137" s="46"/>
      <c r="F137" s="46"/>
      <c r="G137" s="46"/>
      <c r="H137" s="246"/>
      <c r="I137" s="46"/>
    </row>
    <row r="138" spans="1:9" ht="12.75">
      <c r="A138" s="46"/>
      <c r="B138" s="46"/>
      <c r="C138" s="46"/>
      <c r="D138" s="46"/>
      <c r="E138" s="46"/>
      <c r="F138" s="46"/>
      <c r="G138" s="46"/>
      <c r="H138" s="246"/>
      <c r="I138" s="46"/>
    </row>
    <row r="139" spans="1:9" ht="12.75">
      <c r="A139" s="46"/>
      <c r="B139" s="46"/>
      <c r="C139" s="46"/>
      <c r="D139" s="46"/>
      <c r="E139" s="46"/>
      <c r="F139" s="46"/>
      <c r="G139" s="46"/>
      <c r="H139" s="46"/>
      <c r="I139" s="46"/>
    </row>
    <row r="140" spans="1:8" ht="12.75">
      <c r="A140" s="19"/>
      <c r="B140" s="19"/>
      <c r="C140" s="19"/>
      <c r="D140" s="19"/>
      <c r="E140" s="19"/>
      <c r="F140" s="19"/>
      <c r="G140" s="19"/>
      <c r="H140" s="19"/>
    </row>
    <row r="141" spans="1:8" ht="12.75">
      <c r="A141" s="19"/>
      <c r="B141" s="19"/>
      <c r="C141" s="19"/>
      <c r="D141" s="19"/>
      <c r="E141" s="19"/>
      <c r="F141" s="19"/>
      <c r="G141" s="19"/>
      <c r="H141" s="19"/>
    </row>
    <row r="142" spans="1:8" ht="12.75">
      <c r="A142" s="19"/>
      <c r="B142" s="19"/>
      <c r="C142" s="19"/>
      <c r="D142" s="19"/>
      <c r="E142" s="19"/>
      <c r="F142" s="19"/>
      <c r="G142" s="19"/>
      <c r="H142" s="19"/>
    </row>
    <row r="143" spans="1:8" ht="12.75">
      <c r="A143" s="19"/>
      <c r="B143" s="19"/>
      <c r="C143" s="19"/>
      <c r="D143" s="19"/>
      <c r="E143" s="19"/>
      <c r="F143" s="19"/>
      <c r="G143" s="19"/>
      <c r="H143" s="19"/>
    </row>
    <row r="144" spans="1:8" ht="12.75">
      <c r="A144" s="19"/>
      <c r="B144" s="19"/>
      <c r="C144" s="19"/>
      <c r="D144" s="19"/>
      <c r="E144" s="19"/>
      <c r="F144" s="19"/>
      <c r="G144" s="19"/>
      <c r="H144" s="19"/>
    </row>
    <row r="145" spans="1:8" ht="12.75">
      <c r="A145" s="19"/>
      <c r="B145" s="19"/>
      <c r="C145" s="19"/>
      <c r="D145" s="19"/>
      <c r="E145" s="19"/>
      <c r="F145" s="19"/>
      <c r="G145" s="19"/>
      <c r="H145" s="19"/>
    </row>
    <row r="146" spans="1:8" ht="12.75">
      <c r="A146" s="19"/>
      <c r="B146" s="19"/>
      <c r="C146" s="19"/>
      <c r="D146" s="19"/>
      <c r="E146" s="19"/>
      <c r="F146" s="19"/>
      <c r="G146" s="19"/>
      <c r="H146" s="19"/>
    </row>
    <row r="147" spans="1:8" ht="12.75">
      <c r="A147" s="19"/>
      <c r="B147" s="19"/>
      <c r="C147" s="19"/>
      <c r="D147" s="19"/>
      <c r="E147" s="19"/>
      <c r="F147" s="19"/>
      <c r="G147" s="19"/>
      <c r="H147" s="19"/>
    </row>
    <row r="148" spans="1:8" ht="12.75">
      <c r="A148" s="19"/>
      <c r="B148" s="19"/>
      <c r="C148" s="19"/>
      <c r="D148" s="19"/>
      <c r="E148" s="42"/>
      <c r="F148" s="19"/>
      <c r="G148" s="19"/>
      <c r="H148" s="19"/>
    </row>
    <row r="149" spans="1:8" ht="12.75">
      <c r="A149" s="1"/>
      <c r="B149" s="1"/>
      <c r="C149" s="1"/>
      <c r="D149" s="1"/>
      <c r="E149" s="1"/>
      <c r="F149" s="1"/>
      <c r="G149" s="1"/>
      <c r="H149" s="1"/>
    </row>
    <row r="150" spans="1:8" ht="12.75">
      <c r="A150" s="1"/>
      <c r="B150" s="1"/>
      <c r="C150" s="1"/>
      <c r="D150" s="1"/>
      <c r="E150" s="1"/>
      <c r="F150" s="1"/>
      <c r="G150" s="1"/>
      <c r="H150" s="1"/>
    </row>
    <row r="151" spans="1:8" ht="12.75">
      <c r="A151" s="1"/>
      <c r="B151" s="1"/>
      <c r="C151" s="1"/>
      <c r="D151" s="1"/>
      <c r="E151" s="1"/>
      <c r="F151" s="1"/>
      <c r="G151" s="1"/>
      <c r="H151" s="1"/>
    </row>
    <row r="152" spans="1:8" ht="12.75">
      <c r="A152" s="1"/>
      <c r="B152" s="1"/>
      <c r="C152" s="1"/>
      <c r="D152" s="1"/>
      <c r="E152" s="1"/>
      <c r="F152" s="1"/>
      <c r="G152" s="1"/>
      <c r="H152" s="1"/>
    </row>
    <row r="153" spans="1:8" ht="12.75">
      <c r="A153" s="1"/>
      <c r="B153" s="1"/>
      <c r="C153" s="1"/>
      <c r="D153" s="1"/>
      <c r="E153" s="1"/>
      <c r="F153" s="1"/>
      <c r="G153" s="1"/>
      <c r="H153" s="1"/>
    </row>
    <row r="154" spans="1:8" ht="12.75">
      <c r="A154" s="1"/>
      <c r="B154" s="1"/>
      <c r="C154" s="1"/>
      <c r="D154" s="1"/>
      <c r="E154" s="1"/>
      <c r="F154" s="1"/>
      <c r="G154" s="1"/>
      <c r="H154" s="1"/>
    </row>
    <row r="155" spans="1:8" ht="12.75">
      <c r="A155" s="1"/>
      <c r="B155" s="1"/>
      <c r="C155" s="1"/>
      <c r="D155" s="1"/>
      <c r="E155" s="1"/>
      <c r="F155" s="1"/>
      <c r="G155" s="1"/>
      <c r="H155" s="1"/>
    </row>
    <row r="156" spans="1:8" ht="12.75">
      <c r="A156" s="1"/>
      <c r="B156" s="1"/>
      <c r="C156" s="1"/>
      <c r="D156" s="1"/>
      <c r="E156" s="1"/>
      <c r="F156" s="1"/>
      <c r="G156" s="1"/>
      <c r="H156" s="1"/>
    </row>
    <row r="157" spans="1:8" ht="12.75">
      <c r="A157" s="1"/>
      <c r="B157" s="1"/>
      <c r="C157" s="1"/>
      <c r="D157" s="1"/>
      <c r="E157" s="1"/>
      <c r="F157" s="1"/>
      <c r="G157" s="1"/>
      <c r="H157" s="1"/>
    </row>
    <row r="158" spans="1:8" ht="12.75">
      <c r="A158" s="1"/>
      <c r="B158" s="1"/>
      <c r="C158" s="1"/>
      <c r="D158" s="1"/>
      <c r="E158" s="1"/>
      <c r="F158" s="1"/>
      <c r="G158" s="1"/>
      <c r="H158" s="1"/>
    </row>
    <row r="159" spans="1:8" ht="12.75">
      <c r="A159" s="1"/>
      <c r="B159" s="1"/>
      <c r="C159" s="1"/>
      <c r="D159" s="1"/>
      <c r="E159" s="1"/>
      <c r="F159" s="1"/>
      <c r="G159" s="1"/>
      <c r="H159" s="1"/>
    </row>
    <row r="160" spans="1:8" ht="12.75">
      <c r="A160" s="1"/>
      <c r="B160" s="1"/>
      <c r="C160" s="1"/>
      <c r="D160" s="1"/>
      <c r="E160" s="1"/>
      <c r="F160" s="1"/>
      <c r="G160" s="1"/>
      <c r="H160" s="1"/>
    </row>
    <row r="161" spans="1:8" ht="12.75">
      <c r="A161" s="1"/>
      <c r="B161" s="1"/>
      <c r="C161" s="1"/>
      <c r="D161" s="1"/>
      <c r="E161" s="1"/>
      <c r="F161" s="1"/>
      <c r="G161" s="1"/>
      <c r="H161" s="1"/>
    </row>
    <row r="162" spans="1:8" ht="12.75">
      <c r="A162" s="1"/>
      <c r="B162" s="1"/>
      <c r="C162" s="1"/>
      <c r="D162" s="1"/>
      <c r="E162" s="1"/>
      <c r="F162" s="1"/>
      <c r="G162" s="1"/>
      <c r="H162" s="1"/>
    </row>
    <row r="163" spans="1:8" ht="12.75">
      <c r="A163" s="1"/>
      <c r="B163" s="1"/>
      <c r="C163" s="1"/>
      <c r="D163" s="1"/>
      <c r="E163" s="1"/>
      <c r="F163" s="1"/>
      <c r="G163" s="1"/>
      <c r="H163" s="1"/>
    </row>
    <row r="164" spans="1:8" ht="12.75">
      <c r="A164" s="1"/>
      <c r="B164" s="1"/>
      <c r="C164" s="1"/>
      <c r="D164" s="1"/>
      <c r="E164" s="1"/>
      <c r="F164" s="1"/>
      <c r="G164" s="1"/>
      <c r="H164" s="1"/>
    </row>
    <row r="165" spans="1:8" ht="12.75">
      <c r="A165" s="1"/>
      <c r="B165" s="1"/>
      <c r="C165" s="1"/>
      <c r="D165" s="1"/>
      <c r="E165" s="1"/>
      <c r="F165" s="1"/>
      <c r="G165" s="1"/>
      <c r="H165" s="1"/>
    </row>
    <row r="166" spans="1:8" ht="12.75">
      <c r="A166" s="1"/>
      <c r="B166" s="1"/>
      <c r="C166" s="1"/>
      <c r="D166" s="1"/>
      <c r="E166" s="1"/>
      <c r="F166" s="1"/>
      <c r="G166" s="1"/>
      <c r="H166" s="1"/>
    </row>
    <row r="167" spans="1:8" ht="12.75">
      <c r="A167" s="1"/>
      <c r="B167" s="1"/>
      <c r="C167" s="1"/>
      <c r="D167" s="1"/>
      <c r="E167" s="1"/>
      <c r="F167" s="1"/>
      <c r="G167" s="1"/>
      <c r="H167" s="1"/>
    </row>
    <row r="168" spans="1:8" ht="12.75">
      <c r="A168" s="1"/>
      <c r="B168" s="1"/>
      <c r="C168" s="1"/>
      <c r="D168" s="1"/>
      <c r="E168" s="1"/>
      <c r="F168" s="1"/>
      <c r="G168" s="1"/>
      <c r="H168" s="1"/>
    </row>
    <row r="169" spans="1:8" ht="12.75">
      <c r="A169" s="1"/>
      <c r="B169" s="1"/>
      <c r="C169" s="1"/>
      <c r="D169" s="1"/>
      <c r="E169" s="1"/>
      <c r="F169" s="1"/>
      <c r="G169" s="1"/>
      <c r="H169" s="1"/>
    </row>
    <row r="170" spans="1:8" ht="12.75">
      <c r="A170" s="1"/>
      <c r="B170" s="1"/>
      <c r="C170" s="1"/>
      <c r="D170" s="1"/>
      <c r="E170" s="1"/>
      <c r="F170" s="1"/>
      <c r="G170" s="1"/>
      <c r="H170" s="1"/>
    </row>
    <row r="171" spans="1:8" ht="12.75">
      <c r="A171" s="1"/>
      <c r="B171" s="1"/>
      <c r="C171" s="1"/>
      <c r="D171" s="1"/>
      <c r="E171" s="1"/>
      <c r="F171" s="1"/>
      <c r="G171" s="1"/>
      <c r="H171" s="1"/>
    </row>
    <row r="172" spans="1:8" ht="12.75">
      <c r="A172" s="1"/>
      <c r="B172" s="1"/>
      <c r="C172" s="1"/>
      <c r="D172" s="1"/>
      <c r="E172" s="1"/>
      <c r="F172" s="1"/>
      <c r="G172" s="1"/>
      <c r="H172" s="1"/>
    </row>
    <row r="173" spans="1:8" ht="12.75">
      <c r="A173" s="1"/>
      <c r="B173" s="1"/>
      <c r="C173" s="1"/>
      <c r="D173" s="1"/>
      <c r="E173" s="1"/>
      <c r="F173" s="1"/>
      <c r="G173" s="1"/>
      <c r="H173" s="1"/>
    </row>
    <row r="174" spans="1:8" ht="12.75">
      <c r="A174" s="1"/>
      <c r="B174" s="1"/>
      <c r="C174" s="1"/>
      <c r="D174" s="1"/>
      <c r="E174" s="1"/>
      <c r="F174" s="1"/>
      <c r="G174" s="1"/>
      <c r="H174" s="1"/>
    </row>
    <row r="175" spans="1:8" ht="12.75">
      <c r="A175" s="1"/>
      <c r="B175" s="1"/>
      <c r="C175" s="1"/>
      <c r="D175" s="1"/>
      <c r="E175" s="1"/>
      <c r="F175" s="1"/>
      <c r="G175" s="1"/>
      <c r="H175" s="1"/>
    </row>
    <row r="176" spans="1:8" ht="12.75">
      <c r="A176" s="1"/>
      <c r="B176" s="1"/>
      <c r="C176" s="1"/>
      <c r="D176" s="1"/>
      <c r="E176" s="1"/>
      <c r="F176" s="1"/>
      <c r="G176" s="1"/>
      <c r="H176" s="1"/>
    </row>
    <row r="177" spans="1:8" ht="12.75">
      <c r="A177" s="1"/>
      <c r="B177" s="1"/>
      <c r="C177" s="1"/>
      <c r="D177" s="1"/>
      <c r="E177" s="1"/>
      <c r="F177" s="1"/>
      <c r="G177" s="1"/>
      <c r="H177" s="1"/>
    </row>
    <row r="178" spans="1:8" ht="12.75">
      <c r="A178" s="1"/>
      <c r="B178" s="1"/>
      <c r="C178" s="1"/>
      <c r="D178" s="1"/>
      <c r="E178" s="1"/>
      <c r="F178" s="1"/>
      <c r="G178" s="1"/>
      <c r="H178" s="1"/>
    </row>
    <row r="179" spans="1:8" ht="12.75">
      <c r="A179" s="1"/>
      <c r="B179" s="1"/>
      <c r="C179" s="1"/>
      <c r="D179" s="1"/>
      <c r="E179" s="1"/>
      <c r="F179" s="1"/>
      <c r="G179" s="1"/>
      <c r="H179" s="1"/>
    </row>
    <row r="180" spans="1:8" ht="12.75">
      <c r="A180" s="1"/>
      <c r="B180" s="1"/>
      <c r="C180" s="1"/>
      <c r="D180" s="1"/>
      <c r="E180" s="1"/>
      <c r="F180" s="1"/>
      <c r="G180" s="1"/>
      <c r="H180" s="1"/>
    </row>
    <row r="181" spans="1:8" ht="12.75">
      <c r="A181" s="1"/>
      <c r="B181" s="1"/>
      <c r="C181" s="1"/>
      <c r="D181" s="1"/>
      <c r="E181" s="1"/>
      <c r="F181" s="1"/>
      <c r="G181" s="1"/>
      <c r="H181" s="1"/>
    </row>
    <row r="182" spans="1:8" ht="12.75">
      <c r="A182" s="1"/>
      <c r="B182" s="1"/>
      <c r="C182" s="1"/>
      <c r="D182" s="1"/>
      <c r="E182" s="1"/>
      <c r="F182" s="1"/>
      <c r="G182" s="1"/>
      <c r="H182" s="1"/>
    </row>
    <row r="183" spans="1:8" ht="12.75">
      <c r="A183" s="1"/>
      <c r="B183" s="1"/>
      <c r="C183" s="1"/>
      <c r="D183" s="1"/>
      <c r="E183" s="1"/>
      <c r="F183" s="1"/>
      <c r="G183" s="1"/>
      <c r="H183" s="1"/>
    </row>
    <row r="184" spans="1:8" ht="12.75">
      <c r="A184" s="1"/>
      <c r="B184" s="1"/>
      <c r="C184" s="1"/>
      <c r="D184" s="1"/>
      <c r="E184" s="1"/>
      <c r="F184" s="1"/>
      <c r="G184" s="1"/>
      <c r="H184" s="1"/>
    </row>
    <row r="185" spans="1:8" ht="12.75">
      <c r="A185" s="1"/>
      <c r="B185" s="1"/>
      <c r="C185" s="1"/>
      <c r="D185" s="1"/>
      <c r="E185" s="1"/>
      <c r="F185" s="1"/>
      <c r="G185" s="1"/>
      <c r="H185" s="1"/>
    </row>
    <row r="186" spans="1:8" ht="12.75">
      <c r="A186" s="1"/>
      <c r="B186" s="1"/>
      <c r="C186" s="1"/>
      <c r="D186" s="1"/>
      <c r="E186" s="1"/>
      <c r="F186" s="1"/>
      <c r="G186" s="1"/>
      <c r="H186" s="1"/>
    </row>
    <row r="187" spans="1:8" ht="12.75">
      <c r="A187" s="1"/>
      <c r="B187" s="1"/>
      <c r="C187" s="1"/>
      <c r="D187" s="1"/>
      <c r="E187" s="1"/>
      <c r="F187" s="1"/>
      <c r="G187" s="1"/>
      <c r="H187" s="1"/>
    </row>
    <row r="188" spans="1:8" ht="12.75">
      <c r="A188" s="1"/>
      <c r="B188" s="1"/>
      <c r="C188" s="1"/>
      <c r="D188" s="1"/>
      <c r="E188" s="1"/>
      <c r="F188" s="1"/>
      <c r="G188" s="1"/>
      <c r="H188" s="1"/>
    </row>
    <row r="189" spans="1:8" ht="12.75">
      <c r="A189" s="1"/>
      <c r="B189" s="1"/>
      <c r="C189" s="1"/>
      <c r="D189" s="1"/>
      <c r="E189" s="1"/>
      <c r="F189" s="1"/>
      <c r="G189" s="1"/>
      <c r="H189" s="1"/>
    </row>
    <row r="190" spans="1:8" ht="12.75">
      <c r="A190" s="1"/>
      <c r="B190" s="1"/>
      <c r="C190" s="1"/>
      <c r="D190" s="1"/>
      <c r="E190" s="1"/>
      <c r="F190" s="1"/>
      <c r="G190" s="1"/>
      <c r="H190" s="1"/>
    </row>
    <row r="191" spans="1:8" ht="12.75">
      <c r="A191" s="1"/>
      <c r="B191" s="1"/>
      <c r="C191" s="1"/>
      <c r="D191" s="1"/>
      <c r="E191" s="1"/>
      <c r="F191" s="1"/>
      <c r="G191" s="1"/>
      <c r="H191" s="1"/>
    </row>
    <row r="192" spans="1:8" ht="12.75">
      <c r="A192" s="1"/>
      <c r="B192" s="1"/>
      <c r="C192" s="1"/>
      <c r="D192" s="1"/>
      <c r="E192" s="1"/>
      <c r="F192" s="1"/>
      <c r="G192" s="1"/>
      <c r="H192" s="1"/>
    </row>
    <row r="193" spans="1:8" ht="12.75">
      <c r="A193" s="1"/>
      <c r="B193" s="1"/>
      <c r="C193" s="1"/>
      <c r="D193" s="1"/>
      <c r="E193" s="1"/>
      <c r="F193" s="1"/>
      <c r="G193" s="1"/>
      <c r="H193" s="1"/>
    </row>
    <row r="194" spans="1:8" ht="12.75">
      <c r="A194" s="1"/>
      <c r="B194" s="1"/>
      <c r="C194" s="1"/>
      <c r="D194" s="1"/>
      <c r="E194" s="1"/>
      <c r="F194" s="1"/>
      <c r="G194" s="1"/>
      <c r="H194" s="1"/>
    </row>
    <row r="195" spans="1:8" ht="12.75">
      <c r="A195" s="1"/>
      <c r="B195" s="1"/>
      <c r="C195" s="1"/>
      <c r="D195" s="1"/>
      <c r="E195" s="1"/>
      <c r="F195" s="1"/>
      <c r="G195" s="1"/>
      <c r="H195" s="1"/>
    </row>
    <row r="196" spans="1:8" ht="12.75">
      <c r="A196" s="1"/>
      <c r="B196" s="1"/>
      <c r="C196" s="1"/>
      <c r="D196" s="1"/>
      <c r="E196" s="1"/>
      <c r="F196" s="1"/>
      <c r="G196" s="1"/>
      <c r="H196" s="1"/>
    </row>
    <row r="197" spans="1:8" ht="12.75">
      <c r="A197" s="1"/>
      <c r="B197" s="1"/>
      <c r="C197" s="1"/>
      <c r="D197" s="1"/>
      <c r="E197" s="1"/>
      <c r="F197" s="1"/>
      <c r="G197" s="1"/>
      <c r="H197" s="1"/>
    </row>
    <row r="198" spans="1:8" ht="12.75">
      <c r="A198" s="1"/>
      <c r="B198" s="1"/>
      <c r="C198" s="1"/>
      <c r="D198" s="1"/>
      <c r="E198" s="1"/>
      <c r="F198" s="1"/>
      <c r="G198" s="1"/>
      <c r="H198" s="1"/>
    </row>
    <row r="199" spans="1:8" ht="12.75">
      <c r="A199" s="1"/>
      <c r="B199" s="1"/>
      <c r="C199" s="1"/>
      <c r="D199" s="1"/>
      <c r="E199" s="1"/>
      <c r="F199" s="1"/>
      <c r="G199" s="1"/>
      <c r="H199" s="1"/>
    </row>
    <row r="200" spans="1:8" ht="12.75">
      <c r="A200" s="1"/>
      <c r="B200" s="1"/>
      <c r="C200" s="1"/>
      <c r="D200" s="1"/>
      <c r="E200" s="1"/>
      <c r="F200" s="1"/>
      <c r="G200" s="1"/>
      <c r="H200" s="1"/>
    </row>
    <row r="201" spans="1:8" ht="12.75">
      <c r="A201" s="1"/>
      <c r="B201" s="1"/>
      <c r="C201" s="1"/>
      <c r="D201" s="1"/>
      <c r="E201" s="1"/>
      <c r="F201" s="1"/>
      <c r="G201" s="1"/>
      <c r="H201" s="1"/>
    </row>
    <row r="202" spans="1:8" ht="12.75">
      <c r="A202" s="1"/>
      <c r="B202" s="1"/>
      <c r="C202" s="1"/>
      <c r="D202" s="1"/>
      <c r="E202" s="1"/>
      <c r="F202" s="1"/>
      <c r="G202" s="1"/>
      <c r="H202" s="1"/>
    </row>
    <row r="203" spans="1:8" ht="12.75">
      <c r="A203" s="1"/>
      <c r="B203" s="1"/>
      <c r="C203" s="1"/>
      <c r="D203" s="1"/>
      <c r="E203" s="1"/>
      <c r="F203" s="1"/>
      <c r="G203" s="1"/>
      <c r="H203" s="1"/>
    </row>
    <row r="204" spans="1:8" ht="12.75">
      <c r="A204" s="1"/>
      <c r="B204" s="1"/>
      <c r="C204" s="1"/>
      <c r="D204" s="1"/>
      <c r="E204" s="1"/>
      <c r="F204" s="1"/>
      <c r="G204" s="1"/>
      <c r="H204" s="1"/>
    </row>
    <row r="205" spans="1:8" ht="12.75">
      <c r="A205" s="1"/>
      <c r="B205" s="1"/>
      <c r="C205" s="1"/>
      <c r="D205" s="1"/>
      <c r="E205" s="1"/>
      <c r="F205" s="1"/>
      <c r="G205" s="1"/>
      <c r="H205" s="1"/>
    </row>
    <row r="206" spans="1:8" ht="12.75">
      <c r="A206" s="1"/>
      <c r="B206" s="1"/>
      <c r="C206" s="1"/>
      <c r="D206" s="1"/>
      <c r="E206" s="1"/>
      <c r="F206" s="1"/>
      <c r="G206" s="1"/>
      <c r="H206" s="1"/>
    </row>
    <row r="207" spans="1:8" ht="12.75">
      <c r="A207" s="1"/>
      <c r="B207" s="1"/>
      <c r="C207" s="1"/>
      <c r="D207" s="1"/>
      <c r="E207" s="1"/>
      <c r="F207" s="1"/>
      <c r="G207" s="1"/>
      <c r="H207" s="1"/>
    </row>
    <row r="208" spans="1:8" ht="12.75">
      <c r="A208" s="1"/>
      <c r="B208" s="1"/>
      <c r="C208" s="1"/>
      <c r="D208" s="1"/>
      <c r="E208" s="1"/>
      <c r="F208" s="1"/>
      <c r="G208" s="1"/>
      <c r="H208" s="1"/>
    </row>
    <row r="209" spans="1:8" ht="12.75">
      <c r="A209" s="1"/>
      <c r="B209" s="1"/>
      <c r="C209" s="1"/>
      <c r="D209" s="1"/>
      <c r="E209" s="1"/>
      <c r="F209" s="1"/>
      <c r="G209" s="1"/>
      <c r="H209" s="1"/>
    </row>
    <row r="210" spans="1:8" ht="12.75">
      <c r="A210" s="1"/>
      <c r="B210" s="1"/>
      <c r="C210" s="1"/>
      <c r="D210" s="1"/>
      <c r="E210" s="1"/>
      <c r="F210" s="1"/>
      <c r="G210" s="1"/>
      <c r="H210" s="1"/>
    </row>
    <row r="211" spans="1:8" ht="12.75">
      <c r="A211" s="1"/>
      <c r="B211" s="1"/>
      <c r="C211" s="1"/>
      <c r="D211" s="1"/>
      <c r="E211" s="1"/>
      <c r="F211" s="1"/>
      <c r="G211" s="1"/>
      <c r="H211" s="1"/>
    </row>
    <row r="212" spans="1:8" ht="12.75">
      <c r="A212" s="1"/>
      <c r="B212" s="1"/>
      <c r="C212" s="1"/>
      <c r="D212" s="1"/>
      <c r="E212" s="1"/>
      <c r="F212" s="1"/>
      <c r="G212" s="1"/>
      <c r="H212" s="1"/>
    </row>
    <row r="213" spans="1:8" ht="12.75">
      <c r="A213" s="1"/>
      <c r="B213" s="1"/>
      <c r="C213" s="1"/>
      <c r="D213" s="1"/>
      <c r="E213" s="1"/>
      <c r="F213" s="1"/>
      <c r="G213" s="1"/>
      <c r="H213" s="1"/>
    </row>
    <row r="214" spans="1:8" ht="12.75">
      <c r="A214" s="1"/>
      <c r="B214" s="1"/>
      <c r="C214" s="1"/>
      <c r="D214" s="1"/>
      <c r="E214" s="1"/>
      <c r="F214" s="1"/>
      <c r="G214" s="1"/>
      <c r="H214" s="1"/>
    </row>
    <row r="215" spans="1:8" ht="12.75">
      <c r="A215" s="1"/>
      <c r="B215" s="1"/>
      <c r="C215" s="1"/>
      <c r="D215" s="1"/>
      <c r="E215" s="1"/>
      <c r="F215" s="1"/>
      <c r="G215" s="1"/>
      <c r="H215" s="1"/>
    </row>
    <row r="216" spans="1:8" ht="12.75">
      <c r="A216" s="1"/>
      <c r="B216" s="1"/>
      <c r="C216" s="1"/>
      <c r="D216" s="1"/>
      <c r="E216" s="1"/>
      <c r="F216" s="1"/>
      <c r="G216" s="1"/>
      <c r="H216" s="1"/>
    </row>
    <row r="217" spans="1:8" ht="12.75">
      <c r="A217" s="1"/>
      <c r="B217" s="1"/>
      <c r="C217" s="1"/>
      <c r="D217" s="1"/>
      <c r="E217" s="1"/>
      <c r="F217" s="1"/>
      <c r="G217" s="1"/>
      <c r="H217" s="1"/>
    </row>
    <row r="218" spans="1:8" ht="12.75">
      <c r="A218" s="1"/>
      <c r="B218" s="1"/>
      <c r="C218" s="1"/>
      <c r="D218" s="1"/>
      <c r="E218" s="1"/>
      <c r="F218" s="1"/>
      <c r="G218" s="1"/>
      <c r="H218" s="1"/>
    </row>
    <row r="219" spans="1:8" ht="12.75">
      <c r="A219" s="1"/>
      <c r="B219" s="1"/>
      <c r="C219" s="1"/>
      <c r="D219" s="1"/>
      <c r="E219" s="1"/>
      <c r="F219" s="1"/>
      <c r="G219" s="1"/>
      <c r="H219" s="1"/>
    </row>
    <row r="220" spans="1:8" ht="12.75">
      <c r="A220" s="1"/>
      <c r="B220" s="1"/>
      <c r="C220" s="1"/>
      <c r="D220" s="1"/>
      <c r="E220" s="1"/>
      <c r="F220" s="1"/>
      <c r="G220" s="1"/>
      <c r="H220" s="1"/>
    </row>
    <row r="221" spans="1:8" ht="12.75">
      <c r="A221" s="1"/>
      <c r="B221" s="1"/>
      <c r="C221" s="1"/>
      <c r="D221" s="1"/>
      <c r="E221" s="1"/>
      <c r="F221" s="1"/>
      <c r="G221" s="1"/>
      <c r="H221" s="1"/>
    </row>
    <row r="222" spans="1:8" ht="12.75">
      <c r="A222" s="1"/>
      <c r="B222" s="1"/>
      <c r="C222" s="1"/>
      <c r="D222" s="1"/>
      <c r="E222" s="1"/>
      <c r="F222" s="1"/>
      <c r="G222" s="1"/>
      <c r="H222" s="1"/>
    </row>
    <row r="223" spans="1:8" ht="12.75">
      <c r="A223" s="1"/>
      <c r="B223" s="1"/>
      <c r="C223" s="1"/>
      <c r="D223" s="1"/>
      <c r="E223" s="1"/>
      <c r="F223" s="1"/>
      <c r="G223" s="1"/>
      <c r="H223" s="1"/>
    </row>
    <row r="224" spans="1:8" ht="12.75">
      <c r="A224" s="1"/>
      <c r="B224" s="1"/>
      <c r="C224" s="1"/>
      <c r="D224" s="1"/>
      <c r="E224" s="1"/>
      <c r="F224" s="1"/>
      <c r="G224" s="1"/>
      <c r="H224" s="1"/>
    </row>
    <row r="225" spans="1:8" ht="12.75">
      <c r="A225" s="1"/>
      <c r="B225" s="1"/>
      <c r="C225" s="1"/>
      <c r="D225" s="1"/>
      <c r="E225" s="1"/>
      <c r="F225" s="1"/>
      <c r="G225" s="1"/>
      <c r="H225" s="1"/>
    </row>
    <row r="226" spans="1:8" ht="12.75">
      <c r="A226" s="1"/>
      <c r="B226" s="1"/>
      <c r="C226" s="1"/>
      <c r="D226" s="1"/>
      <c r="E226" s="1"/>
      <c r="F226" s="1"/>
      <c r="G226" s="1"/>
      <c r="H226" s="1"/>
    </row>
    <row r="227" spans="1:8" ht="12.75">
      <c r="A227" s="1"/>
      <c r="B227" s="1"/>
      <c r="C227" s="1"/>
      <c r="D227" s="1"/>
      <c r="E227" s="1"/>
      <c r="F227" s="1"/>
      <c r="G227" s="1"/>
      <c r="H227" s="1"/>
    </row>
    <row r="228" spans="1:8" ht="12.75">
      <c r="A228" s="1"/>
      <c r="B228" s="1"/>
      <c r="C228" s="1"/>
      <c r="D228" s="1"/>
      <c r="E228" s="1"/>
      <c r="F228" s="1"/>
      <c r="G228" s="1"/>
      <c r="H228" s="1"/>
    </row>
    <row r="229" spans="1:8" ht="12.75">
      <c r="A229" s="1"/>
      <c r="B229" s="1"/>
      <c r="C229" s="1"/>
      <c r="D229" s="1"/>
      <c r="E229" s="1"/>
      <c r="F229" s="1"/>
      <c r="G229" s="1"/>
      <c r="H229" s="1"/>
    </row>
    <row r="230" spans="1:8" ht="12.75">
      <c r="A230" s="1"/>
      <c r="B230" s="1"/>
      <c r="C230" s="1"/>
      <c r="D230" s="1"/>
      <c r="E230" s="1"/>
      <c r="F230" s="1"/>
      <c r="G230" s="1"/>
      <c r="H230" s="1"/>
    </row>
    <row r="231" spans="1:8" ht="12.75">
      <c r="A231" s="1"/>
      <c r="B231" s="1"/>
      <c r="C231" s="1"/>
      <c r="D231" s="1"/>
      <c r="E231" s="1"/>
      <c r="F231" s="1"/>
      <c r="G231" s="1"/>
      <c r="H231" s="1"/>
    </row>
    <row r="232" spans="1:8" ht="12.75">
      <c r="A232" s="1"/>
      <c r="B232" s="1"/>
      <c r="C232" s="1"/>
      <c r="D232" s="1"/>
      <c r="E232" s="1"/>
      <c r="F232" s="1"/>
      <c r="G232" s="1"/>
      <c r="H232" s="1"/>
    </row>
    <row r="233" spans="1:8" ht="12.75">
      <c r="A233" s="1"/>
      <c r="B233" s="1"/>
      <c r="C233" s="1"/>
      <c r="D233" s="1"/>
      <c r="E233" s="1"/>
      <c r="F233" s="1"/>
      <c r="G233" s="1"/>
      <c r="H233" s="1"/>
    </row>
    <row r="234" spans="1:8" ht="12.75">
      <c r="A234" s="1"/>
      <c r="B234" s="1"/>
      <c r="C234" s="1"/>
      <c r="D234" s="1"/>
      <c r="E234" s="1"/>
      <c r="F234" s="1"/>
      <c r="G234" s="1"/>
      <c r="H234" s="1"/>
    </row>
    <row r="235" spans="1:8" ht="12.75">
      <c r="A235" s="1"/>
      <c r="B235" s="1"/>
      <c r="C235" s="1"/>
      <c r="D235" s="1"/>
      <c r="E235" s="1"/>
      <c r="F235" s="1"/>
      <c r="G235" s="1"/>
      <c r="H235" s="1"/>
    </row>
    <row r="236" spans="1:8" ht="12.75">
      <c r="A236" s="1"/>
      <c r="B236" s="1"/>
      <c r="C236" s="1"/>
      <c r="D236" s="1"/>
      <c r="E236" s="1"/>
      <c r="F236" s="1"/>
      <c r="G236" s="1"/>
      <c r="H236" s="1"/>
    </row>
    <row r="237" spans="1:8" ht="12.75">
      <c r="A237" s="1"/>
      <c r="B237" s="1"/>
      <c r="C237" s="1"/>
      <c r="D237" s="1"/>
      <c r="E237" s="1"/>
      <c r="F237" s="1"/>
      <c r="G237" s="1"/>
      <c r="H237" s="1"/>
    </row>
    <row r="238" spans="1:8" ht="12.75">
      <c r="A238" s="1"/>
      <c r="B238" s="1"/>
      <c r="C238" s="1"/>
      <c r="D238" s="1"/>
      <c r="E238" s="1"/>
      <c r="F238" s="1"/>
      <c r="G238" s="1"/>
      <c r="H238" s="1"/>
    </row>
    <row r="239" spans="1:8" ht="12.75">
      <c r="A239" s="1"/>
      <c r="B239" s="1"/>
      <c r="C239" s="1"/>
      <c r="D239" s="1"/>
      <c r="E239" s="1"/>
      <c r="F239" s="1"/>
      <c r="G239" s="1"/>
      <c r="H239" s="1"/>
    </row>
    <row r="240" spans="1:8" ht="12.75">
      <c r="A240" s="1"/>
      <c r="B240" s="1"/>
      <c r="C240" s="1"/>
      <c r="D240" s="1"/>
      <c r="E240" s="1"/>
      <c r="F240" s="1"/>
      <c r="G240" s="1"/>
      <c r="H240" s="1"/>
    </row>
    <row r="241" spans="1:8" ht="12.75">
      <c r="A241" s="1"/>
      <c r="B241" s="1"/>
      <c r="C241" s="1"/>
      <c r="D241" s="1"/>
      <c r="E241" s="1"/>
      <c r="F241" s="1"/>
      <c r="G241" s="1"/>
      <c r="H241" s="1"/>
    </row>
    <row r="242" spans="1:8" ht="12.75">
      <c r="A242" s="1"/>
      <c r="B242" s="1"/>
      <c r="C242" s="1"/>
      <c r="D242" s="1"/>
      <c r="E242" s="1"/>
      <c r="F242" s="1"/>
      <c r="G242" s="1"/>
      <c r="H242" s="1"/>
    </row>
    <row r="243" spans="1:8" ht="12.75">
      <c r="A243" s="1"/>
      <c r="B243" s="1"/>
      <c r="C243" s="1"/>
      <c r="D243" s="1"/>
      <c r="E243" s="1"/>
      <c r="F243" s="1"/>
      <c r="G243" s="1"/>
      <c r="H243" s="1"/>
    </row>
    <row r="244" spans="1:8" ht="12.75">
      <c r="A244" s="1"/>
      <c r="B244" s="1"/>
      <c r="C244" s="1"/>
      <c r="D244" s="1"/>
      <c r="E244" s="1"/>
      <c r="F244" s="1"/>
      <c r="G244" s="1"/>
      <c r="H244" s="1"/>
    </row>
    <row r="245" spans="1:8" ht="12.75">
      <c r="A245" s="1"/>
      <c r="B245" s="1"/>
      <c r="C245" s="1"/>
      <c r="D245" s="1"/>
      <c r="E245" s="1"/>
      <c r="F245" s="1"/>
      <c r="G245" s="1"/>
      <c r="H245" s="1"/>
    </row>
    <row r="246" spans="1:8" ht="12.75">
      <c r="A246" s="1"/>
      <c r="B246" s="1"/>
      <c r="C246" s="1"/>
      <c r="D246" s="1"/>
      <c r="E246" s="1"/>
      <c r="F246" s="1"/>
      <c r="G246" s="1"/>
      <c r="H246" s="1"/>
    </row>
    <row r="247" spans="1:8" ht="12.75">
      <c r="A247" s="1"/>
      <c r="B247" s="1"/>
      <c r="C247" s="1"/>
      <c r="D247" s="1"/>
      <c r="E247" s="1"/>
      <c r="F247" s="1"/>
      <c r="G247" s="1"/>
      <c r="H247" s="1"/>
    </row>
    <row r="248" spans="1:8" ht="12.75">
      <c r="A248" s="1"/>
      <c r="B248" s="1"/>
      <c r="C248" s="1"/>
      <c r="D248" s="1"/>
      <c r="E248" s="1"/>
      <c r="F248" s="1"/>
      <c r="G248" s="1"/>
      <c r="H248" s="1"/>
    </row>
    <row r="249" spans="1:8" ht="12.75">
      <c r="A249" s="1"/>
      <c r="B249" s="1"/>
      <c r="C249" s="1"/>
      <c r="D249" s="1"/>
      <c r="E249" s="1"/>
      <c r="F249" s="1"/>
      <c r="G249" s="1"/>
      <c r="H249" s="1"/>
    </row>
    <row r="250" spans="1:8" ht="12.75">
      <c r="A250" s="1"/>
      <c r="B250" s="1"/>
      <c r="C250" s="1"/>
      <c r="D250" s="1"/>
      <c r="E250" s="1"/>
      <c r="F250" s="1"/>
      <c r="G250" s="1"/>
      <c r="H250" s="1"/>
    </row>
    <row r="251" spans="1:8" ht="12.75">
      <c r="A251" s="1"/>
      <c r="B251" s="1"/>
      <c r="C251" s="1"/>
      <c r="D251" s="1"/>
      <c r="E251" s="1"/>
      <c r="F251" s="1"/>
      <c r="G251" s="1"/>
      <c r="H251" s="1"/>
    </row>
    <row r="252" spans="1:8" ht="12.75">
      <c r="A252" s="1"/>
      <c r="B252" s="1"/>
      <c r="C252" s="1"/>
      <c r="D252" s="1"/>
      <c r="E252" s="1"/>
      <c r="F252" s="1"/>
      <c r="G252" s="1"/>
      <c r="H252" s="1"/>
    </row>
    <row r="253" spans="1:8" ht="12.75">
      <c r="A253" s="1"/>
      <c r="B253" s="1"/>
      <c r="C253" s="1"/>
      <c r="D253" s="1"/>
      <c r="E253" s="1"/>
      <c r="F253" s="1"/>
      <c r="G253" s="1"/>
      <c r="H253" s="1"/>
    </row>
    <row r="254" spans="1:8" ht="12.75">
      <c r="A254" s="1"/>
      <c r="B254" s="1"/>
      <c r="C254" s="1"/>
      <c r="D254" s="1"/>
      <c r="E254" s="1"/>
      <c r="F254" s="1"/>
      <c r="G254" s="1"/>
      <c r="H254" s="1"/>
    </row>
    <row r="255" spans="1:8" ht="12.75">
      <c r="A255" s="1"/>
      <c r="B255" s="1"/>
      <c r="C255" s="1"/>
      <c r="D255" s="1"/>
      <c r="E255" s="1"/>
      <c r="F255" s="1"/>
      <c r="G255" s="1"/>
      <c r="H255" s="1"/>
    </row>
    <row r="256" spans="1:8" ht="12.75">
      <c r="A256" s="1"/>
      <c r="B256" s="1"/>
      <c r="C256" s="1"/>
      <c r="D256" s="1"/>
      <c r="E256" s="1"/>
      <c r="F256" s="1"/>
      <c r="G256" s="1"/>
      <c r="H256" s="1"/>
    </row>
    <row r="257" spans="1:8" ht="12.75">
      <c r="A257" s="1"/>
      <c r="B257" s="1"/>
      <c r="C257" s="1"/>
      <c r="D257" s="1"/>
      <c r="E257" s="1"/>
      <c r="F257" s="1"/>
      <c r="G257" s="1"/>
      <c r="H257" s="1"/>
    </row>
    <row r="258" spans="1:8" ht="12.75">
      <c r="A258" s="1"/>
      <c r="B258" s="1"/>
      <c r="C258" s="1"/>
      <c r="D258" s="1"/>
      <c r="E258" s="1"/>
      <c r="F258" s="1"/>
      <c r="G258" s="1"/>
      <c r="H258" s="1"/>
    </row>
    <row r="259" spans="1:8" ht="12.75">
      <c r="A259" s="1"/>
      <c r="B259" s="1"/>
      <c r="C259" s="1"/>
      <c r="D259" s="1"/>
      <c r="E259" s="1"/>
      <c r="F259" s="1"/>
      <c r="G259" s="1"/>
      <c r="H259" s="1"/>
    </row>
    <row r="260" spans="1:8" ht="12.75">
      <c r="A260" s="1"/>
      <c r="B260" s="1"/>
      <c r="C260" s="1"/>
      <c r="D260" s="1"/>
      <c r="E260" s="1"/>
      <c r="F260" s="1"/>
      <c r="G260" s="1"/>
      <c r="H260" s="1"/>
    </row>
    <row r="261" spans="1:8" ht="12.75">
      <c r="A261" s="1"/>
      <c r="B261" s="1"/>
      <c r="C261" s="1"/>
      <c r="D261" s="1"/>
      <c r="E261" s="1"/>
      <c r="F261" s="1"/>
      <c r="G261" s="1"/>
      <c r="H261" s="1"/>
    </row>
    <row r="262" spans="1:8" ht="12.75">
      <c r="A262" s="1"/>
      <c r="B262" s="1"/>
      <c r="C262" s="1"/>
      <c r="D262" s="1"/>
      <c r="E262" s="1"/>
      <c r="F262" s="1"/>
      <c r="G262" s="1"/>
      <c r="H262" s="1"/>
    </row>
    <row r="263" spans="1:8" ht="12.75">
      <c r="A263" s="1"/>
      <c r="B263" s="1"/>
      <c r="C263" s="1"/>
      <c r="D263" s="1"/>
      <c r="E263" s="1"/>
      <c r="F263" s="1"/>
      <c r="G263" s="1"/>
      <c r="H263" s="1"/>
    </row>
    <row r="264" spans="1:8" ht="12.75">
      <c r="A264" s="1"/>
      <c r="B264" s="1"/>
      <c r="C264" s="1"/>
      <c r="D264" s="1"/>
      <c r="E264" s="1"/>
      <c r="F264" s="1"/>
      <c r="G264" s="1"/>
      <c r="H264" s="1"/>
    </row>
    <row r="265" spans="1:8" ht="12.75">
      <c r="A265" s="1"/>
      <c r="B265" s="1"/>
      <c r="C265" s="1"/>
      <c r="D265" s="1"/>
      <c r="E265" s="1"/>
      <c r="F265" s="1"/>
      <c r="G265" s="1"/>
      <c r="H265" s="1"/>
    </row>
    <row r="266" spans="1:8" ht="12.75">
      <c r="A266" s="1"/>
      <c r="B266" s="1"/>
      <c r="C266" s="1"/>
      <c r="D266" s="1"/>
      <c r="E266" s="1"/>
      <c r="F266" s="1"/>
      <c r="G266" s="1"/>
      <c r="H266" s="1"/>
    </row>
    <row r="267" spans="1:8" ht="12.75">
      <c r="A267" s="1"/>
      <c r="B267" s="1"/>
      <c r="C267" s="1"/>
      <c r="D267" s="1"/>
      <c r="E267" s="1"/>
      <c r="F267" s="1"/>
      <c r="G267" s="1"/>
      <c r="H267" s="1"/>
    </row>
    <row r="268" spans="1:8" ht="12.75">
      <c r="A268" s="1"/>
      <c r="B268" s="1"/>
      <c r="C268" s="1"/>
      <c r="D268" s="1"/>
      <c r="E268" s="1"/>
      <c r="F268" s="1"/>
      <c r="G268" s="1"/>
      <c r="H268" s="1"/>
    </row>
    <row r="269" spans="1:8" ht="12.75">
      <c r="A269" s="1"/>
      <c r="B269" s="1"/>
      <c r="C269" s="1"/>
      <c r="D269" s="1"/>
      <c r="E269" s="1"/>
      <c r="F269" s="1"/>
      <c r="G269" s="1"/>
      <c r="H269" s="1"/>
    </row>
    <row r="270" spans="1:8" ht="12.75">
      <c r="A270" s="1"/>
      <c r="B270" s="1"/>
      <c r="C270" s="1"/>
      <c r="D270" s="1"/>
      <c r="E270" s="1"/>
      <c r="F270" s="1"/>
      <c r="G270" s="1"/>
      <c r="H270" s="1"/>
    </row>
    <row r="271" spans="1:8" ht="12.75">
      <c r="A271" s="1"/>
      <c r="B271" s="1"/>
      <c r="C271" s="1"/>
      <c r="D271" s="1"/>
      <c r="E271" s="1"/>
      <c r="F271" s="1"/>
      <c r="G271" s="1"/>
      <c r="H271" s="1"/>
    </row>
    <row r="272" spans="1:8" ht="12.75">
      <c r="A272" s="1"/>
      <c r="B272" s="1"/>
      <c r="C272" s="1"/>
      <c r="D272" s="1"/>
      <c r="E272" s="1"/>
      <c r="F272" s="1"/>
      <c r="G272" s="1"/>
      <c r="H272" s="1"/>
    </row>
    <row r="273" spans="1:8" ht="12.75">
      <c r="A273" s="1"/>
      <c r="B273" s="1"/>
      <c r="C273" s="1"/>
      <c r="D273" s="1"/>
      <c r="E273" s="1"/>
      <c r="F273" s="1"/>
      <c r="G273" s="1"/>
      <c r="H273" s="1"/>
    </row>
    <row r="274" spans="1:8" ht="12.75">
      <c r="A274" s="1"/>
      <c r="B274" s="1"/>
      <c r="C274" s="1"/>
      <c r="D274" s="1"/>
      <c r="E274" s="1"/>
      <c r="F274" s="1"/>
      <c r="G274" s="1"/>
      <c r="H274" s="1"/>
    </row>
    <row r="275" spans="1:8" ht="12.75">
      <c r="A275" s="1"/>
      <c r="B275" s="1"/>
      <c r="C275" s="1"/>
      <c r="D275" s="1"/>
      <c r="E275" s="1"/>
      <c r="F275" s="1"/>
      <c r="G275" s="1"/>
      <c r="H275" s="1"/>
    </row>
    <row r="276" spans="1:8" ht="12.75">
      <c r="A276" s="1"/>
      <c r="B276" s="1"/>
      <c r="C276" s="1"/>
      <c r="D276" s="1"/>
      <c r="E276" s="1"/>
      <c r="F276" s="1"/>
      <c r="G276" s="1"/>
      <c r="H276" s="1"/>
    </row>
    <row r="277" spans="1:8" ht="12.75">
      <c r="A277" s="1"/>
      <c r="B277" s="1"/>
      <c r="C277" s="1"/>
      <c r="D277" s="1"/>
      <c r="E277" s="1"/>
      <c r="F277" s="1"/>
      <c r="G277" s="1"/>
      <c r="H277" s="1"/>
    </row>
    <row r="278" spans="1:8" ht="12.75">
      <c r="A278" s="1"/>
      <c r="B278" s="1"/>
      <c r="C278" s="1"/>
      <c r="D278" s="1"/>
      <c r="E278" s="1"/>
      <c r="F278" s="1"/>
      <c r="G278" s="1"/>
      <c r="H278" s="1"/>
    </row>
    <row r="279" spans="1:8" ht="12.75">
      <c r="A279" s="1"/>
      <c r="B279" s="1"/>
      <c r="C279" s="1"/>
      <c r="D279" s="1"/>
      <c r="E279" s="1"/>
      <c r="F279" s="1"/>
      <c r="G279" s="1"/>
      <c r="H279" s="1"/>
    </row>
    <row r="280" spans="1:8" ht="12.75">
      <c r="A280" s="1"/>
      <c r="B280" s="1"/>
      <c r="C280" s="1"/>
      <c r="D280" s="1"/>
      <c r="E280" s="1"/>
      <c r="F280" s="1"/>
      <c r="G280" s="1"/>
      <c r="H280" s="1"/>
    </row>
    <row r="281" spans="1:8" ht="12.75">
      <c r="A281" s="1"/>
      <c r="B281" s="1"/>
      <c r="C281" s="1"/>
      <c r="D281" s="1"/>
      <c r="E281" s="1"/>
      <c r="F281" s="1"/>
      <c r="G281" s="1"/>
      <c r="H281" s="1"/>
    </row>
    <row r="282" spans="1:8" ht="12.75">
      <c r="A282" s="1"/>
      <c r="B282" s="1"/>
      <c r="C282" s="1"/>
      <c r="D282" s="1"/>
      <c r="E282" s="1"/>
      <c r="F282" s="1"/>
      <c r="G282" s="1"/>
      <c r="H282" s="1"/>
    </row>
    <row r="283" spans="1:8" ht="12.75">
      <c r="A283" s="1"/>
      <c r="B283" s="1"/>
      <c r="C283" s="1"/>
      <c r="D283" s="1"/>
      <c r="E283" s="1"/>
      <c r="F283" s="1"/>
      <c r="G283" s="1"/>
      <c r="H283" s="1"/>
    </row>
    <row r="284" spans="1:8" ht="12.75">
      <c r="A284" s="1"/>
      <c r="B284" s="1"/>
      <c r="C284" s="1"/>
      <c r="D284" s="1"/>
      <c r="E284" s="1"/>
      <c r="F284" s="1"/>
      <c r="G284" s="1"/>
      <c r="H284" s="1"/>
    </row>
    <row r="285" spans="1:8" ht="12.75">
      <c r="A285" s="1"/>
      <c r="B285" s="1"/>
      <c r="C285" s="1"/>
      <c r="D285" s="1"/>
      <c r="E285" s="1"/>
      <c r="F285" s="1"/>
      <c r="G285" s="1"/>
      <c r="H285" s="1"/>
    </row>
    <row r="286" spans="1:8" ht="12.75">
      <c r="A286" s="1"/>
      <c r="B286" s="1"/>
      <c r="C286" s="1"/>
      <c r="D286" s="1"/>
      <c r="E286" s="1"/>
      <c r="F286" s="1"/>
      <c r="G286" s="1"/>
      <c r="H286" s="1"/>
    </row>
    <row r="287" spans="1:8" ht="12.75">
      <c r="A287" s="1"/>
      <c r="B287" s="1"/>
      <c r="C287" s="1"/>
      <c r="D287" s="1"/>
      <c r="E287" s="1"/>
      <c r="F287" s="1"/>
      <c r="G287" s="1"/>
      <c r="H287" s="1"/>
    </row>
    <row r="288" spans="1:8" ht="12.75">
      <c r="A288" s="1"/>
      <c r="B288" s="1"/>
      <c r="C288" s="1"/>
      <c r="D288" s="1"/>
      <c r="E288" s="1"/>
      <c r="F288" s="1"/>
      <c r="G288" s="1"/>
      <c r="H288" s="1"/>
    </row>
    <row r="289" spans="1:8" ht="12.75">
      <c r="A289" s="1"/>
      <c r="B289" s="1"/>
      <c r="C289" s="1"/>
      <c r="D289" s="1"/>
      <c r="E289" s="1"/>
      <c r="F289" s="1"/>
      <c r="G289" s="1"/>
      <c r="H289" s="1"/>
    </row>
    <row r="290" spans="1:8" ht="12.75">
      <c r="A290" s="1"/>
      <c r="B290" s="1"/>
      <c r="C290" s="1"/>
      <c r="D290" s="1"/>
      <c r="E290" s="1"/>
      <c r="F290" s="1"/>
      <c r="G290" s="1"/>
      <c r="H290" s="1"/>
    </row>
    <row r="291" spans="1:8" ht="12.75">
      <c r="A291" s="1"/>
      <c r="B291" s="1"/>
      <c r="C291" s="1"/>
      <c r="D291" s="1"/>
      <c r="E291" s="1"/>
      <c r="F291" s="1"/>
      <c r="G291" s="1"/>
      <c r="H291" s="1"/>
    </row>
    <row r="292" spans="1:8" ht="12.75">
      <c r="A292" s="1"/>
      <c r="B292" s="1"/>
      <c r="C292" s="1"/>
      <c r="D292" s="1"/>
      <c r="E292" s="1"/>
      <c r="F292" s="1"/>
      <c r="G292" s="1"/>
      <c r="H292" s="1"/>
    </row>
    <row r="293" spans="1:8" ht="12.75">
      <c r="A293" s="1"/>
      <c r="B293" s="1"/>
      <c r="C293" s="1"/>
      <c r="D293" s="1"/>
      <c r="E293" s="1"/>
      <c r="F293" s="1"/>
      <c r="G293" s="1"/>
      <c r="H293" s="1"/>
    </row>
    <row r="294" spans="1:8" ht="12.75">
      <c r="A294" s="1"/>
      <c r="B294" s="1"/>
      <c r="C294" s="1"/>
      <c r="D294" s="1"/>
      <c r="E294" s="1"/>
      <c r="F294" s="1"/>
      <c r="G294" s="1"/>
      <c r="H294" s="1"/>
    </row>
    <row r="295" spans="1:8" ht="12.75">
      <c r="A295" s="1"/>
      <c r="B295" s="1"/>
      <c r="C295" s="1"/>
      <c r="D295" s="1"/>
      <c r="E295" s="1"/>
      <c r="F295" s="1"/>
      <c r="G295" s="1"/>
      <c r="H295" s="1"/>
    </row>
    <row r="296" spans="1:8" ht="12.75">
      <c r="A296" s="1"/>
      <c r="B296" s="1"/>
      <c r="C296" s="1"/>
      <c r="D296" s="1"/>
      <c r="E296" s="1"/>
      <c r="F296" s="1"/>
      <c r="G296" s="1"/>
      <c r="H296" s="1"/>
    </row>
    <row r="297" spans="1:8" ht="12.75">
      <c r="A297" s="1"/>
      <c r="B297" s="1"/>
      <c r="C297" s="1"/>
      <c r="D297" s="1"/>
      <c r="E297" s="1"/>
      <c r="F297" s="1"/>
      <c r="G297" s="1"/>
      <c r="H297" s="1"/>
    </row>
    <row r="298" spans="1:8" ht="12.75">
      <c r="A298" s="1"/>
      <c r="B298" s="1"/>
      <c r="C298" s="1"/>
      <c r="D298" s="1"/>
      <c r="E298" s="1"/>
      <c r="F298" s="1"/>
      <c r="G298" s="1"/>
      <c r="H298" s="1"/>
    </row>
    <row r="299" spans="1:8" ht="12.75">
      <c r="A299" s="1"/>
      <c r="B299" s="1"/>
      <c r="C299" s="1"/>
      <c r="D299" s="1"/>
      <c r="E299" s="1"/>
      <c r="F299" s="1"/>
      <c r="G299" s="1"/>
      <c r="H299" s="1"/>
    </row>
    <row r="300" spans="1:8" ht="12.75">
      <c r="A300" s="1"/>
      <c r="B300" s="1"/>
      <c r="C300" s="1"/>
      <c r="D300" s="1"/>
      <c r="E300" s="1"/>
      <c r="F300" s="1"/>
      <c r="G300" s="1"/>
      <c r="H300" s="1"/>
    </row>
    <row r="301" spans="1:8" ht="12.75">
      <c r="A301" s="1"/>
      <c r="B301" s="1"/>
      <c r="C301" s="1"/>
      <c r="D301" s="1"/>
      <c r="E301" s="1"/>
      <c r="F301" s="1"/>
      <c r="G301" s="1"/>
      <c r="H301" s="1"/>
    </row>
    <row r="302" spans="1:8" ht="12.75">
      <c r="A302" s="1"/>
      <c r="B302" s="1"/>
      <c r="C302" s="1"/>
      <c r="D302" s="1"/>
      <c r="E302" s="1"/>
      <c r="F302" s="1"/>
      <c r="G302" s="1"/>
      <c r="H302" s="1"/>
    </row>
    <row r="303" spans="1:8" ht="12.75">
      <c r="A303" s="1"/>
      <c r="B303" s="1"/>
      <c r="C303" s="1"/>
      <c r="D303" s="1"/>
      <c r="E303" s="1"/>
      <c r="F303" s="1"/>
      <c r="G303" s="1"/>
      <c r="H303" s="1"/>
    </row>
    <row r="304" spans="1:8" ht="12.75">
      <c r="A304" s="1"/>
      <c r="B304" s="1"/>
      <c r="C304" s="1"/>
      <c r="D304" s="1"/>
      <c r="E304" s="1"/>
      <c r="F304" s="1"/>
      <c r="G304" s="1"/>
      <c r="H304" s="1"/>
    </row>
    <row r="305" spans="1:8" ht="12.75">
      <c r="A305" s="1"/>
      <c r="B305" s="1"/>
      <c r="C305" s="1"/>
      <c r="D305" s="1"/>
      <c r="E305" s="1"/>
      <c r="F305" s="1"/>
      <c r="G305" s="1"/>
      <c r="H305" s="1"/>
    </row>
    <row r="306" spans="1:8" ht="12.75">
      <c r="A306" s="1"/>
      <c r="B306" s="1"/>
      <c r="C306" s="1"/>
      <c r="D306" s="1"/>
      <c r="E306" s="1"/>
      <c r="F306" s="1"/>
      <c r="G306" s="1"/>
      <c r="H306" s="1"/>
    </row>
    <row r="307" spans="1:8" ht="12.75">
      <c r="A307" s="1"/>
      <c r="B307" s="1"/>
      <c r="C307" s="1"/>
      <c r="D307" s="1"/>
      <c r="E307" s="1"/>
      <c r="F307" s="1"/>
      <c r="G307" s="1"/>
      <c r="H307" s="1"/>
    </row>
    <row r="308" spans="1:8" ht="12.75">
      <c r="A308" s="1"/>
      <c r="B308" s="1"/>
      <c r="C308" s="1"/>
      <c r="D308" s="1"/>
      <c r="E308" s="1"/>
      <c r="F308" s="1"/>
      <c r="G308" s="1"/>
      <c r="H308" s="1"/>
    </row>
    <row r="309" spans="1:8" ht="12.75">
      <c r="A309" s="1"/>
      <c r="B309" s="1"/>
      <c r="C309" s="1"/>
      <c r="D309" s="1"/>
      <c r="E309" s="1"/>
      <c r="F309" s="1"/>
      <c r="G309" s="1"/>
      <c r="H309" s="1"/>
    </row>
    <row r="310" spans="1:8" ht="12.75">
      <c r="A310" s="1"/>
      <c r="B310" s="1"/>
      <c r="C310" s="1"/>
      <c r="D310" s="1"/>
      <c r="E310" s="1"/>
      <c r="F310" s="1"/>
      <c r="G310" s="1"/>
      <c r="H310" s="1"/>
    </row>
    <row r="311" spans="1:8" ht="12.75">
      <c r="A311" s="1"/>
      <c r="B311" s="1"/>
      <c r="C311" s="1"/>
      <c r="D311" s="1"/>
      <c r="E311" s="1"/>
      <c r="F311" s="1"/>
      <c r="G311" s="1"/>
      <c r="H311" s="1"/>
    </row>
    <row r="312" spans="1:8" ht="12.75">
      <c r="A312" s="1"/>
      <c r="B312" s="1"/>
      <c r="C312" s="1"/>
      <c r="D312" s="1"/>
      <c r="E312" s="1"/>
      <c r="F312" s="1"/>
      <c r="G312" s="1"/>
      <c r="H312" s="1"/>
    </row>
    <row r="313" spans="1:8" ht="12.75">
      <c r="A313" s="1"/>
      <c r="B313" s="1"/>
      <c r="C313" s="1"/>
      <c r="D313" s="1"/>
      <c r="E313" s="1"/>
      <c r="F313" s="1"/>
      <c r="G313" s="1"/>
      <c r="H313" s="1"/>
    </row>
    <row r="314" spans="1:8" ht="12.75">
      <c r="A314" s="1"/>
      <c r="B314" s="1"/>
      <c r="C314" s="1"/>
      <c r="D314" s="1"/>
      <c r="E314" s="1"/>
      <c r="F314" s="1"/>
      <c r="G314" s="1"/>
      <c r="H314" s="1"/>
    </row>
    <row r="315" spans="1:8" ht="12.75">
      <c r="A315" s="1"/>
      <c r="B315" s="1"/>
      <c r="C315" s="1"/>
      <c r="D315" s="1"/>
      <c r="E315" s="1"/>
      <c r="F315" s="1"/>
      <c r="G315" s="1"/>
      <c r="H315" s="1"/>
    </row>
    <row r="316" spans="1:8" ht="12.75">
      <c r="A316" s="1"/>
      <c r="B316" s="1"/>
      <c r="C316" s="1"/>
      <c r="D316" s="1"/>
      <c r="E316" s="1"/>
      <c r="F316" s="1"/>
      <c r="G316" s="1"/>
      <c r="H316" s="1"/>
    </row>
    <row r="317" spans="1:8" ht="12.75">
      <c r="A317" s="1"/>
      <c r="B317" s="1"/>
      <c r="C317" s="1"/>
      <c r="D317" s="1"/>
      <c r="E317" s="1"/>
      <c r="F317" s="1"/>
      <c r="G317" s="1"/>
      <c r="H317" s="1"/>
    </row>
    <row r="318" spans="1:8" ht="12.75">
      <c r="A318" s="1"/>
      <c r="B318" s="1"/>
      <c r="C318" s="1"/>
      <c r="D318" s="1"/>
      <c r="E318" s="1"/>
      <c r="F318" s="1"/>
      <c r="G318" s="1"/>
      <c r="H318" s="1"/>
    </row>
    <row r="319" spans="1:8" ht="12.75">
      <c r="A319" s="1"/>
      <c r="B319" s="1"/>
      <c r="C319" s="1"/>
      <c r="D319" s="1"/>
      <c r="E319" s="1"/>
      <c r="F319" s="1"/>
      <c r="G319" s="1"/>
      <c r="H319" s="1"/>
    </row>
    <row r="320" spans="1:8" ht="12.75">
      <c r="A320" s="1"/>
      <c r="B320" s="1"/>
      <c r="C320" s="1"/>
      <c r="D320" s="1"/>
      <c r="E320" s="1"/>
      <c r="F320" s="1"/>
      <c r="G320" s="1"/>
      <c r="H320" s="1"/>
    </row>
    <row r="321" spans="1:8" ht="12.75">
      <c r="A321" s="1"/>
      <c r="B321" s="1"/>
      <c r="C321" s="1"/>
      <c r="D321" s="1"/>
      <c r="E321" s="1"/>
      <c r="F321" s="1"/>
      <c r="G321" s="1"/>
      <c r="H321" s="1"/>
    </row>
    <row r="322" spans="1:8" ht="12.75">
      <c r="A322" s="1"/>
      <c r="B322" s="1"/>
      <c r="C322" s="1"/>
      <c r="D322" s="1"/>
      <c r="E322" s="1"/>
      <c r="F322" s="1"/>
      <c r="G322" s="1"/>
      <c r="H322" s="1"/>
    </row>
    <row r="323" spans="1:8" ht="12.75">
      <c r="A323" s="1"/>
      <c r="B323" s="1"/>
      <c r="C323" s="1"/>
      <c r="D323" s="1"/>
      <c r="E323" s="1"/>
      <c r="F323" s="1"/>
      <c r="G323" s="1"/>
      <c r="H323" s="1"/>
    </row>
    <row r="324" spans="1:8" ht="12.75">
      <c r="A324" s="1"/>
      <c r="B324" s="1"/>
      <c r="C324" s="1"/>
      <c r="D324" s="1"/>
      <c r="E324" s="1"/>
      <c r="F324" s="1"/>
      <c r="G324" s="1"/>
      <c r="H324" s="1"/>
    </row>
    <row r="325" spans="1:8" ht="12.75">
      <c r="A325" s="1"/>
      <c r="B325" s="1"/>
      <c r="C325" s="1"/>
      <c r="D325" s="1"/>
      <c r="E325" s="1"/>
      <c r="F325" s="1"/>
      <c r="G325" s="1"/>
      <c r="H325" s="1"/>
    </row>
    <row r="326" spans="1:8" ht="12.75">
      <c r="A326" s="1"/>
      <c r="B326" s="1"/>
      <c r="C326" s="1"/>
      <c r="D326" s="1"/>
      <c r="E326" s="1"/>
      <c r="F326" s="1"/>
      <c r="G326" s="1"/>
      <c r="H326" s="1"/>
    </row>
    <row r="327" spans="1:8" ht="12.75">
      <c r="A327" s="1"/>
      <c r="B327" s="1"/>
      <c r="C327" s="1"/>
      <c r="D327" s="1"/>
      <c r="E327" s="1"/>
      <c r="F327" s="1"/>
      <c r="G327" s="1"/>
      <c r="H327" s="1"/>
    </row>
    <row r="328" spans="1:8" ht="12.75">
      <c r="A328" s="1"/>
      <c r="B328" s="1"/>
      <c r="C328" s="1"/>
      <c r="D328" s="1"/>
      <c r="E328" s="1"/>
      <c r="F328" s="1"/>
      <c r="G328" s="1"/>
      <c r="H328" s="1"/>
    </row>
    <row r="329" spans="1:8" ht="12.75">
      <c r="A329" s="1"/>
      <c r="B329" s="1"/>
      <c r="C329" s="1"/>
      <c r="D329" s="1"/>
      <c r="E329" s="1"/>
      <c r="F329" s="1"/>
      <c r="G329" s="1"/>
      <c r="H329" s="1"/>
    </row>
    <row r="330" spans="1:8" ht="12.75">
      <c r="A330" s="1"/>
      <c r="B330" s="1"/>
      <c r="C330" s="1"/>
      <c r="D330" s="1"/>
      <c r="E330" s="1"/>
      <c r="F330" s="1"/>
      <c r="G330" s="1"/>
      <c r="H330" s="1"/>
    </row>
    <row r="331" spans="1:8" ht="12.75">
      <c r="A331" s="1"/>
      <c r="B331" s="1"/>
      <c r="C331" s="1"/>
      <c r="D331" s="1"/>
      <c r="E331" s="1"/>
      <c r="F331" s="1"/>
      <c r="G331" s="1"/>
      <c r="H331" s="1"/>
    </row>
    <row r="332" spans="1:8" ht="12.75">
      <c r="A332" s="1"/>
      <c r="B332" s="1"/>
      <c r="C332" s="1"/>
      <c r="D332" s="1"/>
      <c r="E332" s="1"/>
      <c r="F332" s="1"/>
      <c r="G332" s="1"/>
      <c r="H332" s="1"/>
    </row>
    <row r="333" spans="1:8" ht="12.75">
      <c r="A333" s="1"/>
      <c r="B333" s="1"/>
      <c r="C333" s="1"/>
      <c r="D333" s="1"/>
      <c r="E333" s="1"/>
      <c r="F333" s="1"/>
      <c r="G333" s="1"/>
      <c r="H333" s="1"/>
    </row>
    <row r="334" spans="1:8" ht="12.75">
      <c r="A334" s="1"/>
      <c r="B334" s="1"/>
      <c r="C334" s="1"/>
      <c r="D334" s="1"/>
      <c r="E334" s="1"/>
      <c r="F334" s="1"/>
      <c r="G334" s="1"/>
      <c r="H334" s="1"/>
    </row>
    <row r="335" spans="1:8" ht="12.75">
      <c r="A335" s="1"/>
      <c r="B335" s="1"/>
      <c r="C335" s="1"/>
      <c r="D335" s="1"/>
      <c r="E335" s="1"/>
      <c r="F335" s="1"/>
      <c r="G335" s="1"/>
      <c r="H335" s="1"/>
    </row>
    <row r="336" spans="1:8" ht="12.75">
      <c r="A336" s="1"/>
      <c r="B336" s="1"/>
      <c r="C336" s="1"/>
      <c r="D336" s="1"/>
      <c r="E336" s="1"/>
      <c r="F336" s="1"/>
      <c r="G336" s="1"/>
      <c r="H336" s="1"/>
    </row>
    <row r="337" spans="1:8" ht="12.75">
      <c r="A337" s="1"/>
      <c r="B337" s="1"/>
      <c r="C337" s="1"/>
      <c r="D337" s="1"/>
      <c r="E337" s="1"/>
      <c r="F337" s="1"/>
      <c r="G337" s="1"/>
      <c r="H337" s="1"/>
    </row>
    <row r="338" spans="1:8" ht="12.75">
      <c r="A338" s="1"/>
      <c r="B338" s="1"/>
      <c r="C338" s="1"/>
      <c r="D338" s="1"/>
      <c r="E338" s="1"/>
      <c r="F338" s="1"/>
      <c r="G338" s="1"/>
      <c r="H338" s="1"/>
    </row>
    <row r="339" spans="1:8" ht="12.75">
      <c r="A339" s="1"/>
      <c r="B339" s="1"/>
      <c r="C339" s="1"/>
      <c r="D339" s="1"/>
      <c r="E339" s="1"/>
      <c r="F339" s="1"/>
      <c r="G339" s="1"/>
      <c r="H339" s="1"/>
    </row>
    <row r="340" spans="1:8" ht="12.75">
      <c r="A340" s="1"/>
      <c r="B340" s="1"/>
      <c r="C340" s="1"/>
      <c r="D340" s="1"/>
      <c r="E340" s="1"/>
      <c r="F340" s="1"/>
      <c r="G340" s="1"/>
      <c r="H340" s="1"/>
    </row>
    <row r="341" spans="1:8" ht="12.75">
      <c r="A341" s="1"/>
      <c r="B341" s="1"/>
      <c r="C341" s="1"/>
      <c r="D341" s="1"/>
      <c r="E341" s="1"/>
      <c r="F341" s="1"/>
      <c r="G341" s="1"/>
      <c r="H341" s="1"/>
    </row>
    <row r="342" spans="1:8" ht="12.75">
      <c r="A342" s="1"/>
      <c r="B342" s="1"/>
      <c r="C342" s="1"/>
      <c r="D342" s="1"/>
      <c r="E342" s="1"/>
      <c r="F342" s="1"/>
      <c r="G342" s="1"/>
      <c r="H342" s="1"/>
    </row>
    <row r="343" spans="1:8" ht="12.75">
      <c r="A343" s="1"/>
      <c r="B343" s="1"/>
      <c r="C343" s="1"/>
      <c r="D343" s="1"/>
      <c r="E343" s="1"/>
      <c r="F343" s="1"/>
      <c r="G343" s="1"/>
      <c r="H343" s="1"/>
    </row>
    <row r="344" spans="1:8" ht="12.75">
      <c r="A344" s="1"/>
      <c r="B344" s="1"/>
      <c r="C344" s="1"/>
      <c r="D344" s="1"/>
      <c r="E344" s="1"/>
      <c r="F344" s="1"/>
      <c r="G344" s="1"/>
      <c r="H344" s="1"/>
    </row>
    <row r="345" spans="1:8" ht="12.75">
      <c r="A345" s="1"/>
      <c r="B345" s="1"/>
      <c r="C345" s="1"/>
      <c r="D345" s="1"/>
      <c r="E345" s="1"/>
      <c r="F345" s="1"/>
      <c r="G345" s="1"/>
      <c r="H345" s="1"/>
    </row>
    <row r="346" spans="1:8" ht="12.75">
      <c r="A346" s="1"/>
      <c r="B346" s="1"/>
      <c r="C346" s="1"/>
      <c r="D346" s="1"/>
      <c r="E346" s="1"/>
      <c r="F346" s="1"/>
      <c r="G346" s="1"/>
      <c r="H346" s="1"/>
    </row>
    <row r="347" spans="1:8" ht="12.75">
      <c r="A347" s="1"/>
      <c r="B347" s="1"/>
      <c r="C347" s="1"/>
      <c r="D347" s="1"/>
      <c r="E347" s="1"/>
      <c r="F347" s="1"/>
      <c r="G347" s="1"/>
      <c r="H347" s="1"/>
    </row>
    <row r="348" spans="1:8" ht="12.75">
      <c r="A348" s="1"/>
      <c r="B348" s="1"/>
      <c r="C348" s="1"/>
      <c r="D348" s="1"/>
      <c r="E348" s="1"/>
      <c r="F348" s="1"/>
      <c r="G348" s="1"/>
      <c r="H348" s="1"/>
    </row>
    <row r="349" spans="1:8" ht="12.75">
      <c r="A349" s="1"/>
      <c r="B349" s="1"/>
      <c r="C349" s="1"/>
      <c r="D349" s="1"/>
      <c r="E349" s="1"/>
      <c r="F349" s="1"/>
      <c r="G349" s="1"/>
      <c r="H349" s="1"/>
    </row>
    <row r="350" spans="1:8" ht="12.75">
      <c r="A350" s="1"/>
      <c r="B350" s="1"/>
      <c r="C350" s="1"/>
      <c r="D350" s="1"/>
      <c r="E350" s="1"/>
      <c r="F350" s="1"/>
      <c r="G350" s="1"/>
      <c r="H350" s="1"/>
    </row>
    <row r="351" spans="1:8" ht="12.75">
      <c r="A351" s="1"/>
      <c r="B351" s="1"/>
      <c r="C351" s="1"/>
      <c r="D351" s="1"/>
      <c r="E351" s="1"/>
      <c r="F351" s="1"/>
      <c r="G351" s="1"/>
      <c r="H351" s="1"/>
    </row>
    <row r="352" spans="1:8" ht="12.75">
      <c r="A352" s="1"/>
      <c r="B352" s="1"/>
      <c r="C352" s="1"/>
      <c r="D352" s="1"/>
      <c r="E352" s="1"/>
      <c r="F352" s="1"/>
      <c r="G352" s="1"/>
      <c r="H352" s="1"/>
    </row>
    <row r="353" spans="1:8" ht="12.75">
      <c r="A353" s="1"/>
      <c r="B353" s="1"/>
      <c r="C353" s="1"/>
      <c r="D353" s="1"/>
      <c r="E353" s="1"/>
      <c r="F353" s="1"/>
      <c r="G353" s="1"/>
      <c r="H353" s="1"/>
    </row>
    <row r="354" spans="1:8" ht="12.75">
      <c r="A354" s="1"/>
      <c r="B354" s="1"/>
      <c r="C354" s="1"/>
      <c r="D354" s="1"/>
      <c r="E354" s="1"/>
      <c r="F354" s="1"/>
      <c r="G354" s="1"/>
      <c r="H354" s="1"/>
    </row>
    <row r="355" spans="1:8" ht="12.75">
      <c r="A355" s="1"/>
      <c r="B355" s="1"/>
      <c r="C355" s="1"/>
      <c r="D355" s="1"/>
      <c r="E355" s="1"/>
      <c r="F355" s="1"/>
      <c r="G355" s="1"/>
      <c r="H355" s="1"/>
    </row>
    <row r="356" spans="1:8" ht="12.75">
      <c r="A356" s="1"/>
      <c r="B356" s="1"/>
      <c r="C356" s="1"/>
      <c r="D356" s="1"/>
      <c r="E356" s="1"/>
      <c r="F356" s="1"/>
      <c r="G356" s="1"/>
      <c r="H356" s="1"/>
    </row>
    <row r="357" spans="1:8" ht="12.75">
      <c r="A357" s="1"/>
      <c r="B357" s="1"/>
      <c r="C357" s="1"/>
      <c r="D357" s="1"/>
      <c r="E357" s="1"/>
      <c r="F357" s="1"/>
      <c r="G357" s="1"/>
      <c r="H357" s="1"/>
    </row>
    <row r="358" spans="1:8" ht="12.75">
      <c r="A358" s="1"/>
      <c r="B358" s="1"/>
      <c r="C358" s="1"/>
      <c r="D358" s="1"/>
      <c r="E358" s="1"/>
      <c r="F358" s="1"/>
      <c r="G358" s="1"/>
      <c r="H358" s="1"/>
    </row>
    <row r="359" spans="1:8" ht="12.75">
      <c r="A359" s="1"/>
      <c r="B359" s="1"/>
      <c r="C359" s="1"/>
      <c r="D359" s="1"/>
      <c r="E359" s="1"/>
      <c r="F359" s="1"/>
      <c r="G359" s="1"/>
      <c r="H359" s="1"/>
    </row>
    <row r="360" spans="1:8" ht="12.75">
      <c r="A360" s="1"/>
      <c r="B360" s="1"/>
      <c r="C360" s="1"/>
      <c r="D360" s="1"/>
      <c r="E360" s="1"/>
      <c r="F360" s="1"/>
      <c r="G360" s="1"/>
      <c r="H360" s="1"/>
    </row>
    <row r="361" spans="1:8" ht="12.75">
      <c r="A361" s="1"/>
      <c r="B361" s="1"/>
      <c r="C361" s="1"/>
      <c r="D361" s="1"/>
      <c r="E361" s="1"/>
      <c r="F361" s="1"/>
      <c r="G361" s="1"/>
      <c r="H361" s="1"/>
    </row>
    <row r="362" spans="1:8" ht="12.75">
      <c r="A362" s="1"/>
      <c r="B362" s="1"/>
      <c r="C362" s="1"/>
      <c r="D362" s="1"/>
      <c r="E362" s="1"/>
      <c r="F362" s="1"/>
      <c r="G362" s="1"/>
      <c r="H362" s="1"/>
    </row>
    <row r="363" spans="1:8" ht="12.75">
      <c r="A363" s="1"/>
      <c r="B363" s="1"/>
      <c r="C363" s="1"/>
      <c r="D363" s="1"/>
      <c r="E363" s="1"/>
      <c r="F363" s="1"/>
      <c r="G363" s="1"/>
      <c r="H363" s="1"/>
    </row>
    <row r="364" spans="1:8" ht="12.75">
      <c r="A364" s="1"/>
      <c r="B364" s="1"/>
      <c r="C364" s="1"/>
      <c r="D364" s="1"/>
      <c r="E364" s="1"/>
      <c r="F364" s="1"/>
      <c r="G364" s="1"/>
      <c r="H364" s="1"/>
    </row>
    <row r="365" spans="1:8" ht="12.75">
      <c r="A365" s="1"/>
      <c r="B365" s="1"/>
      <c r="C365" s="1"/>
      <c r="D365" s="1"/>
      <c r="E365" s="1"/>
      <c r="F365" s="1"/>
      <c r="G365" s="1"/>
      <c r="H365" s="1"/>
    </row>
    <row r="366" spans="1:8" ht="12.75">
      <c r="A366" s="1"/>
      <c r="B366" s="1"/>
      <c r="C366" s="1"/>
      <c r="D366" s="1"/>
      <c r="E366" s="1"/>
      <c r="F366" s="1"/>
      <c r="G366" s="1"/>
      <c r="H366" s="1"/>
    </row>
    <row r="367" spans="1:8" ht="12.75">
      <c r="A367" s="1"/>
      <c r="B367" s="1"/>
      <c r="C367" s="1"/>
      <c r="D367" s="1"/>
      <c r="E367" s="1"/>
      <c r="F367" s="1"/>
      <c r="G367" s="1"/>
      <c r="H367" s="1"/>
    </row>
    <row r="368" spans="1:8" ht="12.75">
      <c r="A368" s="1"/>
      <c r="B368" s="1"/>
      <c r="C368" s="1"/>
      <c r="D368" s="1"/>
      <c r="E368" s="1"/>
      <c r="F368" s="1"/>
      <c r="G368" s="1"/>
      <c r="H368" s="1"/>
    </row>
    <row r="369" spans="1:8" ht="12.75">
      <c r="A369" s="1"/>
      <c r="B369" s="1"/>
      <c r="C369" s="1"/>
      <c r="D369" s="1"/>
      <c r="E369" s="1"/>
      <c r="F369" s="1"/>
      <c r="G369" s="1"/>
      <c r="H369" s="1"/>
    </row>
    <row r="370" spans="1:8" ht="12.75">
      <c r="A370" s="1"/>
      <c r="B370" s="1"/>
      <c r="C370" s="1"/>
      <c r="D370" s="1"/>
      <c r="E370" s="1"/>
      <c r="F370" s="1"/>
      <c r="G370" s="1"/>
      <c r="H370" s="1"/>
    </row>
    <row r="371" spans="1:8" ht="12.75">
      <c r="A371" s="1"/>
      <c r="B371" s="1"/>
      <c r="C371" s="1"/>
      <c r="D371" s="1"/>
      <c r="E371" s="1"/>
      <c r="F371" s="1"/>
      <c r="G371" s="1"/>
      <c r="H371" s="1"/>
    </row>
    <row r="372" spans="1:8" ht="12.75">
      <c r="A372" s="1"/>
      <c r="B372" s="1"/>
      <c r="C372" s="1"/>
      <c r="D372" s="1"/>
      <c r="E372" s="1"/>
      <c r="F372" s="1"/>
      <c r="G372" s="1"/>
      <c r="H372" s="1"/>
    </row>
    <row r="373" spans="1:8" ht="12.75">
      <c r="A373" s="1"/>
      <c r="B373" s="1"/>
      <c r="C373" s="1"/>
      <c r="D373" s="1"/>
      <c r="E373" s="1"/>
      <c r="F373" s="1"/>
      <c r="G373" s="1"/>
      <c r="H373" s="1"/>
    </row>
    <row r="374" spans="1:8" ht="12.75">
      <c r="A374" s="1"/>
      <c r="B374" s="1"/>
      <c r="C374" s="1"/>
      <c r="D374" s="1"/>
      <c r="E374" s="1"/>
      <c r="F374" s="1"/>
      <c r="G374" s="1"/>
      <c r="H374" s="1"/>
    </row>
    <row r="375" spans="1:8" ht="12.75">
      <c r="A375" s="1"/>
      <c r="B375" s="1"/>
      <c r="C375" s="1"/>
      <c r="D375" s="1"/>
      <c r="E375" s="1"/>
      <c r="F375" s="1"/>
      <c r="G375" s="1"/>
      <c r="H375" s="1"/>
    </row>
    <row r="376" spans="1:8" ht="12.75">
      <c r="A376" s="1"/>
      <c r="B376" s="1"/>
      <c r="C376" s="1"/>
      <c r="D376" s="1"/>
      <c r="E376" s="1"/>
      <c r="F376" s="1"/>
      <c r="G376" s="1"/>
      <c r="H376" s="1"/>
    </row>
    <row r="377" spans="1:8" ht="12.75">
      <c r="A377" s="1"/>
      <c r="B377" s="1"/>
      <c r="C377" s="1"/>
      <c r="D377" s="1"/>
      <c r="E377" s="1"/>
      <c r="F377" s="1"/>
      <c r="G377" s="1"/>
      <c r="H377" s="1"/>
    </row>
    <row r="378" spans="1:8" ht="12.75">
      <c r="A378" s="1"/>
      <c r="B378" s="1"/>
      <c r="C378" s="1"/>
      <c r="D378" s="1"/>
      <c r="E378" s="1"/>
      <c r="F378" s="1"/>
      <c r="G378" s="1"/>
      <c r="H378" s="1"/>
    </row>
    <row r="379" spans="1:8" ht="12.75">
      <c r="A379" s="1"/>
      <c r="B379" s="1"/>
      <c r="C379" s="1"/>
      <c r="D379" s="1"/>
      <c r="E379" s="1"/>
      <c r="F379" s="1"/>
      <c r="G379" s="1"/>
      <c r="H379" s="1"/>
    </row>
    <row r="380" spans="1:8" ht="12.75">
      <c r="A380" s="1"/>
      <c r="B380" s="1"/>
      <c r="C380" s="1"/>
      <c r="D380" s="1"/>
      <c r="E380" s="1"/>
      <c r="F380" s="1"/>
      <c r="G380" s="1"/>
      <c r="H380" s="1"/>
    </row>
    <row r="381" spans="1:8" ht="12.75">
      <c r="A381" s="1"/>
      <c r="B381" s="1"/>
      <c r="C381" s="1"/>
      <c r="D381" s="1"/>
      <c r="E381" s="1"/>
      <c r="F381" s="1"/>
      <c r="G381" s="1"/>
      <c r="H381" s="1"/>
    </row>
    <row r="382" spans="1:8" ht="12.75">
      <c r="A382" s="1"/>
      <c r="B382" s="1"/>
      <c r="C382" s="1"/>
      <c r="D382" s="1"/>
      <c r="E382" s="1"/>
      <c r="F382" s="1"/>
      <c r="G382" s="1"/>
      <c r="H382" s="1"/>
    </row>
    <row r="383" spans="1:8" ht="12.75">
      <c r="A383" s="1"/>
      <c r="B383" s="1"/>
      <c r="C383" s="1"/>
      <c r="D383" s="1"/>
      <c r="E383" s="1"/>
      <c r="F383" s="1"/>
      <c r="G383" s="1"/>
      <c r="H383" s="1"/>
    </row>
    <row r="384" spans="1:8" ht="12.75">
      <c r="A384" s="1"/>
      <c r="B384" s="1"/>
      <c r="C384" s="1"/>
      <c r="D384" s="1"/>
      <c r="E384" s="1"/>
      <c r="F384" s="1"/>
      <c r="G384" s="1"/>
      <c r="H384" s="1"/>
    </row>
    <row r="385" spans="1:8" ht="12.75">
      <c r="A385" s="1"/>
      <c r="B385" s="1"/>
      <c r="C385" s="1"/>
      <c r="D385" s="1"/>
      <c r="E385" s="1"/>
      <c r="F385" s="1"/>
      <c r="G385" s="1"/>
      <c r="H385" s="1"/>
    </row>
    <row r="386" spans="1:8" ht="12.75">
      <c r="A386" s="1"/>
      <c r="B386" s="1"/>
      <c r="C386" s="1"/>
      <c r="D386" s="1"/>
      <c r="E386" s="1"/>
      <c r="F386" s="1"/>
      <c r="G386" s="1"/>
      <c r="H386" s="1"/>
    </row>
    <row r="387" spans="1:8" ht="12.75">
      <c r="A387" s="1"/>
      <c r="B387" s="1"/>
      <c r="C387" s="1"/>
      <c r="D387" s="1"/>
      <c r="E387" s="1"/>
      <c r="F387" s="1"/>
      <c r="G387" s="1"/>
      <c r="H387" s="1"/>
    </row>
    <row r="388" spans="1:8" ht="12.75">
      <c r="A388" s="1"/>
      <c r="B388" s="1"/>
      <c r="C388" s="1"/>
      <c r="D388" s="1"/>
      <c r="E388" s="1"/>
      <c r="F388" s="1"/>
      <c r="G388" s="1"/>
      <c r="H388" s="1"/>
    </row>
    <row r="389" spans="1:8" ht="12.75">
      <c r="A389" s="1"/>
      <c r="B389" s="1"/>
      <c r="C389" s="1"/>
      <c r="D389" s="1"/>
      <c r="E389" s="1"/>
      <c r="F389" s="1"/>
      <c r="G389" s="1"/>
      <c r="H389" s="1"/>
    </row>
    <row r="390" spans="1:8" ht="12.75">
      <c r="A390" s="1"/>
      <c r="B390" s="1"/>
      <c r="C390" s="1"/>
      <c r="D390" s="1"/>
      <c r="E390" s="1"/>
      <c r="F390" s="1"/>
      <c r="G390" s="1"/>
      <c r="H390" s="1"/>
    </row>
    <row r="391" spans="1:8" ht="12.75">
      <c r="A391" s="1"/>
      <c r="B391" s="1"/>
      <c r="C391" s="1"/>
      <c r="D391" s="1"/>
      <c r="E391" s="1"/>
      <c r="F391" s="1"/>
      <c r="G391" s="1"/>
      <c r="H391" s="1"/>
    </row>
    <row r="392" spans="1:8" ht="12.75">
      <c r="A392" s="1"/>
      <c r="B392" s="1"/>
      <c r="C392" s="1"/>
      <c r="D392" s="1"/>
      <c r="E392" s="1"/>
      <c r="F392" s="1"/>
      <c r="G392" s="1"/>
      <c r="H392" s="1"/>
    </row>
    <row r="393" spans="1:8" ht="12.75">
      <c r="A393" s="1"/>
      <c r="B393" s="1"/>
      <c r="C393" s="1"/>
      <c r="D393" s="1"/>
      <c r="E393" s="1"/>
      <c r="F393" s="1"/>
      <c r="G393" s="1"/>
      <c r="H393" s="1"/>
    </row>
    <row r="394" spans="1:8" ht="12.75">
      <c r="A394" s="1"/>
      <c r="B394" s="1"/>
      <c r="C394" s="1"/>
      <c r="D394" s="1"/>
      <c r="E394" s="1"/>
      <c r="F394" s="1"/>
      <c r="G394" s="1"/>
      <c r="H394" s="1"/>
    </row>
    <row r="395" spans="1:8" ht="12.75">
      <c r="A395" s="1"/>
      <c r="B395" s="1"/>
      <c r="C395" s="1"/>
      <c r="D395" s="1"/>
      <c r="E395" s="1"/>
      <c r="F395" s="1"/>
      <c r="G395" s="1"/>
      <c r="H395" s="1"/>
    </row>
    <row r="396" spans="1:8" ht="12.75">
      <c r="A396" s="1"/>
      <c r="B396" s="1"/>
      <c r="C396" s="1"/>
      <c r="D396" s="1"/>
      <c r="E396" s="1"/>
      <c r="F396" s="1"/>
      <c r="G396" s="1"/>
      <c r="H396" s="1"/>
    </row>
    <row r="397" spans="1:8" ht="12.75">
      <c r="A397" s="1"/>
      <c r="B397" s="1"/>
      <c r="C397" s="1"/>
      <c r="D397" s="1"/>
      <c r="E397" s="1"/>
      <c r="F397" s="1"/>
      <c r="G397" s="1"/>
      <c r="H397" s="1"/>
    </row>
    <row r="398" spans="1:8" ht="12.75">
      <c r="A398" s="1"/>
      <c r="B398" s="1"/>
      <c r="C398" s="1"/>
      <c r="D398" s="1"/>
      <c r="E398" s="1"/>
      <c r="F398" s="1"/>
      <c r="G398" s="1"/>
      <c r="H398" s="1"/>
    </row>
    <row r="399" spans="1:8" ht="12.75">
      <c r="A399" s="1"/>
      <c r="B399" s="1"/>
      <c r="C399" s="1"/>
      <c r="D399" s="1"/>
      <c r="E399" s="1"/>
      <c r="F399" s="1"/>
      <c r="G399" s="1"/>
      <c r="H399" s="1"/>
    </row>
    <row r="400" spans="1:8" ht="12.75">
      <c r="A400" s="1"/>
      <c r="B400" s="1"/>
      <c r="C400" s="1"/>
      <c r="D400" s="1"/>
      <c r="E400" s="1"/>
      <c r="F400" s="1"/>
      <c r="G400" s="1"/>
      <c r="H400" s="1"/>
    </row>
    <row r="401" spans="1:8" ht="12.75">
      <c r="A401" s="1"/>
      <c r="B401" s="1"/>
      <c r="C401" s="1"/>
      <c r="D401" s="1"/>
      <c r="E401" s="1"/>
      <c r="F401" s="1"/>
      <c r="G401" s="1"/>
      <c r="H401" s="1"/>
    </row>
    <row r="402" spans="1:8" ht="12.75">
      <c r="A402" s="1"/>
      <c r="B402" s="1"/>
      <c r="C402" s="1"/>
      <c r="D402" s="1"/>
      <c r="E402" s="1"/>
      <c r="F402" s="1"/>
      <c r="G402" s="1"/>
      <c r="H402" s="1"/>
    </row>
    <row r="403" spans="1:8" ht="12.75">
      <c r="A403" s="1"/>
      <c r="B403" s="1"/>
      <c r="C403" s="1"/>
      <c r="D403" s="1"/>
      <c r="E403" s="1"/>
      <c r="F403" s="1"/>
      <c r="G403" s="1"/>
      <c r="H403" s="1"/>
    </row>
    <row r="404" spans="1:8" ht="12.75">
      <c r="A404" s="1"/>
      <c r="B404" s="1"/>
      <c r="C404" s="1"/>
      <c r="D404" s="1"/>
      <c r="E404" s="1"/>
      <c r="F404" s="1"/>
      <c r="G404" s="1"/>
      <c r="H404" s="1"/>
    </row>
    <row r="405" spans="1:8" ht="12.75">
      <c r="A405" s="1"/>
      <c r="B405" s="1"/>
      <c r="C405" s="1"/>
      <c r="D405" s="1"/>
      <c r="E405" s="1"/>
      <c r="F405" s="1"/>
      <c r="G405" s="1"/>
      <c r="H405" s="1"/>
    </row>
    <row r="406" spans="1:8" ht="12.75">
      <c r="A406" s="1"/>
      <c r="B406" s="1"/>
      <c r="C406" s="1"/>
      <c r="D406" s="1"/>
      <c r="E406" s="1"/>
      <c r="F406" s="1"/>
      <c r="G406" s="1"/>
      <c r="H406" s="1"/>
    </row>
    <row r="407" spans="1:8" ht="12.75">
      <c r="A407" s="1"/>
      <c r="B407" s="1"/>
      <c r="C407" s="1"/>
      <c r="D407" s="1"/>
      <c r="E407" s="1"/>
      <c r="F407" s="1"/>
      <c r="G407" s="1"/>
      <c r="H407" s="1"/>
    </row>
    <row r="408" spans="1:8" ht="12.75">
      <c r="A408" s="1"/>
      <c r="B408" s="1"/>
      <c r="C408" s="1"/>
      <c r="D408" s="1"/>
      <c r="E408" s="1"/>
      <c r="F408" s="1"/>
      <c r="G408" s="1"/>
      <c r="H408" s="1"/>
    </row>
    <row r="409" spans="1:8" ht="12.75">
      <c r="A409" s="1"/>
      <c r="B409" s="1"/>
      <c r="C409" s="1"/>
      <c r="D409" s="1"/>
      <c r="E409" s="1"/>
      <c r="F409" s="1"/>
      <c r="G409" s="1"/>
      <c r="H409" s="1"/>
    </row>
    <row r="410" spans="1:8" ht="12.75">
      <c r="A410" s="1"/>
      <c r="B410" s="1"/>
      <c r="C410" s="1"/>
      <c r="D410" s="1"/>
      <c r="E410" s="1"/>
      <c r="F410" s="1"/>
      <c r="G410" s="1"/>
      <c r="H410" s="1"/>
    </row>
    <row r="411" spans="1:8" ht="12.75">
      <c r="A411" s="1"/>
      <c r="B411" s="1"/>
      <c r="C411" s="1"/>
      <c r="D411" s="1"/>
      <c r="E411" s="1"/>
      <c r="F411" s="1"/>
      <c r="G411" s="1"/>
      <c r="H411" s="1"/>
    </row>
    <row r="412" spans="1:8" ht="12.75">
      <c r="A412" s="1"/>
      <c r="B412" s="1"/>
      <c r="C412" s="1"/>
      <c r="D412" s="1"/>
      <c r="E412" s="1"/>
      <c r="F412" s="1"/>
      <c r="G412" s="1"/>
      <c r="H412" s="1"/>
    </row>
    <row r="413" spans="1:8" ht="12.75">
      <c r="A413" s="1"/>
      <c r="B413" s="1"/>
      <c r="C413" s="1"/>
      <c r="D413" s="1"/>
      <c r="E413" s="1"/>
      <c r="F413" s="1"/>
      <c r="G413" s="1"/>
      <c r="H413" s="1"/>
    </row>
    <row r="414" spans="1:8" ht="12.75">
      <c r="A414" s="1"/>
      <c r="B414" s="1"/>
      <c r="C414" s="1"/>
      <c r="D414" s="1"/>
      <c r="E414" s="1"/>
      <c r="F414" s="1"/>
      <c r="G414" s="1"/>
      <c r="H414" s="1"/>
    </row>
    <row r="415" spans="1:8" ht="12.75">
      <c r="A415" s="1"/>
      <c r="B415" s="1"/>
      <c r="C415" s="1"/>
      <c r="D415" s="1"/>
      <c r="E415" s="1"/>
      <c r="F415" s="1"/>
      <c r="G415" s="1"/>
      <c r="H415" s="1"/>
    </row>
    <row r="416" spans="1:8" ht="12.75">
      <c r="A416" s="1"/>
      <c r="B416" s="1"/>
      <c r="C416" s="1"/>
      <c r="D416" s="1"/>
      <c r="E416" s="1"/>
      <c r="F416" s="1"/>
      <c r="G416" s="1"/>
      <c r="H416" s="1"/>
    </row>
    <row r="417" spans="1:8" ht="12.75">
      <c r="A417" s="1"/>
      <c r="B417" s="1"/>
      <c r="C417" s="1"/>
      <c r="D417" s="1"/>
      <c r="E417" s="1"/>
      <c r="F417" s="1"/>
      <c r="G417" s="1"/>
      <c r="H417" s="1"/>
    </row>
    <row r="418" spans="1:8" ht="12.75">
      <c r="A418" s="1"/>
      <c r="B418" s="1"/>
      <c r="C418" s="1"/>
      <c r="D418" s="1"/>
      <c r="E418" s="1"/>
      <c r="F418" s="1"/>
      <c r="G418" s="1"/>
      <c r="H418" s="1"/>
    </row>
    <row r="419" spans="1:8" ht="12.75">
      <c r="A419" s="1"/>
      <c r="B419" s="1"/>
      <c r="C419" s="1"/>
      <c r="D419" s="1"/>
      <c r="E419" s="1"/>
      <c r="F419" s="1"/>
      <c r="G419" s="1"/>
      <c r="H419" s="1"/>
    </row>
    <row r="420" spans="1:8" ht="12.75">
      <c r="A420" s="1"/>
      <c r="B420" s="1"/>
      <c r="C420" s="1"/>
      <c r="D420" s="1"/>
      <c r="E420" s="1"/>
      <c r="F420" s="1"/>
      <c r="G420" s="1"/>
      <c r="H420" s="1"/>
    </row>
    <row r="421" spans="1:8" ht="12.75">
      <c r="A421" s="1"/>
      <c r="B421" s="1"/>
      <c r="C421" s="1"/>
      <c r="D421" s="1"/>
      <c r="E421" s="1"/>
      <c r="F421" s="1"/>
      <c r="G421" s="1"/>
      <c r="H421" s="1"/>
    </row>
    <row r="422" spans="1:8" ht="12.75">
      <c r="A422" s="1"/>
      <c r="B422" s="1"/>
      <c r="C422" s="1"/>
      <c r="D422" s="1"/>
      <c r="E422" s="1"/>
      <c r="F422" s="1"/>
      <c r="G422" s="1"/>
      <c r="H422" s="1"/>
    </row>
    <row r="423" spans="1:8" ht="12.75">
      <c r="A423" s="1"/>
      <c r="B423" s="1"/>
      <c r="C423" s="1"/>
      <c r="D423" s="1"/>
      <c r="E423" s="1"/>
      <c r="F423" s="1"/>
      <c r="G423" s="1"/>
      <c r="H423" s="1"/>
    </row>
    <row r="424" spans="1:8" ht="12.75">
      <c r="A424" s="1"/>
      <c r="B424" s="1"/>
      <c r="C424" s="1"/>
      <c r="D424" s="1"/>
      <c r="E424" s="1"/>
      <c r="F424" s="1"/>
      <c r="G424" s="1"/>
      <c r="H424" s="1"/>
    </row>
    <row r="425" spans="1:8" ht="12.75">
      <c r="A425" s="1"/>
      <c r="B425" s="1"/>
      <c r="C425" s="1"/>
      <c r="D425" s="1"/>
      <c r="E425" s="1"/>
      <c r="F425" s="1"/>
      <c r="G425" s="1"/>
      <c r="H425" s="1"/>
    </row>
    <row r="426" spans="1:8" ht="12.75">
      <c r="A426" s="1"/>
      <c r="B426" s="1"/>
      <c r="C426" s="1"/>
      <c r="D426" s="1"/>
      <c r="E426" s="1"/>
      <c r="F426" s="1"/>
      <c r="G426" s="1"/>
      <c r="H426" s="1"/>
    </row>
    <row r="427" spans="1:8" ht="12.75">
      <c r="A427" s="1"/>
      <c r="B427" s="1"/>
      <c r="C427" s="1"/>
      <c r="D427" s="1"/>
      <c r="E427" s="1"/>
      <c r="F427" s="1"/>
      <c r="G427" s="1"/>
      <c r="H427" s="1"/>
    </row>
    <row r="428" spans="1:8" ht="12.75">
      <c r="A428" s="1"/>
      <c r="B428" s="1"/>
      <c r="C428" s="1"/>
      <c r="D428" s="1"/>
      <c r="E428" s="1"/>
      <c r="F428" s="1"/>
      <c r="G428" s="1"/>
      <c r="H428" s="1"/>
    </row>
    <row r="429" spans="1:8" ht="12.75">
      <c r="A429" s="1"/>
      <c r="B429" s="1"/>
      <c r="C429" s="1"/>
      <c r="D429" s="1"/>
      <c r="E429" s="1"/>
      <c r="F429" s="1"/>
      <c r="G429" s="1"/>
      <c r="H429" s="1"/>
    </row>
    <row r="430" spans="1:8" ht="12.75">
      <c r="A430" s="1"/>
      <c r="B430" s="1"/>
      <c r="C430" s="1"/>
      <c r="D430" s="1"/>
      <c r="E430" s="1"/>
      <c r="F430" s="1"/>
      <c r="G430" s="1"/>
      <c r="H430" s="1"/>
    </row>
    <row r="431" spans="1:8" ht="12.75">
      <c r="A431" s="1"/>
      <c r="B431" s="1"/>
      <c r="C431" s="1"/>
      <c r="D431" s="1"/>
      <c r="E431" s="1"/>
      <c r="F431" s="1"/>
      <c r="G431" s="1"/>
      <c r="H431" s="1"/>
    </row>
    <row r="432" spans="1:8" ht="12.75">
      <c r="A432" s="1"/>
      <c r="B432" s="1"/>
      <c r="C432" s="1"/>
      <c r="D432" s="1"/>
      <c r="E432" s="1"/>
      <c r="F432" s="1"/>
      <c r="G432" s="1"/>
      <c r="H432" s="1"/>
    </row>
    <row r="433" spans="1:8" ht="12.75">
      <c r="A433" s="1"/>
      <c r="B433" s="1"/>
      <c r="C433" s="1"/>
      <c r="D433" s="1"/>
      <c r="E433" s="1"/>
      <c r="F433" s="1"/>
      <c r="G433" s="1"/>
      <c r="H433" s="1"/>
    </row>
    <row r="434" spans="1:8" ht="12.75">
      <c r="A434" s="1"/>
      <c r="B434" s="1"/>
      <c r="C434" s="1"/>
      <c r="D434" s="1"/>
      <c r="E434" s="1"/>
      <c r="F434" s="1"/>
      <c r="G434" s="1"/>
      <c r="H434" s="1"/>
    </row>
    <row r="435" spans="1:8" ht="12.75">
      <c r="A435" s="1"/>
      <c r="B435" s="1"/>
      <c r="C435" s="1"/>
      <c r="D435" s="1"/>
      <c r="E435" s="1"/>
      <c r="F435" s="1"/>
      <c r="G435" s="1"/>
      <c r="H435" s="1"/>
    </row>
    <row r="436" spans="1:8" ht="12.75">
      <c r="A436" s="1"/>
      <c r="B436" s="1"/>
      <c r="C436" s="1"/>
      <c r="D436" s="1"/>
      <c r="E436" s="1"/>
      <c r="F436" s="1"/>
      <c r="G436" s="1"/>
      <c r="H436" s="1"/>
    </row>
    <row r="437" spans="1:8" ht="12.75">
      <c r="A437" s="1"/>
      <c r="B437" s="1"/>
      <c r="C437" s="1"/>
      <c r="D437" s="1"/>
      <c r="E437" s="1"/>
      <c r="F437" s="1"/>
      <c r="G437" s="1"/>
      <c r="H437" s="1"/>
    </row>
    <row r="438" spans="1:8" ht="12.75">
      <c r="A438" s="1"/>
      <c r="B438" s="1"/>
      <c r="C438" s="1"/>
      <c r="D438" s="1"/>
      <c r="E438" s="1"/>
      <c r="F438" s="1"/>
      <c r="G438" s="1"/>
      <c r="H438" s="1"/>
    </row>
    <row r="439" spans="1:8" ht="12.75">
      <c r="A439" s="1"/>
      <c r="B439" s="1"/>
      <c r="C439" s="1"/>
      <c r="D439" s="1"/>
      <c r="E439" s="1"/>
      <c r="F439" s="1"/>
      <c r="G439" s="1"/>
      <c r="H439" s="1"/>
    </row>
    <row r="440" spans="1:8" ht="12.75">
      <c r="A440" s="1"/>
      <c r="B440" s="1"/>
      <c r="C440" s="1"/>
      <c r="D440" s="1"/>
      <c r="E440" s="1"/>
      <c r="F440" s="1"/>
      <c r="G440" s="1"/>
      <c r="H440" s="1"/>
    </row>
    <row r="441" spans="1:8" ht="12.75">
      <c r="A441" s="1"/>
      <c r="B441" s="1"/>
      <c r="C441" s="1"/>
      <c r="D441" s="1"/>
      <c r="E441" s="1"/>
      <c r="F441" s="1"/>
      <c r="G441" s="1"/>
      <c r="H441" s="1"/>
    </row>
    <row r="442" spans="1:8" ht="12.75">
      <c r="A442" s="1"/>
      <c r="B442" s="1"/>
      <c r="C442" s="1"/>
      <c r="D442" s="1"/>
      <c r="E442" s="1"/>
      <c r="F442" s="1"/>
      <c r="G442" s="1"/>
      <c r="H442" s="1"/>
    </row>
    <row r="443" spans="1:8" ht="12.75">
      <c r="A443" s="1"/>
      <c r="B443" s="1"/>
      <c r="C443" s="1"/>
      <c r="D443" s="1"/>
      <c r="E443" s="1"/>
      <c r="F443" s="1"/>
      <c r="G443" s="1"/>
      <c r="H443" s="1"/>
    </row>
    <row r="444" spans="1:8" ht="12.75">
      <c r="A444" s="1"/>
      <c r="B444" s="1"/>
      <c r="C444" s="1"/>
      <c r="D444" s="1"/>
      <c r="E444" s="1"/>
      <c r="F444" s="1"/>
      <c r="G444" s="1"/>
      <c r="H444" s="1"/>
    </row>
    <row r="445" spans="1:8" ht="12.75">
      <c r="A445" s="1"/>
      <c r="B445" s="1"/>
      <c r="C445" s="1"/>
      <c r="D445" s="1"/>
      <c r="E445" s="1"/>
      <c r="F445" s="1"/>
      <c r="G445" s="1"/>
      <c r="H445" s="1"/>
    </row>
    <row r="446" spans="1:8" ht="12.75">
      <c r="A446" s="1"/>
      <c r="B446" s="1"/>
      <c r="C446" s="1"/>
      <c r="D446" s="1"/>
      <c r="E446" s="1"/>
      <c r="F446" s="1"/>
      <c r="G446" s="1"/>
      <c r="H446" s="1"/>
    </row>
    <row r="447" spans="1:8" ht="12.75">
      <c r="A447" s="1"/>
      <c r="B447" s="1"/>
      <c r="C447" s="1"/>
      <c r="D447" s="1"/>
      <c r="E447" s="1"/>
      <c r="F447" s="1"/>
      <c r="G447" s="1"/>
      <c r="H447" s="1"/>
    </row>
    <row r="448" spans="1:8" ht="12.75">
      <c r="A448" s="1"/>
      <c r="B448" s="1"/>
      <c r="C448" s="1"/>
      <c r="D448" s="1"/>
      <c r="E448" s="1"/>
      <c r="F448" s="1"/>
      <c r="G448" s="1"/>
      <c r="H448" s="1"/>
    </row>
    <row r="449" spans="1:8" ht="12.75">
      <c r="A449" s="1"/>
      <c r="B449" s="1"/>
      <c r="C449" s="1"/>
      <c r="D449" s="1"/>
      <c r="E449" s="1"/>
      <c r="F449" s="1"/>
      <c r="G449" s="1"/>
      <c r="H449" s="1"/>
    </row>
    <row r="450" spans="1:8" ht="12.75">
      <c r="A450" s="1"/>
      <c r="B450" s="1"/>
      <c r="C450" s="1"/>
      <c r="D450" s="1"/>
      <c r="E450" s="1"/>
      <c r="F450" s="1"/>
      <c r="G450" s="1"/>
      <c r="H450" s="1"/>
    </row>
    <row r="451" spans="1:8" ht="12.75">
      <c r="A451" s="1"/>
      <c r="B451" s="1"/>
      <c r="C451" s="1"/>
      <c r="D451" s="1"/>
      <c r="E451" s="1"/>
      <c r="F451" s="1"/>
      <c r="G451" s="1"/>
      <c r="H451" s="1"/>
    </row>
    <row r="452" spans="1:8" ht="12.75">
      <c r="A452" s="1"/>
      <c r="B452" s="1"/>
      <c r="C452" s="1"/>
      <c r="D452" s="1"/>
      <c r="E452" s="1"/>
      <c r="F452" s="1"/>
      <c r="G452" s="1"/>
      <c r="H452" s="1"/>
    </row>
    <row r="453" spans="1:8" ht="12.75">
      <c r="A453" s="1"/>
      <c r="B453" s="1"/>
      <c r="C453" s="1"/>
      <c r="D453" s="1"/>
      <c r="E453" s="1"/>
      <c r="F453" s="1"/>
      <c r="G453" s="1"/>
      <c r="H453" s="1"/>
    </row>
    <row r="454" spans="1:8" ht="12.75">
      <c r="A454" s="1"/>
      <c r="B454" s="1"/>
      <c r="C454" s="1"/>
      <c r="D454" s="1"/>
      <c r="E454" s="1"/>
      <c r="F454" s="1"/>
      <c r="G454" s="1"/>
      <c r="H454" s="1"/>
    </row>
    <row r="455" spans="1:8" ht="12.75">
      <c r="A455" s="1"/>
      <c r="B455" s="1"/>
      <c r="C455" s="1"/>
      <c r="D455" s="1"/>
      <c r="E455" s="1"/>
      <c r="F455" s="1"/>
      <c r="G455" s="1"/>
      <c r="H455" s="1"/>
    </row>
    <row r="456" spans="1:8" ht="12.75">
      <c r="A456" s="1"/>
      <c r="B456" s="1"/>
      <c r="C456" s="1"/>
      <c r="D456" s="1"/>
      <c r="E456" s="1"/>
      <c r="F456" s="1"/>
      <c r="G456" s="1"/>
      <c r="H456" s="1"/>
    </row>
    <row r="457" spans="1:8" ht="12.75">
      <c r="A457" s="1"/>
      <c r="B457" s="1"/>
      <c r="C457" s="1"/>
      <c r="D457" s="1"/>
      <c r="E457" s="1"/>
      <c r="F457" s="1"/>
      <c r="G457" s="1"/>
      <c r="H457" s="1"/>
    </row>
    <row r="458" spans="1:8" ht="12.75">
      <c r="A458" s="1"/>
      <c r="B458" s="1"/>
      <c r="C458" s="1"/>
      <c r="D458" s="1"/>
      <c r="E458" s="1"/>
      <c r="F458" s="1"/>
      <c r="G458" s="1"/>
      <c r="H458" s="1"/>
    </row>
    <row r="459" spans="1:8" ht="12.75">
      <c r="A459" s="1"/>
      <c r="B459" s="1"/>
      <c r="C459" s="1"/>
      <c r="D459" s="1"/>
      <c r="E459" s="1"/>
      <c r="F459" s="1"/>
      <c r="G459" s="1"/>
      <c r="H459" s="1"/>
    </row>
    <row r="460" spans="1:8" ht="12.75">
      <c r="A460" s="1"/>
      <c r="B460" s="1"/>
      <c r="C460" s="1"/>
      <c r="D460" s="1"/>
      <c r="E460" s="1"/>
      <c r="F460" s="1"/>
      <c r="G460" s="1"/>
      <c r="H460" s="1"/>
    </row>
    <row r="461" spans="1:8" ht="12.75">
      <c r="A461" s="1"/>
      <c r="B461" s="1"/>
      <c r="C461" s="1"/>
      <c r="D461" s="1"/>
      <c r="E461" s="1"/>
      <c r="F461" s="1"/>
      <c r="G461" s="1"/>
      <c r="H461" s="1"/>
    </row>
    <row r="462" spans="1:8" ht="12.75">
      <c r="A462" s="1"/>
      <c r="B462" s="1"/>
      <c r="C462" s="1"/>
      <c r="D462" s="1"/>
      <c r="E462" s="1"/>
      <c r="F462" s="1"/>
      <c r="G462" s="1"/>
      <c r="H462" s="1"/>
    </row>
    <row r="463" spans="1:8" ht="12.75">
      <c r="A463" s="1"/>
      <c r="B463" s="1"/>
      <c r="C463" s="1"/>
      <c r="D463" s="1"/>
      <c r="E463" s="1"/>
      <c r="F463" s="1"/>
      <c r="G463" s="1"/>
      <c r="H463" s="1"/>
    </row>
    <row r="464" spans="1:8" ht="12.75">
      <c r="A464" s="1"/>
      <c r="B464" s="1"/>
      <c r="C464" s="1"/>
      <c r="D464" s="1"/>
      <c r="E464" s="1"/>
      <c r="F464" s="1"/>
      <c r="G464" s="1"/>
      <c r="H464" s="1"/>
    </row>
    <row r="465" spans="1:8" ht="12.75">
      <c r="A465" s="1"/>
      <c r="B465" s="1"/>
      <c r="C465" s="1"/>
      <c r="D465" s="1"/>
      <c r="E465" s="1"/>
      <c r="F465" s="1"/>
      <c r="G465" s="1"/>
      <c r="H465" s="1"/>
    </row>
    <row r="466" spans="1:8" ht="12.75">
      <c r="A466" s="1"/>
      <c r="B466" s="1"/>
      <c r="C466" s="1"/>
      <c r="D466" s="1"/>
      <c r="E466" s="1"/>
      <c r="F466" s="1"/>
      <c r="G466" s="1"/>
      <c r="H466" s="1"/>
    </row>
    <row r="467" spans="1:8" ht="12.75">
      <c r="A467" s="1"/>
      <c r="B467" s="1"/>
      <c r="C467" s="1"/>
      <c r="D467" s="1"/>
      <c r="E467" s="1"/>
      <c r="F467" s="1"/>
      <c r="G467" s="1"/>
      <c r="H467" s="1"/>
    </row>
    <row r="468" spans="1:8" ht="12.75">
      <c r="A468" s="1"/>
      <c r="B468" s="1"/>
      <c r="C468" s="1"/>
      <c r="D468" s="1"/>
      <c r="E468" s="1"/>
      <c r="F468" s="1"/>
      <c r="G468" s="1"/>
      <c r="H468" s="1"/>
    </row>
    <row r="469" spans="1:8" ht="12.75">
      <c r="A469" s="1"/>
      <c r="B469" s="1"/>
      <c r="C469" s="1"/>
      <c r="D469" s="1"/>
      <c r="E469" s="1"/>
      <c r="F469" s="1"/>
      <c r="G469" s="1"/>
      <c r="H469" s="1"/>
    </row>
    <row r="470" spans="1:8" ht="12.75">
      <c r="A470" s="1"/>
      <c r="B470" s="1"/>
      <c r="C470" s="1"/>
      <c r="D470" s="1"/>
      <c r="E470" s="1"/>
      <c r="F470" s="1"/>
      <c r="G470" s="1"/>
      <c r="H470" s="1"/>
    </row>
    <row r="471" spans="1:8" ht="12.75">
      <c r="A471" s="1"/>
      <c r="B471" s="1"/>
      <c r="C471" s="1"/>
      <c r="D471" s="1"/>
      <c r="E471" s="1"/>
      <c r="F471" s="1"/>
      <c r="G471" s="1"/>
      <c r="H471" s="1"/>
    </row>
    <row r="472" spans="1:8" ht="12.75">
      <c r="A472" s="1"/>
      <c r="B472" s="1"/>
      <c r="C472" s="1"/>
      <c r="D472" s="1"/>
      <c r="E472" s="1"/>
      <c r="F472" s="1"/>
      <c r="G472" s="1"/>
      <c r="H472" s="1"/>
    </row>
    <row r="473" spans="1:8" ht="12.75">
      <c r="A473" s="1"/>
      <c r="B473" s="1"/>
      <c r="C473" s="1"/>
      <c r="D473" s="1"/>
      <c r="E473" s="1"/>
      <c r="F473" s="1"/>
      <c r="G473" s="1"/>
      <c r="H473" s="1"/>
    </row>
    <row r="474" spans="1:8" ht="12.75">
      <c r="A474" s="1"/>
      <c r="B474" s="1"/>
      <c r="C474" s="1"/>
      <c r="D474" s="1"/>
      <c r="E474" s="1"/>
      <c r="F474" s="1"/>
      <c r="G474" s="1"/>
      <c r="H474" s="1"/>
    </row>
    <row r="475" spans="1:8" ht="12.75">
      <c r="A475" s="1"/>
      <c r="B475" s="1"/>
      <c r="C475" s="1"/>
      <c r="D475" s="1"/>
      <c r="E475" s="1"/>
      <c r="F475" s="1"/>
      <c r="G475" s="1"/>
      <c r="H475" s="1"/>
    </row>
    <row r="476" spans="1:8" ht="12.75">
      <c r="A476" s="1"/>
      <c r="B476" s="1"/>
      <c r="C476" s="1"/>
      <c r="D476" s="1"/>
      <c r="E476" s="1"/>
      <c r="F476" s="1"/>
      <c r="G476" s="1"/>
      <c r="H476" s="1"/>
    </row>
    <row r="477" spans="1:8" ht="12.75">
      <c r="A477" s="1"/>
      <c r="B477" s="1"/>
      <c r="C477" s="1"/>
      <c r="D477" s="1"/>
      <c r="E477" s="1"/>
      <c r="F477" s="1"/>
      <c r="G477" s="1"/>
      <c r="H477" s="1"/>
    </row>
    <row r="478" spans="1:8" ht="12.75">
      <c r="A478" s="1"/>
      <c r="B478" s="1"/>
      <c r="C478" s="1"/>
      <c r="D478" s="1"/>
      <c r="E478" s="1"/>
      <c r="F478" s="1"/>
      <c r="G478" s="1"/>
      <c r="H478" s="1"/>
    </row>
    <row r="479" spans="1:8" ht="12.75">
      <c r="A479" s="1"/>
      <c r="B479" s="1"/>
      <c r="C479" s="1"/>
      <c r="D479" s="1"/>
      <c r="E479" s="1"/>
      <c r="F479" s="1"/>
      <c r="G479" s="1"/>
      <c r="H479" s="1"/>
    </row>
    <row r="480" spans="1:8" ht="12.75">
      <c r="A480" s="1"/>
      <c r="B480" s="1"/>
      <c r="C480" s="1"/>
      <c r="D480" s="1"/>
      <c r="E480" s="1"/>
      <c r="F480" s="1"/>
      <c r="G480" s="1"/>
      <c r="H480" s="1"/>
    </row>
    <row r="481" spans="1:8" ht="12.75">
      <c r="A481" s="1"/>
      <c r="B481" s="1"/>
      <c r="C481" s="1"/>
      <c r="D481" s="1"/>
      <c r="E481" s="1"/>
      <c r="F481" s="1"/>
      <c r="G481" s="1"/>
      <c r="H481" s="1"/>
    </row>
    <row r="482" spans="1:8" ht="12.75">
      <c r="A482" s="1"/>
      <c r="B482" s="1"/>
      <c r="C482" s="1"/>
      <c r="D482" s="1"/>
      <c r="E482" s="1"/>
      <c r="F482" s="1"/>
      <c r="G482" s="1"/>
      <c r="H482" s="1"/>
    </row>
    <row r="483" spans="1:8" ht="12.75">
      <c r="A483" s="1"/>
      <c r="B483" s="1"/>
      <c r="C483" s="1"/>
      <c r="D483" s="1"/>
      <c r="E483" s="1"/>
      <c r="F483" s="1"/>
      <c r="G483" s="1"/>
      <c r="H483" s="1"/>
    </row>
    <row r="484" spans="1:8" ht="12.75">
      <c r="A484" s="1"/>
      <c r="B484" s="1"/>
      <c r="C484" s="1"/>
      <c r="D484" s="1"/>
      <c r="E484" s="1"/>
      <c r="F484" s="1"/>
      <c r="G484" s="1"/>
      <c r="H484" s="1"/>
    </row>
    <row r="485" spans="1:8" ht="12.75">
      <c r="A485" s="1"/>
      <c r="B485" s="1"/>
      <c r="C485" s="1"/>
      <c r="D485" s="1"/>
      <c r="E485" s="1"/>
      <c r="F485" s="1"/>
      <c r="G485" s="1"/>
      <c r="H485" s="1"/>
    </row>
    <row r="486" spans="1:8" ht="12.75">
      <c r="A486" s="1"/>
      <c r="B486" s="1"/>
      <c r="C486" s="1"/>
      <c r="D486" s="1"/>
      <c r="E486" s="1"/>
      <c r="F486" s="1"/>
      <c r="G486" s="1"/>
      <c r="H486" s="1"/>
    </row>
    <row r="487" spans="1:8" ht="12.75">
      <c r="A487" s="1"/>
      <c r="B487" s="1"/>
      <c r="C487" s="1"/>
      <c r="D487" s="1"/>
      <c r="E487" s="1"/>
      <c r="F487" s="1"/>
      <c r="G487" s="1"/>
      <c r="H487" s="1"/>
    </row>
    <row r="488" spans="1:8" ht="12.75">
      <c r="A488" s="1"/>
      <c r="B488" s="1"/>
      <c r="C488" s="1"/>
      <c r="D488" s="1"/>
      <c r="E488" s="1"/>
      <c r="F488" s="1"/>
      <c r="G488" s="1"/>
      <c r="H488" s="1"/>
    </row>
    <row r="489" spans="1:8" ht="12.75">
      <c r="A489" s="1"/>
      <c r="B489" s="1"/>
      <c r="C489" s="1"/>
      <c r="D489" s="1"/>
      <c r="E489" s="1"/>
      <c r="F489" s="1"/>
      <c r="G489" s="1"/>
      <c r="H489" s="1"/>
    </row>
    <row r="490" spans="1:8" ht="12.75">
      <c r="A490" s="1"/>
      <c r="B490" s="1"/>
      <c r="C490" s="1"/>
      <c r="D490" s="1"/>
      <c r="E490" s="1"/>
      <c r="F490" s="1"/>
      <c r="G490" s="1"/>
      <c r="H490" s="1"/>
    </row>
    <row r="491" spans="1:8" ht="12.75">
      <c r="A491" s="1"/>
      <c r="B491" s="1"/>
      <c r="C491" s="1"/>
      <c r="D491" s="1"/>
      <c r="E491" s="1"/>
      <c r="F491" s="1"/>
      <c r="G491" s="1"/>
      <c r="H491" s="1"/>
    </row>
    <row r="492" spans="1:8" ht="12.75">
      <c r="A492" s="1"/>
      <c r="B492" s="1"/>
      <c r="C492" s="1"/>
      <c r="D492" s="1"/>
      <c r="E492" s="1"/>
      <c r="F492" s="1"/>
      <c r="G492" s="1"/>
      <c r="H492" s="1"/>
    </row>
    <row r="493" spans="1:8" ht="12.75">
      <c r="A493" s="1"/>
      <c r="B493" s="1"/>
      <c r="C493" s="1"/>
      <c r="D493" s="1"/>
      <c r="E493" s="1"/>
      <c r="F493" s="1"/>
      <c r="G493" s="1"/>
      <c r="H493" s="1"/>
    </row>
    <row r="494" spans="1:8" ht="12.75">
      <c r="A494" s="1"/>
      <c r="B494" s="1"/>
      <c r="C494" s="1"/>
      <c r="D494" s="1"/>
      <c r="E494" s="1"/>
      <c r="F494" s="1"/>
      <c r="G494" s="1"/>
      <c r="H494" s="1"/>
    </row>
    <row r="495" spans="1:8" ht="12.75">
      <c r="A495" s="1"/>
      <c r="B495" s="1"/>
      <c r="C495" s="1"/>
      <c r="D495" s="1"/>
      <c r="E495" s="1"/>
      <c r="F495" s="1"/>
      <c r="G495" s="1"/>
      <c r="H495" s="1"/>
    </row>
    <row r="496" spans="1:8" ht="12.75">
      <c r="A496" s="1"/>
      <c r="B496" s="1"/>
      <c r="C496" s="1"/>
      <c r="D496" s="1"/>
      <c r="E496" s="1"/>
      <c r="F496" s="1"/>
      <c r="G496" s="1"/>
      <c r="H496" s="1"/>
    </row>
    <row r="497" spans="1:8" ht="12.75">
      <c r="A497" s="1"/>
      <c r="B497" s="1"/>
      <c r="C497" s="1"/>
      <c r="D497" s="1"/>
      <c r="E497" s="1"/>
      <c r="F497" s="1"/>
      <c r="G497" s="1"/>
      <c r="H497" s="1"/>
    </row>
    <row r="498" spans="1:8" ht="12.75">
      <c r="A498" s="1"/>
      <c r="B498" s="1"/>
      <c r="C498" s="1"/>
      <c r="D498" s="1"/>
      <c r="E498" s="1"/>
      <c r="F498" s="1"/>
      <c r="G498" s="1"/>
      <c r="H498" s="1"/>
    </row>
    <row r="499" spans="1:8" ht="12.75">
      <c r="A499" s="1"/>
      <c r="B499" s="1"/>
      <c r="C499" s="1"/>
      <c r="D499" s="1"/>
      <c r="E499" s="1"/>
      <c r="F499" s="1"/>
      <c r="G499" s="1"/>
      <c r="H499" s="1"/>
    </row>
    <row r="500" spans="1:8" ht="12.75">
      <c r="A500" s="1"/>
      <c r="B500" s="1"/>
      <c r="C500" s="1"/>
      <c r="D500" s="1"/>
      <c r="E500" s="1"/>
      <c r="F500" s="1"/>
      <c r="G500" s="1"/>
      <c r="H500" s="1"/>
    </row>
    <row r="501" spans="1:8" ht="12.75">
      <c r="A501" s="1"/>
      <c r="B501" s="1"/>
      <c r="C501" s="1"/>
      <c r="D501" s="1"/>
      <c r="E501" s="1"/>
      <c r="F501" s="1"/>
      <c r="G501" s="1"/>
      <c r="H501" s="1"/>
    </row>
    <row r="502" spans="1:8" ht="12.75">
      <c r="A502" s="1"/>
      <c r="B502" s="1"/>
      <c r="C502" s="1"/>
      <c r="D502" s="1"/>
      <c r="E502" s="1"/>
      <c r="F502" s="1"/>
      <c r="G502" s="1"/>
      <c r="H502" s="1"/>
    </row>
    <row r="503" spans="1:8" ht="12.75">
      <c r="A503" s="1"/>
      <c r="B503" s="1"/>
      <c r="C503" s="1"/>
      <c r="D503" s="1"/>
      <c r="E503" s="1"/>
      <c r="F503" s="1"/>
      <c r="G503" s="1"/>
      <c r="H503" s="1"/>
    </row>
    <row r="504" spans="1:8" ht="12.75">
      <c r="A504" s="1"/>
      <c r="B504" s="1"/>
      <c r="C504" s="1"/>
      <c r="D504" s="1"/>
      <c r="E504" s="1"/>
      <c r="F504" s="1"/>
      <c r="G504" s="1"/>
      <c r="H504" s="1"/>
    </row>
    <row r="505" spans="1:8" ht="12.75">
      <c r="A505" s="1"/>
      <c r="B505" s="1"/>
      <c r="C505" s="1"/>
      <c r="D505" s="1"/>
      <c r="E505" s="1"/>
      <c r="F505" s="1"/>
      <c r="G505" s="1"/>
      <c r="H505" s="1"/>
    </row>
    <row r="506" spans="1:8" ht="12.75">
      <c r="A506" s="1"/>
      <c r="B506" s="1"/>
      <c r="C506" s="1"/>
      <c r="D506" s="1"/>
      <c r="E506" s="1"/>
      <c r="F506" s="1"/>
      <c r="G506" s="1"/>
      <c r="H506" s="1"/>
    </row>
    <row r="507" spans="1:8" ht="12.75">
      <c r="A507" s="1"/>
      <c r="B507" s="1"/>
      <c r="C507" s="1"/>
      <c r="D507" s="1"/>
      <c r="E507" s="1"/>
      <c r="F507" s="1"/>
      <c r="G507" s="1"/>
      <c r="H507" s="1"/>
    </row>
    <row r="508" spans="1:8" ht="12.75">
      <c r="A508" s="1"/>
      <c r="B508" s="1"/>
      <c r="C508" s="1"/>
      <c r="D508" s="1"/>
      <c r="E508" s="1"/>
      <c r="F508" s="1"/>
      <c r="G508" s="1"/>
      <c r="H508" s="1"/>
    </row>
    <row r="509" spans="1:8" ht="12.75">
      <c r="A509" s="1"/>
      <c r="B509" s="1"/>
      <c r="C509" s="1"/>
      <c r="D509" s="1"/>
      <c r="E509" s="1"/>
      <c r="F509" s="1"/>
      <c r="G509" s="1"/>
      <c r="H509" s="1"/>
    </row>
    <row r="510" spans="1:8" ht="12.75">
      <c r="A510" s="1"/>
      <c r="B510" s="1"/>
      <c r="C510" s="1"/>
      <c r="D510" s="1"/>
      <c r="E510" s="1"/>
      <c r="F510" s="1"/>
      <c r="G510" s="1"/>
      <c r="H510" s="1"/>
    </row>
    <row r="511" spans="1:8" ht="12.75">
      <c r="A511" s="1"/>
      <c r="B511" s="1"/>
      <c r="C511" s="1"/>
      <c r="D511" s="1"/>
      <c r="E511" s="1"/>
      <c r="F511" s="1"/>
      <c r="G511" s="1"/>
      <c r="H511" s="1"/>
    </row>
    <row r="512" spans="1:8" ht="12.75">
      <c r="A512" s="1"/>
      <c r="B512" s="1"/>
      <c r="C512" s="1"/>
      <c r="D512" s="1"/>
      <c r="E512" s="1"/>
      <c r="F512" s="1"/>
      <c r="G512" s="1"/>
      <c r="H512" s="1"/>
    </row>
    <row r="513" spans="1:8" ht="12.75">
      <c r="A513" s="1"/>
      <c r="B513" s="1"/>
      <c r="C513" s="1"/>
      <c r="D513" s="1"/>
      <c r="E513" s="1"/>
      <c r="F513" s="1"/>
      <c r="G513" s="1"/>
      <c r="H513" s="1"/>
    </row>
    <row r="514" spans="1:8" ht="12.75">
      <c r="A514" s="1"/>
      <c r="B514" s="1"/>
      <c r="C514" s="1"/>
      <c r="D514" s="1"/>
      <c r="E514" s="1"/>
      <c r="F514" s="1"/>
      <c r="G514" s="1"/>
      <c r="H514" s="1"/>
    </row>
    <row r="515" spans="1:8" ht="12.75">
      <c r="A515" s="1"/>
      <c r="B515" s="1"/>
      <c r="C515" s="1"/>
      <c r="D515" s="1"/>
      <c r="E515" s="1"/>
      <c r="F515" s="1"/>
      <c r="G515" s="1"/>
      <c r="H515" s="1"/>
    </row>
    <row r="516" spans="1:8" ht="12.75">
      <c r="A516" s="1"/>
      <c r="B516" s="1"/>
      <c r="C516" s="1"/>
      <c r="D516" s="1"/>
      <c r="E516" s="1"/>
      <c r="F516" s="1"/>
      <c r="G516" s="1"/>
      <c r="H516" s="1"/>
    </row>
    <row r="517" spans="1:8" ht="12.75">
      <c r="A517" s="1"/>
      <c r="B517" s="1"/>
      <c r="C517" s="1"/>
      <c r="D517" s="1"/>
      <c r="E517" s="1"/>
      <c r="F517" s="1"/>
      <c r="G517" s="1"/>
      <c r="H517" s="1"/>
    </row>
    <row r="518" spans="1:8" ht="12.75">
      <c r="A518" s="1"/>
      <c r="B518" s="1"/>
      <c r="C518" s="1"/>
      <c r="D518" s="1"/>
      <c r="E518" s="1"/>
      <c r="F518" s="1"/>
      <c r="G518" s="1"/>
      <c r="H518" s="1"/>
    </row>
    <row r="519" spans="1:8" ht="12.75">
      <c r="A519" s="1"/>
      <c r="B519" s="1"/>
      <c r="C519" s="1"/>
      <c r="D519" s="1"/>
      <c r="E519" s="1"/>
      <c r="F519" s="1"/>
      <c r="G519" s="1"/>
      <c r="H519" s="1"/>
    </row>
    <row r="520" spans="1:8" ht="12.75">
      <c r="A520" s="1"/>
      <c r="B520" s="1"/>
      <c r="C520" s="1"/>
      <c r="D520" s="1"/>
      <c r="E520" s="1"/>
      <c r="F520" s="1"/>
      <c r="G520" s="1"/>
      <c r="H520" s="1"/>
    </row>
    <row r="521" spans="1:8" ht="12.75">
      <c r="A521" s="1"/>
      <c r="B521" s="1"/>
      <c r="C521" s="1"/>
      <c r="D521" s="1"/>
      <c r="E521" s="1"/>
      <c r="F521" s="1"/>
      <c r="G521" s="1"/>
      <c r="H521" s="1"/>
    </row>
    <row r="522" spans="1:8" ht="12.75">
      <c r="A522" s="1"/>
      <c r="B522" s="1"/>
      <c r="C522" s="1"/>
      <c r="D522" s="1"/>
      <c r="E522" s="1"/>
      <c r="F522" s="1"/>
      <c r="G522" s="1"/>
      <c r="H522" s="1"/>
    </row>
    <row r="523" spans="1:8" ht="12.75">
      <c r="A523" s="1"/>
      <c r="B523" s="1"/>
      <c r="C523" s="1"/>
      <c r="D523" s="1"/>
      <c r="E523" s="1"/>
      <c r="F523" s="1"/>
      <c r="G523" s="1"/>
      <c r="H523" s="1"/>
    </row>
    <row r="524" spans="1:8" ht="12.75">
      <c r="A524" s="1"/>
      <c r="B524" s="1"/>
      <c r="C524" s="1"/>
      <c r="D524" s="1"/>
      <c r="E524" s="1"/>
      <c r="F524" s="1"/>
      <c r="G524" s="1"/>
      <c r="H524" s="1"/>
    </row>
    <row r="525" spans="1:8" ht="12.75">
      <c r="A525" s="1"/>
      <c r="B525" s="1"/>
      <c r="C525" s="1"/>
      <c r="D525" s="1"/>
      <c r="E525" s="1"/>
      <c r="F525" s="1"/>
      <c r="G525" s="1"/>
      <c r="H525" s="1"/>
    </row>
    <row r="526" spans="1:8" ht="12.75">
      <c r="A526" s="1"/>
      <c r="B526" s="1"/>
      <c r="C526" s="1"/>
      <c r="D526" s="1"/>
      <c r="E526" s="1"/>
      <c r="F526" s="1"/>
      <c r="G526" s="1"/>
      <c r="H526" s="1"/>
    </row>
    <row r="527" spans="1:8" ht="12.75">
      <c r="A527" s="1"/>
      <c r="B527" s="1"/>
      <c r="C527" s="1"/>
      <c r="D527" s="1"/>
      <c r="E527" s="1"/>
      <c r="F527" s="1"/>
      <c r="G527" s="1"/>
      <c r="H527" s="1"/>
    </row>
  </sheetData>
  <sheetProtection/>
  <printOptions/>
  <pageMargins left="0.41" right="0.21" top="0.29" bottom="0.59" header="0.23" footer="0.4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64"/>
  <sheetViews>
    <sheetView zoomScalePageLayoutView="0" workbookViewId="0" topLeftCell="A82">
      <selection activeCell="J97" sqref="J97"/>
    </sheetView>
  </sheetViews>
  <sheetFormatPr defaultColWidth="9.00390625" defaultRowHeight="12.75"/>
  <cols>
    <col min="1" max="1" width="5.375" style="3" customWidth="1"/>
    <col min="2" max="2" width="7.00390625" style="3" customWidth="1"/>
    <col min="3" max="3" width="5.00390625" style="3" customWidth="1"/>
    <col min="4" max="4" width="44.375" style="3" customWidth="1"/>
    <col min="5" max="5" width="8.875" style="3" customWidth="1"/>
    <col min="6" max="6" width="10.00390625" style="3" customWidth="1"/>
    <col min="7" max="7" width="10.00390625" style="15" customWidth="1"/>
    <col min="8" max="8" width="6.75390625" style="3" customWidth="1"/>
  </cols>
  <sheetData>
    <row r="1" spans="1:10" ht="13.5" customHeight="1">
      <c r="A1" s="47"/>
      <c r="B1" s="47"/>
      <c r="C1" s="47"/>
      <c r="D1" s="47"/>
      <c r="E1" s="47"/>
      <c r="F1" s="47"/>
      <c r="G1" s="522"/>
      <c r="H1" s="47"/>
      <c r="I1" s="46"/>
      <c r="J1" s="46"/>
    </row>
    <row r="2" spans="1:10" ht="13.5" customHeight="1">
      <c r="A2" s="47"/>
      <c r="B2" s="47"/>
      <c r="C2" s="47"/>
      <c r="D2" s="47"/>
      <c r="E2" s="47"/>
      <c r="F2" s="47" t="s">
        <v>234</v>
      </c>
      <c r="G2" s="522"/>
      <c r="H2" s="47"/>
      <c r="I2" s="46"/>
      <c r="J2" s="46"/>
    </row>
    <row r="3" spans="1:10" ht="13.5" customHeight="1">
      <c r="A3" s="47"/>
      <c r="B3" s="47"/>
      <c r="C3" s="47"/>
      <c r="D3" s="47"/>
      <c r="E3" s="47"/>
      <c r="F3" s="47" t="s">
        <v>128</v>
      </c>
      <c r="G3" s="522"/>
      <c r="H3" s="47"/>
      <c r="I3" s="46"/>
      <c r="J3" s="46"/>
    </row>
    <row r="4" spans="1:10" ht="13.5" customHeight="1">
      <c r="A4" s="47"/>
      <c r="B4" s="47"/>
      <c r="C4" s="47"/>
      <c r="D4" s="47"/>
      <c r="E4" s="47"/>
      <c r="F4" s="47" t="s">
        <v>432</v>
      </c>
      <c r="G4" s="47"/>
      <c r="H4" s="48"/>
      <c r="I4" s="46"/>
      <c r="J4" s="46"/>
    </row>
    <row r="5" spans="1:10" ht="13.5" customHeight="1">
      <c r="A5" s="47"/>
      <c r="B5" s="46"/>
      <c r="C5" s="46"/>
      <c r="D5" s="46"/>
      <c r="E5" s="46"/>
      <c r="F5" s="46"/>
      <c r="G5" s="523"/>
      <c r="H5" s="46"/>
      <c r="I5" s="46"/>
      <c r="J5" s="46"/>
    </row>
    <row r="6" spans="1:10" ht="13.5" customHeight="1">
      <c r="A6" s="510"/>
      <c r="B6" s="46"/>
      <c r="C6" s="46"/>
      <c r="D6" s="509" t="s">
        <v>267</v>
      </c>
      <c r="E6" s="46"/>
      <c r="F6" s="511"/>
      <c r="G6" s="524"/>
      <c r="H6" s="525"/>
      <c r="I6" s="46"/>
      <c r="J6" s="46"/>
    </row>
    <row r="7" spans="1:10" ht="13.5" customHeight="1">
      <c r="A7" s="510"/>
      <c r="B7" s="509" t="s">
        <v>268</v>
      </c>
      <c r="C7" s="46"/>
      <c r="D7" s="46"/>
      <c r="E7" s="46"/>
      <c r="F7" s="511"/>
      <c r="G7" s="524"/>
      <c r="H7" s="525"/>
      <c r="I7" s="46"/>
      <c r="J7" s="46"/>
    </row>
    <row r="8" spans="1:10" ht="13.5" customHeight="1">
      <c r="A8" s="510"/>
      <c r="B8" s="509"/>
      <c r="C8" s="46"/>
      <c r="D8" s="46"/>
      <c r="E8" s="46"/>
      <c r="F8" s="511"/>
      <c r="G8" s="524" t="s">
        <v>269</v>
      </c>
      <c r="H8" s="525"/>
      <c r="I8" s="46"/>
      <c r="J8" s="46"/>
    </row>
    <row r="9" spans="1:10" ht="13.5" customHeight="1">
      <c r="A9" s="55" t="s">
        <v>0</v>
      </c>
      <c r="B9" s="52" t="s">
        <v>1</v>
      </c>
      <c r="C9" s="351" t="s">
        <v>2</v>
      </c>
      <c r="D9" s="53" t="s">
        <v>3</v>
      </c>
      <c r="E9" s="54" t="s">
        <v>159</v>
      </c>
      <c r="F9" s="53" t="s">
        <v>161</v>
      </c>
      <c r="G9" s="55" t="s">
        <v>163</v>
      </c>
      <c r="H9" s="296" t="s">
        <v>61</v>
      </c>
      <c r="I9" s="46"/>
      <c r="J9" s="46"/>
    </row>
    <row r="10" spans="1:10" ht="13.5" customHeight="1">
      <c r="A10" s="60"/>
      <c r="B10" s="57"/>
      <c r="C10" s="353"/>
      <c r="D10" s="58"/>
      <c r="E10" s="57" t="s">
        <v>160</v>
      </c>
      <c r="F10" s="58" t="s">
        <v>162</v>
      </c>
      <c r="G10" s="60" t="s">
        <v>440</v>
      </c>
      <c r="H10" s="57" t="s">
        <v>179</v>
      </c>
      <c r="I10" s="46"/>
      <c r="J10" s="46"/>
    </row>
    <row r="11" spans="1:10" ht="11.25" customHeight="1">
      <c r="A11" s="381">
        <v>1</v>
      </c>
      <c r="B11" s="57">
        <v>2</v>
      </c>
      <c r="C11" s="57">
        <v>3</v>
      </c>
      <c r="D11" s="60">
        <v>4</v>
      </c>
      <c r="E11" s="57">
        <v>5</v>
      </c>
      <c r="F11" s="57">
        <v>6</v>
      </c>
      <c r="G11" s="526">
        <v>7</v>
      </c>
      <c r="H11" s="297">
        <v>8</v>
      </c>
      <c r="I11" s="46"/>
      <c r="J11" s="46"/>
    </row>
    <row r="12" spans="1:10" ht="13.5" customHeight="1">
      <c r="A12" s="607">
        <v>801</v>
      </c>
      <c r="B12" s="557"/>
      <c r="C12" s="566"/>
      <c r="D12" s="557" t="s">
        <v>38</v>
      </c>
      <c r="E12" s="340">
        <f>E13+E17+E21</f>
        <v>953200</v>
      </c>
      <c r="F12" s="340">
        <f>F13+F17+F21</f>
        <v>964140</v>
      </c>
      <c r="G12" s="578">
        <f>G13+G17+G21</f>
        <v>561749</v>
      </c>
      <c r="H12" s="326">
        <f>G12/F12*100</f>
        <v>58.26425622834858</v>
      </c>
      <c r="I12" s="46"/>
      <c r="J12" s="46"/>
    </row>
    <row r="13" spans="1:10" ht="13.5" customHeight="1">
      <c r="A13" s="170"/>
      <c r="B13" s="195">
        <v>80111</v>
      </c>
      <c r="C13" s="67"/>
      <c r="D13" s="67" t="s">
        <v>83</v>
      </c>
      <c r="E13" s="355">
        <f>E14</f>
        <v>742213</v>
      </c>
      <c r="F13" s="355">
        <f>F14</f>
        <v>751652</v>
      </c>
      <c r="G13" s="527">
        <f>G14</f>
        <v>463758</v>
      </c>
      <c r="H13" s="70">
        <f>G13/F13*100</f>
        <v>61.69849877336853</v>
      </c>
      <c r="I13" s="46"/>
      <c r="J13" s="46"/>
    </row>
    <row r="14" spans="1:10" ht="13.5" customHeight="1">
      <c r="A14" s="166"/>
      <c r="B14" s="182"/>
      <c r="C14" s="73"/>
      <c r="D14" s="379" t="s">
        <v>158</v>
      </c>
      <c r="E14" s="312">
        <f>E16</f>
        <v>742213</v>
      </c>
      <c r="F14" s="312">
        <f>F16</f>
        <v>751652</v>
      </c>
      <c r="G14" s="413">
        <f>G16</f>
        <v>463758</v>
      </c>
      <c r="H14" s="91">
        <f>G14/F14*100</f>
        <v>61.69849877336853</v>
      </c>
      <c r="I14" s="46"/>
      <c r="J14" s="46"/>
    </row>
    <row r="15" spans="1:11" ht="13.5" customHeight="1">
      <c r="A15" s="166"/>
      <c r="B15" s="182"/>
      <c r="C15" s="73">
        <v>2540</v>
      </c>
      <c r="D15" s="73" t="s">
        <v>239</v>
      </c>
      <c r="E15" s="312"/>
      <c r="F15" s="312"/>
      <c r="G15" s="413"/>
      <c r="H15" s="76"/>
      <c r="I15" s="46"/>
      <c r="J15" s="46"/>
      <c r="K15" s="11"/>
    </row>
    <row r="16" spans="1:10" ht="13.5" customHeight="1">
      <c r="A16" s="166"/>
      <c r="B16" s="182"/>
      <c r="C16" s="73"/>
      <c r="D16" s="73" t="s">
        <v>240</v>
      </c>
      <c r="E16" s="291">
        <v>742213</v>
      </c>
      <c r="F16" s="291">
        <v>751652</v>
      </c>
      <c r="G16" s="420">
        <v>463758</v>
      </c>
      <c r="H16" s="76">
        <f>G16/F16*100</f>
        <v>61.69849877336853</v>
      </c>
      <c r="I16" s="46"/>
      <c r="J16" s="46"/>
    </row>
    <row r="17" spans="1:10" ht="13.5" customHeight="1">
      <c r="A17" s="377"/>
      <c r="B17" s="171">
        <v>80120</v>
      </c>
      <c r="C17" s="115"/>
      <c r="D17" s="67" t="s">
        <v>39</v>
      </c>
      <c r="E17" s="355">
        <f>E18</f>
        <v>93773</v>
      </c>
      <c r="F17" s="355">
        <f>F18</f>
        <v>95274</v>
      </c>
      <c r="G17" s="527">
        <f>G18</f>
        <v>47539</v>
      </c>
      <c r="H17" s="70">
        <f>G17/F17*100</f>
        <v>49.897138778680436</v>
      </c>
      <c r="I17" s="46"/>
      <c r="J17" s="46"/>
    </row>
    <row r="18" spans="1:10" ht="13.5" customHeight="1">
      <c r="A18" s="378"/>
      <c r="B18" s="221"/>
      <c r="C18" s="184"/>
      <c r="D18" s="379" t="s">
        <v>309</v>
      </c>
      <c r="E18" s="312">
        <f>E20</f>
        <v>93773</v>
      </c>
      <c r="F18" s="312">
        <f>F20</f>
        <v>95274</v>
      </c>
      <c r="G18" s="413">
        <f>G20</f>
        <v>47539</v>
      </c>
      <c r="H18" s="91">
        <f>G18/F18*100</f>
        <v>49.897138778680436</v>
      </c>
      <c r="I18" s="46"/>
      <c r="J18" s="46"/>
    </row>
    <row r="19" spans="1:10" ht="13.5" customHeight="1">
      <c r="A19" s="378"/>
      <c r="B19" s="166"/>
      <c r="C19" s="116">
        <v>2540</v>
      </c>
      <c r="D19" s="73" t="s">
        <v>239</v>
      </c>
      <c r="E19" s="312"/>
      <c r="F19" s="312"/>
      <c r="G19" s="413"/>
      <c r="H19" s="76"/>
      <c r="I19" s="46"/>
      <c r="J19" s="46"/>
    </row>
    <row r="20" spans="1:10" ht="13.5" customHeight="1">
      <c r="A20" s="173"/>
      <c r="B20" s="172"/>
      <c r="C20" s="108"/>
      <c r="D20" s="73" t="s">
        <v>240</v>
      </c>
      <c r="E20" s="291">
        <v>93773</v>
      </c>
      <c r="F20" s="291">
        <v>95274</v>
      </c>
      <c r="G20" s="420">
        <v>47539</v>
      </c>
      <c r="H20" s="76">
        <f>G20/F20*100</f>
        <v>49.897138778680436</v>
      </c>
      <c r="I20" s="46"/>
      <c r="J20" s="46"/>
    </row>
    <row r="21" spans="1:10" ht="13.5" customHeight="1">
      <c r="A21" s="377"/>
      <c r="B21" s="171">
        <v>80130</v>
      </c>
      <c r="C21" s="115"/>
      <c r="D21" s="67" t="s">
        <v>44</v>
      </c>
      <c r="E21" s="355">
        <f>E22+E25</f>
        <v>117214</v>
      </c>
      <c r="F21" s="355">
        <f>+F22+F25</f>
        <v>117214</v>
      </c>
      <c r="G21" s="421">
        <f>G22+G25</f>
        <v>50452</v>
      </c>
      <c r="H21" s="70">
        <f>G21/F21*100</f>
        <v>43.04263995768424</v>
      </c>
      <c r="I21" s="46"/>
      <c r="J21" s="46"/>
    </row>
    <row r="22" spans="1:10" ht="13.5" customHeight="1">
      <c r="A22" s="378"/>
      <c r="B22" s="221"/>
      <c r="C22" s="184"/>
      <c r="D22" s="379" t="s">
        <v>309</v>
      </c>
      <c r="E22" s="312">
        <f>E24</f>
        <v>29588</v>
      </c>
      <c r="F22" s="312">
        <f>F24</f>
        <v>29588</v>
      </c>
      <c r="G22" s="413">
        <f>G24</f>
        <v>8440</v>
      </c>
      <c r="H22" s="91">
        <f>G22/F22*100</f>
        <v>28.525077734216573</v>
      </c>
      <c r="I22" s="46"/>
      <c r="J22" s="46"/>
    </row>
    <row r="23" spans="1:10" ht="13.5" customHeight="1">
      <c r="A23" s="378"/>
      <c r="B23" s="221"/>
      <c r="C23" s="116">
        <v>2540</v>
      </c>
      <c r="D23" s="73" t="s">
        <v>239</v>
      </c>
      <c r="E23" s="312"/>
      <c r="F23" s="312"/>
      <c r="G23" s="413"/>
      <c r="H23" s="76"/>
      <c r="I23" s="46"/>
      <c r="J23" s="46"/>
    </row>
    <row r="24" spans="1:10" ht="13.5" customHeight="1">
      <c r="A24" s="173"/>
      <c r="B24" s="166"/>
      <c r="C24" s="116"/>
      <c r="D24" s="73" t="s">
        <v>240</v>
      </c>
      <c r="E24" s="291">
        <v>29588</v>
      </c>
      <c r="F24" s="291">
        <v>29588</v>
      </c>
      <c r="G24" s="420">
        <v>8440</v>
      </c>
      <c r="H24" s="76">
        <f>G24/F24*100</f>
        <v>28.525077734216573</v>
      </c>
      <c r="I24" s="46"/>
      <c r="J24" s="46"/>
    </row>
    <row r="25" spans="1:10" ht="13.5" customHeight="1">
      <c r="A25" s="173"/>
      <c r="B25" s="166"/>
      <c r="C25" s="116"/>
      <c r="D25" s="379" t="s">
        <v>409</v>
      </c>
      <c r="E25" s="312">
        <f>E27</f>
        <v>87626</v>
      </c>
      <c r="F25" s="312">
        <f>F27</f>
        <v>87626</v>
      </c>
      <c r="G25" s="413">
        <f>G27</f>
        <v>42012</v>
      </c>
      <c r="H25" s="91">
        <f>G25/F25*100</f>
        <v>47.94467395521877</v>
      </c>
      <c r="I25" s="46"/>
      <c r="J25" s="46"/>
    </row>
    <row r="26" spans="1:10" ht="13.5" customHeight="1">
      <c r="A26" s="173"/>
      <c r="B26" s="166"/>
      <c r="C26" s="116">
        <v>2540</v>
      </c>
      <c r="D26" s="73" t="s">
        <v>239</v>
      </c>
      <c r="E26" s="291"/>
      <c r="F26" s="291"/>
      <c r="G26" s="420"/>
      <c r="H26" s="76"/>
      <c r="I26" s="46"/>
      <c r="J26" s="46"/>
    </row>
    <row r="27" spans="1:10" ht="13.5" customHeight="1">
      <c r="A27" s="173"/>
      <c r="B27" s="166"/>
      <c r="C27" s="116"/>
      <c r="D27" s="73" t="s">
        <v>240</v>
      </c>
      <c r="E27" s="291">
        <v>87626</v>
      </c>
      <c r="F27" s="291">
        <v>87626</v>
      </c>
      <c r="G27" s="420">
        <v>42012</v>
      </c>
      <c r="H27" s="76">
        <f>G27/F27*100</f>
        <v>47.94467395521877</v>
      </c>
      <c r="I27" s="46"/>
      <c r="J27" s="46"/>
    </row>
    <row r="28" spans="1:10" ht="13.5" customHeight="1">
      <c r="A28" s="564">
        <v>854</v>
      </c>
      <c r="B28" s="565"/>
      <c r="C28" s="566"/>
      <c r="D28" s="557" t="s">
        <v>56</v>
      </c>
      <c r="E28" s="323">
        <f aca="true" t="shared" si="0" ref="E28:G29">E29</f>
        <v>2738794</v>
      </c>
      <c r="F28" s="323">
        <f t="shared" si="0"/>
        <v>2773623</v>
      </c>
      <c r="G28" s="649">
        <f t="shared" si="0"/>
        <v>1711291</v>
      </c>
      <c r="H28" s="326">
        <f>G28/F28*100</f>
        <v>61.698760069411016</v>
      </c>
      <c r="I28" s="46"/>
      <c r="J28" s="46"/>
    </row>
    <row r="29" spans="1:10" ht="13.5" customHeight="1">
      <c r="A29" s="528"/>
      <c r="B29" s="140">
        <v>85420</v>
      </c>
      <c r="C29" s="115"/>
      <c r="D29" s="355" t="s">
        <v>194</v>
      </c>
      <c r="E29" s="69">
        <f t="shared" si="0"/>
        <v>2738794</v>
      </c>
      <c r="F29" s="69">
        <f t="shared" si="0"/>
        <v>2773623</v>
      </c>
      <c r="G29" s="529">
        <f t="shared" si="0"/>
        <v>1711291</v>
      </c>
      <c r="H29" s="71">
        <f>G29/F29*100</f>
        <v>61.698760069411016</v>
      </c>
      <c r="I29" s="46"/>
      <c r="J29" s="46"/>
    </row>
    <row r="30" spans="1:10" ht="13.5" customHeight="1">
      <c r="A30" s="530"/>
      <c r="B30" s="195"/>
      <c r="C30" s="185"/>
      <c r="D30" s="432" t="s">
        <v>158</v>
      </c>
      <c r="E30" s="90">
        <f>E32</f>
        <v>2738794</v>
      </c>
      <c r="F30" s="90">
        <f>F32</f>
        <v>2773623</v>
      </c>
      <c r="G30" s="531">
        <f>G32</f>
        <v>1711291</v>
      </c>
      <c r="H30" s="406">
        <f>G30/F30*100</f>
        <v>61.698760069411016</v>
      </c>
      <c r="I30" s="46"/>
      <c r="J30" s="46"/>
    </row>
    <row r="31" spans="1:10" ht="13.5" customHeight="1">
      <c r="A31" s="530"/>
      <c r="B31" s="195"/>
      <c r="C31" s="116">
        <v>2540</v>
      </c>
      <c r="D31" s="73" t="s">
        <v>239</v>
      </c>
      <c r="E31" s="90"/>
      <c r="F31" s="90"/>
      <c r="G31" s="531"/>
      <c r="H31" s="406"/>
      <c r="I31" s="46"/>
      <c r="J31" s="46"/>
    </row>
    <row r="32" spans="1:10" ht="13.5" customHeight="1">
      <c r="A32" s="530"/>
      <c r="B32" s="532"/>
      <c r="C32" s="132"/>
      <c r="D32" s="78" t="s">
        <v>240</v>
      </c>
      <c r="E32" s="533">
        <v>2738794</v>
      </c>
      <c r="F32" s="533">
        <v>2773623</v>
      </c>
      <c r="G32" s="534">
        <v>1711291</v>
      </c>
      <c r="H32" s="286">
        <f>G32/F32*100</f>
        <v>61.698760069411016</v>
      </c>
      <c r="I32" s="46"/>
      <c r="J32" s="46"/>
    </row>
    <row r="33" spans="1:10" ht="13.5" customHeight="1">
      <c r="A33" s="565"/>
      <c r="B33" s="601"/>
      <c r="C33" s="565"/>
      <c r="D33" s="601" t="s">
        <v>271</v>
      </c>
      <c r="E33" s="565"/>
      <c r="F33" s="601"/>
      <c r="G33" s="650"/>
      <c r="H33" s="335"/>
      <c r="I33" s="46"/>
      <c r="J33" s="46"/>
    </row>
    <row r="34" spans="1:10" ht="13.5" customHeight="1">
      <c r="A34" s="583"/>
      <c r="B34" s="603"/>
      <c r="C34" s="583"/>
      <c r="D34" s="603" t="s">
        <v>270</v>
      </c>
      <c r="E34" s="585">
        <f>E12+E28</f>
        <v>3691994</v>
      </c>
      <c r="F34" s="604">
        <f>F12+F28</f>
        <v>3737763</v>
      </c>
      <c r="G34" s="651">
        <f>G12+G28</f>
        <v>2273040</v>
      </c>
      <c r="H34" s="598">
        <f>G34/F34*100</f>
        <v>60.812844474087846</v>
      </c>
      <c r="I34" s="46"/>
      <c r="J34" s="46"/>
    </row>
    <row r="35" spans="1:10" ht="13.5" customHeight="1">
      <c r="A35" s="47"/>
      <c r="B35" s="47"/>
      <c r="C35" s="47"/>
      <c r="D35" s="47"/>
      <c r="E35" s="47"/>
      <c r="F35" s="47"/>
      <c r="G35" s="522"/>
      <c r="H35" s="47"/>
      <c r="I35" s="46"/>
      <c r="J35" s="46"/>
    </row>
    <row r="36" spans="1:10" ht="13.5" customHeight="1">
      <c r="A36" s="47"/>
      <c r="B36" s="47"/>
      <c r="C36" s="47"/>
      <c r="D36" s="47"/>
      <c r="E36" s="535"/>
      <c r="F36" s="535"/>
      <c r="G36" s="536"/>
      <c r="H36" s="50"/>
      <c r="I36" s="46"/>
      <c r="J36" s="46"/>
    </row>
    <row r="37" spans="1:10" ht="13.5" customHeight="1">
      <c r="A37" s="47"/>
      <c r="B37" s="47"/>
      <c r="C37" s="47"/>
      <c r="D37" s="47"/>
      <c r="E37" s="47"/>
      <c r="F37" s="47"/>
      <c r="G37" s="522"/>
      <c r="H37" s="47"/>
      <c r="I37" s="46"/>
      <c r="J37" s="46"/>
    </row>
    <row r="38" spans="1:10" ht="13.5" customHeight="1">
      <c r="A38" s="47"/>
      <c r="B38" s="47"/>
      <c r="C38" s="47"/>
      <c r="D38" s="47"/>
      <c r="E38" s="47"/>
      <c r="F38" s="47"/>
      <c r="G38" s="522"/>
      <c r="H38" s="47"/>
      <c r="I38" s="46"/>
      <c r="J38" s="46"/>
    </row>
    <row r="39" spans="1:10" ht="13.5" customHeight="1">
      <c r="A39" s="47"/>
      <c r="B39" s="47"/>
      <c r="C39" s="47"/>
      <c r="D39" s="47"/>
      <c r="E39" s="47"/>
      <c r="F39" s="47"/>
      <c r="G39" s="522"/>
      <c r="H39" s="47"/>
      <c r="I39" s="46"/>
      <c r="J39" s="46"/>
    </row>
    <row r="40" spans="1:10" ht="13.5" customHeight="1">
      <c r="A40" s="47"/>
      <c r="B40" s="47"/>
      <c r="C40" s="47"/>
      <c r="D40" s="47"/>
      <c r="E40" s="47"/>
      <c r="F40" s="47"/>
      <c r="G40" s="522"/>
      <c r="H40" s="47"/>
      <c r="I40" s="46"/>
      <c r="J40" s="46"/>
    </row>
    <row r="41" spans="1:10" ht="13.5" customHeight="1">
      <c r="A41" s="47"/>
      <c r="B41" s="47"/>
      <c r="C41" s="47"/>
      <c r="D41" s="47"/>
      <c r="E41" s="47"/>
      <c r="F41" s="47"/>
      <c r="G41" s="522"/>
      <c r="H41" s="47"/>
      <c r="I41" s="46"/>
      <c r="J41" s="46"/>
    </row>
    <row r="42" spans="1:10" ht="13.5" customHeight="1">
      <c r="A42" s="47"/>
      <c r="B42" s="47"/>
      <c r="C42" s="47"/>
      <c r="D42" s="47"/>
      <c r="E42" s="47"/>
      <c r="F42" s="47"/>
      <c r="G42" s="522"/>
      <c r="H42" s="47"/>
      <c r="I42" s="46"/>
      <c r="J42" s="46"/>
    </row>
    <row r="43" spans="1:10" ht="13.5" customHeight="1">
      <c r="A43" s="47"/>
      <c r="B43" s="47"/>
      <c r="C43" s="47"/>
      <c r="D43" s="47"/>
      <c r="E43" s="47"/>
      <c r="F43" s="47"/>
      <c r="G43" s="522"/>
      <c r="H43" s="47"/>
      <c r="I43" s="46"/>
      <c r="J43" s="46"/>
    </row>
    <row r="44" spans="1:10" ht="13.5" customHeight="1">
      <c r="A44" s="47"/>
      <c r="B44" s="47"/>
      <c r="C44" s="47"/>
      <c r="D44" s="47"/>
      <c r="E44" s="47"/>
      <c r="F44" s="47"/>
      <c r="G44" s="522"/>
      <c r="H44" s="47"/>
      <c r="I44" s="46"/>
      <c r="J44" s="46"/>
    </row>
    <row r="45" spans="1:10" ht="13.5" customHeight="1">
      <c r="A45" s="47"/>
      <c r="B45" s="47"/>
      <c r="C45" s="47"/>
      <c r="D45" s="47"/>
      <c r="E45" s="47"/>
      <c r="F45" s="47"/>
      <c r="G45" s="522"/>
      <c r="H45" s="47"/>
      <c r="I45" s="46"/>
      <c r="J45" s="46"/>
    </row>
    <row r="46" spans="1:10" ht="13.5" customHeight="1">
      <c r="A46" s="47"/>
      <c r="B46" s="47"/>
      <c r="C46" s="47"/>
      <c r="D46" s="47"/>
      <c r="E46" s="47"/>
      <c r="F46" s="47"/>
      <c r="G46" s="522"/>
      <c r="H46" s="47"/>
      <c r="I46" s="46"/>
      <c r="J46" s="46"/>
    </row>
    <row r="47" spans="1:10" ht="13.5" customHeight="1">
      <c r="A47" s="47"/>
      <c r="B47" s="47"/>
      <c r="C47" s="47"/>
      <c r="D47" s="47"/>
      <c r="E47" s="47"/>
      <c r="F47" s="47"/>
      <c r="G47" s="522"/>
      <c r="H47" s="47"/>
      <c r="I47" s="46"/>
      <c r="J47" s="46"/>
    </row>
    <row r="48" spans="1:10" ht="13.5" customHeight="1">
      <c r="A48" s="47"/>
      <c r="B48" s="47"/>
      <c r="C48" s="47"/>
      <c r="D48" s="47"/>
      <c r="E48" s="47"/>
      <c r="F48" s="47"/>
      <c r="G48" s="522"/>
      <c r="H48" s="47"/>
      <c r="I48" s="46"/>
      <c r="J48" s="46"/>
    </row>
    <row r="49" spans="1:10" ht="13.5" customHeight="1">
      <c r="A49" s="47"/>
      <c r="B49" s="47"/>
      <c r="C49" s="47"/>
      <c r="D49" s="47"/>
      <c r="E49" s="47"/>
      <c r="F49" s="47"/>
      <c r="G49" s="522"/>
      <c r="H49" s="47"/>
      <c r="I49" s="46"/>
      <c r="J49" s="46"/>
    </row>
    <row r="50" spans="1:10" ht="13.5" customHeight="1">
      <c r="A50" s="47"/>
      <c r="B50" s="47"/>
      <c r="C50" s="47"/>
      <c r="D50" s="47"/>
      <c r="E50" s="47"/>
      <c r="F50" s="471"/>
      <c r="G50" s="522"/>
      <c r="H50" s="47"/>
      <c r="I50" s="46"/>
      <c r="J50" s="46"/>
    </row>
    <row r="51" spans="1:10" ht="13.5" customHeight="1">
      <c r="A51" s="47"/>
      <c r="B51" s="47"/>
      <c r="C51" s="47"/>
      <c r="D51" s="47"/>
      <c r="E51" s="47"/>
      <c r="F51" s="471"/>
      <c r="G51" s="522"/>
      <c r="H51" s="47"/>
      <c r="I51" s="46"/>
      <c r="J51" s="46"/>
    </row>
    <row r="52" spans="1:10" ht="13.5" customHeight="1">
      <c r="A52" s="47"/>
      <c r="B52" s="47"/>
      <c r="C52" s="47"/>
      <c r="D52" s="47"/>
      <c r="E52" s="47"/>
      <c r="F52" s="47"/>
      <c r="G52" s="522"/>
      <c r="H52" s="47"/>
      <c r="I52" s="46"/>
      <c r="J52" s="46"/>
    </row>
    <row r="53" spans="1:10" ht="13.5" customHeight="1">
      <c r="A53" s="47"/>
      <c r="B53" s="47"/>
      <c r="C53" s="47"/>
      <c r="D53" s="47"/>
      <c r="E53" s="47"/>
      <c r="F53" s="47"/>
      <c r="G53" s="522"/>
      <c r="H53" s="47"/>
      <c r="I53" s="46"/>
      <c r="J53" s="46"/>
    </row>
    <row r="54" spans="1:10" ht="13.5" customHeight="1">
      <c r="A54" s="47"/>
      <c r="B54" s="47"/>
      <c r="C54" s="47"/>
      <c r="D54" s="47"/>
      <c r="E54" s="47"/>
      <c r="F54" s="47"/>
      <c r="G54" s="522"/>
      <c r="H54" s="47"/>
      <c r="I54" s="46"/>
      <c r="J54" s="46"/>
    </row>
    <row r="55" spans="1:10" ht="13.5" customHeight="1">
      <c r="A55" s="47"/>
      <c r="B55" s="47"/>
      <c r="C55" s="47"/>
      <c r="D55" s="47"/>
      <c r="E55" s="47"/>
      <c r="F55" s="47"/>
      <c r="G55" s="522"/>
      <c r="H55" s="47"/>
      <c r="I55" s="46"/>
      <c r="J55" s="46"/>
    </row>
    <row r="56" spans="1:10" ht="13.5" customHeight="1">
      <c r="A56" s="47"/>
      <c r="B56" s="47"/>
      <c r="C56" s="47"/>
      <c r="D56" s="47"/>
      <c r="E56" s="47" t="s">
        <v>501</v>
      </c>
      <c r="F56" s="47"/>
      <c r="G56" s="522"/>
      <c r="H56" s="47"/>
      <c r="I56" s="46"/>
      <c r="J56" s="46"/>
    </row>
    <row r="57" spans="1:10" ht="13.5" customHeight="1">
      <c r="A57" s="47"/>
      <c r="B57" s="47"/>
      <c r="C57" s="47"/>
      <c r="D57" s="47"/>
      <c r="E57" s="47"/>
      <c r="F57" s="47"/>
      <c r="G57" s="522"/>
      <c r="H57" s="47"/>
      <c r="I57" s="46"/>
      <c r="J57" s="46"/>
    </row>
    <row r="58" spans="1:10" ht="13.5" customHeight="1">
      <c r="A58" s="47"/>
      <c r="B58" s="47"/>
      <c r="C58" s="47"/>
      <c r="D58" s="47"/>
      <c r="E58" s="47"/>
      <c r="F58" s="47" t="s">
        <v>226</v>
      </c>
      <c r="G58" s="522"/>
      <c r="H58" s="47"/>
      <c r="I58" s="46"/>
      <c r="J58" s="46"/>
    </row>
    <row r="59" spans="1:10" ht="13.5" customHeight="1">
      <c r="A59" s="47"/>
      <c r="B59" s="47"/>
      <c r="C59" s="47"/>
      <c r="D59" s="47"/>
      <c r="E59" s="47"/>
      <c r="F59" s="47" t="s">
        <v>128</v>
      </c>
      <c r="G59" s="522"/>
      <c r="H59" s="47"/>
      <c r="I59" s="46"/>
      <c r="J59" s="46"/>
    </row>
    <row r="60" spans="1:10" ht="13.5" customHeight="1">
      <c r="A60" s="46"/>
      <c r="B60" s="46"/>
      <c r="C60" s="46"/>
      <c r="D60" s="46"/>
      <c r="E60" s="46"/>
      <c r="F60" s="47" t="s">
        <v>432</v>
      </c>
      <c r="G60" s="47"/>
      <c r="H60" s="48"/>
      <c r="I60" s="46"/>
      <c r="J60" s="46"/>
    </row>
    <row r="61" spans="1:10" ht="13.5" customHeight="1">
      <c r="A61" s="537"/>
      <c r="B61" s="46"/>
      <c r="C61" s="46"/>
      <c r="D61" s="509" t="s">
        <v>319</v>
      </c>
      <c r="E61" s="46"/>
      <c r="F61" s="512"/>
      <c r="G61" s="538"/>
      <c r="H61" s="513"/>
      <c r="I61" s="46"/>
      <c r="J61" s="46"/>
    </row>
    <row r="62" spans="1:10" ht="13.5" customHeight="1">
      <c r="A62" s="247" t="s">
        <v>277</v>
      </c>
      <c r="B62" s="247"/>
      <c r="C62" s="247"/>
      <c r="D62" s="511"/>
      <c r="E62" s="247"/>
      <c r="F62" s="512"/>
      <c r="G62" s="539"/>
      <c r="H62" s="540"/>
      <c r="I62" s="46"/>
      <c r="J62" s="46"/>
    </row>
    <row r="63" spans="1:10" ht="13.5" customHeight="1">
      <c r="A63" s="537"/>
      <c r="B63" s="509"/>
      <c r="C63" s="46"/>
      <c r="D63" s="46"/>
      <c r="E63" s="46"/>
      <c r="F63" s="512"/>
      <c r="G63" s="538" t="s">
        <v>269</v>
      </c>
      <c r="H63" s="513"/>
      <c r="I63" s="46"/>
      <c r="J63" s="46"/>
    </row>
    <row r="64" spans="1:10" ht="13.5" customHeight="1">
      <c r="A64" s="55" t="s">
        <v>0</v>
      </c>
      <c r="B64" s="52" t="s">
        <v>1</v>
      </c>
      <c r="C64" s="351" t="s">
        <v>2</v>
      </c>
      <c r="D64" s="53" t="s">
        <v>3</v>
      </c>
      <c r="E64" s="54" t="s">
        <v>159</v>
      </c>
      <c r="F64" s="53" t="s">
        <v>161</v>
      </c>
      <c r="G64" s="55" t="s">
        <v>163</v>
      </c>
      <c r="H64" s="296" t="s">
        <v>61</v>
      </c>
      <c r="I64" s="46"/>
      <c r="J64" s="46"/>
    </row>
    <row r="65" spans="1:10" ht="13.5" customHeight="1">
      <c r="A65" s="60"/>
      <c r="B65" s="57"/>
      <c r="C65" s="353"/>
      <c r="D65" s="58"/>
      <c r="E65" s="57" t="s">
        <v>160</v>
      </c>
      <c r="F65" s="58" t="s">
        <v>162</v>
      </c>
      <c r="G65" s="60" t="s">
        <v>380</v>
      </c>
      <c r="H65" s="57" t="s">
        <v>179</v>
      </c>
      <c r="I65" s="46"/>
      <c r="J65" s="46"/>
    </row>
    <row r="66" spans="1:10" ht="13.5" customHeight="1">
      <c r="A66" s="381">
        <v>1</v>
      </c>
      <c r="B66" s="57">
        <v>2</v>
      </c>
      <c r="C66" s="57">
        <v>3</v>
      </c>
      <c r="D66" s="60">
        <v>4</v>
      </c>
      <c r="E66" s="57">
        <v>5</v>
      </c>
      <c r="F66" s="57">
        <v>6</v>
      </c>
      <c r="G66" s="526">
        <v>7</v>
      </c>
      <c r="H66" s="297">
        <v>8</v>
      </c>
      <c r="I66" s="46"/>
      <c r="J66" s="46"/>
    </row>
    <row r="67" spans="1:10" ht="13.5" customHeight="1">
      <c r="A67" s="565">
        <v>852</v>
      </c>
      <c r="B67" s="601"/>
      <c r="C67" s="565"/>
      <c r="D67" s="565" t="s">
        <v>91</v>
      </c>
      <c r="E67" s="333">
        <f>E68</f>
        <v>25400</v>
      </c>
      <c r="F67" s="333">
        <f>F68</f>
        <v>25400</v>
      </c>
      <c r="G67" s="609">
        <f>G68</f>
        <v>22643.72</v>
      </c>
      <c r="H67" s="326">
        <f>G67/F67*100</f>
        <v>89.14850393700789</v>
      </c>
      <c r="I67" s="46"/>
      <c r="J67" s="46"/>
    </row>
    <row r="68" spans="1:10" ht="13.5" customHeight="1">
      <c r="A68" s="164"/>
      <c r="B68" s="140">
        <v>85295</v>
      </c>
      <c r="C68" s="67"/>
      <c r="D68" s="67" t="s">
        <v>74</v>
      </c>
      <c r="E68" s="355">
        <f>E71+E74</f>
        <v>25400</v>
      </c>
      <c r="F68" s="355">
        <f>F71+F74</f>
        <v>25400</v>
      </c>
      <c r="G68" s="527">
        <f>G71</f>
        <v>22643.72</v>
      </c>
      <c r="H68" s="71">
        <f>G68/F68*100</f>
        <v>89.14850393700789</v>
      </c>
      <c r="I68" s="46"/>
      <c r="J68" s="46"/>
    </row>
    <row r="69" spans="1:10" ht="13.5" customHeight="1">
      <c r="A69" s="170"/>
      <c r="B69" s="195"/>
      <c r="C69" s="541">
        <v>2820</v>
      </c>
      <c r="D69" s="73" t="s">
        <v>313</v>
      </c>
      <c r="E69" s="291"/>
      <c r="F69" s="291"/>
      <c r="G69" s="435"/>
      <c r="H69" s="71"/>
      <c r="I69" s="46"/>
      <c r="J69" s="46"/>
    </row>
    <row r="70" spans="1:10" ht="13.5" customHeight="1">
      <c r="A70" s="170"/>
      <c r="B70" s="195"/>
      <c r="C70" s="310"/>
      <c r="D70" s="73" t="s">
        <v>314</v>
      </c>
      <c r="E70" s="291"/>
      <c r="F70" s="291"/>
      <c r="G70" s="435"/>
      <c r="H70" s="71"/>
      <c r="I70" s="46"/>
      <c r="J70" s="46"/>
    </row>
    <row r="71" spans="1:10" ht="13.5" customHeight="1">
      <c r="A71" s="170"/>
      <c r="B71" s="195"/>
      <c r="C71" s="310"/>
      <c r="D71" s="73" t="s">
        <v>315</v>
      </c>
      <c r="E71" s="291">
        <v>25400</v>
      </c>
      <c r="F71" s="291">
        <v>25400</v>
      </c>
      <c r="G71" s="435">
        <v>22643.72</v>
      </c>
      <c r="H71" s="80">
        <f>G71/F71*100</f>
        <v>89.14850393700789</v>
      </c>
      <c r="I71" s="46"/>
      <c r="J71" s="46"/>
    </row>
    <row r="72" spans="1:10" ht="13.5" customHeight="1">
      <c r="A72" s="542"/>
      <c r="B72" s="182"/>
      <c r="C72" s="73">
        <v>2830</v>
      </c>
      <c r="D72" s="73" t="s">
        <v>236</v>
      </c>
      <c r="E72" s="291"/>
      <c r="F72" s="291"/>
      <c r="G72" s="435"/>
      <c r="H72" s="80"/>
      <c r="I72" s="46"/>
      <c r="J72" s="46"/>
    </row>
    <row r="73" spans="1:10" ht="13.5" customHeight="1">
      <c r="A73" s="542"/>
      <c r="B73" s="182"/>
      <c r="C73" s="73"/>
      <c r="D73" s="73" t="s">
        <v>237</v>
      </c>
      <c r="E73" s="291"/>
      <c r="F73" s="291"/>
      <c r="G73" s="435"/>
      <c r="H73" s="80"/>
      <c r="I73" s="46"/>
      <c r="J73" s="46"/>
    </row>
    <row r="74" spans="1:10" ht="13.5" customHeight="1">
      <c r="A74" s="172"/>
      <c r="B74" s="185"/>
      <c r="C74" s="73"/>
      <c r="D74" s="73" t="s">
        <v>238</v>
      </c>
      <c r="E74" s="291">
        <v>0</v>
      </c>
      <c r="F74" s="291">
        <v>0</v>
      </c>
      <c r="G74" s="435">
        <v>0</v>
      </c>
      <c r="H74" s="272">
        <v>0</v>
      </c>
      <c r="I74" s="46"/>
      <c r="J74" s="46"/>
    </row>
    <row r="75" spans="1:10" ht="13.5" customHeight="1">
      <c r="A75" s="557">
        <v>900</v>
      </c>
      <c r="B75" s="566"/>
      <c r="C75" s="616"/>
      <c r="D75" s="557" t="s">
        <v>224</v>
      </c>
      <c r="E75" s="340">
        <f>E77</f>
        <v>60000</v>
      </c>
      <c r="F75" s="340">
        <f>F77</f>
        <v>60000</v>
      </c>
      <c r="G75" s="578">
        <f>G77</f>
        <v>2300</v>
      </c>
      <c r="H75" s="338">
        <f>G75/F75*100</f>
        <v>3.833333333333333</v>
      </c>
      <c r="I75" s="46"/>
      <c r="J75" s="46"/>
    </row>
    <row r="76" spans="1:10" ht="13.5" customHeight="1">
      <c r="A76" s="78"/>
      <c r="B76" s="171">
        <v>90019</v>
      </c>
      <c r="C76" s="302"/>
      <c r="D76" s="67" t="s">
        <v>225</v>
      </c>
      <c r="E76" s="291"/>
      <c r="F76" s="355"/>
      <c r="G76" s="421"/>
      <c r="H76" s="279"/>
      <c r="I76" s="46"/>
      <c r="J76" s="46"/>
    </row>
    <row r="77" spans="1:10" ht="13.5" customHeight="1">
      <c r="A77" s="166"/>
      <c r="B77" s="231"/>
      <c r="C77" s="302"/>
      <c r="D77" s="67" t="s">
        <v>202</v>
      </c>
      <c r="E77" s="355">
        <f>E80</f>
        <v>60000</v>
      </c>
      <c r="F77" s="355">
        <f>F80</f>
        <v>60000</v>
      </c>
      <c r="G77" s="421">
        <f>G80</f>
        <v>2300</v>
      </c>
      <c r="H77" s="279">
        <f>G77/F77*100</f>
        <v>3.833333333333333</v>
      </c>
      <c r="I77" s="46"/>
      <c r="J77" s="46"/>
    </row>
    <row r="78" spans="1:10" ht="13.5" customHeight="1">
      <c r="A78" s="166"/>
      <c r="B78" s="166"/>
      <c r="C78" s="543">
        <v>2830</v>
      </c>
      <c r="D78" s="73" t="s">
        <v>236</v>
      </c>
      <c r="E78" s="291"/>
      <c r="F78" s="291"/>
      <c r="G78" s="420"/>
      <c r="H78" s="272"/>
      <c r="I78" s="46"/>
      <c r="J78" s="46"/>
    </row>
    <row r="79" spans="1:10" ht="13.5" customHeight="1">
      <c r="A79" s="166"/>
      <c r="B79" s="166"/>
      <c r="C79" s="310"/>
      <c r="D79" s="73" t="s">
        <v>237</v>
      </c>
      <c r="E79" s="291"/>
      <c r="F79" s="291"/>
      <c r="G79" s="420"/>
      <c r="H79" s="272"/>
      <c r="I79" s="46"/>
      <c r="J79" s="46"/>
    </row>
    <row r="80" spans="1:10" ht="13.5" customHeight="1">
      <c r="A80" s="166"/>
      <c r="B80" s="166"/>
      <c r="C80" s="544"/>
      <c r="D80" s="78" t="s">
        <v>238</v>
      </c>
      <c r="E80" s="269">
        <v>60000</v>
      </c>
      <c r="F80" s="269">
        <v>60000</v>
      </c>
      <c r="G80" s="454">
        <v>2300</v>
      </c>
      <c r="H80" s="286">
        <f>G80/F80*100</f>
        <v>3.833333333333333</v>
      </c>
      <c r="I80" s="46"/>
      <c r="J80" s="46"/>
    </row>
    <row r="81" spans="1:10" ht="13.5" customHeight="1">
      <c r="A81" s="565">
        <v>921</v>
      </c>
      <c r="B81" s="601"/>
      <c r="C81" s="336"/>
      <c r="D81" s="601" t="s">
        <v>316</v>
      </c>
      <c r="E81" s="336"/>
      <c r="F81" s="337"/>
      <c r="G81" s="609"/>
      <c r="H81" s="652"/>
      <c r="I81" s="46"/>
      <c r="J81" s="46"/>
    </row>
    <row r="82" spans="1:10" ht="13.5" customHeight="1">
      <c r="A82" s="583"/>
      <c r="B82" s="603"/>
      <c r="C82" s="585"/>
      <c r="D82" s="603" t="s">
        <v>317</v>
      </c>
      <c r="E82" s="585">
        <f>E83</f>
        <v>0</v>
      </c>
      <c r="F82" s="604">
        <f>F83</f>
        <v>20000</v>
      </c>
      <c r="G82" s="653">
        <f>G83</f>
        <v>20000</v>
      </c>
      <c r="H82" s="654">
        <f>G82/F82*100</f>
        <v>100</v>
      </c>
      <c r="I82" s="46"/>
      <c r="J82" s="46"/>
    </row>
    <row r="83" spans="1:10" ht="13.5" customHeight="1">
      <c r="A83" s="545"/>
      <c r="B83" s="231">
        <v>92120</v>
      </c>
      <c r="C83" s="462"/>
      <c r="D83" s="81" t="s">
        <v>318</v>
      </c>
      <c r="E83" s="411">
        <f>E87</f>
        <v>0</v>
      </c>
      <c r="F83" s="411">
        <f>F87</f>
        <v>20000</v>
      </c>
      <c r="G83" s="412">
        <f>G87</f>
        <v>20000</v>
      </c>
      <c r="H83" s="289">
        <f>G83/F83*100</f>
        <v>100</v>
      </c>
      <c r="I83" s="46"/>
      <c r="J83" s="46"/>
    </row>
    <row r="84" spans="1:10" ht="13.5" customHeight="1">
      <c r="A84" s="173"/>
      <c r="B84" s="166"/>
      <c r="C84" s="309">
        <v>2720</v>
      </c>
      <c r="D84" s="73" t="s">
        <v>410</v>
      </c>
      <c r="E84" s="291"/>
      <c r="F84" s="291"/>
      <c r="G84" s="420"/>
      <c r="H84" s="272"/>
      <c r="I84" s="46"/>
      <c r="J84" s="46"/>
    </row>
    <row r="85" spans="1:10" ht="13.5" customHeight="1">
      <c r="A85" s="173"/>
      <c r="B85" s="166"/>
      <c r="C85" s="310"/>
      <c r="D85" s="73" t="s">
        <v>361</v>
      </c>
      <c r="E85" s="291"/>
      <c r="F85" s="291"/>
      <c r="G85" s="420"/>
      <c r="H85" s="272"/>
      <c r="I85" s="46"/>
      <c r="J85" s="46"/>
    </row>
    <row r="86" spans="1:10" ht="13.5" customHeight="1">
      <c r="A86" s="173"/>
      <c r="B86" s="166"/>
      <c r="C86" s="310"/>
      <c r="D86" s="73" t="s">
        <v>411</v>
      </c>
      <c r="E86" s="291"/>
      <c r="F86" s="291"/>
      <c r="G86" s="420"/>
      <c r="H86" s="272"/>
      <c r="I86" s="46"/>
      <c r="J86" s="46"/>
    </row>
    <row r="87" spans="1:10" ht="13.5" customHeight="1">
      <c r="A87" s="173"/>
      <c r="B87" s="166"/>
      <c r="C87" s="310"/>
      <c r="D87" s="73" t="s">
        <v>238</v>
      </c>
      <c r="E87" s="291">
        <v>0</v>
      </c>
      <c r="F87" s="291">
        <v>20000</v>
      </c>
      <c r="G87" s="420">
        <v>20000</v>
      </c>
      <c r="H87" s="272">
        <f>G87/F87*100</f>
        <v>100</v>
      </c>
      <c r="I87" s="46"/>
      <c r="J87" s="46"/>
    </row>
    <row r="88" spans="1:10" ht="13.5" customHeight="1">
      <c r="A88" s="607">
        <v>926</v>
      </c>
      <c r="B88" s="557"/>
      <c r="C88" s="566"/>
      <c r="D88" s="557" t="s">
        <v>98</v>
      </c>
      <c r="E88" s="340">
        <f>E89</f>
        <v>52000</v>
      </c>
      <c r="F88" s="340">
        <f>F89</f>
        <v>50500</v>
      </c>
      <c r="G88" s="578">
        <f>G89</f>
        <v>48399.83</v>
      </c>
      <c r="H88" s="338">
        <f>G88/F88*100</f>
        <v>95.84124752475248</v>
      </c>
      <c r="I88" s="46"/>
      <c r="J88" s="46"/>
    </row>
    <row r="89" spans="1:10" ht="13.5" customHeight="1">
      <c r="A89" s="170"/>
      <c r="B89" s="169">
        <v>92695</v>
      </c>
      <c r="C89" s="81"/>
      <c r="D89" s="81" t="s">
        <v>74</v>
      </c>
      <c r="E89" s="411">
        <f>E92</f>
        <v>52000</v>
      </c>
      <c r="F89" s="411">
        <f>F92</f>
        <v>50500</v>
      </c>
      <c r="G89" s="412">
        <f>G92</f>
        <v>48399.83</v>
      </c>
      <c r="H89" s="357">
        <f>G89/F89*100</f>
        <v>95.84124752475248</v>
      </c>
      <c r="I89" s="46"/>
      <c r="J89" s="46"/>
    </row>
    <row r="90" spans="1:10" ht="13.5" customHeight="1">
      <c r="A90" s="170"/>
      <c r="B90" s="169"/>
      <c r="C90" s="546">
        <v>2830</v>
      </c>
      <c r="D90" s="73" t="s">
        <v>236</v>
      </c>
      <c r="E90" s="427"/>
      <c r="F90" s="427"/>
      <c r="G90" s="455"/>
      <c r="H90" s="366"/>
      <c r="I90" s="46"/>
      <c r="J90" s="46"/>
    </row>
    <row r="91" spans="1:10" ht="13.5" customHeight="1">
      <c r="A91" s="170"/>
      <c r="B91" s="169"/>
      <c r="C91" s="546"/>
      <c r="D91" s="73" t="s">
        <v>237</v>
      </c>
      <c r="E91" s="427"/>
      <c r="F91" s="427"/>
      <c r="G91" s="455"/>
      <c r="H91" s="366"/>
      <c r="I91" s="46"/>
      <c r="J91" s="46"/>
    </row>
    <row r="92" spans="1:10" ht="13.5" customHeight="1">
      <c r="A92" s="170"/>
      <c r="B92" s="438"/>
      <c r="C92" s="166"/>
      <c r="D92" s="78" t="s">
        <v>238</v>
      </c>
      <c r="E92" s="318">
        <v>52000</v>
      </c>
      <c r="F92" s="318">
        <v>50500</v>
      </c>
      <c r="G92" s="547">
        <v>48399.83</v>
      </c>
      <c r="H92" s="286">
        <f>G92/F92*100</f>
        <v>95.84124752475248</v>
      </c>
      <c r="I92" s="46"/>
      <c r="J92" s="46"/>
    </row>
    <row r="93" spans="1:10" ht="13.5" customHeight="1">
      <c r="A93" s="564"/>
      <c r="B93" s="564"/>
      <c r="C93" s="564"/>
      <c r="D93" s="564" t="s">
        <v>320</v>
      </c>
      <c r="E93" s="564"/>
      <c r="F93" s="564"/>
      <c r="G93" s="602"/>
      <c r="H93" s="335"/>
      <c r="I93" s="46"/>
      <c r="J93" s="46"/>
    </row>
    <row r="94" spans="1:10" ht="13.5" customHeight="1">
      <c r="A94" s="593"/>
      <c r="B94" s="593"/>
      <c r="C94" s="593"/>
      <c r="D94" s="593" t="s">
        <v>235</v>
      </c>
      <c r="E94" s="655">
        <f>E67+E75+E82+E88</f>
        <v>137400</v>
      </c>
      <c r="F94" s="655">
        <f>F67+F75+F82+F88</f>
        <v>155900</v>
      </c>
      <c r="G94" s="605">
        <f>G67+G75+G82+G88</f>
        <v>93343.55</v>
      </c>
      <c r="H94" s="598">
        <f>G94/F94*100</f>
        <v>59.8739897370109</v>
      </c>
      <c r="I94" s="46"/>
      <c r="J94" s="46"/>
    </row>
    <row r="95" spans="1:10" ht="13.5" customHeight="1">
      <c r="A95" s="47"/>
      <c r="B95" s="47"/>
      <c r="C95" s="47"/>
      <c r="D95" s="47"/>
      <c r="E95" s="535"/>
      <c r="F95" s="535"/>
      <c r="G95" s="522"/>
      <c r="H95" s="47"/>
      <c r="I95" s="46"/>
      <c r="J95" s="46"/>
    </row>
    <row r="96" spans="1:10" ht="13.5" customHeight="1">
      <c r="A96" s="47"/>
      <c r="B96" s="47"/>
      <c r="C96" s="47"/>
      <c r="D96" s="47"/>
      <c r="E96" s="535"/>
      <c r="F96" s="535"/>
      <c r="G96" s="522"/>
      <c r="H96" s="47"/>
      <c r="I96" s="46"/>
      <c r="J96" s="46"/>
    </row>
    <row r="97" spans="1:10" ht="13.5" customHeight="1">
      <c r="A97" s="47"/>
      <c r="B97" s="47"/>
      <c r="C97" s="47"/>
      <c r="D97" s="47"/>
      <c r="E97" s="535"/>
      <c r="F97" s="535"/>
      <c r="G97" s="522"/>
      <c r="H97" s="47"/>
      <c r="I97" s="46"/>
      <c r="J97" s="46"/>
    </row>
    <row r="98" spans="1:10" ht="13.5" customHeight="1">
      <c r="A98" s="47"/>
      <c r="B98" s="47"/>
      <c r="C98" s="47"/>
      <c r="D98" s="47"/>
      <c r="E98" s="535"/>
      <c r="F98" s="535"/>
      <c r="G98" s="522"/>
      <c r="H98" s="47"/>
      <c r="I98" s="46"/>
      <c r="J98" s="46"/>
    </row>
    <row r="99" spans="1:10" ht="13.5" customHeight="1">
      <c r="A99" s="47"/>
      <c r="B99" s="47"/>
      <c r="C99" s="47"/>
      <c r="D99" s="47"/>
      <c r="E99" s="535"/>
      <c r="F99" s="535"/>
      <c r="G99" s="522"/>
      <c r="H99" s="47"/>
      <c r="I99" s="46"/>
      <c r="J99" s="46"/>
    </row>
    <row r="100" spans="1:10" ht="13.5" customHeight="1">
      <c r="A100" s="47"/>
      <c r="B100" s="47"/>
      <c r="C100" s="47"/>
      <c r="D100" s="47"/>
      <c r="E100" s="535"/>
      <c r="F100" s="535"/>
      <c r="G100" s="522"/>
      <c r="H100" s="47"/>
      <c r="I100" s="46"/>
      <c r="J100" s="46"/>
    </row>
    <row r="101" spans="1:10" ht="13.5" customHeight="1">
      <c r="A101" s="47"/>
      <c r="B101" s="47"/>
      <c r="C101" s="47"/>
      <c r="D101" s="47"/>
      <c r="E101" s="535"/>
      <c r="F101" s="535"/>
      <c r="G101" s="522"/>
      <c r="H101" s="47"/>
      <c r="I101" s="46"/>
      <c r="J101" s="46"/>
    </row>
    <row r="102" spans="1:10" ht="13.5" customHeight="1">
      <c r="A102" s="47"/>
      <c r="B102" s="47"/>
      <c r="C102" s="47"/>
      <c r="D102" s="47"/>
      <c r="E102" s="535"/>
      <c r="F102" s="535"/>
      <c r="G102" s="522"/>
      <c r="H102" s="47"/>
      <c r="I102" s="46"/>
      <c r="J102" s="46"/>
    </row>
    <row r="103" spans="1:10" ht="13.5" customHeight="1">
      <c r="A103" s="47"/>
      <c r="B103" s="47"/>
      <c r="C103" s="47"/>
      <c r="D103" s="47"/>
      <c r="E103" s="535"/>
      <c r="F103" s="535"/>
      <c r="G103" s="522"/>
      <c r="H103" s="47"/>
      <c r="I103" s="46"/>
      <c r="J103" s="46"/>
    </row>
    <row r="104" spans="1:10" ht="13.5" customHeight="1">
      <c r="A104" s="47"/>
      <c r="B104" s="47"/>
      <c r="C104" s="47"/>
      <c r="D104" s="47"/>
      <c r="E104" s="535"/>
      <c r="F104" s="535"/>
      <c r="G104" s="522"/>
      <c r="H104" s="47"/>
      <c r="I104" s="46"/>
      <c r="J104" s="46"/>
    </row>
    <row r="105" spans="1:10" ht="13.5" customHeight="1">
      <c r="A105" s="47"/>
      <c r="B105" s="47"/>
      <c r="C105" s="47"/>
      <c r="D105" s="47"/>
      <c r="E105" s="535"/>
      <c r="F105" s="535"/>
      <c r="G105" s="522"/>
      <c r="H105" s="47"/>
      <c r="I105" s="46"/>
      <c r="J105" s="46"/>
    </row>
    <row r="106" spans="1:10" ht="13.5" customHeight="1">
      <c r="A106" s="47"/>
      <c r="B106" s="47"/>
      <c r="C106" s="47"/>
      <c r="D106" s="47"/>
      <c r="E106" s="535"/>
      <c r="F106" s="535"/>
      <c r="G106" s="522"/>
      <c r="H106" s="47"/>
      <c r="I106" s="46"/>
      <c r="J106" s="46"/>
    </row>
    <row r="107" spans="1:10" ht="13.5" customHeight="1">
      <c r="A107" s="47"/>
      <c r="B107" s="47"/>
      <c r="C107" s="47"/>
      <c r="D107" s="47"/>
      <c r="E107" s="535"/>
      <c r="F107" s="535"/>
      <c r="G107" s="522"/>
      <c r="H107" s="47"/>
      <c r="I107" s="46"/>
      <c r="J107" s="46"/>
    </row>
    <row r="108" spans="1:10" ht="13.5" customHeight="1">
      <c r="A108" s="47"/>
      <c r="B108" s="47"/>
      <c r="C108" s="47"/>
      <c r="D108" s="47"/>
      <c r="E108" s="535"/>
      <c r="F108" s="535"/>
      <c r="G108" s="522"/>
      <c r="H108" s="47"/>
      <c r="I108" s="46"/>
      <c r="J108" s="46"/>
    </row>
    <row r="109" spans="1:10" ht="13.5" customHeight="1">
      <c r="A109" s="47"/>
      <c r="B109" s="47"/>
      <c r="C109" s="47"/>
      <c r="D109" s="47"/>
      <c r="E109" s="535"/>
      <c r="F109" s="535"/>
      <c r="G109" s="522"/>
      <c r="H109" s="47"/>
      <c r="I109" s="46"/>
      <c r="J109" s="46"/>
    </row>
    <row r="110" spans="1:12" ht="13.5" customHeight="1">
      <c r="A110" s="47"/>
      <c r="B110" s="47"/>
      <c r="C110" s="47"/>
      <c r="D110" s="47"/>
      <c r="E110" s="535"/>
      <c r="F110" s="535"/>
      <c r="G110" s="522"/>
      <c r="H110" s="47"/>
      <c r="I110" s="46"/>
      <c r="J110" s="46"/>
      <c r="L110" t="s">
        <v>279</v>
      </c>
    </row>
    <row r="111" spans="1:10" ht="13.5" customHeight="1">
      <c r="A111" s="47"/>
      <c r="B111" s="47"/>
      <c r="C111" s="47"/>
      <c r="D111" s="47"/>
      <c r="E111" s="535"/>
      <c r="F111" s="535"/>
      <c r="G111" s="522"/>
      <c r="H111" s="47"/>
      <c r="I111" s="46"/>
      <c r="J111" s="46"/>
    </row>
    <row r="112" spans="1:10" ht="13.5" customHeight="1">
      <c r="A112" s="47"/>
      <c r="B112" s="47"/>
      <c r="C112" s="47"/>
      <c r="D112" s="47"/>
      <c r="E112" s="535"/>
      <c r="F112" s="535"/>
      <c r="G112" s="522"/>
      <c r="H112" s="47"/>
      <c r="I112" s="46"/>
      <c r="J112" s="46"/>
    </row>
    <row r="113" spans="1:10" ht="13.5" customHeight="1">
      <c r="A113" s="47"/>
      <c r="B113" s="47"/>
      <c r="C113" s="47"/>
      <c r="D113" s="47"/>
      <c r="E113" s="535"/>
      <c r="F113" s="535"/>
      <c r="G113" s="522"/>
      <c r="H113" s="47"/>
      <c r="I113" s="46"/>
      <c r="J113" s="46"/>
    </row>
    <row r="114" spans="1:10" ht="13.5" customHeight="1">
      <c r="A114" s="47"/>
      <c r="B114" s="47"/>
      <c r="C114" s="47"/>
      <c r="D114" s="47"/>
      <c r="E114" s="548" t="s">
        <v>502</v>
      </c>
      <c r="F114" s="535"/>
      <c r="G114" s="522"/>
      <c r="H114" s="47"/>
      <c r="I114" s="46"/>
      <c r="J114" s="46"/>
    </row>
    <row r="115" spans="1:10" ht="13.5" customHeight="1">
      <c r="A115" s="47"/>
      <c r="B115" s="47"/>
      <c r="C115" s="47"/>
      <c r="D115" s="47"/>
      <c r="E115" s="47"/>
      <c r="F115" s="47" t="s">
        <v>227</v>
      </c>
      <c r="G115" s="522"/>
      <c r="H115" s="47"/>
      <c r="I115" s="46"/>
      <c r="J115" s="46"/>
    </row>
    <row r="116" spans="1:10" ht="13.5" customHeight="1">
      <c r="A116" s="47"/>
      <c r="B116" s="47"/>
      <c r="C116" s="47"/>
      <c r="D116" s="47"/>
      <c r="E116" s="47"/>
      <c r="F116" s="47" t="s">
        <v>128</v>
      </c>
      <c r="G116" s="522"/>
      <c r="H116" s="47"/>
      <c r="I116" s="46"/>
      <c r="J116" s="46"/>
    </row>
    <row r="117" spans="1:10" ht="13.5" customHeight="1">
      <c r="A117" s="47"/>
      <c r="B117" s="47"/>
      <c r="C117" s="47"/>
      <c r="D117" s="47"/>
      <c r="E117" s="47"/>
      <c r="F117" s="47" t="s">
        <v>432</v>
      </c>
      <c r="G117" s="47"/>
      <c r="H117" s="48"/>
      <c r="I117" s="46"/>
      <c r="J117" s="46"/>
    </row>
    <row r="118" spans="1:10" ht="13.5" customHeight="1">
      <c r="A118" s="46"/>
      <c r="B118" s="46"/>
      <c r="C118" s="46"/>
      <c r="D118" s="46"/>
      <c r="E118" s="46"/>
      <c r="F118" s="46"/>
      <c r="G118" s="522"/>
      <c r="H118" s="47"/>
      <c r="I118" s="46"/>
      <c r="J118" s="46"/>
    </row>
    <row r="119" spans="1:10" ht="13.5" customHeight="1">
      <c r="A119" s="537"/>
      <c r="B119" s="46"/>
      <c r="C119" s="46"/>
      <c r="D119" s="509" t="s">
        <v>272</v>
      </c>
      <c r="E119" s="46"/>
      <c r="F119" s="511"/>
      <c r="G119" s="538"/>
      <c r="H119" s="513"/>
      <c r="I119" s="46"/>
      <c r="J119" s="46"/>
    </row>
    <row r="120" spans="1:10" ht="13.5" customHeight="1">
      <c r="A120" s="247" t="s">
        <v>278</v>
      </c>
      <c r="B120" s="247"/>
      <c r="C120" s="247"/>
      <c r="D120" s="511"/>
      <c r="E120" s="247"/>
      <c r="F120" s="511"/>
      <c r="G120" s="539"/>
      <c r="H120" s="540"/>
      <c r="I120" s="46"/>
      <c r="J120" s="46"/>
    </row>
    <row r="121" spans="1:10" ht="13.5" customHeight="1">
      <c r="A121" s="537"/>
      <c r="B121" s="509"/>
      <c r="C121" s="46"/>
      <c r="D121" s="46"/>
      <c r="E121" s="46"/>
      <c r="F121" s="511"/>
      <c r="G121" s="538" t="s">
        <v>269</v>
      </c>
      <c r="H121" s="513"/>
      <c r="I121" s="46"/>
      <c r="J121" s="46"/>
    </row>
    <row r="122" spans="1:10" ht="13.5" customHeight="1">
      <c r="A122" s="55" t="s">
        <v>0</v>
      </c>
      <c r="B122" s="52" t="s">
        <v>1</v>
      </c>
      <c r="C122" s="351" t="s">
        <v>2</v>
      </c>
      <c r="D122" s="53" t="s">
        <v>3</v>
      </c>
      <c r="E122" s="54" t="s">
        <v>159</v>
      </c>
      <c r="F122" s="53" t="s">
        <v>161</v>
      </c>
      <c r="G122" s="55" t="s">
        <v>163</v>
      </c>
      <c r="H122" s="296" t="s">
        <v>61</v>
      </c>
      <c r="I122" s="46"/>
      <c r="J122" s="46"/>
    </row>
    <row r="123" spans="1:10" ht="13.5" customHeight="1">
      <c r="A123" s="60"/>
      <c r="B123" s="57"/>
      <c r="C123" s="353"/>
      <c r="D123" s="58"/>
      <c r="E123" s="57" t="s">
        <v>160</v>
      </c>
      <c r="F123" s="58" t="s">
        <v>162</v>
      </c>
      <c r="G123" s="60" t="s">
        <v>440</v>
      </c>
      <c r="H123" s="57" t="s">
        <v>179</v>
      </c>
      <c r="I123" s="46"/>
      <c r="J123" s="46"/>
    </row>
    <row r="124" spans="1:10" ht="12" customHeight="1">
      <c r="A124" s="381">
        <v>1</v>
      </c>
      <c r="B124" s="57">
        <v>2</v>
      </c>
      <c r="C124" s="57">
        <v>3</v>
      </c>
      <c r="D124" s="60">
        <v>4</v>
      </c>
      <c r="E124" s="57">
        <v>5</v>
      </c>
      <c r="F124" s="57">
        <v>6</v>
      </c>
      <c r="G124" s="526">
        <v>7</v>
      </c>
      <c r="H124" s="297">
        <v>8</v>
      </c>
      <c r="I124" s="46"/>
      <c r="J124" s="46"/>
    </row>
    <row r="125" spans="1:10" ht="13.5" customHeight="1">
      <c r="A125" s="593">
        <v>853</v>
      </c>
      <c r="B125" s="583"/>
      <c r="C125" s="566"/>
      <c r="D125" s="557" t="s">
        <v>358</v>
      </c>
      <c r="E125" s="340">
        <f>E126</f>
        <v>45222</v>
      </c>
      <c r="F125" s="340">
        <f>F126</f>
        <v>45222</v>
      </c>
      <c r="G125" s="578">
        <f>G126</f>
        <v>22612</v>
      </c>
      <c r="H125" s="338">
        <f>G125/F125*100</f>
        <v>50.0022113130777</v>
      </c>
      <c r="I125" s="46"/>
      <c r="J125" s="46"/>
    </row>
    <row r="126" spans="1:10" ht="13.5" customHeight="1">
      <c r="A126" s="164"/>
      <c r="B126" s="140">
        <v>85311</v>
      </c>
      <c r="C126" s="67"/>
      <c r="D126" s="67" t="s">
        <v>359</v>
      </c>
      <c r="E126" s="355">
        <f>E128</f>
        <v>45222</v>
      </c>
      <c r="F126" s="355">
        <f>F128</f>
        <v>45222</v>
      </c>
      <c r="G126" s="527">
        <f>G128</f>
        <v>22612</v>
      </c>
      <c r="H126" s="357">
        <f>G126/F126*100</f>
        <v>50.0022113130777</v>
      </c>
      <c r="I126" s="46"/>
      <c r="J126" s="46"/>
    </row>
    <row r="127" spans="1:10" ht="13.5" customHeight="1">
      <c r="A127" s="170"/>
      <c r="B127" s="195"/>
      <c r="C127" s="549">
        <v>2570</v>
      </c>
      <c r="D127" s="73" t="s">
        <v>412</v>
      </c>
      <c r="E127" s="291"/>
      <c r="F127" s="291"/>
      <c r="G127" s="435"/>
      <c r="H127" s="366"/>
      <c r="I127" s="46"/>
      <c r="J127" s="46"/>
    </row>
    <row r="128" spans="1:10" ht="13.5" customHeight="1">
      <c r="A128" s="170"/>
      <c r="B128" s="195"/>
      <c r="C128" s="550"/>
      <c r="D128" s="78" t="s">
        <v>360</v>
      </c>
      <c r="E128" s="269">
        <v>45222</v>
      </c>
      <c r="F128" s="269">
        <v>45222</v>
      </c>
      <c r="G128" s="551">
        <v>22612</v>
      </c>
      <c r="H128" s="286">
        <f>G128/F128*100</f>
        <v>50.0022113130777</v>
      </c>
      <c r="I128" s="46"/>
      <c r="J128" s="46"/>
    </row>
    <row r="129" spans="1:13" ht="13.5" customHeight="1">
      <c r="A129" s="557">
        <v>900</v>
      </c>
      <c r="B129" s="566"/>
      <c r="C129" s="616"/>
      <c r="D129" s="557" t="s">
        <v>224</v>
      </c>
      <c r="E129" s="340">
        <f>E131</f>
        <v>20000</v>
      </c>
      <c r="F129" s="340">
        <f>F131</f>
        <v>20000</v>
      </c>
      <c r="G129" s="656">
        <f>G131</f>
        <v>0</v>
      </c>
      <c r="H129" s="338">
        <f>G129/F129*100</f>
        <v>0</v>
      </c>
      <c r="I129" s="46"/>
      <c r="J129" s="46"/>
      <c r="K129" s="47"/>
      <c r="L129" s="47"/>
      <c r="M129" s="48"/>
    </row>
    <row r="130" spans="1:10" ht="13.5" customHeight="1">
      <c r="A130" s="78"/>
      <c r="B130" s="171">
        <v>90019</v>
      </c>
      <c r="C130" s="302"/>
      <c r="D130" s="67" t="s">
        <v>225</v>
      </c>
      <c r="E130" s="411"/>
      <c r="F130" s="411"/>
      <c r="G130" s="552"/>
      <c r="H130" s="299"/>
      <c r="I130" s="46"/>
      <c r="J130" s="46"/>
    </row>
    <row r="131" spans="1:10" ht="13.5" customHeight="1">
      <c r="A131" s="166"/>
      <c r="B131" s="231"/>
      <c r="C131" s="302"/>
      <c r="D131" s="67" t="s">
        <v>202</v>
      </c>
      <c r="E131" s="355">
        <f>E133</f>
        <v>20000</v>
      </c>
      <c r="F131" s="355">
        <f>F133</f>
        <v>20000</v>
      </c>
      <c r="G131" s="527">
        <f>G133</f>
        <v>0</v>
      </c>
      <c r="H131" s="299">
        <f>G131/F131*100</f>
        <v>0</v>
      </c>
      <c r="I131" s="46"/>
      <c r="J131" s="46"/>
    </row>
    <row r="132" spans="1:10" ht="13.5" customHeight="1">
      <c r="A132" s="170"/>
      <c r="B132" s="195"/>
      <c r="C132" s="549">
        <v>2800</v>
      </c>
      <c r="D132" s="73" t="s">
        <v>412</v>
      </c>
      <c r="E132" s="291"/>
      <c r="F132" s="291"/>
      <c r="G132" s="435"/>
      <c r="H132" s="286"/>
      <c r="I132" s="46"/>
      <c r="J132" s="46"/>
    </row>
    <row r="133" spans="1:10" ht="13.5" customHeight="1">
      <c r="A133" s="170"/>
      <c r="B133" s="195"/>
      <c r="C133" s="549"/>
      <c r="D133" s="78" t="s">
        <v>360</v>
      </c>
      <c r="E133" s="291">
        <v>20000</v>
      </c>
      <c r="F133" s="291">
        <v>20000</v>
      </c>
      <c r="G133" s="435">
        <v>0</v>
      </c>
      <c r="H133" s="286">
        <f>G133/F133*100</f>
        <v>0</v>
      </c>
      <c r="I133" s="46"/>
      <c r="J133" s="46"/>
    </row>
    <row r="134" spans="1:10" ht="13.5" customHeight="1">
      <c r="A134" s="607">
        <v>926</v>
      </c>
      <c r="B134" s="557"/>
      <c r="C134" s="566"/>
      <c r="D134" s="557" t="s">
        <v>98</v>
      </c>
      <c r="E134" s="340">
        <f>E135</f>
        <v>41000</v>
      </c>
      <c r="F134" s="340">
        <f>F135</f>
        <v>41000</v>
      </c>
      <c r="G134" s="578">
        <f>G135</f>
        <v>23499.69</v>
      </c>
      <c r="H134" s="338">
        <f>G134/F134*100</f>
        <v>57.31631707317073</v>
      </c>
      <c r="I134" s="46"/>
      <c r="J134" s="46"/>
    </row>
    <row r="135" spans="1:10" ht="13.5" customHeight="1">
      <c r="A135" s="164"/>
      <c r="B135" s="140">
        <v>92695</v>
      </c>
      <c r="C135" s="81"/>
      <c r="D135" s="81" t="s">
        <v>74</v>
      </c>
      <c r="E135" s="411">
        <f>E137</f>
        <v>41000</v>
      </c>
      <c r="F135" s="411">
        <f>F137</f>
        <v>41000</v>
      </c>
      <c r="G135" s="412">
        <f>G137</f>
        <v>23499.69</v>
      </c>
      <c r="H135" s="357">
        <f>G135/F135*100</f>
        <v>57.31631707317073</v>
      </c>
      <c r="I135" s="46"/>
      <c r="J135" s="46"/>
    </row>
    <row r="136" spans="1:10" ht="13.5" customHeight="1">
      <c r="A136" s="170"/>
      <c r="B136" s="195"/>
      <c r="C136" s="549">
        <v>2800</v>
      </c>
      <c r="D136" s="73" t="s">
        <v>241</v>
      </c>
      <c r="E136" s="427"/>
      <c r="F136" s="427"/>
      <c r="G136" s="455"/>
      <c r="H136" s="366"/>
      <c r="I136" s="46"/>
      <c r="J136" s="46"/>
    </row>
    <row r="137" spans="1:10" ht="13.5" customHeight="1">
      <c r="A137" s="170"/>
      <c r="B137" s="195"/>
      <c r="C137" s="549"/>
      <c r="D137" s="78" t="s">
        <v>197</v>
      </c>
      <c r="E137" s="291">
        <v>41000</v>
      </c>
      <c r="F137" s="291">
        <v>41000</v>
      </c>
      <c r="G137" s="435">
        <v>23499.69</v>
      </c>
      <c r="H137" s="272">
        <f>G137/F137*100</f>
        <v>57.31631707317073</v>
      </c>
      <c r="I137" s="46"/>
      <c r="J137" s="46"/>
    </row>
    <row r="138" spans="1:10" ht="13.5" customHeight="1">
      <c r="A138" s="565"/>
      <c r="B138" s="601"/>
      <c r="C138" s="565"/>
      <c r="D138" s="601" t="s">
        <v>320</v>
      </c>
      <c r="E138" s="565"/>
      <c r="F138" s="601"/>
      <c r="G138" s="609"/>
      <c r="H138" s="575"/>
      <c r="I138" s="46"/>
      <c r="J138" s="46"/>
    </row>
    <row r="139" spans="1:10" ht="13.5" customHeight="1">
      <c r="A139" s="583"/>
      <c r="B139" s="603"/>
      <c r="C139" s="583"/>
      <c r="D139" s="603" t="s">
        <v>197</v>
      </c>
      <c r="E139" s="585">
        <f>E134+E126+E129</f>
        <v>106222</v>
      </c>
      <c r="F139" s="604">
        <f>F134+F125+F129</f>
        <v>106222</v>
      </c>
      <c r="G139" s="653">
        <f>G134+G125+G129</f>
        <v>46111.69</v>
      </c>
      <c r="H139" s="654">
        <f>G139/F139*100</f>
        <v>43.410677637400916</v>
      </c>
      <c r="I139" s="46"/>
      <c r="J139" s="46"/>
    </row>
    <row r="140" spans="1:10" ht="13.5" customHeight="1">
      <c r="A140" s="47"/>
      <c r="B140" s="47"/>
      <c r="C140" s="47"/>
      <c r="D140" s="47"/>
      <c r="E140" s="47"/>
      <c r="F140" s="47"/>
      <c r="G140" s="522"/>
      <c r="H140" s="47"/>
      <c r="I140" s="46"/>
      <c r="J140" s="46"/>
    </row>
    <row r="141" spans="1:10" ht="13.5" customHeight="1">
      <c r="A141" s="47"/>
      <c r="B141" s="47"/>
      <c r="C141" s="47"/>
      <c r="D141" s="47"/>
      <c r="E141" s="47"/>
      <c r="F141" s="47" t="s">
        <v>366</v>
      </c>
      <c r="G141" s="522"/>
      <c r="H141" s="47"/>
      <c r="I141" s="46"/>
      <c r="J141" s="46"/>
    </row>
    <row r="142" spans="1:10" ht="13.5" customHeight="1">
      <c r="A142" s="47"/>
      <c r="B142" s="47"/>
      <c r="C142" s="47"/>
      <c r="D142" s="47"/>
      <c r="E142" s="47"/>
      <c r="F142" s="47" t="s">
        <v>128</v>
      </c>
      <c r="G142" s="522"/>
      <c r="H142" s="47"/>
      <c r="I142" s="46"/>
      <c r="J142" s="46"/>
    </row>
    <row r="143" spans="1:10" ht="13.5" customHeight="1">
      <c r="A143" s="47"/>
      <c r="B143" s="47"/>
      <c r="C143" s="47"/>
      <c r="D143" s="47"/>
      <c r="E143" s="47"/>
      <c r="F143" s="47" t="s">
        <v>432</v>
      </c>
      <c r="G143" s="47"/>
      <c r="H143" s="48"/>
      <c r="I143" s="46"/>
      <c r="J143" s="46"/>
    </row>
    <row r="144" spans="1:10" ht="13.5" customHeight="1">
      <c r="A144" s="537"/>
      <c r="B144" s="46"/>
      <c r="C144" s="46"/>
      <c r="D144" s="509" t="s">
        <v>272</v>
      </c>
      <c r="E144" s="46"/>
      <c r="F144" s="511"/>
      <c r="G144" s="538"/>
      <c r="H144" s="513"/>
      <c r="I144" s="46"/>
      <c r="J144" s="46"/>
    </row>
    <row r="145" spans="1:10" ht="13.5" customHeight="1">
      <c r="A145" s="247" t="s">
        <v>373</v>
      </c>
      <c r="B145" s="247"/>
      <c r="C145" s="247"/>
      <c r="D145" s="46"/>
      <c r="E145" s="247"/>
      <c r="F145" s="511"/>
      <c r="G145" s="539"/>
      <c r="H145" s="540"/>
      <c r="I145" s="46"/>
      <c r="J145" s="46"/>
    </row>
    <row r="146" spans="1:10" ht="13.5" customHeight="1">
      <c r="A146" s="537"/>
      <c r="B146" s="509"/>
      <c r="C146" s="46"/>
      <c r="D146" s="46"/>
      <c r="E146" s="46"/>
      <c r="F146" s="511"/>
      <c r="G146" s="538" t="s">
        <v>367</v>
      </c>
      <c r="H146" s="513"/>
      <c r="I146" s="46"/>
      <c r="J146" s="46"/>
    </row>
    <row r="147" spans="1:10" ht="13.5" customHeight="1">
      <c r="A147" s="55" t="s">
        <v>0</v>
      </c>
      <c r="B147" s="52" t="s">
        <v>1</v>
      </c>
      <c r="C147" s="351" t="s">
        <v>2</v>
      </c>
      <c r="D147" s="53" t="s">
        <v>3</v>
      </c>
      <c r="E147" s="54" t="s">
        <v>159</v>
      </c>
      <c r="F147" s="53" t="s">
        <v>161</v>
      </c>
      <c r="G147" s="55" t="s">
        <v>163</v>
      </c>
      <c r="H147" s="296" t="s">
        <v>61</v>
      </c>
      <c r="I147" s="46"/>
      <c r="J147" s="46"/>
    </row>
    <row r="148" spans="1:10" ht="13.5" customHeight="1">
      <c r="A148" s="60"/>
      <c r="B148" s="57"/>
      <c r="C148" s="353"/>
      <c r="D148" s="58"/>
      <c r="E148" s="57" t="s">
        <v>160</v>
      </c>
      <c r="F148" s="58" t="s">
        <v>162</v>
      </c>
      <c r="G148" s="60" t="s">
        <v>440</v>
      </c>
      <c r="H148" s="57" t="s">
        <v>179</v>
      </c>
      <c r="I148" s="46"/>
      <c r="J148" s="46"/>
    </row>
    <row r="149" spans="1:10" ht="12" customHeight="1">
      <c r="A149" s="381">
        <v>1</v>
      </c>
      <c r="B149" s="57">
        <v>2</v>
      </c>
      <c r="C149" s="57">
        <v>3</v>
      </c>
      <c r="D149" s="60">
        <v>4</v>
      </c>
      <c r="E149" s="57">
        <v>5</v>
      </c>
      <c r="F149" s="57">
        <v>6</v>
      </c>
      <c r="G149" s="526">
        <v>7</v>
      </c>
      <c r="H149" s="297">
        <v>8</v>
      </c>
      <c r="I149" s="46"/>
      <c r="J149" s="46"/>
    </row>
    <row r="150" spans="1:10" ht="13.5" customHeight="1">
      <c r="A150" s="593">
        <v>852</v>
      </c>
      <c r="B150" s="583"/>
      <c r="C150" s="566"/>
      <c r="D150" s="557" t="s">
        <v>307</v>
      </c>
      <c r="E150" s="340">
        <f>E151+E155</f>
        <v>78092</v>
      </c>
      <c r="F150" s="340">
        <f>F151+F155</f>
        <v>78092</v>
      </c>
      <c r="G150" s="578">
        <f>G151+G155</f>
        <v>38694.44</v>
      </c>
      <c r="H150" s="338">
        <f>G150/F150*100</f>
        <v>49.549813041028536</v>
      </c>
      <c r="I150" s="46"/>
      <c r="J150" s="46"/>
    </row>
    <row r="151" spans="1:10" ht="13.5" customHeight="1">
      <c r="A151" s="164"/>
      <c r="B151" s="171">
        <v>85201</v>
      </c>
      <c r="C151" s="67"/>
      <c r="D151" s="67" t="s">
        <v>368</v>
      </c>
      <c r="E151" s="355">
        <f>E154</f>
        <v>45356</v>
      </c>
      <c r="F151" s="355">
        <f>F154</f>
        <v>45356</v>
      </c>
      <c r="G151" s="527">
        <f>G154</f>
        <v>21642.6</v>
      </c>
      <c r="H151" s="357">
        <f>G151/F151*100</f>
        <v>47.71717082635153</v>
      </c>
      <c r="I151" s="46"/>
      <c r="J151" s="46"/>
    </row>
    <row r="152" spans="1:10" ht="13.5" customHeight="1">
      <c r="A152" s="170"/>
      <c r="B152" s="231"/>
      <c r="C152" s="549">
        <v>2320</v>
      </c>
      <c r="D152" s="73" t="s">
        <v>369</v>
      </c>
      <c r="E152" s="291"/>
      <c r="F152" s="291"/>
      <c r="G152" s="435"/>
      <c r="H152" s="366"/>
      <c r="I152" s="46"/>
      <c r="J152" s="46"/>
    </row>
    <row r="153" spans="1:10" ht="13.5" customHeight="1">
      <c r="A153" s="170"/>
      <c r="B153" s="231"/>
      <c r="C153" s="550"/>
      <c r="D153" s="78" t="s">
        <v>413</v>
      </c>
      <c r="E153" s="269"/>
      <c r="F153" s="269"/>
      <c r="G153" s="551"/>
      <c r="H153" s="286"/>
      <c r="I153" s="46"/>
      <c r="J153" s="46"/>
    </row>
    <row r="154" spans="1:10" ht="13.5" customHeight="1">
      <c r="A154" s="170"/>
      <c r="B154" s="81"/>
      <c r="C154" s="553"/>
      <c r="D154" s="78" t="s">
        <v>370</v>
      </c>
      <c r="E154" s="269">
        <v>45356</v>
      </c>
      <c r="F154" s="269">
        <v>45356</v>
      </c>
      <c r="G154" s="551">
        <v>21642.6</v>
      </c>
      <c r="H154" s="286">
        <f>G154/F154*100</f>
        <v>47.71717082635153</v>
      </c>
      <c r="I154" s="46"/>
      <c r="J154" s="46"/>
    </row>
    <row r="155" spans="1:10" ht="13.5" customHeight="1">
      <c r="A155" s="170"/>
      <c r="B155" s="195">
        <v>85204</v>
      </c>
      <c r="C155" s="553"/>
      <c r="D155" s="171" t="s">
        <v>371</v>
      </c>
      <c r="E155" s="265">
        <f>E158+E161</f>
        <v>32736</v>
      </c>
      <c r="F155" s="265">
        <f>F158+F161</f>
        <v>32736</v>
      </c>
      <c r="G155" s="554">
        <f>G158+G161</f>
        <v>17051.84</v>
      </c>
      <c r="H155" s="299">
        <f>G155/F155*100</f>
        <v>52.08895405669599</v>
      </c>
      <c r="I155" s="46"/>
      <c r="J155" s="46"/>
    </row>
    <row r="156" spans="1:10" ht="13.5" customHeight="1">
      <c r="A156" s="170"/>
      <c r="B156" s="195"/>
      <c r="C156" s="553">
        <v>2310</v>
      </c>
      <c r="D156" s="78" t="s">
        <v>372</v>
      </c>
      <c r="E156" s="269"/>
      <c r="F156" s="269"/>
      <c r="G156" s="551"/>
      <c r="H156" s="286"/>
      <c r="I156" s="46"/>
      <c r="J156" s="46"/>
    </row>
    <row r="157" spans="1:10" ht="13.5" customHeight="1">
      <c r="A157" s="170"/>
      <c r="B157" s="195"/>
      <c r="C157" s="553"/>
      <c r="D157" s="78" t="s">
        <v>413</v>
      </c>
      <c r="E157" s="269"/>
      <c r="F157" s="269"/>
      <c r="G157" s="551"/>
      <c r="H157" s="286"/>
      <c r="I157" s="46"/>
      <c r="J157" s="46"/>
    </row>
    <row r="158" spans="1:10" ht="13.5" customHeight="1">
      <c r="A158" s="170"/>
      <c r="B158" s="195"/>
      <c r="C158" s="553"/>
      <c r="D158" s="78" t="s">
        <v>370</v>
      </c>
      <c r="E158" s="269">
        <v>0</v>
      </c>
      <c r="F158" s="269">
        <v>0</v>
      </c>
      <c r="G158" s="551">
        <v>0</v>
      </c>
      <c r="H158" s="286">
        <v>0</v>
      </c>
      <c r="I158" s="46"/>
      <c r="J158" s="46"/>
    </row>
    <row r="159" spans="1:10" ht="13.5" customHeight="1">
      <c r="A159" s="170"/>
      <c r="B159" s="195"/>
      <c r="C159" s="549">
        <v>2320</v>
      </c>
      <c r="D159" s="73" t="s">
        <v>369</v>
      </c>
      <c r="E159" s="269"/>
      <c r="F159" s="269"/>
      <c r="G159" s="551"/>
      <c r="H159" s="286"/>
      <c r="I159" s="46"/>
      <c r="J159" s="46"/>
    </row>
    <row r="160" spans="1:10" ht="13.5" customHeight="1">
      <c r="A160" s="170"/>
      <c r="B160" s="195"/>
      <c r="C160" s="550"/>
      <c r="D160" s="78" t="s">
        <v>413</v>
      </c>
      <c r="E160" s="269"/>
      <c r="F160" s="269"/>
      <c r="G160" s="551"/>
      <c r="H160" s="286"/>
      <c r="I160" s="46"/>
      <c r="J160" s="46"/>
    </row>
    <row r="161" spans="1:10" ht="13.5" customHeight="1">
      <c r="A161" s="170"/>
      <c r="B161" s="195"/>
      <c r="C161" s="553"/>
      <c r="D161" s="78" t="s">
        <v>370</v>
      </c>
      <c r="E161" s="269">
        <v>32736</v>
      </c>
      <c r="F161" s="269">
        <v>32736</v>
      </c>
      <c r="G161" s="551">
        <v>17051.84</v>
      </c>
      <c r="H161" s="286">
        <f>G161/F161*100</f>
        <v>52.08895405669599</v>
      </c>
      <c r="I161" s="46"/>
      <c r="J161" s="46"/>
    </row>
    <row r="162" spans="1:10" ht="13.5" customHeight="1">
      <c r="A162" s="557">
        <v>921</v>
      </c>
      <c r="B162" s="566"/>
      <c r="C162" s="616"/>
      <c r="D162" s="557" t="s">
        <v>113</v>
      </c>
      <c r="E162" s="340">
        <f>E163</f>
        <v>18000</v>
      </c>
      <c r="F162" s="340">
        <f>F163</f>
        <v>18000</v>
      </c>
      <c r="G162" s="656">
        <f>G163</f>
        <v>9000</v>
      </c>
      <c r="H162" s="338">
        <f>G162/F162*100</f>
        <v>50</v>
      </c>
      <c r="I162" s="46"/>
      <c r="J162" s="46"/>
    </row>
    <row r="163" spans="1:10" ht="13.5" customHeight="1">
      <c r="A163" s="78"/>
      <c r="B163" s="171">
        <v>92116</v>
      </c>
      <c r="C163" s="302"/>
      <c r="D163" s="67" t="s">
        <v>374</v>
      </c>
      <c r="E163" s="411">
        <f>E166</f>
        <v>18000</v>
      </c>
      <c r="F163" s="411">
        <f>F166</f>
        <v>18000</v>
      </c>
      <c r="G163" s="552">
        <f>G166</f>
        <v>9000</v>
      </c>
      <c r="H163" s="299">
        <f>G163/F163*100</f>
        <v>50</v>
      </c>
      <c r="I163" s="46"/>
      <c r="J163" s="46"/>
    </row>
    <row r="164" spans="1:10" ht="13.5" customHeight="1">
      <c r="A164" s="166"/>
      <c r="B164" s="231"/>
      <c r="C164" s="553">
        <v>2310</v>
      </c>
      <c r="D164" s="78" t="s">
        <v>372</v>
      </c>
      <c r="E164" s="291"/>
      <c r="F164" s="291"/>
      <c r="G164" s="435"/>
      <c r="H164" s="286"/>
      <c r="I164" s="46"/>
      <c r="J164" s="46"/>
    </row>
    <row r="165" spans="1:10" ht="13.5" customHeight="1">
      <c r="A165" s="170"/>
      <c r="B165" s="195"/>
      <c r="C165" s="553"/>
      <c r="D165" s="78" t="s">
        <v>413</v>
      </c>
      <c r="E165" s="291"/>
      <c r="F165" s="291"/>
      <c r="G165" s="435"/>
      <c r="H165" s="286"/>
      <c r="I165" s="46"/>
      <c r="J165" s="46"/>
    </row>
    <row r="166" spans="1:10" ht="13.5" customHeight="1">
      <c r="A166" s="170"/>
      <c r="B166" s="195"/>
      <c r="C166" s="553"/>
      <c r="D166" s="78" t="s">
        <v>370</v>
      </c>
      <c r="E166" s="291">
        <v>18000</v>
      </c>
      <c r="F166" s="291">
        <v>18000</v>
      </c>
      <c r="G166" s="435">
        <v>9000</v>
      </c>
      <c r="H166" s="286">
        <f>G166/F166*100</f>
        <v>50</v>
      </c>
      <c r="I166" s="46"/>
      <c r="J166" s="46"/>
    </row>
    <row r="167" spans="1:10" ht="13.5" customHeight="1">
      <c r="A167" s="565"/>
      <c r="B167" s="601"/>
      <c r="C167" s="565"/>
      <c r="D167" s="601" t="s">
        <v>320</v>
      </c>
      <c r="E167" s="565"/>
      <c r="F167" s="601"/>
      <c r="G167" s="609"/>
      <c r="H167" s="575"/>
      <c r="I167" s="46"/>
      <c r="J167" s="46"/>
    </row>
    <row r="168" spans="1:10" ht="13.5" customHeight="1">
      <c r="A168" s="583"/>
      <c r="B168" s="603"/>
      <c r="C168" s="583"/>
      <c r="D168" s="603" t="s">
        <v>197</v>
      </c>
      <c r="E168" s="585">
        <f>E150+E162</f>
        <v>96092</v>
      </c>
      <c r="F168" s="604">
        <f>F150+F162</f>
        <v>96092</v>
      </c>
      <c r="G168" s="653">
        <f>G150+G162</f>
        <v>47694.44</v>
      </c>
      <c r="H168" s="657">
        <f>G168/F168*100</f>
        <v>49.634142280314705</v>
      </c>
      <c r="I168" s="46"/>
      <c r="J168" s="46"/>
    </row>
    <row r="169" spans="1:10" ht="13.5" customHeight="1">
      <c r="A169" s="555"/>
      <c r="B169" s="555"/>
      <c r="C169" s="555"/>
      <c r="D169" s="495"/>
      <c r="E169" s="236"/>
      <c r="F169" s="236"/>
      <c r="G169" s="237"/>
      <c r="H169" s="45"/>
      <c r="I169" s="46"/>
      <c r="J169" s="46"/>
    </row>
    <row r="170" spans="1:10" ht="12.75" customHeight="1">
      <c r="A170" s="245"/>
      <c r="B170" s="245"/>
      <c r="C170" s="245"/>
      <c r="D170" s="245"/>
      <c r="E170" s="46" t="s">
        <v>503</v>
      </c>
      <c r="F170" s="245"/>
      <c r="G170" s="556"/>
      <c r="H170" s="245"/>
      <c r="I170" s="46"/>
      <c r="J170" s="46"/>
    </row>
    <row r="171" spans="1:10" ht="12.75" customHeight="1">
      <c r="A171" s="245"/>
      <c r="B171" s="245"/>
      <c r="C171" s="245"/>
      <c r="D171" s="245"/>
      <c r="E171" s="46"/>
      <c r="F171" s="548"/>
      <c r="G171" s="556"/>
      <c r="H171" s="245"/>
      <c r="I171" s="46"/>
      <c r="J171" s="46"/>
    </row>
    <row r="172" spans="1:10" ht="12.75" customHeight="1">
      <c r="A172" s="245"/>
      <c r="B172" s="245"/>
      <c r="C172" s="245"/>
      <c r="D172" s="245"/>
      <c r="E172" s="245"/>
      <c r="F172" s="245"/>
      <c r="G172" s="556"/>
      <c r="H172" s="245"/>
      <c r="I172" s="46"/>
      <c r="J172" s="46"/>
    </row>
    <row r="173" spans="1:10" ht="12.75" customHeight="1">
      <c r="A173" s="245"/>
      <c r="B173" s="245"/>
      <c r="C173" s="245"/>
      <c r="D173" s="245"/>
      <c r="E173" s="245"/>
      <c r="F173" s="245"/>
      <c r="G173" s="556"/>
      <c r="H173" s="245"/>
      <c r="I173" s="46"/>
      <c r="J173" s="46"/>
    </row>
    <row r="174" spans="1:10" ht="12.75" customHeight="1">
      <c r="A174" s="245"/>
      <c r="B174" s="245"/>
      <c r="C174" s="245"/>
      <c r="D174" s="245"/>
      <c r="E174" s="245"/>
      <c r="F174" s="245"/>
      <c r="G174" s="556"/>
      <c r="H174" s="245"/>
      <c r="I174" s="46"/>
      <c r="J174" s="46"/>
    </row>
    <row r="175" spans="1:10" ht="12.75" customHeight="1">
      <c r="A175" s="245"/>
      <c r="B175" s="245"/>
      <c r="C175" s="245"/>
      <c r="D175" s="548"/>
      <c r="E175" s="387"/>
      <c r="F175" s="387"/>
      <c r="G175" s="522"/>
      <c r="H175" s="245"/>
      <c r="I175" s="46"/>
      <c r="J175" s="46"/>
    </row>
    <row r="176" spans="1:10" ht="12.75" customHeight="1">
      <c r="A176" s="245"/>
      <c r="B176" s="245"/>
      <c r="C176" s="245"/>
      <c r="D176" s="245"/>
      <c r="E176" s="245"/>
      <c r="F176" s="245"/>
      <c r="G176" s="556"/>
      <c r="H176" s="245"/>
      <c r="I176" s="46"/>
      <c r="J176" s="46"/>
    </row>
    <row r="177" spans="1:10" ht="12.75" customHeight="1">
      <c r="A177" s="245"/>
      <c r="B177" s="245"/>
      <c r="C177" s="245"/>
      <c r="D177" s="245"/>
      <c r="E177" s="245"/>
      <c r="F177" s="245"/>
      <c r="G177" s="556"/>
      <c r="H177" s="245"/>
      <c r="I177" s="46"/>
      <c r="J177" s="46"/>
    </row>
    <row r="178" spans="1:10" ht="12.75" customHeight="1">
      <c r="A178" s="245"/>
      <c r="B178" s="245"/>
      <c r="C178" s="245"/>
      <c r="D178" s="245"/>
      <c r="E178" s="245"/>
      <c r="F178" s="245"/>
      <c r="G178" s="556"/>
      <c r="H178" s="245"/>
      <c r="I178" s="46"/>
      <c r="J178" s="46"/>
    </row>
    <row r="179" spans="1:10" ht="12.75" customHeight="1">
      <c r="A179" s="245"/>
      <c r="B179" s="245"/>
      <c r="C179" s="245"/>
      <c r="D179" s="245"/>
      <c r="E179" s="387"/>
      <c r="F179" s="797"/>
      <c r="G179" s="536"/>
      <c r="H179" s="245"/>
      <c r="I179" s="46"/>
      <c r="J179" s="46"/>
    </row>
    <row r="180" spans="1:10" ht="12.75" customHeight="1">
      <c r="A180" s="245"/>
      <c r="B180" s="245"/>
      <c r="C180" s="245"/>
      <c r="D180" s="245"/>
      <c r="E180" s="245"/>
      <c r="F180" s="245"/>
      <c r="G180" s="556"/>
      <c r="H180" s="245"/>
      <c r="I180" s="46"/>
      <c r="J180" s="46"/>
    </row>
    <row r="181" spans="1:10" ht="12.75" customHeight="1">
      <c r="A181" s="245"/>
      <c r="B181" s="245"/>
      <c r="C181" s="245"/>
      <c r="D181" s="245"/>
      <c r="E181" s="245"/>
      <c r="F181" s="245"/>
      <c r="G181" s="522"/>
      <c r="H181" s="245"/>
      <c r="I181" s="46"/>
      <c r="J181" s="46"/>
    </row>
    <row r="182" spans="1:10" ht="12.75" customHeight="1">
      <c r="A182" s="245"/>
      <c r="B182" s="245"/>
      <c r="C182" s="245"/>
      <c r="D182" s="245"/>
      <c r="E182" s="245"/>
      <c r="F182" s="245"/>
      <c r="G182" s="556"/>
      <c r="H182" s="245"/>
      <c r="I182" s="46"/>
      <c r="J182" s="46"/>
    </row>
    <row r="183" spans="1:10" ht="12.75" customHeight="1">
      <c r="A183" s="245"/>
      <c r="B183" s="245"/>
      <c r="C183" s="245"/>
      <c r="D183" s="245"/>
      <c r="E183" s="245"/>
      <c r="F183" s="245"/>
      <c r="G183" s="556"/>
      <c r="H183" s="245"/>
      <c r="I183" s="46"/>
      <c r="J183" s="46"/>
    </row>
    <row r="184" spans="1:10" ht="12.75" customHeight="1">
      <c r="A184" s="245"/>
      <c r="B184" s="245"/>
      <c r="C184" s="245"/>
      <c r="D184" s="245"/>
      <c r="E184" s="245"/>
      <c r="F184" s="245"/>
      <c r="G184" s="556"/>
      <c r="H184" s="245"/>
      <c r="I184" s="46"/>
      <c r="J184" s="46"/>
    </row>
    <row r="185" spans="1:10" ht="12.75" customHeight="1">
      <c r="A185" s="245"/>
      <c r="B185" s="245"/>
      <c r="C185" s="245"/>
      <c r="D185" s="245"/>
      <c r="E185" s="245"/>
      <c r="F185" s="245"/>
      <c r="G185" s="556"/>
      <c r="H185" s="245"/>
      <c r="I185" s="46"/>
      <c r="J185" s="46"/>
    </row>
    <row r="186" spans="1:10" ht="12.75" customHeight="1">
      <c r="A186" s="245"/>
      <c r="B186" s="245"/>
      <c r="C186" s="245"/>
      <c r="D186" s="245"/>
      <c r="E186" s="245"/>
      <c r="F186" s="245"/>
      <c r="G186" s="556"/>
      <c r="H186" s="245"/>
      <c r="I186" s="46"/>
      <c r="J186" s="46"/>
    </row>
    <row r="187" spans="1:10" ht="12.75" customHeight="1">
      <c r="A187" s="245"/>
      <c r="B187" s="245"/>
      <c r="C187" s="245"/>
      <c r="D187" s="245"/>
      <c r="E187" s="245"/>
      <c r="F187" s="245"/>
      <c r="G187" s="556"/>
      <c r="H187" s="245"/>
      <c r="I187" s="46"/>
      <c r="J187" s="46"/>
    </row>
    <row r="188" spans="1:10" ht="12.75" customHeight="1">
      <c r="A188" s="245"/>
      <c r="B188" s="245"/>
      <c r="C188" s="245"/>
      <c r="D188" s="245"/>
      <c r="E188" s="245"/>
      <c r="F188" s="245"/>
      <c r="G188" s="556"/>
      <c r="H188" s="245"/>
      <c r="I188" s="46"/>
      <c r="J188" s="46"/>
    </row>
    <row r="189" spans="1:10" ht="12.75" customHeight="1">
      <c r="A189" s="245"/>
      <c r="B189" s="245"/>
      <c r="C189" s="245"/>
      <c r="D189" s="245"/>
      <c r="E189" s="245"/>
      <c r="F189" s="245"/>
      <c r="G189" s="556"/>
      <c r="H189" s="245"/>
      <c r="I189" s="46"/>
      <c r="J189" s="46"/>
    </row>
    <row r="190" spans="1:10" ht="12.75" customHeight="1">
      <c r="A190" s="245"/>
      <c r="B190" s="245"/>
      <c r="C190" s="245"/>
      <c r="D190" s="245"/>
      <c r="E190" s="245"/>
      <c r="F190" s="245"/>
      <c r="G190" s="556"/>
      <c r="H190" s="245"/>
      <c r="I190" s="46"/>
      <c r="J190" s="46"/>
    </row>
    <row r="191" spans="1:10" ht="12.75" customHeight="1">
      <c r="A191" s="245"/>
      <c r="B191" s="245"/>
      <c r="C191" s="245"/>
      <c r="D191" s="245"/>
      <c r="E191" s="245"/>
      <c r="F191" s="245"/>
      <c r="G191" s="556"/>
      <c r="H191" s="245"/>
      <c r="I191" s="46"/>
      <c r="J191" s="46"/>
    </row>
    <row r="192" spans="1:10" ht="12.75" customHeight="1">
      <c r="A192" s="245"/>
      <c r="B192" s="245"/>
      <c r="C192" s="245"/>
      <c r="D192" s="245"/>
      <c r="E192" s="245"/>
      <c r="F192" s="245"/>
      <c r="G192" s="556"/>
      <c r="H192" s="245"/>
      <c r="I192" s="46"/>
      <c r="J192" s="46"/>
    </row>
    <row r="193" spans="1:10" ht="12.75" customHeight="1">
      <c r="A193" s="245"/>
      <c r="B193" s="245"/>
      <c r="C193" s="245"/>
      <c r="D193" s="245"/>
      <c r="E193" s="245"/>
      <c r="F193" s="245"/>
      <c r="G193" s="556"/>
      <c r="H193" s="245"/>
      <c r="I193" s="46"/>
      <c r="J193" s="46"/>
    </row>
    <row r="194" spans="1:10" ht="12.75" customHeight="1">
      <c r="A194" s="245"/>
      <c r="B194" s="245"/>
      <c r="C194" s="245"/>
      <c r="D194" s="245"/>
      <c r="E194" s="245"/>
      <c r="F194" s="245"/>
      <c r="G194" s="556"/>
      <c r="H194" s="245"/>
      <c r="I194" s="46"/>
      <c r="J194" s="46"/>
    </row>
    <row r="195" spans="1:10" ht="12.75" customHeight="1">
      <c r="A195" s="245"/>
      <c r="B195" s="245"/>
      <c r="C195" s="245"/>
      <c r="D195" s="245"/>
      <c r="E195" s="245"/>
      <c r="F195" s="245"/>
      <c r="G195" s="556"/>
      <c r="H195" s="245"/>
      <c r="I195" s="46"/>
      <c r="J195" s="46"/>
    </row>
    <row r="196" spans="1:10" ht="12.75" customHeight="1">
      <c r="A196" s="245"/>
      <c r="B196" s="245"/>
      <c r="C196" s="245"/>
      <c r="D196" s="245"/>
      <c r="E196" s="245"/>
      <c r="F196" s="245"/>
      <c r="G196" s="556"/>
      <c r="H196" s="245"/>
      <c r="I196" s="46"/>
      <c r="J196" s="46"/>
    </row>
    <row r="197" spans="1:10" ht="12.75" customHeight="1">
      <c r="A197" s="245"/>
      <c r="B197" s="245"/>
      <c r="C197" s="245"/>
      <c r="D197" s="245"/>
      <c r="E197" s="245"/>
      <c r="F197" s="245"/>
      <c r="G197" s="556"/>
      <c r="H197" s="245"/>
      <c r="I197" s="46"/>
      <c r="J197" s="46"/>
    </row>
    <row r="198" spans="1:10" ht="12.75" customHeight="1">
      <c r="A198" s="245"/>
      <c r="B198" s="245"/>
      <c r="C198" s="245"/>
      <c r="D198" s="245"/>
      <c r="E198" s="245"/>
      <c r="F198" s="245"/>
      <c r="G198" s="556"/>
      <c r="H198" s="245"/>
      <c r="I198" s="46"/>
      <c r="J198" s="46"/>
    </row>
    <row r="199" spans="1:10" ht="12.75" customHeight="1">
      <c r="A199" s="245"/>
      <c r="B199" s="245"/>
      <c r="C199" s="245"/>
      <c r="D199" s="245"/>
      <c r="E199" s="245"/>
      <c r="F199" s="245"/>
      <c r="G199" s="556"/>
      <c r="H199" s="245"/>
      <c r="I199" s="46"/>
      <c r="J199" s="46"/>
    </row>
    <row r="200" spans="1:10" ht="12.75" customHeight="1">
      <c r="A200" s="245"/>
      <c r="B200" s="245"/>
      <c r="C200" s="245"/>
      <c r="D200" s="245"/>
      <c r="E200" s="245"/>
      <c r="F200" s="245"/>
      <c r="G200" s="556"/>
      <c r="H200" s="245"/>
      <c r="I200" s="46"/>
      <c r="J200" s="46"/>
    </row>
    <row r="201" spans="1:10" ht="12.75" customHeight="1">
      <c r="A201" s="245"/>
      <c r="B201" s="245"/>
      <c r="C201" s="245"/>
      <c r="D201" s="245"/>
      <c r="E201" s="245"/>
      <c r="F201" s="245"/>
      <c r="G201" s="556"/>
      <c r="H201" s="245"/>
      <c r="I201" s="46"/>
      <c r="J201" s="46"/>
    </row>
    <row r="202" spans="1:10" ht="12.75" customHeight="1">
      <c r="A202" s="245"/>
      <c r="B202" s="245"/>
      <c r="C202" s="245"/>
      <c r="D202" s="245"/>
      <c r="E202" s="245"/>
      <c r="F202" s="245"/>
      <c r="G202" s="556"/>
      <c r="H202" s="245"/>
      <c r="I202" s="46"/>
      <c r="J202" s="46"/>
    </row>
    <row r="203" spans="1:10" ht="12.75" customHeight="1">
      <c r="A203" s="245"/>
      <c r="B203" s="245"/>
      <c r="C203" s="245"/>
      <c r="D203" s="245"/>
      <c r="E203" s="245"/>
      <c r="F203" s="245"/>
      <c r="G203" s="556"/>
      <c r="H203" s="245"/>
      <c r="I203" s="46"/>
      <c r="J203" s="46"/>
    </row>
    <row r="204" spans="1:10" ht="12.75" customHeight="1">
      <c r="A204" s="245"/>
      <c r="B204" s="245"/>
      <c r="C204" s="245"/>
      <c r="D204" s="245"/>
      <c r="E204" s="245"/>
      <c r="F204" s="245"/>
      <c r="G204" s="556"/>
      <c r="H204" s="245"/>
      <c r="I204" s="46"/>
      <c r="J204" s="46"/>
    </row>
    <row r="205" spans="1:10" ht="12.75" customHeight="1">
      <c r="A205" s="245"/>
      <c r="B205" s="245"/>
      <c r="C205" s="245"/>
      <c r="D205" s="245"/>
      <c r="E205" s="245"/>
      <c r="F205" s="245"/>
      <c r="G205" s="556"/>
      <c r="H205" s="245"/>
      <c r="I205" s="46"/>
      <c r="J205" s="46"/>
    </row>
    <row r="206" spans="1:10" ht="12.75" customHeight="1">
      <c r="A206" s="245"/>
      <c r="B206" s="245"/>
      <c r="C206" s="245"/>
      <c r="D206" s="245"/>
      <c r="E206" s="245"/>
      <c r="F206" s="245"/>
      <c r="G206" s="556"/>
      <c r="H206" s="245"/>
      <c r="I206" s="46"/>
      <c r="J206" s="46"/>
    </row>
    <row r="207" spans="1:10" ht="12.75" customHeight="1">
      <c r="A207" s="245"/>
      <c r="B207" s="245"/>
      <c r="C207" s="245"/>
      <c r="D207" s="245"/>
      <c r="E207" s="245"/>
      <c r="F207" s="245"/>
      <c r="G207" s="556"/>
      <c r="H207" s="245"/>
      <c r="I207" s="46"/>
      <c r="J207" s="46"/>
    </row>
    <row r="208" spans="1:10" ht="12.75" customHeight="1">
      <c r="A208" s="245"/>
      <c r="B208" s="245"/>
      <c r="C208" s="245"/>
      <c r="D208" s="245"/>
      <c r="E208" s="245"/>
      <c r="F208" s="245"/>
      <c r="G208" s="556"/>
      <c r="H208" s="245"/>
      <c r="I208" s="46"/>
      <c r="J208" s="46"/>
    </row>
    <row r="209" spans="1:10" ht="12.75" customHeight="1">
      <c r="A209" s="245"/>
      <c r="B209" s="245"/>
      <c r="C209" s="245"/>
      <c r="D209" s="245"/>
      <c r="E209" s="245"/>
      <c r="F209" s="245"/>
      <c r="G209" s="556"/>
      <c r="H209" s="245"/>
      <c r="I209" s="46"/>
      <c r="J209" s="46"/>
    </row>
    <row r="210" spans="1:10" ht="12.75" customHeight="1">
      <c r="A210" s="245"/>
      <c r="B210" s="245"/>
      <c r="C210" s="245"/>
      <c r="D210" s="245"/>
      <c r="E210" s="245"/>
      <c r="F210" s="245"/>
      <c r="G210" s="556"/>
      <c r="H210" s="245"/>
      <c r="I210" s="46"/>
      <c r="J210" s="46"/>
    </row>
    <row r="211" spans="1:10" ht="12.75" customHeight="1">
      <c r="A211" s="245"/>
      <c r="B211" s="245"/>
      <c r="C211" s="245"/>
      <c r="D211" s="245"/>
      <c r="E211" s="245"/>
      <c r="F211" s="245"/>
      <c r="G211" s="556"/>
      <c r="H211" s="245"/>
      <c r="I211" s="46"/>
      <c r="J211" s="46"/>
    </row>
    <row r="212" spans="1:10" ht="12.75" customHeight="1">
      <c r="A212" s="245"/>
      <c r="B212" s="245"/>
      <c r="C212" s="245"/>
      <c r="D212" s="245"/>
      <c r="E212" s="245"/>
      <c r="F212" s="245"/>
      <c r="G212" s="556"/>
      <c r="H212" s="245"/>
      <c r="I212" s="46"/>
      <c r="J212" s="46"/>
    </row>
    <row r="213" spans="1:10" ht="12.75" customHeight="1">
      <c r="A213" s="245"/>
      <c r="B213" s="245"/>
      <c r="C213" s="245"/>
      <c r="D213" s="245"/>
      <c r="E213" s="245"/>
      <c r="F213" s="245"/>
      <c r="G213" s="556"/>
      <c r="H213" s="245"/>
      <c r="I213" s="46"/>
      <c r="J213" s="46"/>
    </row>
    <row r="214" spans="1:10" ht="12.75" customHeight="1">
      <c r="A214" s="245"/>
      <c r="B214" s="245"/>
      <c r="C214" s="245"/>
      <c r="D214" s="245"/>
      <c r="E214" s="245"/>
      <c r="F214" s="245"/>
      <c r="G214" s="556"/>
      <c r="H214" s="245"/>
      <c r="I214" s="46"/>
      <c r="J214" s="46"/>
    </row>
    <row r="215" spans="1:10" ht="12.75" customHeight="1">
      <c r="A215" s="245"/>
      <c r="B215" s="245"/>
      <c r="C215" s="245"/>
      <c r="D215" s="245"/>
      <c r="E215" s="245"/>
      <c r="F215" s="245"/>
      <c r="G215" s="556"/>
      <c r="H215" s="245"/>
      <c r="I215" s="46"/>
      <c r="J215" s="46"/>
    </row>
    <row r="216" spans="1:10" ht="12.75" customHeight="1">
      <c r="A216" s="245"/>
      <c r="B216" s="245"/>
      <c r="C216" s="245"/>
      <c r="D216" s="245"/>
      <c r="E216" s="245"/>
      <c r="F216" s="245"/>
      <c r="G216" s="556"/>
      <c r="H216" s="245"/>
      <c r="I216" s="46"/>
      <c r="J216" s="46"/>
    </row>
    <row r="217" spans="1:10" ht="12.75" customHeight="1">
      <c r="A217" s="245"/>
      <c r="B217" s="245"/>
      <c r="C217" s="245"/>
      <c r="D217" s="245"/>
      <c r="E217" s="245"/>
      <c r="F217" s="245"/>
      <c r="G217" s="556"/>
      <c r="H217" s="245"/>
      <c r="I217" s="46"/>
      <c r="J217" s="46"/>
    </row>
    <row r="218" spans="1:10" ht="12.75" customHeight="1">
      <c r="A218" s="245"/>
      <c r="B218" s="245"/>
      <c r="C218" s="245"/>
      <c r="D218" s="245"/>
      <c r="E218" s="245"/>
      <c r="F218" s="245"/>
      <c r="G218" s="556"/>
      <c r="H218" s="245"/>
      <c r="I218" s="46"/>
      <c r="J218" s="46"/>
    </row>
    <row r="219" spans="1:10" ht="12.75" customHeight="1">
      <c r="A219" s="245"/>
      <c r="B219" s="245"/>
      <c r="C219" s="245"/>
      <c r="D219" s="245"/>
      <c r="E219" s="245"/>
      <c r="F219" s="245"/>
      <c r="G219" s="556"/>
      <c r="H219" s="245"/>
      <c r="I219" s="46"/>
      <c r="J219" s="46"/>
    </row>
    <row r="220" spans="1:10" ht="12.75" customHeight="1">
      <c r="A220" s="245"/>
      <c r="B220" s="245"/>
      <c r="C220" s="245"/>
      <c r="D220" s="245"/>
      <c r="E220" s="245"/>
      <c r="F220" s="245"/>
      <c r="G220" s="556"/>
      <c r="H220" s="245"/>
      <c r="I220" s="46"/>
      <c r="J220" s="46"/>
    </row>
    <row r="221" spans="1:10" ht="12.75" customHeight="1">
      <c r="A221" s="245"/>
      <c r="B221" s="245"/>
      <c r="C221" s="245"/>
      <c r="D221" s="245"/>
      <c r="E221" s="245"/>
      <c r="F221" s="245"/>
      <c r="G221" s="556"/>
      <c r="H221" s="245"/>
      <c r="I221" s="46"/>
      <c r="J221" s="46"/>
    </row>
    <row r="222" spans="1:10" ht="12.75" customHeight="1">
      <c r="A222" s="245"/>
      <c r="B222" s="245"/>
      <c r="C222" s="245"/>
      <c r="D222" s="245"/>
      <c r="E222" s="245"/>
      <c r="F222" s="245"/>
      <c r="G222" s="556"/>
      <c r="H222" s="245"/>
      <c r="I222" s="46"/>
      <c r="J222" s="46"/>
    </row>
    <row r="223" spans="1:10" ht="12.75" customHeight="1">
      <c r="A223" s="245"/>
      <c r="B223" s="245"/>
      <c r="C223" s="245"/>
      <c r="D223" s="245"/>
      <c r="E223" s="245"/>
      <c r="F223" s="245"/>
      <c r="G223" s="556"/>
      <c r="H223" s="245"/>
      <c r="I223" s="46"/>
      <c r="J223" s="46"/>
    </row>
    <row r="224" spans="1:10" ht="12.75" customHeight="1">
      <c r="A224" s="245"/>
      <c r="B224" s="245"/>
      <c r="C224" s="245"/>
      <c r="D224" s="245"/>
      <c r="E224" s="245"/>
      <c r="F224" s="245"/>
      <c r="G224" s="556"/>
      <c r="H224" s="245"/>
      <c r="I224" s="46"/>
      <c r="J224" s="46"/>
    </row>
    <row r="225" spans="1:10" ht="12.75" customHeight="1">
      <c r="A225" s="245"/>
      <c r="B225" s="245"/>
      <c r="C225" s="245"/>
      <c r="D225" s="245"/>
      <c r="E225" s="245"/>
      <c r="F225" s="245"/>
      <c r="G225" s="556"/>
      <c r="H225" s="245"/>
      <c r="I225" s="46"/>
      <c r="J225" s="46"/>
    </row>
    <row r="226" spans="1:10" ht="12.75" customHeight="1">
      <c r="A226" s="245"/>
      <c r="B226" s="245"/>
      <c r="C226" s="245"/>
      <c r="D226" s="245"/>
      <c r="E226" s="245"/>
      <c r="F226" s="245"/>
      <c r="G226" s="556"/>
      <c r="H226" s="245"/>
      <c r="I226" s="46"/>
      <c r="J226" s="46"/>
    </row>
    <row r="227" spans="1:10" ht="12.75" customHeight="1">
      <c r="A227" s="245"/>
      <c r="B227" s="245"/>
      <c r="C227" s="245"/>
      <c r="D227" s="245"/>
      <c r="E227" s="245"/>
      <c r="F227" s="245"/>
      <c r="G227" s="556"/>
      <c r="H227" s="245"/>
      <c r="I227" s="46"/>
      <c r="J227" s="46"/>
    </row>
    <row r="228" spans="1:10" ht="12.75" customHeight="1">
      <c r="A228" s="245"/>
      <c r="B228" s="245"/>
      <c r="C228" s="245"/>
      <c r="D228" s="245"/>
      <c r="E228" s="245"/>
      <c r="F228" s="245"/>
      <c r="G228" s="556"/>
      <c r="H228" s="245"/>
      <c r="I228" s="46"/>
      <c r="J228" s="46"/>
    </row>
    <row r="229" spans="1:10" ht="12.75" customHeight="1">
      <c r="A229" s="245"/>
      <c r="B229" s="245"/>
      <c r="C229" s="245"/>
      <c r="D229" s="245"/>
      <c r="E229" s="245"/>
      <c r="F229" s="245"/>
      <c r="G229" s="556"/>
      <c r="H229" s="245"/>
      <c r="I229" s="46"/>
      <c r="J229" s="46"/>
    </row>
    <row r="230" spans="1:10" ht="12.75" customHeight="1">
      <c r="A230" s="245"/>
      <c r="B230" s="245"/>
      <c r="C230" s="245"/>
      <c r="D230" s="245"/>
      <c r="E230" s="245"/>
      <c r="F230" s="245"/>
      <c r="G230" s="556"/>
      <c r="H230" s="245"/>
      <c r="I230" s="46"/>
      <c r="J230" s="46"/>
    </row>
    <row r="231" spans="1:10" ht="12.75" customHeight="1">
      <c r="A231" s="245"/>
      <c r="B231" s="245"/>
      <c r="C231" s="245"/>
      <c r="D231" s="245"/>
      <c r="E231" s="245"/>
      <c r="F231" s="245"/>
      <c r="G231" s="556"/>
      <c r="H231" s="245"/>
      <c r="I231" s="46"/>
      <c r="J231" s="46"/>
    </row>
    <row r="232" spans="1:10" ht="12.75" customHeight="1">
      <c r="A232" s="245"/>
      <c r="B232" s="245"/>
      <c r="C232" s="245"/>
      <c r="D232" s="245"/>
      <c r="E232" s="245"/>
      <c r="F232" s="245"/>
      <c r="G232" s="556"/>
      <c r="H232" s="245"/>
      <c r="I232" s="46"/>
      <c r="J232" s="46"/>
    </row>
    <row r="233" spans="1:10" ht="12.75" customHeight="1">
      <c r="A233" s="245"/>
      <c r="B233" s="245"/>
      <c r="C233" s="245"/>
      <c r="D233" s="245"/>
      <c r="E233" s="245"/>
      <c r="F233" s="245"/>
      <c r="G233" s="556"/>
      <c r="H233" s="245"/>
      <c r="I233" s="46"/>
      <c r="J233" s="46"/>
    </row>
    <row r="234" spans="1:10" ht="12.75" customHeight="1">
      <c r="A234" s="245"/>
      <c r="B234" s="245"/>
      <c r="C234" s="245"/>
      <c r="D234" s="245"/>
      <c r="E234" s="245"/>
      <c r="F234" s="245"/>
      <c r="G234" s="556"/>
      <c r="H234" s="245"/>
      <c r="I234" s="46"/>
      <c r="J234" s="46"/>
    </row>
    <row r="235" spans="1:10" ht="12.75" customHeight="1">
      <c r="A235" s="245"/>
      <c r="B235" s="245"/>
      <c r="C235" s="245"/>
      <c r="D235" s="245"/>
      <c r="E235" s="245"/>
      <c r="F235" s="245"/>
      <c r="G235" s="556"/>
      <c r="H235" s="245"/>
      <c r="I235" s="46"/>
      <c r="J235" s="46"/>
    </row>
    <row r="236" spans="1:10" ht="12.75" customHeight="1">
      <c r="A236" s="245"/>
      <c r="B236" s="245"/>
      <c r="C236" s="245"/>
      <c r="D236" s="245"/>
      <c r="E236" s="245"/>
      <c r="F236" s="245"/>
      <c r="G236" s="556"/>
      <c r="H236" s="245"/>
      <c r="I236" s="46"/>
      <c r="J236" s="46"/>
    </row>
    <row r="237" spans="1:10" ht="12.75" customHeight="1">
      <c r="A237" s="245"/>
      <c r="B237" s="245"/>
      <c r="C237" s="245"/>
      <c r="D237" s="245"/>
      <c r="E237" s="245"/>
      <c r="F237" s="245"/>
      <c r="G237" s="556"/>
      <c r="H237" s="245"/>
      <c r="I237" s="46"/>
      <c r="J237" s="46"/>
    </row>
    <row r="238" spans="1:10" ht="12.75" customHeight="1">
      <c r="A238" s="245"/>
      <c r="B238" s="245"/>
      <c r="C238" s="245"/>
      <c r="D238" s="245"/>
      <c r="E238" s="245"/>
      <c r="F238" s="245"/>
      <c r="G238" s="556"/>
      <c r="H238" s="245"/>
      <c r="I238" s="46"/>
      <c r="J238" s="46"/>
    </row>
    <row r="239" spans="1:10" ht="12.75" customHeight="1">
      <c r="A239" s="245"/>
      <c r="B239" s="245"/>
      <c r="C239" s="245"/>
      <c r="D239" s="245"/>
      <c r="E239" s="245"/>
      <c r="F239" s="245"/>
      <c r="G239" s="556"/>
      <c r="H239" s="245"/>
      <c r="I239" s="46"/>
      <c r="J239" s="46"/>
    </row>
    <row r="240" spans="1:10" ht="12.75" customHeight="1">
      <c r="A240" s="245"/>
      <c r="B240" s="245"/>
      <c r="C240" s="245"/>
      <c r="D240" s="245"/>
      <c r="E240" s="245"/>
      <c r="F240" s="245"/>
      <c r="G240" s="556"/>
      <c r="H240" s="245"/>
      <c r="I240" s="46"/>
      <c r="J240" s="46"/>
    </row>
    <row r="241" spans="1:10" ht="12.75" customHeight="1">
      <c r="A241" s="245"/>
      <c r="B241" s="245"/>
      <c r="C241" s="245"/>
      <c r="D241" s="245"/>
      <c r="E241" s="245"/>
      <c r="F241" s="245"/>
      <c r="G241" s="556"/>
      <c r="H241" s="245"/>
      <c r="I241" s="46"/>
      <c r="J241" s="46"/>
    </row>
    <row r="242" spans="1:10" ht="12.75" customHeight="1">
      <c r="A242" s="245"/>
      <c r="B242" s="245"/>
      <c r="C242" s="245"/>
      <c r="D242" s="245"/>
      <c r="E242" s="245"/>
      <c r="F242" s="245"/>
      <c r="G242" s="556"/>
      <c r="H242" s="245"/>
      <c r="I242" s="46"/>
      <c r="J242" s="46"/>
    </row>
    <row r="243" spans="1:10" ht="12.75" customHeight="1">
      <c r="A243" s="245"/>
      <c r="B243" s="245"/>
      <c r="C243" s="245"/>
      <c r="D243" s="245"/>
      <c r="E243" s="245"/>
      <c r="F243" s="245"/>
      <c r="G243" s="556"/>
      <c r="H243" s="245"/>
      <c r="I243" s="46"/>
      <c r="J243" s="46"/>
    </row>
    <row r="244" spans="1:10" ht="12.75" customHeight="1">
      <c r="A244" s="245"/>
      <c r="B244" s="245"/>
      <c r="C244" s="245"/>
      <c r="D244" s="245"/>
      <c r="E244" s="245"/>
      <c r="F244" s="245"/>
      <c r="G244" s="556"/>
      <c r="H244" s="245"/>
      <c r="I244" s="46"/>
      <c r="J244" s="46"/>
    </row>
    <row r="245" spans="1:10" ht="12.75" customHeight="1">
      <c r="A245" s="245"/>
      <c r="B245" s="245"/>
      <c r="C245" s="245"/>
      <c r="D245" s="245"/>
      <c r="E245" s="245"/>
      <c r="F245" s="245"/>
      <c r="G245" s="556"/>
      <c r="H245" s="245"/>
      <c r="I245" s="46"/>
      <c r="J245" s="46"/>
    </row>
    <row r="246" spans="1:10" ht="12.75" customHeight="1">
      <c r="A246" s="245"/>
      <c r="B246" s="245"/>
      <c r="C246" s="245"/>
      <c r="D246" s="245"/>
      <c r="E246" s="245"/>
      <c r="F246" s="245"/>
      <c r="G246" s="556"/>
      <c r="H246" s="245"/>
      <c r="I246" s="46"/>
      <c r="J246" s="46"/>
    </row>
    <row r="247" spans="1:10" ht="12.75" customHeight="1">
      <c r="A247" s="245"/>
      <c r="B247" s="245"/>
      <c r="C247" s="245"/>
      <c r="D247" s="245"/>
      <c r="E247" s="245"/>
      <c r="F247" s="245"/>
      <c r="G247" s="556"/>
      <c r="H247" s="245"/>
      <c r="I247" s="46"/>
      <c r="J247" s="46"/>
    </row>
    <row r="248" spans="1:10" ht="12.75" customHeight="1">
      <c r="A248" s="245"/>
      <c r="B248" s="245"/>
      <c r="C248" s="245"/>
      <c r="D248" s="245"/>
      <c r="E248" s="245"/>
      <c r="F248" s="245"/>
      <c r="G248" s="556"/>
      <c r="H248" s="245"/>
      <c r="I248" s="46"/>
      <c r="J248" s="46"/>
    </row>
    <row r="249" spans="1:10" ht="12.75" customHeight="1">
      <c r="A249" s="245"/>
      <c r="B249" s="245"/>
      <c r="C249" s="245"/>
      <c r="D249" s="245"/>
      <c r="E249" s="245"/>
      <c r="F249" s="245"/>
      <c r="G249" s="556"/>
      <c r="H249" s="245"/>
      <c r="I249" s="46"/>
      <c r="J249" s="46"/>
    </row>
    <row r="250" spans="1:10" ht="12.75" customHeight="1">
      <c r="A250" s="245"/>
      <c r="B250" s="245"/>
      <c r="C250" s="245"/>
      <c r="D250" s="245"/>
      <c r="E250" s="245"/>
      <c r="F250" s="245"/>
      <c r="G250" s="556"/>
      <c r="H250" s="245"/>
      <c r="I250" s="46"/>
      <c r="J250" s="46"/>
    </row>
    <row r="251" spans="1:10" ht="12.75" customHeight="1">
      <c r="A251" s="245"/>
      <c r="B251" s="245"/>
      <c r="C251" s="245"/>
      <c r="D251" s="245"/>
      <c r="E251" s="245"/>
      <c r="F251" s="245"/>
      <c r="G251" s="556"/>
      <c r="H251" s="245"/>
      <c r="I251" s="46"/>
      <c r="J251" s="46"/>
    </row>
    <row r="252" spans="1:10" ht="12.75" customHeight="1">
      <c r="A252" s="245"/>
      <c r="B252" s="245"/>
      <c r="C252" s="245"/>
      <c r="D252" s="245"/>
      <c r="E252" s="245"/>
      <c r="F252" s="245"/>
      <c r="G252" s="556"/>
      <c r="H252" s="245"/>
      <c r="I252" s="46"/>
      <c r="J252" s="46"/>
    </row>
    <row r="253" spans="1:10" ht="12.75" customHeight="1">
      <c r="A253" s="245"/>
      <c r="B253" s="245"/>
      <c r="C253" s="245"/>
      <c r="D253" s="245"/>
      <c r="E253" s="245"/>
      <c r="F253" s="245"/>
      <c r="G253" s="556"/>
      <c r="H253" s="245"/>
      <c r="I253" s="46"/>
      <c r="J253" s="46"/>
    </row>
    <row r="254" spans="1:10" ht="12.75" customHeight="1">
      <c r="A254" s="245"/>
      <c r="B254" s="245"/>
      <c r="C254" s="245"/>
      <c r="D254" s="245"/>
      <c r="E254" s="245"/>
      <c r="F254" s="245"/>
      <c r="G254" s="556"/>
      <c r="H254" s="245"/>
      <c r="I254" s="46"/>
      <c r="J254" s="46"/>
    </row>
    <row r="255" spans="1:10" ht="12.75" customHeight="1">
      <c r="A255" s="245"/>
      <c r="B255" s="245"/>
      <c r="C255" s="245"/>
      <c r="D255" s="245"/>
      <c r="E255" s="245"/>
      <c r="F255" s="245"/>
      <c r="G255" s="556"/>
      <c r="H255" s="245"/>
      <c r="I255" s="46"/>
      <c r="J255" s="46"/>
    </row>
    <row r="256" spans="1:10" ht="12.75" customHeight="1">
      <c r="A256" s="245"/>
      <c r="B256" s="245"/>
      <c r="C256" s="245"/>
      <c r="D256" s="245"/>
      <c r="E256" s="245"/>
      <c r="F256" s="245"/>
      <c r="G256" s="556"/>
      <c r="H256" s="245"/>
      <c r="I256" s="46"/>
      <c r="J256" s="46"/>
    </row>
    <row r="257" spans="1:10" ht="12.75" customHeight="1">
      <c r="A257" s="245"/>
      <c r="B257" s="245"/>
      <c r="C257" s="245"/>
      <c r="D257" s="245"/>
      <c r="E257" s="245"/>
      <c r="F257" s="245"/>
      <c r="G257" s="556"/>
      <c r="H257" s="245"/>
      <c r="I257" s="46"/>
      <c r="J257" s="46"/>
    </row>
    <row r="258" spans="1:10" ht="12.75" customHeight="1">
      <c r="A258" s="245"/>
      <c r="B258" s="245"/>
      <c r="C258" s="245"/>
      <c r="D258" s="245"/>
      <c r="E258" s="245"/>
      <c r="F258" s="245"/>
      <c r="G258" s="556"/>
      <c r="H258" s="245"/>
      <c r="I258" s="46"/>
      <c r="J258" s="46"/>
    </row>
    <row r="259" spans="1:10" ht="12.75" customHeight="1">
      <c r="A259" s="245"/>
      <c r="B259" s="245"/>
      <c r="C259" s="245"/>
      <c r="D259" s="245"/>
      <c r="E259" s="245"/>
      <c r="F259" s="245"/>
      <c r="G259" s="556"/>
      <c r="H259" s="245"/>
      <c r="I259" s="46"/>
      <c r="J259" s="46"/>
    </row>
    <row r="260" spans="1:10" ht="12.75" customHeight="1">
      <c r="A260" s="245"/>
      <c r="B260" s="245"/>
      <c r="C260" s="245"/>
      <c r="D260" s="245"/>
      <c r="E260" s="245"/>
      <c r="F260" s="245"/>
      <c r="G260" s="556"/>
      <c r="H260" s="245"/>
      <c r="I260" s="46"/>
      <c r="J260" s="46"/>
    </row>
    <row r="261" spans="1:10" ht="12.75" customHeight="1">
      <c r="A261" s="245"/>
      <c r="B261" s="245"/>
      <c r="C261" s="245"/>
      <c r="D261" s="245"/>
      <c r="E261" s="245"/>
      <c r="F261" s="245"/>
      <c r="G261" s="556"/>
      <c r="H261" s="245"/>
      <c r="I261" s="46"/>
      <c r="J261" s="46"/>
    </row>
    <row r="262" spans="1:10" ht="12.75" customHeight="1">
      <c r="A262" s="245"/>
      <c r="B262" s="245"/>
      <c r="C262" s="245"/>
      <c r="D262" s="245"/>
      <c r="E262" s="245"/>
      <c r="F262" s="245"/>
      <c r="G262" s="556"/>
      <c r="H262" s="245"/>
      <c r="I262" s="46"/>
      <c r="J262" s="46"/>
    </row>
    <row r="263" spans="1:10" ht="12.75" customHeight="1">
      <c r="A263" s="245"/>
      <c r="B263" s="245"/>
      <c r="C263" s="245"/>
      <c r="D263" s="245"/>
      <c r="E263" s="245"/>
      <c r="F263" s="245"/>
      <c r="G263" s="556"/>
      <c r="H263" s="245"/>
      <c r="I263" s="46"/>
      <c r="J263" s="46"/>
    </row>
    <row r="264" spans="1:10" ht="12.75" customHeight="1">
      <c r="A264" s="245"/>
      <c r="B264" s="245"/>
      <c r="C264" s="245"/>
      <c r="D264" s="245"/>
      <c r="E264" s="245"/>
      <c r="F264" s="245"/>
      <c r="G264" s="556"/>
      <c r="H264" s="245"/>
      <c r="I264" s="46"/>
      <c r="J264" s="46"/>
    </row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</sheetData>
  <sheetProtection/>
  <printOptions/>
  <pageMargins left="0.59" right="0.14" top="0.38" bottom="0.57" header="0.18" footer="0.4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Świdwin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Skarbnik SPŚwidwin</cp:lastModifiedBy>
  <cp:lastPrinted>2016-08-04T10:18:43Z</cp:lastPrinted>
  <dcterms:created xsi:type="dcterms:W3CDTF">2004-07-14T07:59:32Z</dcterms:created>
  <dcterms:modified xsi:type="dcterms:W3CDTF">2016-08-04T10:38:46Z</dcterms:modified>
  <cp:category/>
  <cp:version/>
  <cp:contentType/>
  <cp:contentStatus/>
</cp:coreProperties>
</file>