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DOCHODY " sheetId="1" r:id="rId1"/>
    <sheet name="WYDATKI" sheetId="2" r:id="rId2"/>
    <sheet name="wydatki majątkowe" sheetId="3" r:id="rId3"/>
    <sheet name="udzielone dotacje" sheetId="4" r:id="rId4"/>
  </sheets>
  <definedNames/>
  <calcPr fullCalcOnLoad="1"/>
</workbook>
</file>

<file path=xl/sharedStrings.xml><?xml version="1.0" encoding="utf-8"?>
<sst xmlns="http://schemas.openxmlformats.org/spreadsheetml/2006/main" count="1917" uniqueCount="441">
  <si>
    <t>Dział</t>
  </si>
  <si>
    <t>Rozdział</t>
  </si>
  <si>
    <t>§</t>
  </si>
  <si>
    <t>Wyszczególnienie</t>
  </si>
  <si>
    <t>0 10</t>
  </si>
  <si>
    <t>ROLNICTWO I ŁOWIECTWO</t>
  </si>
  <si>
    <t>0 1005</t>
  </si>
  <si>
    <t>Prace geodezyjno-urządzeniowe na potrzeby rolnictwa</t>
  </si>
  <si>
    <t>Dotacje celowe otrzymane z budżetu państwa na zadania</t>
  </si>
  <si>
    <t>TRANSPORT I ŁĄCZNOŚĆ</t>
  </si>
  <si>
    <t>Drogi publiczne powiatowe</t>
  </si>
  <si>
    <t>0 750</t>
  </si>
  <si>
    <t xml:space="preserve">Dochody z najmu i dzierżawy skł.majątkowych 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</si>
  <si>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</si>
  <si>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</si>
  <si>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</si>
  <si>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</si>
  <si>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</si>
  <si>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</si>
  <si>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</si>
  <si>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</si>
  <si>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</si>
  <si>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0 420</t>
  </si>
  <si>
    <t>0 690</t>
  </si>
  <si>
    <t>0 920</t>
  </si>
  <si>
    <t>Pozostałe odsetki</t>
  </si>
  <si>
    <t>0 970</t>
  </si>
  <si>
    <t>Wpływy z różnych dochodów</t>
  </si>
  <si>
    <t>Komendy powiatowe Państwowej Straży Pożarnej</t>
  </si>
  <si>
    <t xml:space="preserve">DOCHODY OD OSÓB PRAWNYCH, FIZYCZNYCH I OD </t>
  </si>
  <si>
    <t xml:space="preserve">INNYCH JEDN.NIE POSIADAJĄCYCH OSOBOWOŚCI </t>
  </si>
  <si>
    <t>PRAWNEJ</t>
  </si>
  <si>
    <t>Udziały powiatów w podatkach stanow. dochód budż.pań.</t>
  </si>
  <si>
    <t>0 010</t>
  </si>
  <si>
    <t>Podatek dochodowy od osób fizycznych</t>
  </si>
  <si>
    <t>0 020</t>
  </si>
  <si>
    <t>Podatek dochodowy od osób prawnych</t>
  </si>
  <si>
    <t>RÓŻNE ROZLICZENIA</t>
  </si>
  <si>
    <t>Część wyrównawcza subwencji ogólnej dla powiatów</t>
  </si>
  <si>
    <t>Część równoważąca subwencji ogólnej dla powiatów</t>
  </si>
  <si>
    <t>OŚWIATA I WYCHOWANIE</t>
  </si>
  <si>
    <t>Licea ogólnokształcące</t>
  </si>
  <si>
    <t>0 830</t>
  </si>
  <si>
    <t>Wpływy z usług</t>
  </si>
  <si>
    <t>Zespół Szkół Ponadgimnazjalnych w Świdwinie</t>
  </si>
  <si>
    <t>Wpływy z różnych opłat</t>
  </si>
  <si>
    <t>Szkoły zawodowe</t>
  </si>
  <si>
    <t>Zespół Szkół Ponadgimnazjalnych w Połczynie Zdroju</t>
  </si>
  <si>
    <t>OCHRONA ZDROWIA</t>
  </si>
  <si>
    <t>Składki na ubezpieczenie zdrowotne oraz świadczenia dla</t>
  </si>
  <si>
    <t>Powiatowy Urząd Pracy w Świdwinie</t>
  </si>
  <si>
    <t>Specjalny Ośrodek Szkolno-Wychowawczy w Sławoborzu</t>
  </si>
  <si>
    <t>Placówki opiekuńczo-wychowawcze</t>
  </si>
  <si>
    <t xml:space="preserve">Dotacje celowe otrzymane z budżetu państwa na </t>
  </si>
  <si>
    <t>realizację bieżących zadań własnych powiatu</t>
  </si>
  <si>
    <t>Powiatowe Centrum Pomocy Rodzinie w Świdwinie</t>
  </si>
  <si>
    <t>Domy pomocy społecznej</t>
  </si>
  <si>
    <t>Dom Pomocy Społecznej w Krzecku</t>
  </si>
  <si>
    <t>Dom Pomocy Społecznej w Modrzewcu</t>
  </si>
  <si>
    <t>POZOSTAŁE ZADANIA W ZAKRESIE POLITYKI SPOŁ.</t>
  </si>
  <si>
    <t>Zespoły do spraw orzekania o niepełnosprawności</t>
  </si>
  <si>
    <t>EDUKACYJNA OPIEKA WYCHOWAWCZA</t>
  </si>
  <si>
    <t>Specjalne ośrodki szkolno-wychowawcze</t>
  </si>
  <si>
    <t>Internaty i bursy szkolne</t>
  </si>
  <si>
    <t xml:space="preserve">Domy wczasów dziecięcych </t>
  </si>
  <si>
    <t>Dom Wczasów Dziecięcych w Połczynie Zdroju</t>
  </si>
  <si>
    <t>DOCHODY OGÓŁEM</t>
  </si>
  <si>
    <t>%</t>
  </si>
  <si>
    <t xml:space="preserve">Załącznik Nr 1 </t>
  </si>
  <si>
    <t>Do informacji z wykonania</t>
  </si>
  <si>
    <t>Pomoc materialna dla uczniów</t>
  </si>
  <si>
    <t>RAZEM DOCHODY NA ZADANIA ZLECONE</t>
  </si>
  <si>
    <t>Prace geodezyjno-kartograficzne na potrzeby rolnictwa</t>
  </si>
  <si>
    <t>0 20</t>
  </si>
  <si>
    <t>LEŚNICTWO</t>
  </si>
  <si>
    <t>0 2002</t>
  </si>
  <si>
    <t>Nadzór nad gospodarką leśną</t>
  </si>
  <si>
    <t>Powiatowy Zarząd Dróg w Świdwinie</t>
  </si>
  <si>
    <t xml:space="preserve">WYDATKI OGÓŁEM </t>
  </si>
  <si>
    <t>Powiatowy Inspektorat Nadzoru Budowlanego w Świdwinie</t>
  </si>
  <si>
    <t>Rady powiatów</t>
  </si>
  <si>
    <t>Pozostała działalność</t>
  </si>
  <si>
    <t xml:space="preserve">BEZPIECZEŃSTWO PUBLICZNE I OCHRONA </t>
  </si>
  <si>
    <t>PRZECIWPOŻAROWA</t>
  </si>
  <si>
    <t>Komenda Pow. Państwowej Straży Pożarnej w Świdwinie</t>
  </si>
  <si>
    <t>OBSŁUGA DŁUGU PUBLICZNEGO</t>
  </si>
  <si>
    <t>Obsługa kredytów jednostek samorządu terytorialnego</t>
  </si>
  <si>
    <t>Rezerwy ogólne i celowe</t>
  </si>
  <si>
    <t xml:space="preserve">Rezerwy  </t>
  </si>
  <si>
    <t>Szkoły podstawowe specjalne</t>
  </si>
  <si>
    <t>Gimnazja specjalne</t>
  </si>
  <si>
    <t>Prywatne LO ZDZ w Połczynie Zdroju</t>
  </si>
  <si>
    <t>Zespół Szkół Rolniczych CKP w Świdwinie</t>
  </si>
  <si>
    <t>Prywatna Policealna Szkoła dla Dorosłych w Świdwinie</t>
  </si>
  <si>
    <t>Studium ZDZ w Połczynie Zdroju</t>
  </si>
  <si>
    <t>Dokształcanie i doskonalenie nauczycieli</t>
  </si>
  <si>
    <t>Starostwo Powiatowe</t>
  </si>
  <si>
    <t xml:space="preserve">Składki na ubezpieczenia zdrowotne oraz świadczenia </t>
  </si>
  <si>
    <t>dla osób nieobjętych obowiązkiem ubez.zdrowotnego</t>
  </si>
  <si>
    <t>Placówka Opiek-Wych-Socj."Dzieciowisko"w Świdwinie</t>
  </si>
  <si>
    <t>POMOC SPOŁECZNA</t>
  </si>
  <si>
    <t>Rodziny zastępcze</t>
  </si>
  <si>
    <t>Powiatowe centra pomocy rodzinie</t>
  </si>
  <si>
    <t>Powiatowe urzędy pracy</t>
  </si>
  <si>
    <t>Poradnie psychologiczno-pedagogiczne</t>
  </si>
  <si>
    <t>Poradnia Psychologiczno-Pedagogiczna w Świdwinie</t>
  </si>
  <si>
    <t>Domy wczasów dziecięcych</t>
  </si>
  <si>
    <t>KULTURA FIZYCZNA I SPORT</t>
  </si>
  <si>
    <t xml:space="preserve">Załącznik Nr 5 </t>
  </si>
  <si>
    <t>Załącznik Nr 7</t>
  </si>
  <si>
    <t>Komendy Powiatowe Państwowej Straży Pożarnej</t>
  </si>
  <si>
    <t>Wpływy ze sprzedaży wyrobów</t>
  </si>
  <si>
    <t>0 870</t>
  </si>
  <si>
    <t>Dotacje celowe otrzymane z gminy na zadania bieżące</t>
  </si>
  <si>
    <t>realiz.na podst.porozumień między jst</t>
  </si>
  <si>
    <t>Dotacje celowe otrzymane z powiatu na zadania bieżące</t>
  </si>
  <si>
    <t>0 680</t>
  </si>
  <si>
    <t xml:space="preserve">Wpływy od rodziców z tyt.odpłatności za utrzymanie </t>
  </si>
  <si>
    <t>dzieci  w placówkach opiekuńczo-wychowawczych</t>
  </si>
  <si>
    <t>Wpływy ze sprzedaży składników majątkowych</t>
  </si>
  <si>
    <t xml:space="preserve">RAZEM  DOCHODY NA POROZUMIENIA </t>
  </si>
  <si>
    <t>POMOC  SPOŁECZNA</t>
  </si>
  <si>
    <t>realizowane na podstawie porozumień między jst</t>
  </si>
  <si>
    <t>Poradnia Psych-Pedagogiczna w Połczynie Zdroju</t>
  </si>
  <si>
    <t>Poradnia Psych - Pedagogiczna  w Świdwinie</t>
  </si>
  <si>
    <t>KULTURA I OCHRONA DZIEDZICTWA NARODOWEGO</t>
  </si>
  <si>
    <t>Biblioteki</t>
  </si>
  <si>
    <t>0 470</t>
  </si>
  <si>
    <t>Załącznik Nr 2</t>
  </si>
  <si>
    <t>Subwencje ogólne z budżetu państwa</t>
  </si>
  <si>
    <t>osób nie objętych obowiązkiem ubezpieczenia zdrowotnego</t>
  </si>
  <si>
    <t>Prywatne LO w Świdwinie</t>
  </si>
  <si>
    <t>innych zadań zleconych ustawami</t>
  </si>
  <si>
    <t>BEZPIECZEŃSTWO PUBLICZNE I OCHRONA</t>
  </si>
  <si>
    <t>Fundusz Pracy</t>
  </si>
  <si>
    <t>Środki z Funduszu Pracy otrzymane przez powiat z</t>
  </si>
  <si>
    <t>przeznaczeniem na finansowanie kosztów wynagrodzenia</t>
  </si>
  <si>
    <t>Starostwo Powiatowe w Świdwinie</t>
  </si>
  <si>
    <t>Zespół Szkół Rolniczych  CKP w Świdwinie</t>
  </si>
  <si>
    <t>Promocja jednostek samorządu terytorialnego</t>
  </si>
  <si>
    <t>POWS  "Dzieciowisko" w Świdwinie</t>
  </si>
  <si>
    <t xml:space="preserve">Wpływy z różnych dochodów </t>
  </si>
  <si>
    <t xml:space="preserve">Starostwo Powiatowe w Świdwinie </t>
  </si>
  <si>
    <t>do informacji z wykonania</t>
  </si>
  <si>
    <t xml:space="preserve">bieżące realizowane przez powiat  na podstawie  </t>
  </si>
  <si>
    <t>porozumień z organami administracji rządowej</t>
  </si>
  <si>
    <t xml:space="preserve">Zespół Szkół Ponadgimnazjalnych w Świdwinie </t>
  </si>
  <si>
    <t xml:space="preserve">Zespół Szkół Rolniczych CKP w Świdwinie </t>
  </si>
  <si>
    <t>Przeciwdziałanie alkoholizmowi</t>
  </si>
  <si>
    <t xml:space="preserve">Poradnia PP w Świdwinie </t>
  </si>
  <si>
    <t>wydatki majątkowe</t>
  </si>
  <si>
    <t>Załącznik Nr 3</t>
  </si>
  <si>
    <t xml:space="preserve">                                     ADMINISTRACJI RZĄDOWEJ</t>
  </si>
  <si>
    <t xml:space="preserve">     WYKONYWANE NA PODSTAWIE POROZUMIEŃ Z ORGANAMI </t>
  </si>
  <si>
    <t xml:space="preserve">DOCHODY NA REALIZACJĘ ZADAŃ Z ZAKRESU ADMINISTRACJI RZĄDOWEJ </t>
  </si>
  <si>
    <t xml:space="preserve">                     DOCHODY NA REALIZACJĘ ZADAŃ WYKONYWANYCH</t>
  </si>
  <si>
    <t xml:space="preserve">                    NA PODSTAWIE POROZUMIEŃ MIĘDZY JEDNOSTKAMI  </t>
  </si>
  <si>
    <t xml:space="preserve">RAZEM  DOCHODY NA POROZUMIENIA  z jst </t>
  </si>
  <si>
    <t>Załącznik Nr 4</t>
  </si>
  <si>
    <t>Zwalczanie narkomanii</t>
  </si>
  <si>
    <t xml:space="preserve">Pozostała działalność </t>
  </si>
  <si>
    <t>Załącznik Nr 6</t>
  </si>
  <si>
    <t xml:space="preserve">WYDATKI NA REALIZACJĘ ZADAŃ Z ZAKRESU ADMINISTRACJI RZĄDOWEJ </t>
  </si>
  <si>
    <t>Załącznik Nr 8</t>
  </si>
  <si>
    <t xml:space="preserve">                     WYDATKI NA REALIZACJĘ ZADAŃ WYKONYWANYCH</t>
  </si>
  <si>
    <t>RAZEM WYDATKI NA POROZUMIENIA między jst</t>
  </si>
  <si>
    <t>RAZEM WYDATKI NA ZADANIA ZLECONE</t>
  </si>
  <si>
    <t>RAZEM DOCHODY</t>
  </si>
  <si>
    <t>Różne rozliczenia finansowe</t>
  </si>
  <si>
    <t>i skł. na ubezp.społ pracowników PUP</t>
  </si>
  <si>
    <t xml:space="preserve">                                      SAMORZĄDU TERYTORIALNEGO</t>
  </si>
  <si>
    <t xml:space="preserve">w zł </t>
  </si>
  <si>
    <t>Zarządzanie kryzysowe</t>
  </si>
  <si>
    <t xml:space="preserve">Młodzieżowy Ośrodek Wychowawczy w Rzepczynie </t>
  </si>
  <si>
    <t xml:space="preserve">Uchwała </t>
  </si>
  <si>
    <t>budżetowa</t>
  </si>
  <si>
    <t>Budżet po</t>
  </si>
  <si>
    <t>zmianie</t>
  </si>
  <si>
    <t xml:space="preserve">Wykonanie </t>
  </si>
  <si>
    <t>Rehabilitacja zawodowa i społeczna osób niepełnosprawn.</t>
  </si>
  <si>
    <t>(Warsztaty Terapii Zajęciowej )</t>
  </si>
  <si>
    <t>Specjalny Ośrodek Szk-Wych. w Sławoborzu (ZFŚS)</t>
  </si>
  <si>
    <t>Powiatowe Centrum Pomocy Rodzinie w Świdwinie(EFS)</t>
  </si>
  <si>
    <t>0 840</t>
  </si>
  <si>
    <t>Dochody z najmu i dzierżawy składników majątkowych</t>
  </si>
  <si>
    <t>Załącznik Nr 9</t>
  </si>
  <si>
    <t xml:space="preserve"> 0 20</t>
  </si>
  <si>
    <t xml:space="preserve"> 0 2001</t>
  </si>
  <si>
    <t>Gospodarka leśna</t>
  </si>
  <si>
    <t>Środki otrzymane od pozostałych jednostek zaliczanych</t>
  </si>
  <si>
    <t xml:space="preserve">Wykonanie za </t>
  </si>
  <si>
    <t>Uchwała</t>
  </si>
  <si>
    <t>Budżet</t>
  </si>
  <si>
    <t xml:space="preserve">po zmianie </t>
  </si>
  <si>
    <t>DOCHODY ZWIĄZANE Z REALIZACJĄ ZADAŃ Z ZAKRESU ADMINISTRACJI RZĄDOWEJ</t>
  </si>
  <si>
    <t>w tym: dochody majątkowe</t>
  </si>
  <si>
    <t xml:space="preserve">  7 / 8</t>
  </si>
  <si>
    <t xml:space="preserve">  7 / 6</t>
  </si>
  <si>
    <t xml:space="preserve">wydatki majątkowe </t>
  </si>
  <si>
    <t>% wyk.</t>
  </si>
  <si>
    <t xml:space="preserve"> 0 870</t>
  </si>
  <si>
    <t xml:space="preserve"> 0 690</t>
  </si>
  <si>
    <t xml:space="preserve">Składki na ubezpieczenie zdrowotne oraz świadczenia </t>
  </si>
  <si>
    <t>dla osób nie objętych obowiązkiem ubezp. zdrowotnego</t>
  </si>
  <si>
    <t xml:space="preserve">  0 680</t>
  </si>
  <si>
    <t xml:space="preserve">  0 690</t>
  </si>
  <si>
    <t>w tym: wydatki majątkowe</t>
  </si>
  <si>
    <t xml:space="preserve">Rezerwa celowa ( zarządzanie kryzysowe ) </t>
  </si>
  <si>
    <t>0 2001</t>
  </si>
  <si>
    <t>Inne formy kształcenia osobno niewymienione</t>
  </si>
  <si>
    <t xml:space="preserve">Starostwo Powiatowe </t>
  </si>
  <si>
    <t>Samodzielność zobowiązuje ( działanie 7.1 )</t>
  </si>
  <si>
    <t>Młodzieżowe  ośrodki wychowawcze</t>
  </si>
  <si>
    <t>Szpitale ogólne</t>
  </si>
  <si>
    <t>do sekt.f.p.na realizację zadań bieżących jednostek</t>
  </si>
  <si>
    <t>zaliczanych do sektora finansów publicznych</t>
  </si>
  <si>
    <t xml:space="preserve">Wpływy z innych opłat stanowiących dochody jst na </t>
  </si>
  <si>
    <t>Zespół Szkół Ponadgimnazjalnych  w Połczynie Zdroju</t>
  </si>
  <si>
    <t>Zadania w zakresie przeciwdziałania przemocy w rodzi.</t>
  </si>
  <si>
    <t>GOSPODARKA KOMUNALNA I OCHRONA ŚRODOW</t>
  </si>
  <si>
    <t xml:space="preserve">z opłat i kar za korzystanie ze środowiska </t>
  </si>
  <si>
    <t xml:space="preserve"> 0 580</t>
  </si>
  <si>
    <t>Grzywny i inne kary pieniężne od osób prawnych i innych</t>
  </si>
  <si>
    <t xml:space="preserve">jednostek organizacyjnych </t>
  </si>
  <si>
    <t xml:space="preserve">Dotacje celowe w ramach programów finansowanych </t>
  </si>
  <si>
    <t>z udziałem środków europejskich oraz środków, o których</t>
  </si>
  <si>
    <t xml:space="preserve">mowa w art.5 ust.1 pkt 3 oraz ust.3 pkt 5i6 ustawy. lub </t>
  </si>
  <si>
    <t>płatności w ramach budżetu środków europejskich</t>
  </si>
  <si>
    <t>Kwalifikacja wojskowa</t>
  </si>
  <si>
    <t>Zadania w zakresie przeciwdziałania przemocy w rodzin.</t>
  </si>
  <si>
    <t xml:space="preserve">Kwalifikacja wojskowa </t>
  </si>
  <si>
    <t>wynagrodzenia i składki od nich naliczane</t>
  </si>
  <si>
    <t xml:space="preserve">wydatki związane z realizacją zadań statutowych </t>
  </si>
  <si>
    <t xml:space="preserve">świadczenia na rzecz osób fizycznych </t>
  </si>
  <si>
    <t>wydatki na programy finan.z udziałem środków art5,ust.1</t>
  </si>
  <si>
    <t xml:space="preserve"> 0 490</t>
  </si>
  <si>
    <t>jst na podstawie odrębnych ustaw</t>
  </si>
  <si>
    <t xml:space="preserve">Powiatowy Zarząd Dróg w Świdwinie </t>
  </si>
  <si>
    <t xml:space="preserve">Fundusz termomodernizacji i remontów </t>
  </si>
  <si>
    <t xml:space="preserve">wydatki na obsługę długu </t>
  </si>
  <si>
    <t xml:space="preserve">dotacje na zadania bieżące </t>
  </si>
  <si>
    <t xml:space="preserve">z tego: </t>
  </si>
  <si>
    <t xml:space="preserve">Zespół Szkół Ponadgimnazjalnych wŚwidwinie </t>
  </si>
  <si>
    <t xml:space="preserve">Zadania w zakresie przeciwdziałania przemocy </t>
  </si>
  <si>
    <t>Poradnia Psychologiczno-Pedagogiczna w Połczynie Z.</t>
  </si>
  <si>
    <t>Poradnia Psychologiczno-Pedagogiczna w PołczynieZ.</t>
  </si>
  <si>
    <t>GOSPODARKA KOMUN. I OCHRONA ŚRODOWISKA</t>
  </si>
  <si>
    <t>Wpływy i wydatki związane z gromadzeniem środków</t>
  </si>
  <si>
    <t>Załącznik Nr 11</t>
  </si>
  <si>
    <t>Załącznik Nr 12</t>
  </si>
  <si>
    <t xml:space="preserve">WYDATKI  MAJĄTKOWE </t>
  </si>
  <si>
    <t xml:space="preserve">Drogi publiczne powiatowe </t>
  </si>
  <si>
    <t>Wydatki inwestycyjne jednostek budżetowych</t>
  </si>
  <si>
    <t>Wydatki na zakupy inwestycyjne</t>
  </si>
  <si>
    <t xml:space="preserve">DZIAŁALNOŚĆ USŁUGOWA </t>
  </si>
  <si>
    <t xml:space="preserve">ADMINISTRACJA PUBLICZNA </t>
  </si>
  <si>
    <t xml:space="preserve">Dom Wczsów Dziecięcych w Połczynie Zdroju </t>
  </si>
  <si>
    <t xml:space="preserve">RAZEM WYDATKI MAJĄTKOWE </t>
  </si>
  <si>
    <t>Załącznik Nr 10</t>
  </si>
  <si>
    <t>niezaliczanych do sektora finansów publicznych</t>
  </si>
  <si>
    <t>Dotacja celowa z budżetu na finansowanie lub dofinan.</t>
  </si>
  <si>
    <t xml:space="preserve">zadań zleconych do realizacji pozostałych jednostkom </t>
  </si>
  <si>
    <t xml:space="preserve">niezaliczanym do sektora finansów publicznych </t>
  </si>
  <si>
    <t>Dotacja podmiotowa z budżetu dla niepublicznej</t>
  </si>
  <si>
    <t xml:space="preserve">jednostki systemu oświaty </t>
  </si>
  <si>
    <t>Dotacja celowa z budżetu dla pozostałych jednostek</t>
  </si>
  <si>
    <t>Dotacje celowe  w ramach programów finansowanych</t>
  </si>
  <si>
    <t>z udziałem środków, o których mowa w art.5 ust.1</t>
  </si>
  <si>
    <t>pkt3 oraz ust.3 pkt 5i6 ustawy, lub płatności w ramach</t>
  </si>
  <si>
    <t>budżetu środków europejskich.</t>
  </si>
  <si>
    <t xml:space="preserve">Wpływy z usług </t>
  </si>
  <si>
    <t xml:space="preserve">Wpływy z opłaty komunikacyjnej </t>
  </si>
  <si>
    <t xml:space="preserve">Szpitale ogólne </t>
  </si>
  <si>
    <t>Sk.Państwa, jst lub innych jednostek zaliczanych do</t>
  </si>
  <si>
    <t xml:space="preserve">sektora finansów publicznych  oraz innych umów </t>
  </si>
  <si>
    <t xml:space="preserve">o podobnym charakterze </t>
  </si>
  <si>
    <t>0 960</t>
  </si>
  <si>
    <t>Otrzymane spadki,zapisy i darowizny w postaci pieniężnej</t>
  </si>
  <si>
    <t>Zespół Szkół Rolniczych CKP  w Świdwinie</t>
  </si>
  <si>
    <t>Powiatowe Urzędy Pracy</t>
  </si>
  <si>
    <t xml:space="preserve">Powiatowy Urząd Pracy w Świdwinie </t>
  </si>
  <si>
    <t>wydatki bieżące :</t>
  </si>
  <si>
    <t>zakupy inwestycyjne</t>
  </si>
  <si>
    <t xml:space="preserve">            wydatki bieżące :</t>
  </si>
  <si>
    <t xml:space="preserve">wydatki z tytułu poręczeń i gwarancji </t>
  </si>
  <si>
    <t>wydatki na obsługę długu</t>
  </si>
  <si>
    <t>"Razem przeciw razom"</t>
  </si>
  <si>
    <t>"Piramida kompetencji"</t>
  </si>
  <si>
    <t xml:space="preserve"> z tego: </t>
  </si>
  <si>
    <t>z tego:</t>
  </si>
  <si>
    <t>w tym: wydatki majątkowe ( z EFS )</t>
  </si>
  <si>
    <t xml:space="preserve">             wydatki bieżące </t>
  </si>
  <si>
    <t>RAZEM WYDATKI NA ZADANIA Z ZAKRESU ADMI.</t>
  </si>
  <si>
    <t>RZĄDOWEJ NA POROZUMIENIA Z ORANAMI A.RZ.</t>
  </si>
  <si>
    <t xml:space="preserve">w tym: </t>
  </si>
  <si>
    <t xml:space="preserve">                             DOTACJE PODMIOTOWE  </t>
  </si>
  <si>
    <t xml:space="preserve">                       DLA JEDNOSTEK SEKTORA FINANSÓW PUBLICZNYCH</t>
  </si>
  <si>
    <t xml:space="preserve">         w zł.</t>
  </si>
  <si>
    <t xml:space="preserve">sektora finansów publicznych </t>
  </si>
  <si>
    <t>RAZEM DOTACJE PODMIOTOWE dla jednostek</t>
  </si>
  <si>
    <t xml:space="preserve">        DOTACJE  CELOWE NA ZADANIA WŁASNE POWIATU</t>
  </si>
  <si>
    <t xml:space="preserve"> 0 920</t>
  </si>
  <si>
    <t xml:space="preserve">                 w zł </t>
  </si>
  <si>
    <t>WYDATKI  ZWIĄZANE Z REALIZACJĄ ZADAŃ Z ZAKRESU ADMINISTRACJI RZĄDOWEJ</t>
  </si>
  <si>
    <t>OGÓŁEM  WYDATKI</t>
  </si>
  <si>
    <t>UDZIELONE DLA PODMIOTÓW NIEZALICZANYCH  DO SEKTORA FINANSÓW PUBLICZNYCH</t>
  </si>
  <si>
    <t xml:space="preserve">   UDZIELONE DLA PODMIOTÓW ZALICZANYCH  DO SEKTORA FINANSÓW PUBLICZNYCH</t>
  </si>
  <si>
    <t xml:space="preserve">strona - 45 - </t>
  </si>
  <si>
    <t xml:space="preserve">strona - 52 - </t>
  </si>
  <si>
    <t xml:space="preserve">strona - 53 - </t>
  </si>
  <si>
    <t xml:space="preserve">strona - 55 - </t>
  </si>
  <si>
    <t xml:space="preserve"> </t>
  </si>
  <si>
    <t>budżetu za I półrocze 2012 rok</t>
  </si>
  <si>
    <t>Dotacje celowe w ramach programów finansowanych</t>
  </si>
  <si>
    <t>w ramach budżetu środków europejskich.</t>
  </si>
  <si>
    <t>"Razem Przeciw Razom"</t>
  </si>
  <si>
    <t xml:space="preserve">"Samodzielność Zobowiązuje" </t>
  </si>
  <si>
    <t xml:space="preserve">Zielone inwestycje </t>
  </si>
  <si>
    <t xml:space="preserve">Termomodernizacja budynku ul. Drawska </t>
  </si>
  <si>
    <t xml:space="preserve"> Nadzory inwestorskie</t>
  </si>
  <si>
    <t xml:space="preserve">Policealna Szkoła WILIAMS w Świdwinie </t>
  </si>
  <si>
    <t xml:space="preserve">Policealna Szloła Wiliams w Świdwinie </t>
  </si>
  <si>
    <t>Ochrona zabytków i opieka nad zabytkami</t>
  </si>
  <si>
    <t>GOSPODARKA KOM. I OCHRONA ŚRODOWISKA</t>
  </si>
  <si>
    <t>POZOSTAŁE ZADANIA W ZAKRESIE POLIT.SPOŁ</t>
  </si>
  <si>
    <t>Rehabilitacja zawodowa i społeczna osób niepełnospraw.</t>
  </si>
  <si>
    <t>Dotacja podmiotowa z budżetu dla pozostałych jednostek</t>
  </si>
  <si>
    <t>strona - 35 -</t>
  </si>
  <si>
    <t>Wpływy z innych lokalnych opłat pobieranych przez</t>
  </si>
  <si>
    <t>Wpływy z opłat za zarząd,użytkow i użtytk.wieczy.nier.</t>
  </si>
  <si>
    <t>podstawie ustaw</t>
  </si>
  <si>
    <t>Dochody z najmu i dzierżawy składników majątkowych..</t>
  </si>
  <si>
    <t xml:space="preserve">             wydatki bieżące :</t>
  </si>
  <si>
    <t>budżetu za I półrocze 2013 rok</t>
  </si>
  <si>
    <t>zadania zlecone ustawami realizowane przez powiat</t>
  </si>
  <si>
    <t xml:space="preserve">bieżące z zakresu administracji rządowej oraz inne </t>
  </si>
  <si>
    <t xml:space="preserve"> z realizacją zadań z zakresu administracji rządowej oraz</t>
  </si>
  <si>
    <t xml:space="preserve">Dochody jednostek samorządu terytorialnego związane  </t>
  </si>
  <si>
    <t>których mowa w art..5 ust.1 pkt5 i 6 ustawy,lub płatności</t>
  </si>
  <si>
    <t xml:space="preserve">z udziałem środków europejskich oraz środków, o </t>
  </si>
  <si>
    <t>Część oświatowa subwencji ogólnej dla jst.</t>
  </si>
  <si>
    <t>udzielanej między jst na dofiansowaniewłasnych zadań</t>
  </si>
  <si>
    <t>inwestycyjnych i zakupów inwestycyjnych</t>
  </si>
  <si>
    <t>Dotacje celowe otrzymane z budżetu państwa na</t>
  </si>
  <si>
    <t>realizację inwestycji i zakupów inewstycyjnych własnych</t>
  </si>
  <si>
    <t xml:space="preserve">powiatu </t>
  </si>
  <si>
    <t xml:space="preserve">bieżące realizowane prze powiat na podstawie </t>
  </si>
  <si>
    <t xml:space="preserve">porozumień z organami administracji rządowej </t>
  </si>
  <si>
    <t>Wpłata środków finansowych z niewykorzystanych w</t>
  </si>
  <si>
    <t>terminie wydatków, które nie wygasają z upływem roku</t>
  </si>
  <si>
    <t>budżetowego</t>
  </si>
  <si>
    <t>Wpływy z wpłat z gmin i powiatów na rzecz innych jst</t>
  </si>
  <si>
    <t xml:space="preserve">oraz związków gmin lub związków powiatów  na </t>
  </si>
  <si>
    <t xml:space="preserve">dofinansowanie zadań bieżących </t>
  </si>
  <si>
    <t xml:space="preserve">Pomoc dla repatriantów </t>
  </si>
  <si>
    <t>do sektora finansów publicznych na finansowanie lub</t>
  </si>
  <si>
    <t>dofinansowanie kosztów realizacji inwestycji i zakupów</t>
  </si>
  <si>
    <t>inwestycyjnych jednostek zaliczanych do sektora</t>
  </si>
  <si>
    <t xml:space="preserve">finansów publicznych </t>
  </si>
  <si>
    <t>I półr.2013r.</t>
  </si>
  <si>
    <t>I pół 2013r.</t>
  </si>
  <si>
    <t>droga ul Kolejowa i Lipowa w Sławoborzu</t>
  </si>
  <si>
    <t xml:space="preserve">Termomodernizacja budynku ul. Kołobrzeska </t>
  </si>
  <si>
    <t xml:space="preserve">chronione i ośrodki interwencji kryzysowej </t>
  </si>
  <si>
    <t xml:space="preserve">Jednostki specjalistycznego poradnictwa, mieszkania </t>
  </si>
  <si>
    <t>z przeznaczeniem lub wykorzystanych z naruszeniem procedur</t>
  </si>
  <si>
    <t>o których mowaw art..184 ustawy, pobranych nienależnie lub</t>
  </si>
  <si>
    <t>Zwroty dotacji oraz płatności, w tym wykorzystanych niezgodnie</t>
  </si>
  <si>
    <t xml:space="preserve">w nadmiernej wysokości, dotyczące wydatków majątkowych </t>
  </si>
  <si>
    <t>Fundusze szwajcarskie</t>
  </si>
  <si>
    <t xml:space="preserve">Kolektory DPS Modrzewiec </t>
  </si>
  <si>
    <t>Instalacja sloarna DWD Połczyn-Zdrój</t>
  </si>
  <si>
    <t xml:space="preserve">Modernizacja i remont kotłowni w DPS Modrzewiec </t>
  </si>
  <si>
    <t>Wymiana grzejnków DPS w Krzecko</t>
  </si>
  <si>
    <t>Modernizacja Parku w DPS Krzecko</t>
  </si>
  <si>
    <t xml:space="preserve"> przebudowa ul.Kolejowej i Lipowej w Sławoborzu</t>
  </si>
  <si>
    <t xml:space="preserve">Termomodernizacja budynku Kołobrzeska </t>
  </si>
  <si>
    <t>z przeznaczeniem lub wykorzystanych z naruszeniem procedur,</t>
  </si>
  <si>
    <t>o których mowa w art.184 ustawy,pobranych nienależnie lub</t>
  </si>
  <si>
    <t xml:space="preserve">nadmiernej wysokości, dotyczące wydztków majątkowych </t>
  </si>
  <si>
    <t xml:space="preserve">OŚWIATA I WYCHOWANIE </t>
  </si>
  <si>
    <t xml:space="preserve">Licea ogólnokształacące </t>
  </si>
  <si>
    <t xml:space="preserve">Zespół Szkół Ogólnokształcących w Połczynie-Zdroju </t>
  </si>
  <si>
    <t xml:space="preserve">POMOC SPOŁECZNA </t>
  </si>
  <si>
    <t xml:space="preserve">Domy Pomocy Społecznej </t>
  </si>
  <si>
    <t xml:space="preserve">Dom Pomocy Społecznej w Krzecku </t>
  </si>
  <si>
    <t>Modrnizacja kotłowni w DPS Modrzewiec</t>
  </si>
  <si>
    <t>Kolektory  w DPS w Modrzewiec</t>
  </si>
  <si>
    <t>Wymiana solarów i grzejników w DWD Połczyn-Zdrój</t>
  </si>
  <si>
    <t xml:space="preserve">                w zł </t>
  </si>
  <si>
    <t xml:space="preserve">Wymiana grzejników w DPS Krzecko </t>
  </si>
  <si>
    <t xml:space="preserve">Modernizacja parku w DPS Krzecko </t>
  </si>
  <si>
    <t xml:space="preserve">Dorzecze Parsenty </t>
  </si>
  <si>
    <t>Policealne studium  ZDZ w Połczynie-Zdroju</t>
  </si>
  <si>
    <t xml:space="preserve">Pozostałe odsetki </t>
  </si>
  <si>
    <t>Środki na dofinansowanie własnych zadań bieżących</t>
  </si>
  <si>
    <t>gmin,powiatów,cam.wojew.,pozyskane z innych źródeł</t>
  </si>
  <si>
    <t>"Dorzecza Parsenty"</t>
  </si>
  <si>
    <t xml:space="preserve">wydatki majatkowe </t>
  </si>
  <si>
    <t xml:space="preserve">Dotacja celowa z budżetu na finansowanie lub </t>
  </si>
  <si>
    <t xml:space="preserve">dofinansowanie zadań zleconych do realizacji </t>
  </si>
  <si>
    <t xml:space="preserve">stowarzyszeniom </t>
  </si>
  <si>
    <t xml:space="preserve">KULTURA I OCHRONA DZIEDZICTWA </t>
  </si>
  <si>
    <t xml:space="preserve">NARODOWEGO </t>
  </si>
  <si>
    <t xml:space="preserve">Ochrona zabytków i opieka nad zabytkami </t>
  </si>
  <si>
    <t>Dotacja podmiotowa z budżetu dla jednostek nie</t>
  </si>
  <si>
    <t xml:space="preserve">zaliczanych do sektora finansów publicznych </t>
  </si>
  <si>
    <t xml:space="preserve">        DOTACJE NA ZADANIA WŁASNE POWIATU</t>
  </si>
  <si>
    <t xml:space="preserve">RAZEM DOTACJE dla podmiotów </t>
  </si>
  <si>
    <t>Rozliczenia z tytułu poręczeń i  gwarancji udzielonych…</t>
  </si>
  <si>
    <t>strona - 33 -</t>
  </si>
  <si>
    <t>strona - 34 -</t>
  </si>
  <si>
    <t xml:space="preserve">strona - 39 - </t>
  </si>
  <si>
    <t xml:space="preserve">strona - 46 - </t>
  </si>
  <si>
    <t xml:space="preserve">strona - 47 - </t>
  </si>
  <si>
    <t xml:space="preserve">strona - 51 - </t>
  </si>
  <si>
    <t xml:space="preserve">strona - 54 - </t>
  </si>
  <si>
    <t xml:space="preserve">strona - 59 - </t>
  </si>
  <si>
    <t xml:space="preserve">strona - 60 - </t>
  </si>
  <si>
    <t xml:space="preserve">strona - 62  - </t>
  </si>
  <si>
    <t xml:space="preserve">w tym: dochody bieżące </t>
  </si>
  <si>
    <t xml:space="preserve">           dochody majątkowe</t>
  </si>
  <si>
    <r>
      <t xml:space="preserve"> </t>
    </r>
    <r>
      <rPr>
        <i/>
        <sz val="9"/>
        <rFont val="Arial"/>
        <family val="2"/>
      </rPr>
      <t xml:space="preserve">z tego:  </t>
    </r>
    <r>
      <rPr>
        <b/>
        <i/>
        <sz val="9"/>
        <rFont val="Arial"/>
        <family val="2"/>
      </rPr>
      <t>( Stypendia Starosty )</t>
    </r>
  </si>
  <si>
    <t>Dotacja celowa otrzymana z trtułu pomocy finansowej</t>
  </si>
  <si>
    <t xml:space="preserve"> (Przebudowa szatni) </t>
  </si>
  <si>
    <t>strona - 36 -</t>
  </si>
  <si>
    <t>strona -  37 -</t>
  </si>
  <si>
    <t>strona - 38 -</t>
  </si>
  <si>
    <t xml:space="preserve">strona - 40 - </t>
  </si>
  <si>
    <t>strona - 41 -</t>
  </si>
  <si>
    <t>strona  - 42-</t>
  </si>
  <si>
    <t xml:space="preserve">strona -  43 - </t>
  </si>
  <si>
    <t>strona - 44 -</t>
  </si>
  <si>
    <t xml:space="preserve">strona - 48 - </t>
  </si>
  <si>
    <t xml:space="preserve">strona - 49- </t>
  </si>
  <si>
    <t xml:space="preserve">strona - 50 -  </t>
  </si>
  <si>
    <t xml:space="preserve">strona - 56 - </t>
  </si>
  <si>
    <t xml:space="preserve">strona -  57 - </t>
  </si>
  <si>
    <t xml:space="preserve">strona - 58 - </t>
  </si>
  <si>
    <t xml:space="preserve">strona - 61 - </t>
  </si>
  <si>
    <t xml:space="preserve">strona - 63  -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</si>
</sst>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0.0000"/>
    <numFmt numFmtId="168" formatCode="0;[Red]0"/>
  </numFmts>
  <fonts count="58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1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u val="single"/>
      <sz val="9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1" fontId="32" fillId="0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0" fontId="33" fillId="0" borderId="0" xfId="0" applyNumberFormat="1" applyFont="1" applyFill="1" applyBorder="1" applyAlignment="1">
      <alignment/>
    </xf>
    <xf numFmtId="0" fontId="32" fillId="20" borderId="12" xfId="0" applyFont="1" applyFill="1" applyBorder="1" applyAlignment="1">
      <alignment horizontal="right"/>
    </xf>
    <xf numFmtId="0" fontId="32" fillId="20" borderId="12" xfId="0" applyFont="1" applyFill="1" applyBorder="1" applyAlignment="1">
      <alignment/>
    </xf>
    <xf numFmtId="0" fontId="32" fillId="20" borderId="14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33" fillId="0" borderId="13" xfId="0" applyFont="1" applyBorder="1" applyAlignment="1">
      <alignment horizontal="right"/>
    </xf>
    <xf numFmtId="2" fontId="33" fillId="0" borderId="0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0" fontId="32" fillId="20" borderId="10" xfId="0" applyFont="1" applyFill="1" applyBorder="1" applyAlignment="1">
      <alignment horizontal="right"/>
    </xf>
    <xf numFmtId="0" fontId="32" fillId="20" borderId="10" xfId="0" applyFont="1" applyFill="1" applyBorder="1" applyAlignment="1">
      <alignment/>
    </xf>
    <xf numFmtId="0" fontId="32" fillId="20" borderId="15" xfId="0" applyFont="1" applyFill="1" applyBorder="1" applyAlignment="1">
      <alignment/>
    </xf>
    <xf numFmtId="0" fontId="32" fillId="20" borderId="16" xfId="0" applyFont="1" applyFill="1" applyBorder="1" applyAlignment="1">
      <alignment/>
    </xf>
    <xf numFmtId="0" fontId="32" fillId="20" borderId="11" xfId="0" applyFont="1" applyFill="1" applyBorder="1" applyAlignment="1">
      <alignment/>
    </xf>
    <xf numFmtId="0" fontId="39" fillId="20" borderId="14" xfId="0" applyFont="1" applyFill="1" applyBorder="1" applyAlignment="1">
      <alignment/>
    </xf>
    <xf numFmtId="0" fontId="39" fillId="20" borderId="10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9" fillId="20" borderId="17" xfId="0" applyFont="1" applyFill="1" applyBorder="1" applyAlignment="1">
      <alignment/>
    </xf>
    <xf numFmtId="0" fontId="32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2" fillId="0" borderId="11" xfId="0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3" fillId="0" borderId="21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2" fillId="20" borderId="18" xfId="0" applyFont="1" applyFill="1" applyBorder="1" applyAlignment="1">
      <alignment/>
    </xf>
    <xf numFmtId="0" fontId="32" fillId="20" borderId="21" xfId="0" applyFont="1" applyFill="1" applyBorder="1" applyAlignment="1">
      <alignment/>
    </xf>
    <xf numFmtId="0" fontId="32" fillId="20" borderId="13" xfId="0" applyFont="1" applyFill="1" applyBorder="1" applyAlignment="1">
      <alignment/>
    </xf>
    <xf numFmtId="0" fontId="32" fillId="20" borderId="20" xfId="0" applyFont="1" applyFill="1" applyBorder="1" applyAlignment="1">
      <alignment/>
    </xf>
    <xf numFmtId="0" fontId="39" fillId="2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2" fillId="0" borderId="0" xfId="0" applyFont="1" applyBorder="1" applyAlignment="1">
      <alignment/>
    </xf>
    <xf numFmtId="3" fontId="41" fillId="0" borderId="0" xfId="0" applyNumberFormat="1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/>
    </xf>
    <xf numFmtId="0" fontId="33" fillId="0" borderId="21" xfId="0" applyFont="1" applyBorder="1" applyAlignment="1">
      <alignment horizontal="center"/>
    </xf>
    <xf numFmtId="0" fontId="32" fillId="20" borderId="2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32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9" fillId="20" borderId="12" xfId="0" applyFont="1" applyFill="1" applyBorder="1" applyAlignment="1">
      <alignment/>
    </xf>
    <xf numFmtId="0" fontId="39" fillId="20" borderId="20" xfId="0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39" fillId="0" borderId="21" xfId="0" applyFont="1" applyBorder="1" applyAlignment="1">
      <alignment/>
    </xf>
    <xf numFmtId="0" fontId="42" fillId="0" borderId="21" xfId="0" applyFont="1" applyBorder="1" applyAlignment="1">
      <alignment/>
    </xf>
    <xf numFmtId="0" fontId="32" fillId="20" borderId="22" xfId="0" applyFont="1" applyFill="1" applyBorder="1" applyAlignment="1">
      <alignment horizontal="right"/>
    </xf>
    <xf numFmtId="0" fontId="32" fillId="0" borderId="2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Alignment="1">
      <alignment/>
    </xf>
    <xf numFmtId="2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3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1" fontId="33" fillId="0" borderId="0" xfId="0" applyNumberFormat="1" applyFont="1" applyFill="1" applyBorder="1" applyAlignment="1">
      <alignment/>
    </xf>
    <xf numFmtId="0" fontId="32" fillId="0" borderId="0" xfId="0" applyFont="1" applyAlignment="1">
      <alignment horizontal="left"/>
    </xf>
    <xf numFmtId="0" fontId="36" fillId="20" borderId="14" xfId="0" applyFont="1" applyFill="1" applyBorder="1" applyAlignment="1">
      <alignment/>
    </xf>
    <xf numFmtId="3" fontId="36" fillId="20" borderId="10" xfId="0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6" fillId="20" borderId="15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6" fillId="20" borderId="17" xfId="0" applyFont="1" applyFill="1" applyBorder="1" applyAlignment="1">
      <alignment/>
    </xf>
    <xf numFmtId="0" fontId="38" fillId="20" borderId="23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5" fillId="0" borderId="15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36" fillId="20" borderId="23" xfId="0" applyFont="1" applyFill="1" applyBorder="1" applyAlignment="1">
      <alignment/>
    </xf>
    <xf numFmtId="0" fontId="38" fillId="20" borderId="17" xfId="0" applyFont="1" applyFill="1" applyBorder="1" applyAlignment="1">
      <alignment/>
    </xf>
    <xf numFmtId="164" fontId="36" fillId="20" borderId="10" xfId="0" applyNumberFormat="1" applyFont="1" applyFill="1" applyBorder="1" applyAlignment="1">
      <alignment/>
    </xf>
    <xf numFmtId="4" fontId="36" fillId="20" borderId="10" xfId="0" applyNumberFormat="1" applyFont="1" applyFill="1" applyBorder="1" applyAlignment="1">
      <alignment/>
    </xf>
    <xf numFmtId="164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4" fontId="38" fillId="20" borderId="10" xfId="0" applyNumberFormat="1" applyFont="1" applyFill="1" applyBorder="1" applyAlignment="1">
      <alignment/>
    </xf>
    <xf numFmtId="4" fontId="38" fillId="20" borderId="10" xfId="0" applyNumberFormat="1" applyFont="1" applyFill="1" applyBorder="1" applyAlignment="1">
      <alignment/>
    </xf>
    <xf numFmtId="164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164" fontId="36" fillId="20" borderId="16" xfId="0" applyNumberFormat="1" applyFont="1" applyFill="1" applyBorder="1" applyAlignment="1">
      <alignment/>
    </xf>
    <xf numFmtId="164" fontId="36" fillId="20" borderId="11" xfId="0" applyNumberFormat="1" applyFont="1" applyFill="1" applyBorder="1" applyAlignment="1">
      <alignment/>
    </xf>
    <xf numFmtId="4" fontId="36" fillId="20" borderId="24" xfId="0" applyNumberFormat="1" applyFont="1" applyFill="1" applyBorder="1" applyAlignment="1">
      <alignment/>
    </xf>
    <xf numFmtId="4" fontId="36" fillId="20" borderId="11" xfId="0" applyNumberFormat="1" applyFont="1" applyFill="1" applyBorder="1" applyAlignment="1">
      <alignment/>
    </xf>
    <xf numFmtId="164" fontId="36" fillId="20" borderId="14" xfId="0" applyNumberFormat="1" applyFont="1" applyFill="1" applyBorder="1" applyAlignment="1">
      <alignment/>
    </xf>
    <xf numFmtId="164" fontId="36" fillId="20" borderId="12" xfId="0" applyNumberFormat="1" applyFont="1" applyFill="1" applyBorder="1" applyAlignment="1">
      <alignment/>
    </xf>
    <xf numFmtId="4" fontId="36" fillId="20" borderId="23" xfId="0" applyNumberFormat="1" applyFont="1" applyFill="1" applyBorder="1" applyAlignment="1">
      <alignment/>
    </xf>
    <xf numFmtId="4" fontId="36" fillId="20" borderId="12" xfId="0" applyNumberFormat="1" applyFont="1" applyFill="1" applyBorder="1" applyAlignment="1">
      <alignment/>
    </xf>
    <xf numFmtId="164" fontId="36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164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164" fontId="36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3" fontId="38" fillId="20" borderId="10" xfId="0" applyNumberFormat="1" applyFont="1" applyFill="1" applyBorder="1" applyAlignment="1">
      <alignment/>
    </xf>
    <xf numFmtId="1" fontId="38" fillId="20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4" fontId="37" fillId="0" borderId="11" xfId="0" applyNumberFormat="1" applyFont="1" applyFill="1" applyBorder="1" applyAlignment="1">
      <alignment/>
    </xf>
    <xf numFmtId="3" fontId="36" fillId="20" borderId="11" xfId="0" applyNumberFormat="1" applyFont="1" applyFill="1" applyBorder="1" applyAlignment="1">
      <alignment/>
    </xf>
    <xf numFmtId="3" fontId="36" fillId="20" borderId="24" xfId="0" applyNumberFormat="1" applyFont="1" applyFill="1" applyBorder="1" applyAlignment="1">
      <alignment/>
    </xf>
    <xf numFmtId="4" fontId="36" fillId="20" borderId="16" xfId="0" applyNumberFormat="1" applyFont="1" applyFill="1" applyBorder="1" applyAlignment="1">
      <alignment/>
    </xf>
    <xf numFmtId="3" fontId="36" fillId="20" borderId="12" xfId="0" applyNumberFormat="1" applyFont="1" applyFill="1" applyBorder="1" applyAlignment="1">
      <alignment/>
    </xf>
    <xf numFmtId="3" fontId="36" fillId="20" borderId="23" xfId="0" applyNumberFormat="1" applyFont="1" applyFill="1" applyBorder="1" applyAlignment="1">
      <alignment/>
    </xf>
    <xf numFmtId="4" fontId="36" fillId="20" borderId="14" xfId="0" applyNumberFormat="1" applyFont="1" applyFill="1" applyBorder="1" applyAlignment="1">
      <alignment/>
    </xf>
    <xf numFmtId="3" fontId="38" fillId="20" borderId="12" xfId="0" applyNumberFormat="1" applyFont="1" applyFill="1" applyBorder="1" applyAlignment="1">
      <alignment/>
    </xf>
    <xf numFmtId="3" fontId="38" fillId="20" borderId="23" xfId="0" applyNumberFormat="1" applyFont="1" applyFill="1" applyBorder="1" applyAlignment="1">
      <alignment/>
    </xf>
    <xf numFmtId="4" fontId="38" fillId="20" borderId="14" xfId="0" applyNumberFormat="1" applyFont="1" applyFill="1" applyBorder="1" applyAlignment="1">
      <alignment/>
    </xf>
    <xf numFmtId="4" fontId="38" fillId="20" borderId="12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36" fillId="20" borderId="13" xfId="0" applyNumberFormat="1" applyFont="1" applyFill="1" applyBorder="1" applyAlignment="1">
      <alignment/>
    </xf>
    <xf numFmtId="3" fontId="36" fillId="20" borderId="0" xfId="0" applyNumberFormat="1" applyFont="1" applyFill="1" applyBorder="1" applyAlignment="1">
      <alignment/>
    </xf>
    <xf numFmtId="4" fontId="36" fillId="20" borderId="21" xfId="0" applyNumberFormat="1" applyFont="1" applyFill="1" applyBorder="1" applyAlignment="1">
      <alignment/>
    </xf>
    <xf numFmtId="4" fontId="36" fillId="20" borderId="13" xfId="0" applyNumberFormat="1" applyFont="1" applyFill="1" applyBorder="1" applyAlignment="1">
      <alignment/>
    </xf>
    <xf numFmtId="4" fontId="36" fillId="0" borderId="12" xfId="0" applyNumberFormat="1" applyFont="1" applyFill="1" applyBorder="1" applyAlignment="1">
      <alignment/>
    </xf>
    <xf numFmtId="3" fontId="36" fillId="0" borderId="12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3" fontId="36" fillId="0" borderId="15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0" borderId="15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6" fillId="20" borderId="10" xfId="0" applyFont="1" applyFill="1" applyBorder="1" applyAlignment="1">
      <alignment/>
    </xf>
    <xf numFmtId="0" fontId="36" fillId="0" borderId="12" xfId="0" applyFont="1" applyBorder="1" applyAlignment="1">
      <alignment/>
    </xf>
    <xf numFmtId="0" fontId="36" fillId="20" borderId="11" xfId="0" applyFont="1" applyFill="1" applyBorder="1" applyAlignment="1">
      <alignment/>
    </xf>
    <xf numFmtId="0" fontId="36" fillId="0" borderId="12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36" fillId="20" borderId="11" xfId="0" applyFont="1" applyFill="1" applyBorder="1" applyAlignment="1">
      <alignment horizontal="right"/>
    </xf>
    <xf numFmtId="0" fontId="38" fillId="20" borderId="10" xfId="0" applyFont="1" applyFill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36" fillId="20" borderId="10" xfId="0" applyFont="1" applyFill="1" applyBorder="1" applyAlignment="1">
      <alignment horizontal="right"/>
    </xf>
    <xf numFmtId="0" fontId="36" fillId="20" borderId="16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6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2" xfId="0" applyFont="1" applyBorder="1" applyAlignment="1">
      <alignment/>
    </xf>
    <xf numFmtId="0" fontId="36" fillId="0" borderId="22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2" xfId="0" applyFont="1" applyBorder="1" applyAlignment="1">
      <alignment horizontal="right"/>
    </xf>
    <xf numFmtId="0" fontId="38" fillId="0" borderId="15" xfId="0" applyFont="1" applyFill="1" applyBorder="1" applyAlignment="1">
      <alignment/>
    </xf>
    <xf numFmtId="0" fontId="45" fillId="0" borderId="22" xfId="0" applyFont="1" applyBorder="1" applyAlignment="1">
      <alignment/>
    </xf>
    <xf numFmtId="0" fontId="45" fillId="0" borderId="20" xfId="0" applyFont="1" applyBorder="1" applyAlignment="1">
      <alignment/>
    </xf>
    <xf numFmtId="0" fontId="37" fillId="0" borderId="18" xfId="0" applyFont="1" applyBorder="1" applyAlignment="1">
      <alignment/>
    </xf>
    <xf numFmtId="0" fontId="36" fillId="20" borderId="18" xfId="0" applyFont="1" applyFill="1" applyBorder="1" applyAlignment="1">
      <alignment/>
    </xf>
    <xf numFmtId="0" fontId="36" fillId="20" borderId="24" xfId="0" applyFont="1" applyFill="1" applyBorder="1" applyAlignment="1">
      <alignment/>
    </xf>
    <xf numFmtId="0" fontId="36" fillId="20" borderId="20" xfId="0" applyFont="1" applyFill="1" applyBorder="1" applyAlignment="1">
      <alignment/>
    </xf>
    <xf numFmtId="0" fontId="38" fillId="20" borderId="15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6" fillId="20" borderId="13" xfId="0" applyFont="1" applyFill="1" applyBorder="1" applyAlignment="1">
      <alignment/>
    </xf>
    <xf numFmtId="0" fontId="36" fillId="20" borderId="0" xfId="0" applyFont="1" applyFill="1" applyBorder="1" applyAlignment="1">
      <alignment/>
    </xf>
    <xf numFmtId="0" fontId="36" fillId="20" borderId="12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7" fillId="0" borderId="24" xfId="0" applyFont="1" applyBorder="1" applyAlignment="1">
      <alignment/>
    </xf>
    <xf numFmtId="3" fontId="37" fillId="0" borderId="24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1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22" xfId="0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6" fillId="20" borderId="18" xfId="0" applyFont="1" applyFill="1" applyBorder="1" applyAlignment="1">
      <alignment horizontal="right"/>
    </xf>
    <xf numFmtId="0" fontId="36" fillId="0" borderId="19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22" xfId="0" applyFont="1" applyBorder="1" applyAlignment="1">
      <alignment/>
    </xf>
    <xf numFmtId="0" fontId="36" fillId="0" borderId="18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44" fillId="0" borderId="14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36" fillId="0" borderId="20" xfId="0" applyFont="1" applyBorder="1" applyAlignment="1">
      <alignment horizontal="right"/>
    </xf>
    <xf numFmtId="0" fontId="36" fillId="0" borderId="21" xfId="0" applyFont="1" applyBorder="1" applyAlignment="1">
      <alignment/>
    </xf>
    <xf numFmtId="0" fontId="36" fillId="0" borderId="16" xfId="0" applyFont="1" applyBorder="1" applyAlignment="1">
      <alignment/>
    </xf>
    <xf numFmtId="3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45" fillId="0" borderId="23" xfId="0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37" fillId="0" borderId="17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3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9" fillId="0" borderId="16" xfId="0" applyFont="1" applyBorder="1" applyAlignment="1">
      <alignment/>
    </xf>
    <xf numFmtId="0" fontId="45" fillId="0" borderId="21" xfId="0" applyFont="1" applyBorder="1" applyAlignment="1">
      <alignment/>
    </xf>
    <xf numFmtId="0" fontId="36" fillId="0" borderId="13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6" fillId="20" borderId="22" xfId="0" applyFont="1" applyFill="1" applyBorder="1" applyAlignment="1">
      <alignment/>
    </xf>
    <xf numFmtId="0" fontId="37" fillId="0" borderId="20" xfId="0" applyFont="1" applyBorder="1" applyAlignment="1">
      <alignment/>
    </xf>
    <xf numFmtId="0" fontId="38" fillId="0" borderId="13" xfId="0" applyFont="1" applyBorder="1" applyAlignment="1">
      <alignment horizontal="right"/>
    </xf>
    <xf numFmtId="0" fontId="38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36" fillId="0" borderId="2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20" borderId="15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0" fontId="36" fillId="20" borderId="22" xfId="0" applyFont="1" applyFill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37" fillId="20" borderId="10" xfId="0" applyFont="1" applyFill="1" applyBorder="1" applyAlignment="1">
      <alignment/>
    </xf>
    <xf numFmtId="2" fontId="38" fillId="20" borderId="10" xfId="0" applyNumberFormat="1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7" fillId="0" borderId="22" xfId="0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51" fillId="20" borderId="10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4" fontId="52" fillId="20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164" fontId="33" fillId="0" borderId="11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4" fontId="37" fillId="0" borderId="15" xfId="0" applyNumberFormat="1" applyFont="1" applyBorder="1" applyAlignment="1">
      <alignment/>
    </xf>
    <xf numFmtId="2" fontId="37" fillId="0" borderId="10" xfId="0" applyNumberFormat="1" applyFont="1" applyFill="1" applyBorder="1" applyAlignment="1">
      <alignment/>
    </xf>
    <xf numFmtId="0" fontId="33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4" fontId="37" fillId="0" borderId="15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4" fontId="32" fillId="20" borderId="10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3" fillId="0" borderId="18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32" fillId="0" borderId="24" xfId="0" applyFont="1" applyBorder="1" applyAlignment="1">
      <alignment/>
    </xf>
    <xf numFmtId="164" fontId="48" fillId="0" borderId="11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6" fillId="0" borderId="17" xfId="0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24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4" xfId="0" applyFont="1" applyBorder="1" applyAlignment="1">
      <alignment/>
    </xf>
    <xf numFmtId="0" fontId="48" fillId="0" borderId="24" xfId="0" applyFont="1" applyFill="1" applyBorder="1" applyAlignment="1">
      <alignment/>
    </xf>
    <xf numFmtId="4" fontId="46" fillId="0" borderId="0" xfId="0" applyNumberFormat="1" applyFont="1" applyBorder="1" applyAlignment="1">
      <alignment/>
    </xf>
    <xf numFmtId="0" fontId="32" fillId="20" borderId="24" xfId="0" applyFont="1" applyFill="1" applyBorder="1" applyAlignment="1">
      <alignment/>
    </xf>
    <xf numFmtId="166" fontId="36" fillId="20" borderId="15" xfId="0" applyNumberFormat="1" applyFont="1" applyFill="1" applyBorder="1" applyAlignment="1">
      <alignment/>
    </xf>
    <xf numFmtId="164" fontId="37" fillId="0" borderId="11" xfId="0" applyNumberFormat="1" applyFont="1" applyFill="1" applyBorder="1" applyAlignment="1">
      <alignment/>
    </xf>
    <xf numFmtId="166" fontId="37" fillId="0" borderId="16" xfId="0" applyNumberFormat="1" applyFont="1" applyFill="1" applyBorder="1" applyAlignment="1">
      <alignment/>
    </xf>
    <xf numFmtId="166" fontId="37" fillId="0" borderId="15" xfId="0" applyNumberFormat="1" applyFont="1" applyFill="1" applyBorder="1" applyAlignment="1">
      <alignment/>
    </xf>
    <xf numFmtId="4" fontId="38" fillId="20" borderId="11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166" fontId="36" fillId="20" borderId="10" xfId="0" applyNumberFormat="1" applyFont="1" applyFill="1" applyBorder="1" applyAlignment="1">
      <alignment/>
    </xf>
    <xf numFmtId="0" fontId="37" fillId="0" borderId="18" xfId="0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3" fontId="37" fillId="0" borderId="12" xfId="0" applyNumberFormat="1" applyFont="1" applyBorder="1" applyAlignment="1">
      <alignment horizontal="center"/>
    </xf>
    <xf numFmtId="0" fontId="36" fillId="20" borderId="16" xfId="0" applyFont="1" applyFill="1" applyBorder="1" applyAlignment="1">
      <alignment horizontal="right"/>
    </xf>
    <xf numFmtId="2" fontId="36" fillId="20" borderId="10" xfId="0" applyNumberFormat="1" applyFont="1" applyFill="1" applyBorder="1" applyAlignment="1">
      <alignment/>
    </xf>
    <xf numFmtId="0" fontId="36" fillId="20" borderId="21" xfId="0" applyFont="1" applyFill="1" applyBorder="1" applyAlignment="1">
      <alignment horizontal="right"/>
    </xf>
    <xf numFmtId="0" fontId="38" fillId="20" borderId="22" xfId="0" applyFont="1" applyFill="1" applyBorder="1" applyAlignment="1">
      <alignment/>
    </xf>
    <xf numFmtId="164" fontId="38" fillId="20" borderId="12" xfId="0" applyNumberFormat="1" applyFont="1" applyFill="1" applyBorder="1" applyAlignment="1">
      <alignment/>
    </xf>
    <xf numFmtId="0" fontId="36" fillId="20" borderId="14" xfId="0" applyFont="1" applyFill="1" applyBorder="1" applyAlignment="1">
      <alignment horizontal="right"/>
    </xf>
    <xf numFmtId="2" fontId="36" fillId="0" borderId="10" xfId="0" applyNumberFormat="1" applyFont="1" applyFill="1" applyBorder="1" applyAlignment="1">
      <alignment/>
    </xf>
    <xf numFmtId="0" fontId="38" fillId="0" borderId="22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4" fontId="36" fillId="20" borderId="15" xfId="0" applyNumberFormat="1" applyFont="1" applyFill="1" applyBorder="1" applyAlignment="1">
      <alignment/>
    </xf>
    <xf numFmtId="4" fontId="38" fillId="20" borderId="15" xfId="0" applyNumberFormat="1" applyFont="1" applyFill="1" applyBorder="1" applyAlignment="1">
      <alignment/>
    </xf>
    <xf numFmtId="0" fontId="36" fillId="0" borderId="21" xfId="0" applyFont="1" applyFill="1" applyBorder="1" applyAlignment="1">
      <alignment horizontal="right"/>
    </xf>
    <xf numFmtId="0" fontId="36" fillId="0" borderId="11" xfId="0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right"/>
    </xf>
    <xf numFmtId="0" fontId="36" fillId="0" borderId="12" xfId="0" applyFont="1" applyFill="1" applyBorder="1" applyAlignment="1">
      <alignment horizontal="right"/>
    </xf>
    <xf numFmtId="0" fontId="36" fillId="20" borderId="21" xfId="0" applyFont="1" applyFill="1" applyBorder="1" applyAlignment="1">
      <alignment/>
    </xf>
    <xf numFmtId="0" fontId="38" fillId="0" borderId="16" xfId="0" applyFont="1" applyBorder="1" applyAlignment="1">
      <alignment/>
    </xf>
    <xf numFmtId="0" fontId="47" fillId="0" borderId="21" xfId="0" applyFont="1" applyBorder="1" applyAlignment="1">
      <alignment/>
    </xf>
    <xf numFmtId="2" fontId="47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37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0" fontId="45" fillId="0" borderId="18" xfId="0" applyFont="1" applyBorder="1" applyAlignment="1">
      <alignment/>
    </xf>
    <xf numFmtId="164" fontId="38" fillId="0" borderId="11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0" fontId="47" fillId="0" borderId="19" xfId="0" applyFont="1" applyBorder="1" applyAlignment="1">
      <alignment/>
    </xf>
    <xf numFmtId="164" fontId="36" fillId="0" borderId="11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0" fontId="36" fillId="20" borderId="19" xfId="0" applyFont="1" applyFill="1" applyBorder="1" applyAlignment="1">
      <alignment/>
    </xf>
    <xf numFmtId="3" fontId="38" fillId="20" borderId="11" xfId="0" applyNumberFormat="1" applyFont="1" applyFill="1" applyBorder="1" applyAlignment="1">
      <alignment/>
    </xf>
    <xf numFmtId="4" fontId="38" fillId="20" borderId="16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164" fontId="37" fillId="0" borderId="24" xfId="0" applyNumberFormat="1" applyFont="1" applyBorder="1" applyAlignment="1">
      <alignment/>
    </xf>
    <xf numFmtId="164" fontId="36" fillId="0" borderId="24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164" fontId="38" fillId="0" borderId="24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0" fontId="44" fillId="0" borderId="17" xfId="0" applyFont="1" applyFill="1" applyBorder="1" applyAlignment="1">
      <alignment/>
    </xf>
    <xf numFmtId="164" fontId="44" fillId="0" borderId="11" xfId="0" applyNumberFormat="1" applyFont="1" applyBorder="1" applyAlignment="1">
      <alignment/>
    </xf>
    <xf numFmtId="164" fontId="44" fillId="0" borderId="24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164" fontId="37" fillId="0" borderId="17" xfId="0" applyNumberFormat="1" applyFont="1" applyBorder="1" applyAlignment="1">
      <alignment/>
    </xf>
    <xf numFmtId="164" fontId="36" fillId="20" borderId="24" xfId="0" applyNumberFormat="1" applyFont="1" applyFill="1" applyBorder="1" applyAlignment="1">
      <alignment/>
    </xf>
    <xf numFmtId="166" fontId="36" fillId="20" borderId="16" xfId="0" applyNumberFormat="1" applyFont="1" applyFill="1" applyBorder="1" applyAlignment="1">
      <alignment/>
    </xf>
    <xf numFmtId="164" fontId="36" fillId="20" borderId="23" xfId="0" applyNumberFormat="1" applyFont="1" applyFill="1" applyBorder="1" applyAlignment="1">
      <alignment/>
    </xf>
    <xf numFmtId="166" fontId="36" fillId="20" borderId="14" xfId="0" applyNumberFormat="1" applyFont="1" applyFill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166" fontId="36" fillId="0" borderId="14" xfId="0" applyNumberFormat="1" applyFont="1" applyBorder="1" applyAlignment="1">
      <alignment/>
    </xf>
    <xf numFmtId="166" fontId="44" fillId="0" borderId="15" xfId="0" applyNumberFormat="1" applyFont="1" applyBorder="1" applyAlignment="1">
      <alignment/>
    </xf>
    <xf numFmtId="4" fontId="44" fillId="0" borderId="12" xfId="0" applyNumberFormat="1" applyFont="1" applyFill="1" applyBorder="1" applyAlignment="1">
      <alignment/>
    </xf>
    <xf numFmtId="166" fontId="55" fillId="0" borderId="15" xfId="0" applyNumberFormat="1" applyFont="1" applyBorder="1" applyAlignment="1">
      <alignment/>
    </xf>
    <xf numFmtId="4" fontId="55" fillId="0" borderId="12" xfId="0" applyNumberFormat="1" applyFont="1" applyFill="1" applyBorder="1" applyAlignment="1">
      <alignment/>
    </xf>
    <xf numFmtId="166" fontId="38" fillId="0" borderId="15" xfId="0" applyNumberFormat="1" applyFont="1" applyBorder="1" applyAlignment="1">
      <alignment/>
    </xf>
    <xf numFmtId="4" fontId="38" fillId="0" borderId="12" xfId="0" applyNumberFormat="1" applyFont="1" applyFill="1" applyBorder="1" applyAlignment="1">
      <alignment/>
    </xf>
    <xf numFmtId="166" fontId="37" fillId="0" borderId="15" xfId="0" applyNumberFormat="1" applyFont="1" applyBorder="1" applyAlignment="1">
      <alignment/>
    </xf>
    <xf numFmtId="4" fontId="37" fillId="0" borderId="12" xfId="0" applyNumberFormat="1" applyFont="1" applyFill="1" applyBorder="1" applyAlignment="1">
      <alignment/>
    </xf>
    <xf numFmtId="166" fontId="36" fillId="0" borderId="15" xfId="0" applyNumberFormat="1" applyFont="1" applyBorder="1" applyAlignment="1">
      <alignment/>
    </xf>
    <xf numFmtId="166" fontId="45" fillId="0" borderId="15" xfId="0" applyNumberFormat="1" applyFont="1" applyBorder="1" applyAlignment="1">
      <alignment/>
    </xf>
    <xf numFmtId="164" fontId="38" fillId="20" borderId="23" xfId="0" applyNumberFormat="1" applyFont="1" applyFill="1" applyBorder="1" applyAlignment="1">
      <alignment/>
    </xf>
    <xf numFmtId="166" fontId="38" fillId="20" borderId="14" xfId="0" applyNumberFormat="1" applyFont="1" applyFill="1" applyBorder="1" applyAlignment="1">
      <alignment/>
    </xf>
    <xf numFmtId="166" fontId="37" fillId="0" borderId="0" xfId="0" applyNumberFormat="1" applyFont="1" applyBorder="1" applyAlignment="1">
      <alignment/>
    </xf>
    <xf numFmtId="0" fontId="45" fillId="0" borderId="24" xfId="0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166" fontId="45" fillId="0" borderId="14" xfId="0" applyNumberFormat="1" applyFont="1" applyBorder="1" applyAlignment="1">
      <alignment/>
    </xf>
    <xf numFmtId="0" fontId="47" fillId="0" borderId="20" xfId="0" applyFont="1" applyBorder="1" applyAlignment="1">
      <alignment/>
    </xf>
    <xf numFmtId="0" fontId="44" fillId="0" borderId="12" xfId="0" applyFont="1" applyBorder="1" applyAlignment="1">
      <alignment/>
    </xf>
    <xf numFmtId="164" fontId="44" fillId="0" borderId="12" xfId="0" applyNumberFormat="1" applyFont="1" applyBorder="1" applyAlignment="1">
      <alignment/>
    </xf>
    <xf numFmtId="166" fontId="44" fillId="0" borderId="14" xfId="0" applyNumberFormat="1" applyFont="1" applyBorder="1" applyAlignment="1">
      <alignment/>
    </xf>
    <xf numFmtId="166" fontId="37" fillId="0" borderId="10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6" fontId="36" fillId="20" borderId="11" xfId="0" applyNumberFormat="1" applyFont="1" applyFill="1" applyBorder="1" applyAlignment="1">
      <alignment/>
    </xf>
    <xf numFmtId="164" fontId="38" fillId="20" borderId="11" xfId="0" applyNumberFormat="1" applyFont="1" applyFill="1" applyBorder="1" applyAlignment="1">
      <alignment/>
    </xf>
    <xf numFmtId="166" fontId="38" fillId="20" borderId="16" xfId="0" applyNumberFormat="1" applyFont="1" applyFill="1" applyBorder="1" applyAlignment="1">
      <alignment/>
    </xf>
    <xf numFmtId="0" fontId="38" fillId="20" borderId="18" xfId="0" applyFont="1" applyFill="1" applyBorder="1" applyAlignment="1">
      <alignment/>
    </xf>
    <xf numFmtId="164" fontId="36" fillId="0" borderId="11" xfId="0" applyNumberFormat="1" applyFont="1" applyFill="1" applyBorder="1" applyAlignment="1">
      <alignment/>
    </xf>
    <xf numFmtId="166" fontId="36" fillId="0" borderId="16" xfId="0" applyNumberFormat="1" applyFont="1" applyFill="1" applyBorder="1" applyAlignment="1">
      <alignment/>
    </xf>
    <xf numFmtId="164" fontId="38" fillId="0" borderId="11" xfId="0" applyNumberFormat="1" applyFont="1" applyFill="1" applyBorder="1" applyAlignment="1">
      <alignment/>
    </xf>
    <xf numFmtId="166" fontId="38" fillId="0" borderId="16" xfId="0" applyNumberFormat="1" applyFont="1" applyFill="1" applyBorder="1" applyAlignment="1">
      <alignment/>
    </xf>
    <xf numFmtId="166" fontId="36" fillId="0" borderId="15" xfId="0" applyNumberFormat="1" applyFont="1" applyFill="1" applyBorder="1" applyAlignment="1">
      <alignment/>
    </xf>
    <xf numFmtId="166" fontId="38" fillId="0" borderId="15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166" fontId="38" fillId="20" borderId="15" xfId="0" applyNumberFormat="1" applyFont="1" applyFill="1" applyBorder="1" applyAlignment="1">
      <alignment/>
    </xf>
    <xf numFmtId="166" fontId="36" fillId="0" borderId="16" xfId="0" applyNumberFormat="1" applyFont="1" applyBorder="1" applyAlignment="1">
      <alignment/>
    </xf>
    <xf numFmtId="166" fontId="38" fillId="0" borderId="16" xfId="0" applyNumberFormat="1" applyFont="1" applyBorder="1" applyAlignment="1">
      <alignment/>
    </xf>
    <xf numFmtId="4" fontId="38" fillId="0" borderId="11" xfId="0" applyNumberFormat="1" applyFont="1" applyFill="1" applyBorder="1" applyAlignment="1">
      <alignment/>
    </xf>
    <xf numFmtId="166" fontId="37" fillId="0" borderId="16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38" fillId="0" borderId="14" xfId="0" applyFont="1" applyBorder="1" applyAlignment="1">
      <alignment/>
    </xf>
    <xf numFmtId="0" fontId="47" fillId="0" borderId="11" xfId="0" applyFont="1" applyBorder="1" applyAlignment="1">
      <alignment/>
    </xf>
    <xf numFmtId="166" fontId="37" fillId="0" borderId="14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2" fontId="36" fillId="0" borderId="12" xfId="0" applyNumberFormat="1" applyFont="1" applyBorder="1" applyAlignment="1">
      <alignment/>
    </xf>
    <xf numFmtId="164" fontId="36" fillId="0" borderId="20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164" fontId="37" fillId="0" borderId="22" xfId="0" applyNumberFormat="1" applyFont="1" applyBorder="1" applyAlignment="1">
      <alignment/>
    </xf>
    <xf numFmtId="164" fontId="47" fillId="0" borderId="22" xfId="0" applyNumberFormat="1" applyFont="1" applyBorder="1" applyAlignment="1">
      <alignment/>
    </xf>
    <xf numFmtId="164" fontId="36" fillId="0" borderId="22" xfId="0" applyNumberFormat="1" applyFont="1" applyBorder="1" applyAlignment="1">
      <alignment/>
    </xf>
    <xf numFmtId="164" fontId="36" fillId="20" borderId="22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16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164" fontId="37" fillId="0" borderId="18" xfId="0" applyNumberFormat="1" applyFont="1" applyBorder="1" applyAlignment="1">
      <alignment/>
    </xf>
    <xf numFmtId="0" fontId="37" fillId="0" borderId="18" xfId="0" applyFont="1" applyFill="1" applyBorder="1" applyAlignment="1">
      <alignment/>
    </xf>
    <xf numFmtId="2" fontId="45" fillId="0" borderId="11" xfId="0" applyNumberFormat="1" applyFont="1" applyBorder="1" applyAlignment="1">
      <alignment/>
    </xf>
    <xf numFmtId="0" fontId="38" fillId="20" borderId="10" xfId="0" applyFont="1" applyFill="1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23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10" xfId="0" applyFont="1" applyBorder="1" applyAlignment="1">
      <alignment/>
    </xf>
    <xf numFmtId="166" fontId="38" fillId="0" borderId="14" xfId="0" applyNumberFormat="1" applyFont="1" applyBorder="1" applyAlignment="1">
      <alignment/>
    </xf>
    <xf numFmtId="0" fontId="37" fillId="20" borderId="21" xfId="0" applyFont="1" applyFill="1" applyBorder="1" applyAlignment="1">
      <alignment/>
    </xf>
    <xf numFmtId="0" fontId="37" fillId="20" borderId="13" xfId="0" applyFont="1" applyFill="1" applyBorder="1" applyAlignment="1">
      <alignment/>
    </xf>
    <xf numFmtId="0" fontId="37" fillId="20" borderId="22" xfId="0" applyFont="1" applyFill="1" applyBorder="1" applyAlignment="1">
      <alignment/>
    </xf>
    <xf numFmtId="0" fontId="37" fillId="20" borderId="14" xfId="0" applyFont="1" applyFill="1" applyBorder="1" applyAlignment="1">
      <alignment/>
    </xf>
    <xf numFmtId="0" fontId="37" fillId="20" borderId="12" xfId="0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4" fontId="37" fillId="0" borderId="0" xfId="0" applyNumberFormat="1" applyFont="1" applyAlignment="1">
      <alignment/>
    </xf>
    <xf numFmtId="4" fontId="52" fillId="0" borderId="10" xfId="0" applyNumberFormat="1" applyFont="1" applyFill="1" applyBorder="1" applyAlignment="1">
      <alignment/>
    </xf>
    <xf numFmtId="166" fontId="51" fillId="20" borderId="10" xfId="0" applyNumberFormat="1" applyFont="1" applyFill="1" applyBorder="1" applyAlignment="1">
      <alignment/>
    </xf>
    <xf numFmtId="0" fontId="38" fillId="20" borderId="21" xfId="0" applyFont="1" applyFill="1" applyBorder="1" applyAlignment="1">
      <alignment/>
    </xf>
    <xf numFmtId="0" fontId="38" fillId="2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3" fontId="36" fillId="20" borderId="11" xfId="0" applyNumberFormat="1" applyFont="1" applyFill="1" applyBorder="1" applyAlignment="1">
      <alignment/>
    </xf>
    <xf numFmtId="3" fontId="36" fillId="20" borderId="24" xfId="0" applyNumberFormat="1" applyFont="1" applyFill="1" applyBorder="1" applyAlignment="1">
      <alignment/>
    </xf>
    <xf numFmtId="4" fontId="36" fillId="20" borderId="11" xfId="0" applyNumberFormat="1" applyFont="1" applyFill="1" applyBorder="1" applyAlignment="1">
      <alignment/>
    </xf>
    <xf numFmtId="3" fontId="36" fillId="20" borderId="12" xfId="0" applyNumberFormat="1" applyFont="1" applyFill="1" applyBorder="1" applyAlignment="1">
      <alignment/>
    </xf>
    <xf numFmtId="3" fontId="36" fillId="20" borderId="23" xfId="0" applyNumberFormat="1" applyFont="1" applyFill="1" applyBorder="1" applyAlignment="1">
      <alignment/>
    </xf>
    <xf numFmtId="4" fontId="36" fillId="20" borderId="12" xfId="0" applyNumberFormat="1" applyFont="1" applyFill="1" applyBorder="1" applyAlignment="1">
      <alignment/>
    </xf>
    <xf numFmtId="0" fontId="38" fillId="20" borderId="12" xfId="0" applyFont="1" applyFill="1" applyBorder="1" applyAlignment="1">
      <alignment/>
    </xf>
    <xf numFmtId="3" fontId="38" fillId="20" borderId="12" xfId="0" applyNumberFormat="1" applyFont="1" applyFill="1" applyBorder="1" applyAlignment="1">
      <alignment/>
    </xf>
    <xf numFmtId="4" fontId="38" fillId="20" borderId="12" xfId="0" applyNumberFormat="1" applyFont="1" applyFill="1" applyBorder="1" applyAlignment="1">
      <alignment/>
    </xf>
    <xf numFmtId="3" fontId="38" fillId="20" borderId="10" xfId="0" applyNumberFormat="1" applyFont="1" applyFill="1" applyBorder="1" applyAlignment="1">
      <alignment/>
    </xf>
    <xf numFmtId="4" fontId="38" fillId="20" borderId="10" xfId="0" applyNumberFormat="1" applyFont="1" applyFill="1" applyBorder="1" applyAlignment="1">
      <alignment/>
    </xf>
    <xf numFmtId="3" fontId="36" fillId="20" borderId="10" xfId="0" applyNumberFormat="1" applyFont="1" applyFill="1" applyBorder="1" applyAlignment="1">
      <alignment/>
    </xf>
    <xf numFmtId="4" fontId="36" fillId="20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4" fontId="37" fillId="0" borderId="0" xfId="0" applyNumberFormat="1" applyFont="1" applyAlignment="1">
      <alignment/>
    </xf>
    <xf numFmtId="3" fontId="3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4" fontId="36" fillId="20" borderId="13" xfId="0" applyNumberFormat="1" applyFont="1" applyFill="1" applyBorder="1" applyAlignment="1">
      <alignment/>
    </xf>
    <xf numFmtId="164" fontId="38" fillId="0" borderId="20" xfId="0" applyNumberFormat="1" applyFont="1" applyBorder="1" applyAlignment="1">
      <alignment/>
    </xf>
    <xf numFmtId="166" fontId="37" fillId="0" borderId="1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41" fillId="0" borderId="24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32" fillId="20" borderId="17" xfId="0" applyFont="1" applyFill="1" applyBorder="1" applyAlignment="1">
      <alignment/>
    </xf>
    <xf numFmtId="0" fontId="32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1" xfId="0" applyFont="1" applyBorder="1" applyAlignment="1">
      <alignment horizontal="center"/>
    </xf>
    <xf numFmtId="4" fontId="5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164" fontId="36" fillId="20" borderId="17" xfId="0" applyNumberFormat="1" applyFont="1" applyFill="1" applyBorder="1" applyAlignment="1">
      <alignment/>
    </xf>
    <xf numFmtId="164" fontId="36" fillId="0" borderId="13" xfId="0" applyNumberFormat="1" applyFont="1" applyBorder="1" applyAlignment="1">
      <alignment/>
    </xf>
    <xf numFmtId="164" fontId="36" fillId="0" borderId="0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166" fontId="33" fillId="0" borderId="0" xfId="0" applyNumberFormat="1" applyFont="1" applyAlignment="1">
      <alignment/>
    </xf>
    <xf numFmtId="166" fontId="36" fillId="20" borderId="12" xfId="0" applyNumberFormat="1" applyFont="1" applyFill="1" applyBorder="1" applyAlignment="1">
      <alignment/>
    </xf>
    <xf numFmtId="166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center"/>
    </xf>
    <xf numFmtId="4" fontId="37" fillId="20" borderId="10" xfId="0" applyNumberFormat="1" applyFont="1" applyFill="1" applyBorder="1" applyAlignment="1">
      <alignment/>
    </xf>
    <xf numFmtId="166" fontId="36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9" xfId="0" applyFont="1" applyBorder="1" applyAlignment="1">
      <alignment/>
    </xf>
    <xf numFmtId="2" fontId="37" fillId="0" borderId="11" xfId="0" applyNumberFormat="1" applyFont="1" applyBorder="1" applyAlignment="1">
      <alignment/>
    </xf>
    <xf numFmtId="166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168" fontId="37" fillId="0" borderId="22" xfId="0" applyNumberFormat="1" applyFont="1" applyBorder="1" applyAlignment="1">
      <alignment horizontal="right"/>
    </xf>
    <xf numFmtId="0" fontId="45" fillId="0" borderId="13" xfId="0" applyFont="1" applyBorder="1" applyAlignment="1">
      <alignment/>
    </xf>
    <xf numFmtId="168" fontId="37" fillId="0" borderId="22" xfId="0" applyNumberFormat="1" applyFont="1" applyBorder="1" applyAlignment="1">
      <alignment/>
    </xf>
    <xf numFmtId="2" fontId="36" fillId="20" borderId="18" xfId="0" applyNumberFormat="1" applyFont="1" applyFill="1" applyBorder="1" applyAlignment="1">
      <alignment/>
    </xf>
    <xf numFmtId="2" fontId="36" fillId="20" borderId="20" xfId="0" applyNumberFormat="1" applyFont="1" applyFill="1" applyBorder="1" applyAlignment="1">
      <alignment/>
    </xf>
    <xf numFmtId="1" fontId="37" fillId="0" borderId="12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166" fontId="37" fillId="0" borderId="21" xfId="0" applyNumberFormat="1" applyFont="1" applyBorder="1" applyAlignment="1">
      <alignment/>
    </xf>
    <xf numFmtId="166" fontId="51" fillId="20" borderId="15" xfId="0" applyNumberFormat="1" applyFont="1" applyFill="1" applyBorder="1" applyAlignment="1">
      <alignment/>
    </xf>
    <xf numFmtId="166" fontId="51" fillId="0" borderId="15" xfId="0" applyNumberFormat="1" applyFont="1" applyBorder="1" applyAlignment="1">
      <alignment/>
    </xf>
    <xf numFmtId="166" fontId="48" fillId="0" borderId="15" xfId="0" applyNumberFormat="1" applyFont="1" applyBorder="1" applyAlignment="1">
      <alignment/>
    </xf>
    <xf numFmtId="166" fontId="46" fillId="0" borderId="16" xfId="0" applyNumberFormat="1" applyFont="1" applyBorder="1" applyAlignment="1">
      <alignment/>
    </xf>
    <xf numFmtId="166" fontId="51" fillId="20" borderId="11" xfId="0" applyNumberFormat="1" applyFont="1" applyFill="1" applyBorder="1" applyAlignment="1">
      <alignment/>
    </xf>
    <xf numFmtId="166" fontId="51" fillId="20" borderId="12" xfId="0" applyNumberFormat="1" applyFont="1" applyFill="1" applyBorder="1" applyAlignment="1">
      <alignment/>
    </xf>
    <xf numFmtId="166" fontId="33" fillId="0" borderId="0" xfId="0" applyNumberFormat="1" applyFont="1" applyAlignment="1">
      <alignment/>
    </xf>
    <xf numFmtId="0" fontId="51" fillId="0" borderId="22" xfId="0" applyFont="1" applyBorder="1" applyAlignment="1">
      <alignment/>
    </xf>
    <xf numFmtId="0" fontId="51" fillId="20" borderId="10" xfId="0" applyFont="1" applyFill="1" applyBorder="1" applyAlignment="1">
      <alignment/>
    </xf>
    <xf numFmtId="0" fontId="51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51" fillId="20" borderId="22" xfId="0" applyFont="1" applyFill="1" applyBorder="1" applyAlignment="1">
      <alignment/>
    </xf>
    <xf numFmtId="0" fontId="51" fillId="0" borderId="19" xfId="0" applyFont="1" applyBorder="1" applyAlignment="1">
      <alignment/>
    </xf>
    <xf numFmtId="0" fontId="51" fillId="20" borderId="18" xfId="0" applyFont="1" applyFill="1" applyBorder="1" applyAlignment="1">
      <alignment/>
    </xf>
    <xf numFmtId="0" fontId="51" fillId="0" borderId="18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53" fillId="0" borderId="12" xfId="0" applyNumberFormat="1" applyFont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46" fillId="0" borderId="12" xfId="0" applyNumberFormat="1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164" fontId="46" fillId="0" borderId="2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13"/>
  <sheetViews>
    <sheetView zoomScalePageLayoutView="0" workbookViewId="0" topLeftCell="A544">
      <selection activeCell="H198" sqref="H198"/>
    </sheetView>
  </sheetViews>
  <sheetFormatPr defaultColWidth="9.00390625" defaultRowHeight="12.75"/>
  <cols>
    <col min="1" max="1" width="4.25390625" style="39" customWidth="1"/>
    <col min="2" max="2" width="7.25390625" style="39" customWidth="1"/>
    <col min="3" max="3" width="5.375" style="39" customWidth="1"/>
    <col min="4" max="4" width="45.125" style="39" customWidth="1"/>
    <col min="5" max="5" width="10.75390625" style="39" customWidth="1"/>
    <col min="6" max="6" width="10.25390625" style="39" customWidth="1"/>
    <col min="7" max="7" width="11.625" style="39" customWidth="1"/>
    <col min="8" max="8" width="6.75390625" style="40" customWidth="1"/>
    <col min="9" max="10" width="10.25390625" style="39" customWidth="1"/>
    <col min="11" max="12" width="8.375" style="87" customWidth="1"/>
    <col min="13" max="71" width="9.125" style="87" customWidth="1"/>
    <col min="72" max="16384" width="9.125" style="39" customWidth="1"/>
  </cols>
  <sheetData>
    <row r="1" spans="5:71" ht="13.5" customHeight="1">
      <c r="E1" s="288" t="s">
        <v>68</v>
      </c>
      <c r="F1" s="288"/>
      <c r="G1" s="622"/>
      <c r="H1" s="622"/>
      <c r="K1" s="39"/>
      <c r="L1" s="40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4:71" ht="13.5" customHeight="1">
      <c r="D2" s="167"/>
      <c r="E2" s="288" t="s">
        <v>143</v>
      </c>
      <c r="F2" s="288"/>
      <c r="G2" s="622"/>
      <c r="H2" s="622"/>
      <c r="K2" s="39"/>
      <c r="L2" s="40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5:71" ht="13.5" customHeight="1">
      <c r="E3" s="288" t="s">
        <v>333</v>
      </c>
      <c r="F3" s="288"/>
      <c r="G3" s="622"/>
      <c r="H3" s="622"/>
      <c r="K3" s="39"/>
      <c r="L3" s="4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</row>
    <row r="4" spans="4:71" ht="13.5" customHeight="1">
      <c r="D4" s="167" t="s">
        <v>66</v>
      </c>
      <c r="F4" s="713"/>
      <c r="G4" s="713" t="s">
        <v>302</v>
      </c>
      <c r="H4" s="715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</row>
    <row r="5" spans="1:71" ht="13.5" customHeight="1">
      <c r="A5" s="396" t="s">
        <v>0</v>
      </c>
      <c r="B5" s="397" t="s">
        <v>1</v>
      </c>
      <c r="C5" s="396" t="s">
        <v>2</v>
      </c>
      <c r="D5" s="397" t="s">
        <v>3</v>
      </c>
      <c r="E5" s="398" t="s">
        <v>191</v>
      </c>
      <c r="F5" s="397" t="s">
        <v>192</v>
      </c>
      <c r="G5" s="399" t="s">
        <v>190</v>
      </c>
      <c r="H5" s="202" t="s">
        <v>199</v>
      </c>
      <c r="I5" s="51"/>
      <c r="J5" s="51"/>
      <c r="K5" s="76"/>
      <c r="L5" s="77"/>
      <c r="M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</row>
    <row r="6" spans="1:71" ht="13.5" customHeight="1">
      <c r="A6" s="400"/>
      <c r="B6" s="401"/>
      <c r="C6" s="400"/>
      <c r="D6" s="402"/>
      <c r="E6" s="400" t="s">
        <v>175</v>
      </c>
      <c r="F6" s="401" t="s">
        <v>193</v>
      </c>
      <c r="G6" s="403" t="s">
        <v>359</v>
      </c>
      <c r="H6" s="404" t="s">
        <v>197</v>
      </c>
      <c r="I6" s="80"/>
      <c r="J6" s="80"/>
      <c r="K6" s="76"/>
      <c r="L6" s="81"/>
      <c r="M6" s="3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</row>
    <row r="7" spans="1:71" ht="13.5" customHeight="1">
      <c r="A7" s="224">
        <v>1</v>
      </c>
      <c r="B7" s="224">
        <v>2</v>
      </c>
      <c r="C7" s="224">
        <v>3</v>
      </c>
      <c r="D7" s="224">
        <v>4</v>
      </c>
      <c r="E7" s="224">
        <v>5</v>
      </c>
      <c r="F7" s="224">
        <v>6</v>
      </c>
      <c r="G7" s="225">
        <v>7</v>
      </c>
      <c r="H7" s="226">
        <v>8</v>
      </c>
      <c r="I7" s="76"/>
      <c r="J7" s="76"/>
      <c r="K7" s="76"/>
      <c r="L7" s="76"/>
      <c r="M7" s="3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13" ht="13.5" customHeight="1">
      <c r="A8" s="82" t="s">
        <v>4</v>
      </c>
      <c r="B8" s="82"/>
      <c r="C8" s="83"/>
      <c r="D8" s="172" t="s">
        <v>5</v>
      </c>
      <c r="E8" s="173">
        <v>10000</v>
      </c>
      <c r="F8" s="173">
        <f>F9</f>
        <v>10000</v>
      </c>
      <c r="G8" s="190">
        <f>G9</f>
        <v>4704</v>
      </c>
      <c r="H8" s="190">
        <v>47.04</v>
      </c>
      <c r="I8" s="34"/>
      <c r="J8" s="34"/>
      <c r="K8" s="85"/>
      <c r="L8" s="85"/>
      <c r="M8" s="86"/>
    </row>
    <row r="9" spans="1:13" ht="13.5" customHeight="1">
      <c r="A9" s="88"/>
      <c r="B9" s="89" t="s">
        <v>6</v>
      </c>
      <c r="C9" s="269"/>
      <c r="D9" s="174" t="s">
        <v>7</v>
      </c>
      <c r="E9" s="175">
        <v>10000</v>
      </c>
      <c r="F9" s="175">
        <v>10000</v>
      </c>
      <c r="G9" s="192">
        <v>4704</v>
      </c>
      <c r="H9" s="219">
        <v>47.04</v>
      </c>
      <c r="I9" s="92"/>
      <c r="J9" s="92"/>
      <c r="K9" s="93"/>
      <c r="L9" s="93"/>
      <c r="M9" s="86"/>
    </row>
    <row r="10" spans="1:13" ht="13.5" customHeight="1">
      <c r="A10" s="94"/>
      <c r="B10" s="94"/>
      <c r="C10" s="270">
        <v>2110</v>
      </c>
      <c r="D10" s="176" t="s">
        <v>8</v>
      </c>
      <c r="E10" s="177"/>
      <c r="F10" s="177"/>
      <c r="G10" s="194"/>
      <c r="H10" s="227"/>
      <c r="I10" s="35"/>
      <c r="J10" s="35"/>
      <c r="K10" s="95"/>
      <c r="L10" s="95"/>
      <c r="M10" s="86"/>
    </row>
    <row r="11" spans="1:13" ht="13.5" customHeight="1">
      <c r="A11" s="94"/>
      <c r="B11" s="94"/>
      <c r="C11" s="270"/>
      <c r="D11" s="176" t="s">
        <v>335</v>
      </c>
      <c r="E11" s="177"/>
      <c r="F11" s="177"/>
      <c r="G11" s="194"/>
      <c r="H11" s="227"/>
      <c r="I11" s="35"/>
      <c r="J11" s="35"/>
      <c r="K11" s="95"/>
      <c r="L11" s="95"/>
      <c r="M11" s="86"/>
    </row>
    <row r="12" spans="1:13" ht="13.5" customHeight="1">
      <c r="A12" s="94"/>
      <c r="B12" s="94"/>
      <c r="C12" s="271"/>
      <c r="D12" s="178" t="s">
        <v>334</v>
      </c>
      <c r="E12" s="177">
        <v>10000</v>
      </c>
      <c r="F12" s="177">
        <v>10000</v>
      </c>
      <c r="G12" s="194">
        <v>4704</v>
      </c>
      <c r="H12" s="221">
        <f>G12/F12*100</f>
        <v>47.04</v>
      </c>
      <c r="I12" s="35"/>
      <c r="J12" s="35"/>
      <c r="K12" s="95"/>
      <c r="L12" s="95"/>
      <c r="M12" s="86"/>
    </row>
    <row r="13" spans="1:13" ht="13.5" customHeight="1">
      <c r="A13" s="97" t="s">
        <v>186</v>
      </c>
      <c r="B13" s="97"/>
      <c r="C13" s="272"/>
      <c r="D13" s="179" t="s">
        <v>74</v>
      </c>
      <c r="E13" s="173">
        <v>137000</v>
      </c>
      <c r="F13" s="173">
        <v>141058</v>
      </c>
      <c r="G13" s="190">
        <f>G14</f>
        <v>70528.45</v>
      </c>
      <c r="H13" s="190">
        <f>G13/F13*100</f>
        <v>49.99961008946674</v>
      </c>
      <c r="I13" s="34"/>
      <c r="J13" s="34"/>
      <c r="K13" s="85"/>
      <c r="L13" s="85"/>
      <c r="M13" s="86"/>
    </row>
    <row r="14" spans="1:13" ht="13.5" customHeight="1">
      <c r="A14" s="94"/>
      <c r="B14" s="89" t="s">
        <v>187</v>
      </c>
      <c r="C14" s="273"/>
      <c r="D14" s="180" t="s">
        <v>188</v>
      </c>
      <c r="E14" s="175">
        <v>137000</v>
      </c>
      <c r="F14" s="175">
        <v>141058</v>
      </c>
      <c r="G14" s="192">
        <v>70528.45</v>
      </c>
      <c r="H14" s="219">
        <f>G14/F14*100</f>
        <v>49.99961008946674</v>
      </c>
      <c r="I14" s="92"/>
      <c r="J14" s="92"/>
      <c r="K14" s="93"/>
      <c r="L14" s="93"/>
      <c r="M14" s="86"/>
    </row>
    <row r="15" spans="1:13" ht="13.5" customHeight="1">
      <c r="A15" s="94"/>
      <c r="B15" s="94"/>
      <c r="C15" s="270">
        <v>2460</v>
      </c>
      <c r="D15" s="176" t="s">
        <v>189</v>
      </c>
      <c r="E15" s="177"/>
      <c r="F15" s="177"/>
      <c r="G15" s="194"/>
      <c r="H15" s="221"/>
      <c r="I15" s="35"/>
      <c r="J15" s="35"/>
      <c r="K15" s="95"/>
      <c r="L15" s="95"/>
      <c r="M15" s="86"/>
    </row>
    <row r="16" spans="1:13" ht="13.5" customHeight="1">
      <c r="A16" s="94"/>
      <c r="B16" s="94"/>
      <c r="C16" s="270"/>
      <c r="D16" s="176" t="s">
        <v>214</v>
      </c>
      <c r="E16" s="177"/>
      <c r="F16" s="177"/>
      <c r="G16" s="194"/>
      <c r="H16" s="221"/>
      <c r="I16" s="35"/>
      <c r="J16" s="35"/>
      <c r="K16" s="95"/>
      <c r="L16" s="95"/>
      <c r="M16" s="86"/>
    </row>
    <row r="17" spans="1:13" ht="13.5" customHeight="1">
      <c r="A17" s="94"/>
      <c r="B17" s="94"/>
      <c r="C17" s="271"/>
      <c r="D17" s="176" t="s">
        <v>215</v>
      </c>
      <c r="E17" s="177">
        <v>137000</v>
      </c>
      <c r="F17" s="177">
        <v>141058</v>
      </c>
      <c r="G17" s="194">
        <v>70528.45</v>
      </c>
      <c r="H17" s="221">
        <f>G17/F17*100</f>
        <v>49.99961008946674</v>
      </c>
      <c r="I17" s="35"/>
      <c r="J17" s="35"/>
      <c r="K17" s="95"/>
      <c r="L17" s="95"/>
      <c r="M17" s="86"/>
    </row>
    <row r="18" spans="1:13" ht="13.5" customHeight="1">
      <c r="A18" s="100">
        <v>600</v>
      </c>
      <c r="B18" s="100"/>
      <c r="C18" s="281"/>
      <c r="D18" s="181" t="s">
        <v>9</v>
      </c>
      <c r="E18" s="173">
        <f>E20</f>
        <v>1608146</v>
      </c>
      <c r="F18" s="173">
        <f>F20</f>
        <v>2097743</v>
      </c>
      <c r="G18" s="190">
        <f>G20</f>
        <v>326991.87</v>
      </c>
      <c r="H18" s="190">
        <f>G18/F18*100</f>
        <v>15.587794596382873</v>
      </c>
      <c r="I18" s="34"/>
      <c r="J18" s="34"/>
      <c r="K18" s="85"/>
      <c r="L18" s="85"/>
      <c r="M18" s="86"/>
    </row>
    <row r="19" spans="1:13" ht="13.5" customHeight="1">
      <c r="A19" s="102"/>
      <c r="B19" s="102"/>
      <c r="C19" s="282"/>
      <c r="D19" s="182" t="s">
        <v>195</v>
      </c>
      <c r="E19" s="222">
        <f>E32+E35+E38</f>
        <v>1326046</v>
      </c>
      <c r="F19" s="222">
        <f>F32+F35+F38</f>
        <v>1776743</v>
      </c>
      <c r="G19" s="196">
        <f>G32+G26</f>
        <v>0</v>
      </c>
      <c r="H19" s="190">
        <v>0</v>
      </c>
      <c r="I19" s="34"/>
      <c r="J19" s="34"/>
      <c r="K19" s="85"/>
      <c r="L19" s="85"/>
      <c r="M19" s="86"/>
    </row>
    <row r="20" spans="1:13" ht="13.5" customHeight="1">
      <c r="A20" s="96"/>
      <c r="B20" s="112">
        <v>60014</v>
      </c>
      <c r="C20" s="275"/>
      <c r="D20" s="174" t="s">
        <v>10</v>
      </c>
      <c r="E20" s="175">
        <f>E21+E28</f>
        <v>1608146</v>
      </c>
      <c r="F20" s="175">
        <f>F21+F28</f>
        <v>2097743</v>
      </c>
      <c r="G20" s="192">
        <f>G21+G28</f>
        <v>326991.87</v>
      </c>
      <c r="H20" s="219">
        <f>G20/F20*100</f>
        <v>15.587794596382873</v>
      </c>
      <c r="I20" s="92"/>
      <c r="J20" s="92"/>
      <c r="K20" s="93"/>
      <c r="L20" s="93"/>
      <c r="M20" s="86"/>
    </row>
    <row r="21" spans="1:13" ht="13.5" customHeight="1">
      <c r="A21" s="104"/>
      <c r="B21" s="106"/>
      <c r="C21" s="276"/>
      <c r="D21" s="183" t="s">
        <v>237</v>
      </c>
      <c r="E21" s="228">
        <f>SUM(E22:E27)</f>
        <v>282100</v>
      </c>
      <c r="F21" s="228">
        <f>SUM(F23:F27)</f>
        <v>321000</v>
      </c>
      <c r="G21" s="229">
        <f>SUM(G22:G27)</f>
        <v>326991.87</v>
      </c>
      <c r="H21" s="230">
        <f>G21/F21*100</f>
        <v>101.8666261682243</v>
      </c>
      <c r="I21" s="92"/>
      <c r="J21" s="92"/>
      <c r="K21" s="93"/>
      <c r="L21" s="93"/>
      <c r="M21" s="86"/>
    </row>
    <row r="22" spans="1:13" ht="13.5" customHeight="1">
      <c r="A22" s="104"/>
      <c r="B22" s="106"/>
      <c r="C22" s="277" t="s">
        <v>235</v>
      </c>
      <c r="D22" s="176" t="s">
        <v>328</v>
      </c>
      <c r="E22" s="177"/>
      <c r="F22" s="177"/>
      <c r="G22" s="194"/>
      <c r="H22" s="221"/>
      <c r="I22" s="92"/>
      <c r="J22" s="92"/>
      <c r="K22" s="93"/>
      <c r="L22" s="93"/>
      <c r="M22" s="86"/>
    </row>
    <row r="23" spans="1:13" ht="13.5" customHeight="1">
      <c r="A23" s="104"/>
      <c r="B23" s="106"/>
      <c r="C23" s="277"/>
      <c r="D23" s="176" t="s">
        <v>236</v>
      </c>
      <c r="E23" s="177">
        <v>270000</v>
      </c>
      <c r="F23" s="177">
        <v>287800</v>
      </c>
      <c r="G23" s="194">
        <v>295068.95</v>
      </c>
      <c r="H23" s="221">
        <f>G23/F23*100</f>
        <v>102.52569492703267</v>
      </c>
      <c r="I23" s="92"/>
      <c r="J23" s="92"/>
      <c r="K23" s="93"/>
      <c r="L23" s="93"/>
      <c r="M23" s="86"/>
    </row>
    <row r="24" spans="1:13" ht="13.5" customHeight="1">
      <c r="A24" s="104"/>
      <c r="B24" s="104"/>
      <c r="C24" s="277" t="s">
        <v>11</v>
      </c>
      <c r="D24" s="176" t="s">
        <v>12</v>
      </c>
      <c r="E24" s="177">
        <v>3600</v>
      </c>
      <c r="F24" s="177">
        <v>3600</v>
      </c>
      <c r="G24" s="194">
        <v>1800</v>
      </c>
      <c r="H24" s="221">
        <f>G24/F24*100</f>
        <v>50</v>
      </c>
      <c r="I24" s="35"/>
      <c r="J24" s="35"/>
      <c r="K24" s="95"/>
      <c r="L24" s="95"/>
      <c r="M24" s="86"/>
    </row>
    <row r="25" spans="1:13" ht="13.5" customHeight="1">
      <c r="A25" s="104"/>
      <c r="B25" s="104"/>
      <c r="C25" s="277" t="s">
        <v>183</v>
      </c>
      <c r="D25" s="176" t="s">
        <v>111</v>
      </c>
      <c r="E25" s="177">
        <v>8500</v>
      </c>
      <c r="F25" s="177">
        <v>29600</v>
      </c>
      <c r="G25" s="194">
        <v>30054.91</v>
      </c>
      <c r="H25" s="221">
        <f>G25/F25*100</f>
        <v>101.5368581081081</v>
      </c>
      <c r="I25" s="35"/>
      <c r="J25" s="35"/>
      <c r="K25" s="95"/>
      <c r="L25" s="95"/>
      <c r="M25" s="86"/>
    </row>
    <row r="26" spans="1:13" ht="13.5" customHeight="1">
      <c r="A26" s="104"/>
      <c r="B26" s="104"/>
      <c r="C26" s="395" t="s">
        <v>200</v>
      </c>
      <c r="D26" s="184" t="s">
        <v>119</v>
      </c>
      <c r="E26" s="231">
        <v>0</v>
      </c>
      <c r="F26" s="231">
        <v>0</v>
      </c>
      <c r="G26" s="232">
        <v>0</v>
      </c>
      <c r="H26" s="221">
        <v>0</v>
      </c>
      <c r="I26" s="35"/>
      <c r="J26" s="35"/>
      <c r="K26" s="95"/>
      <c r="L26" s="95"/>
      <c r="M26" s="86"/>
    </row>
    <row r="27" spans="1:13" ht="13.5" customHeight="1">
      <c r="A27" s="104"/>
      <c r="B27" s="104"/>
      <c r="C27" s="277" t="s">
        <v>301</v>
      </c>
      <c r="D27" s="176" t="s">
        <v>394</v>
      </c>
      <c r="E27" s="177">
        <v>0</v>
      </c>
      <c r="F27" s="177">
        <v>0</v>
      </c>
      <c r="G27" s="194">
        <v>68.01</v>
      </c>
      <c r="H27" s="221">
        <v>0</v>
      </c>
      <c r="I27" s="35"/>
      <c r="J27" s="35"/>
      <c r="K27" s="95"/>
      <c r="L27" s="95"/>
      <c r="M27" s="86"/>
    </row>
    <row r="28" spans="1:13" ht="13.5" customHeight="1">
      <c r="A28" s="104"/>
      <c r="B28" s="104"/>
      <c r="C28" s="279"/>
      <c r="D28" s="185" t="s">
        <v>142</v>
      </c>
      <c r="E28" s="228">
        <f>E32+E35+E38</f>
        <v>1326046</v>
      </c>
      <c r="F28" s="228">
        <f>F32+F35+F38</f>
        <v>1776743</v>
      </c>
      <c r="G28" s="229">
        <f>G32+G35+G38</f>
        <v>0</v>
      </c>
      <c r="H28" s="230">
        <v>0</v>
      </c>
      <c r="I28" s="35"/>
      <c r="J28" s="35"/>
      <c r="K28" s="95"/>
      <c r="L28" s="95"/>
      <c r="M28" s="86"/>
    </row>
    <row r="29" spans="1:13" ht="13.5" customHeight="1">
      <c r="A29" s="104"/>
      <c r="B29" s="104"/>
      <c r="C29" s="280">
        <v>6207</v>
      </c>
      <c r="D29" s="186" t="s">
        <v>266</v>
      </c>
      <c r="E29" s="231"/>
      <c r="F29" s="231"/>
      <c r="G29" s="232"/>
      <c r="H29" s="221"/>
      <c r="I29" s="35"/>
      <c r="J29" s="35"/>
      <c r="K29" s="95"/>
      <c r="L29" s="95"/>
      <c r="M29" s="86"/>
    </row>
    <row r="30" spans="1:13" ht="13.5" customHeight="1">
      <c r="A30" s="104"/>
      <c r="B30" s="104"/>
      <c r="C30" s="280"/>
      <c r="D30" s="186" t="s">
        <v>267</v>
      </c>
      <c r="E30" s="231"/>
      <c r="F30" s="231"/>
      <c r="G30" s="232"/>
      <c r="H30" s="221"/>
      <c r="I30" s="35"/>
      <c r="J30" s="35"/>
      <c r="K30" s="95"/>
      <c r="L30" s="95"/>
      <c r="M30" s="86"/>
    </row>
    <row r="31" spans="1:13" ht="13.5" customHeight="1">
      <c r="A31" s="104"/>
      <c r="B31" s="104"/>
      <c r="C31" s="280"/>
      <c r="D31" s="186" t="s">
        <v>268</v>
      </c>
      <c r="E31" s="231"/>
      <c r="F31" s="231"/>
      <c r="G31" s="232"/>
      <c r="H31" s="221"/>
      <c r="I31" s="35"/>
      <c r="J31" s="35"/>
      <c r="K31" s="95"/>
      <c r="L31" s="95"/>
      <c r="M31" s="86"/>
    </row>
    <row r="32" spans="1:13" ht="13.5" customHeight="1">
      <c r="A32" s="104"/>
      <c r="B32" s="104"/>
      <c r="C32" s="278"/>
      <c r="D32" s="186" t="s">
        <v>269</v>
      </c>
      <c r="E32" s="231">
        <v>200000</v>
      </c>
      <c r="F32" s="231">
        <v>0</v>
      </c>
      <c r="G32" s="232">
        <v>0</v>
      </c>
      <c r="H32" s="221">
        <v>0</v>
      </c>
      <c r="I32" s="35"/>
      <c r="J32" s="35"/>
      <c r="K32" s="95"/>
      <c r="L32" s="95"/>
      <c r="M32" s="86"/>
    </row>
    <row r="33" spans="1:13" ht="13.5" customHeight="1">
      <c r="A33" s="104"/>
      <c r="B33" s="104"/>
      <c r="C33" s="278">
        <v>6300</v>
      </c>
      <c r="D33" s="349" t="s">
        <v>423</v>
      </c>
      <c r="E33" s="231"/>
      <c r="F33" s="231"/>
      <c r="G33" s="232"/>
      <c r="H33" s="221"/>
      <c r="I33" s="35"/>
      <c r="J33" s="35"/>
      <c r="K33" s="95"/>
      <c r="L33" s="95"/>
      <c r="M33" s="86"/>
    </row>
    <row r="34" spans="1:13" ht="13.5" customHeight="1">
      <c r="A34" s="104"/>
      <c r="B34" s="104"/>
      <c r="C34" s="278"/>
      <c r="D34" s="349" t="s">
        <v>341</v>
      </c>
      <c r="E34" s="231"/>
      <c r="F34" s="231"/>
      <c r="G34" s="232"/>
      <c r="H34" s="221"/>
      <c r="I34" s="35"/>
      <c r="J34" s="35"/>
      <c r="K34" s="95"/>
      <c r="L34" s="95"/>
      <c r="M34" s="86"/>
    </row>
    <row r="35" spans="1:13" ht="13.5" customHeight="1">
      <c r="A35" s="104"/>
      <c r="B35" s="104"/>
      <c r="C35" s="278"/>
      <c r="D35" s="349" t="s">
        <v>342</v>
      </c>
      <c r="E35" s="231">
        <v>150000</v>
      </c>
      <c r="F35" s="231">
        <v>150000</v>
      </c>
      <c r="G35" s="232">
        <v>0</v>
      </c>
      <c r="H35" s="221">
        <v>0</v>
      </c>
      <c r="I35" s="35"/>
      <c r="J35" s="35"/>
      <c r="K35" s="95"/>
      <c r="L35" s="95"/>
      <c r="M35" s="86"/>
    </row>
    <row r="36" spans="1:13" ht="13.5" customHeight="1">
      <c r="A36" s="104"/>
      <c r="B36" s="104"/>
      <c r="C36" s="278">
        <v>6430</v>
      </c>
      <c r="D36" s="349" t="s">
        <v>343</v>
      </c>
      <c r="E36" s="231"/>
      <c r="F36" s="231"/>
      <c r="G36" s="232"/>
      <c r="H36" s="221"/>
      <c r="I36" s="35"/>
      <c r="J36" s="35"/>
      <c r="K36" s="95"/>
      <c r="L36" s="95"/>
      <c r="M36" s="86"/>
    </row>
    <row r="37" spans="1:13" ht="13.5" customHeight="1">
      <c r="A37" s="104"/>
      <c r="B37" s="104"/>
      <c r="C37" s="278"/>
      <c r="D37" s="349" t="s">
        <v>344</v>
      </c>
      <c r="E37" s="231"/>
      <c r="F37" s="231"/>
      <c r="G37" s="232"/>
      <c r="H37" s="221"/>
      <c r="I37" s="35"/>
      <c r="J37" s="35"/>
      <c r="K37" s="95"/>
      <c r="L37" s="95"/>
      <c r="M37" s="86"/>
    </row>
    <row r="38" spans="1:13" ht="13.5" customHeight="1">
      <c r="A38" s="104"/>
      <c r="B38" s="104"/>
      <c r="C38" s="278"/>
      <c r="D38" s="349" t="s">
        <v>345</v>
      </c>
      <c r="E38" s="231">
        <v>976046</v>
      </c>
      <c r="F38" s="231">
        <v>1626743</v>
      </c>
      <c r="G38" s="232">
        <v>0</v>
      </c>
      <c r="H38" s="221">
        <v>0</v>
      </c>
      <c r="I38" s="35"/>
      <c r="J38" s="35"/>
      <c r="K38" s="95"/>
      <c r="L38" s="95"/>
      <c r="M38" s="86"/>
    </row>
    <row r="39" spans="1:13" ht="13.5" customHeight="1">
      <c r="A39" s="100">
        <v>700</v>
      </c>
      <c r="B39" s="100"/>
      <c r="C39" s="101"/>
      <c r="D39" s="187" t="s">
        <v>13</v>
      </c>
      <c r="E39" s="173">
        <f>E41</f>
        <v>542000</v>
      </c>
      <c r="F39" s="173">
        <f>F41</f>
        <v>542000</v>
      </c>
      <c r="G39" s="190">
        <f>G41</f>
        <v>285906.33</v>
      </c>
      <c r="H39" s="190">
        <f>G39/F39*100</f>
        <v>52.75024538745387</v>
      </c>
      <c r="I39" s="34"/>
      <c r="J39" s="34"/>
      <c r="K39" s="85"/>
      <c r="L39" s="85"/>
      <c r="M39" s="86"/>
    </row>
    <row r="40" spans="1:13" ht="13.5" customHeight="1">
      <c r="A40" s="84"/>
      <c r="B40" s="84"/>
      <c r="C40" s="98"/>
      <c r="D40" s="182" t="s">
        <v>195</v>
      </c>
      <c r="E40" s="222">
        <v>40000</v>
      </c>
      <c r="F40" s="222">
        <f>F44</f>
        <v>40000</v>
      </c>
      <c r="G40" s="196">
        <f>G44</f>
        <v>0</v>
      </c>
      <c r="H40" s="190">
        <v>0</v>
      </c>
      <c r="I40" s="34"/>
      <c r="J40" s="34"/>
      <c r="K40" s="85"/>
      <c r="L40" s="85"/>
      <c r="M40" s="86"/>
    </row>
    <row r="41" spans="1:13" ht="13.5" customHeight="1">
      <c r="A41" s="96"/>
      <c r="B41" s="112">
        <v>70005</v>
      </c>
      <c r="C41" s="277"/>
      <c r="D41" s="174" t="s">
        <v>14</v>
      </c>
      <c r="E41" s="175">
        <f>SUM(E42:E52)</f>
        <v>542000</v>
      </c>
      <c r="F41" s="175">
        <f>SUM(F42:F52)</f>
        <v>542000</v>
      </c>
      <c r="G41" s="192">
        <f>SUM(G42:G52)</f>
        <v>285906.33</v>
      </c>
      <c r="H41" s="219">
        <f>G41/F41*100</f>
        <v>52.75024538745387</v>
      </c>
      <c r="I41" s="92"/>
      <c r="J41" s="92"/>
      <c r="K41" s="93"/>
      <c r="L41" s="93"/>
      <c r="M41" s="86"/>
    </row>
    <row r="42" spans="1:13" ht="13.5" customHeight="1">
      <c r="A42" s="104"/>
      <c r="B42" s="107"/>
      <c r="C42" s="277" t="s">
        <v>127</v>
      </c>
      <c r="D42" s="176" t="s">
        <v>329</v>
      </c>
      <c r="E42" s="177">
        <v>5000</v>
      </c>
      <c r="F42" s="177">
        <v>5000</v>
      </c>
      <c r="G42" s="194">
        <v>5080.19</v>
      </c>
      <c r="H42" s="221">
        <f>G42/F42*100</f>
        <v>101.6038</v>
      </c>
      <c r="I42" s="35"/>
      <c r="J42" s="35"/>
      <c r="K42" s="95"/>
      <c r="L42" s="95"/>
      <c r="M42" s="86"/>
    </row>
    <row r="43" spans="1:13" ht="13.5" customHeight="1">
      <c r="A43" s="104"/>
      <c r="B43" s="107"/>
      <c r="C43" s="277" t="s">
        <v>11</v>
      </c>
      <c r="D43" s="176" t="s">
        <v>12</v>
      </c>
      <c r="E43" s="177">
        <v>350000</v>
      </c>
      <c r="F43" s="177">
        <v>350000</v>
      </c>
      <c r="G43" s="194">
        <v>122793.68</v>
      </c>
      <c r="H43" s="221">
        <f>G43/F43*100</f>
        <v>35.083908571428566</v>
      </c>
      <c r="I43" s="35"/>
      <c r="J43" s="35"/>
      <c r="K43" s="95"/>
      <c r="L43" s="95"/>
      <c r="M43" s="86"/>
    </row>
    <row r="44" spans="1:13" ht="13.5" customHeight="1">
      <c r="A44" s="104"/>
      <c r="B44" s="107"/>
      <c r="C44" s="278" t="s">
        <v>112</v>
      </c>
      <c r="D44" s="184" t="s">
        <v>119</v>
      </c>
      <c r="E44" s="231">
        <v>40000</v>
      </c>
      <c r="F44" s="231">
        <v>40000</v>
      </c>
      <c r="G44" s="232">
        <v>0</v>
      </c>
      <c r="H44" s="221">
        <f>G44/F44*100</f>
        <v>0</v>
      </c>
      <c r="I44" s="35"/>
      <c r="J44" s="35"/>
      <c r="K44" s="95"/>
      <c r="L44" s="95"/>
      <c r="M44" s="86"/>
    </row>
    <row r="45" spans="1:13" ht="13.5" customHeight="1">
      <c r="A45" s="104"/>
      <c r="B45" s="107"/>
      <c r="C45" s="277" t="s">
        <v>301</v>
      </c>
      <c r="D45" s="176" t="s">
        <v>25</v>
      </c>
      <c r="E45" s="177">
        <v>0</v>
      </c>
      <c r="F45" s="177">
        <v>0</v>
      </c>
      <c r="G45" s="194">
        <v>3.5</v>
      </c>
      <c r="H45" s="221">
        <v>0</v>
      </c>
      <c r="I45" s="35"/>
      <c r="J45" s="35"/>
      <c r="K45" s="95"/>
      <c r="L45" s="95"/>
      <c r="M45" s="86"/>
    </row>
    <row r="46" spans="1:13" ht="13.5" customHeight="1">
      <c r="A46" s="104"/>
      <c r="B46" s="107"/>
      <c r="C46" s="277" t="s">
        <v>26</v>
      </c>
      <c r="D46" s="176" t="s">
        <v>27</v>
      </c>
      <c r="E46" s="177">
        <v>0</v>
      </c>
      <c r="F46" s="177">
        <v>0</v>
      </c>
      <c r="G46" s="194">
        <v>3344.98</v>
      </c>
      <c r="H46" s="221">
        <v>0</v>
      </c>
      <c r="I46" s="35"/>
      <c r="J46" s="35"/>
      <c r="K46" s="95"/>
      <c r="L46" s="95"/>
      <c r="M46" s="86"/>
    </row>
    <row r="47" spans="1:13" ht="13.5" customHeight="1">
      <c r="A47" s="104"/>
      <c r="B47" s="107"/>
      <c r="C47" s="277">
        <v>2110</v>
      </c>
      <c r="D47" s="176" t="s">
        <v>8</v>
      </c>
      <c r="E47" s="177"/>
      <c r="F47" s="177"/>
      <c r="G47" s="194"/>
      <c r="H47" s="221"/>
      <c r="I47" s="35"/>
      <c r="J47" s="35"/>
      <c r="K47" s="95"/>
      <c r="L47" s="95"/>
      <c r="M47" s="86"/>
    </row>
    <row r="48" spans="1:13" ht="13.5" customHeight="1">
      <c r="A48" s="104"/>
      <c r="B48" s="107"/>
      <c r="C48" s="277"/>
      <c r="D48" s="176" t="s">
        <v>335</v>
      </c>
      <c r="E48" s="177"/>
      <c r="F48" s="177"/>
      <c r="G48" s="194"/>
      <c r="H48" s="221"/>
      <c r="I48" s="35"/>
      <c r="J48" s="35"/>
      <c r="K48" s="95"/>
      <c r="L48" s="95"/>
      <c r="M48" s="86"/>
    </row>
    <row r="49" spans="1:13" ht="13.5" customHeight="1">
      <c r="A49" s="104"/>
      <c r="B49" s="107"/>
      <c r="C49" s="277"/>
      <c r="D49" s="176" t="s">
        <v>334</v>
      </c>
      <c r="E49" s="177">
        <v>22000</v>
      </c>
      <c r="F49" s="177">
        <v>22000</v>
      </c>
      <c r="G49" s="194">
        <v>10998</v>
      </c>
      <c r="H49" s="221">
        <f>G49/F49*100</f>
        <v>49.99090909090909</v>
      </c>
      <c r="I49" s="35"/>
      <c r="J49" s="35"/>
      <c r="K49" s="95"/>
      <c r="L49" s="95"/>
      <c r="M49" s="86"/>
    </row>
    <row r="50" spans="1:13" ht="13.5" customHeight="1">
      <c r="A50" s="104"/>
      <c r="B50" s="107"/>
      <c r="C50" s="277">
        <v>2360</v>
      </c>
      <c r="D50" s="176" t="s">
        <v>337</v>
      </c>
      <c r="E50" s="177"/>
      <c r="F50" s="177"/>
      <c r="G50" s="194"/>
      <c r="H50" s="221"/>
      <c r="I50" s="35"/>
      <c r="J50" s="35"/>
      <c r="K50" s="95"/>
      <c r="L50" s="95"/>
      <c r="M50" s="86"/>
    </row>
    <row r="51" spans="1:13" ht="13.5" customHeight="1">
      <c r="A51" s="104"/>
      <c r="B51" s="104"/>
      <c r="C51" s="277"/>
      <c r="D51" s="176" t="s">
        <v>336</v>
      </c>
      <c r="E51" s="177"/>
      <c r="F51" s="177"/>
      <c r="G51" s="194"/>
      <c r="H51" s="221"/>
      <c r="I51" s="35"/>
      <c r="J51" s="35"/>
      <c r="K51" s="95"/>
      <c r="L51" s="95"/>
      <c r="M51" s="86"/>
    </row>
    <row r="52" spans="1:13" ht="13.5" customHeight="1">
      <c r="A52" s="105"/>
      <c r="B52" s="105"/>
      <c r="C52" s="277"/>
      <c r="D52" s="176" t="s">
        <v>132</v>
      </c>
      <c r="E52" s="177">
        <v>125000</v>
      </c>
      <c r="F52" s="177">
        <v>125000</v>
      </c>
      <c r="G52" s="194">
        <v>143685.98</v>
      </c>
      <c r="H52" s="221">
        <f>G52/F52*100</f>
        <v>114.94878400000002</v>
      </c>
      <c r="I52" s="35"/>
      <c r="J52" s="35"/>
      <c r="K52" s="95"/>
      <c r="L52" s="95"/>
      <c r="M52" s="86"/>
    </row>
    <row r="53" spans="1:13" ht="13.5" customHeight="1">
      <c r="A53" s="38"/>
      <c r="B53" s="38"/>
      <c r="C53" s="361"/>
      <c r="D53" s="319"/>
      <c r="E53" s="217"/>
      <c r="F53" s="217"/>
      <c r="G53" s="233"/>
      <c r="H53" s="234"/>
      <c r="I53" s="35"/>
      <c r="J53" s="35"/>
      <c r="K53" s="95"/>
      <c r="L53" s="95"/>
      <c r="M53" s="86"/>
    </row>
    <row r="54" spans="1:13" ht="13.5" customHeight="1">
      <c r="A54" s="38"/>
      <c r="B54" s="38"/>
      <c r="C54" s="361"/>
      <c r="D54" s="319"/>
      <c r="E54" s="217"/>
      <c r="F54" s="217"/>
      <c r="G54" s="233"/>
      <c r="H54" s="234"/>
      <c r="I54" s="35"/>
      <c r="J54" s="35"/>
      <c r="K54" s="95"/>
      <c r="L54" s="95"/>
      <c r="M54" s="86"/>
    </row>
    <row r="55" spans="1:13" ht="13.5" customHeight="1">
      <c r="A55" s="38"/>
      <c r="B55" s="38"/>
      <c r="C55" s="361"/>
      <c r="D55" s="319"/>
      <c r="E55" s="217"/>
      <c r="F55" s="217"/>
      <c r="G55" s="233"/>
      <c r="H55" s="234"/>
      <c r="I55" s="35"/>
      <c r="J55" s="35"/>
      <c r="K55" s="95"/>
      <c r="L55" s="95"/>
      <c r="M55" s="86"/>
    </row>
    <row r="56" spans="1:13" ht="13.5" customHeight="1">
      <c r="A56" s="38"/>
      <c r="B56" s="38"/>
      <c r="C56" s="361"/>
      <c r="D56" s="319"/>
      <c r="E56" s="217"/>
      <c r="F56" s="217"/>
      <c r="G56" s="233"/>
      <c r="H56" s="234"/>
      <c r="I56" s="35"/>
      <c r="J56" s="35"/>
      <c r="K56" s="95"/>
      <c r="L56" s="95"/>
      <c r="M56" s="86"/>
    </row>
    <row r="57" spans="1:13" ht="13.5" customHeight="1">
      <c r="A57" s="38"/>
      <c r="B57" s="38"/>
      <c r="C57" s="361"/>
      <c r="D57" s="319"/>
      <c r="E57" s="217" t="s">
        <v>410</v>
      </c>
      <c r="F57" s="217"/>
      <c r="G57" s="233"/>
      <c r="H57" s="234"/>
      <c r="I57" s="35"/>
      <c r="J57" s="35"/>
      <c r="K57" s="95"/>
      <c r="L57" s="95"/>
      <c r="M57" s="86"/>
    </row>
    <row r="58" spans="1:13" ht="13.5" customHeight="1">
      <c r="A58" s="396" t="s">
        <v>0</v>
      </c>
      <c r="B58" s="397" t="s">
        <v>1</v>
      </c>
      <c r="C58" s="396" t="s">
        <v>2</v>
      </c>
      <c r="D58" s="397" t="s">
        <v>3</v>
      </c>
      <c r="E58" s="398" t="s">
        <v>191</v>
      </c>
      <c r="F58" s="397" t="s">
        <v>192</v>
      </c>
      <c r="G58" s="399" t="s">
        <v>190</v>
      </c>
      <c r="H58" s="202" t="s">
        <v>199</v>
      </c>
      <c r="I58" s="35"/>
      <c r="J58" s="35"/>
      <c r="K58" s="95"/>
      <c r="L58" s="95"/>
      <c r="M58" s="86"/>
    </row>
    <row r="59" spans="1:13" ht="13.5" customHeight="1">
      <c r="A59" s="400"/>
      <c r="B59" s="401"/>
      <c r="C59" s="400"/>
      <c r="D59" s="402"/>
      <c r="E59" s="400" t="s">
        <v>175</v>
      </c>
      <c r="F59" s="401" t="s">
        <v>193</v>
      </c>
      <c r="G59" s="403" t="s">
        <v>359</v>
      </c>
      <c r="H59" s="404" t="s">
        <v>197</v>
      </c>
      <c r="I59" s="35"/>
      <c r="J59" s="35"/>
      <c r="K59" s="95"/>
      <c r="L59" s="95"/>
      <c r="M59" s="86"/>
    </row>
    <row r="60" spans="1:13" ht="13.5" customHeight="1">
      <c r="A60" s="224">
        <v>1</v>
      </c>
      <c r="B60" s="224">
        <v>2</v>
      </c>
      <c r="C60" s="224">
        <v>3</v>
      </c>
      <c r="D60" s="224">
        <v>4</v>
      </c>
      <c r="E60" s="224">
        <v>5</v>
      </c>
      <c r="F60" s="224">
        <v>6</v>
      </c>
      <c r="G60" s="225">
        <v>7</v>
      </c>
      <c r="H60" s="226">
        <v>8</v>
      </c>
      <c r="I60" s="35"/>
      <c r="J60" s="35"/>
      <c r="K60" s="95"/>
      <c r="L60" s="95"/>
      <c r="M60" s="86"/>
    </row>
    <row r="61" spans="1:13" ht="13.5" customHeight="1">
      <c r="A61" s="114"/>
      <c r="B61" s="114"/>
      <c r="C61" s="283"/>
      <c r="D61" s="359"/>
      <c r="E61" s="177"/>
      <c r="F61" s="177"/>
      <c r="G61" s="194"/>
      <c r="H61" s="221"/>
      <c r="I61" s="35"/>
      <c r="J61" s="35"/>
      <c r="K61" s="95"/>
      <c r="L61" s="95"/>
      <c r="M61" s="86"/>
    </row>
    <row r="62" spans="1:13" ht="13.5" customHeight="1">
      <c r="A62" s="100">
        <v>710</v>
      </c>
      <c r="B62" s="100"/>
      <c r="C62" s="101"/>
      <c r="D62" s="181" t="s">
        <v>15</v>
      </c>
      <c r="E62" s="173">
        <f>E64+E68+E75</f>
        <v>768000</v>
      </c>
      <c r="F62" s="173">
        <f>F64+F68+F75</f>
        <v>768000</v>
      </c>
      <c r="G62" s="190">
        <f>G64+G68+G75</f>
        <v>333640.12</v>
      </c>
      <c r="H62" s="190">
        <f>G62/F62*100</f>
        <v>43.44272395833333</v>
      </c>
      <c r="I62" s="92"/>
      <c r="J62" s="92"/>
      <c r="K62" s="93"/>
      <c r="L62" s="93"/>
      <c r="M62" s="86"/>
    </row>
    <row r="63" spans="1:13" ht="13.5" customHeight="1">
      <c r="A63" s="119"/>
      <c r="B63" s="84"/>
      <c r="C63" s="98"/>
      <c r="D63" s="188" t="s">
        <v>195</v>
      </c>
      <c r="E63" s="222">
        <v>0</v>
      </c>
      <c r="F63" s="222">
        <v>0</v>
      </c>
      <c r="G63" s="196">
        <v>0</v>
      </c>
      <c r="H63" s="196">
        <v>0</v>
      </c>
      <c r="I63" s="92"/>
      <c r="J63" s="92"/>
      <c r="K63" s="93"/>
      <c r="L63" s="93"/>
      <c r="M63" s="86"/>
    </row>
    <row r="64" spans="1:13" ht="13.5" customHeight="1">
      <c r="A64" s="96"/>
      <c r="B64" s="109">
        <v>71013</v>
      </c>
      <c r="C64" s="273"/>
      <c r="D64" s="174" t="s">
        <v>16</v>
      </c>
      <c r="E64" s="175">
        <v>178000</v>
      </c>
      <c r="F64" s="175">
        <v>178000</v>
      </c>
      <c r="G64" s="192">
        <v>0</v>
      </c>
      <c r="H64" s="219">
        <f>G64/F64*100</f>
        <v>0</v>
      </c>
      <c r="I64" s="92"/>
      <c r="J64" s="92"/>
      <c r="K64" s="93"/>
      <c r="L64" s="93"/>
      <c r="M64" s="86"/>
    </row>
    <row r="65" spans="1:13" ht="13.5" customHeight="1">
      <c r="A65" s="104"/>
      <c r="B65" s="110"/>
      <c r="C65" s="270">
        <v>2110</v>
      </c>
      <c r="D65" s="176" t="s">
        <v>8</v>
      </c>
      <c r="E65" s="177"/>
      <c r="F65" s="177"/>
      <c r="G65" s="194"/>
      <c r="H65" s="219"/>
      <c r="I65" s="35"/>
      <c r="J65" s="35"/>
      <c r="K65" s="95"/>
      <c r="L65" s="95"/>
      <c r="M65" s="86"/>
    </row>
    <row r="66" spans="1:13" ht="13.5" customHeight="1">
      <c r="A66" s="104"/>
      <c r="B66" s="110"/>
      <c r="C66" s="270"/>
      <c r="D66" s="176" t="s">
        <v>335</v>
      </c>
      <c r="E66" s="177"/>
      <c r="F66" s="177"/>
      <c r="G66" s="194"/>
      <c r="H66" s="219"/>
      <c r="I66" s="35"/>
      <c r="J66" s="35"/>
      <c r="K66" s="95"/>
      <c r="L66" s="95"/>
      <c r="M66" s="86"/>
    </row>
    <row r="67" spans="1:13" ht="13.5" customHeight="1">
      <c r="A67" s="104"/>
      <c r="B67" s="111"/>
      <c r="C67" s="270"/>
      <c r="D67" s="176" t="s">
        <v>334</v>
      </c>
      <c r="E67" s="177">
        <v>178000</v>
      </c>
      <c r="F67" s="177">
        <v>178000</v>
      </c>
      <c r="G67" s="194">
        <v>0</v>
      </c>
      <c r="H67" s="219">
        <f>G67/F67*100</f>
        <v>0</v>
      </c>
      <c r="I67" s="35"/>
      <c r="J67" s="35"/>
      <c r="K67" s="95"/>
      <c r="L67" s="95"/>
      <c r="M67" s="86"/>
    </row>
    <row r="68" spans="1:13" ht="13.5" customHeight="1">
      <c r="A68" s="104"/>
      <c r="B68" s="109">
        <v>71014</v>
      </c>
      <c r="C68" s="294"/>
      <c r="D68" s="174" t="s">
        <v>17</v>
      </c>
      <c r="E68" s="175">
        <f>SUM(E71:E74)</f>
        <v>300000</v>
      </c>
      <c r="F68" s="175">
        <f>SUM(F71:F74)</f>
        <v>300000</v>
      </c>
      <c r="G68" s="192">
        <f>G71+G72+G73+G74</f>
        <v>180244.12000000002</v>
      </c>
      <c r="H68" s="219">
        <f>G68/F68*100</f>
        <v>60.081373333333346</v>
      </c>
      <c r="I68" s="113"/>
      <c r="J68" s="113"/>
      <c r="K68" s="93"/>
      <c r="L68" s="93"/>
      <c r="M68" s="86"/>
    </row>
    <row r="69" spans="1:13" ht="13.5" customHeight="1">
      <c r="A69" s="104"/>
      <c r="B69" s="110"/>
      <c r="C69" s="295">
        <v>2110</v>
      </c>
      <c r="D69" s="176" t="s">
        <v>8</v>
      </c>
      <c r="E69" s="177"/>
      <c r="F69" s="177"/>
      <c r="G69" s="194"/>
      <c r="H69" s="219"/>
      <c r="I69" s="47"/>
      <c r="J69" s="47"/>
      <c r="K69" s="95"/>
      <c r="L69" s="95"/>
      <c r="M69" s="86"/>
    </row>
    <row r="70" spans="1:13" ht="13.5" customHeight="1">
      <c r="A70" s="104"/>
      <c r="B70" s="110"/>
      <c r="C70" s="295"/>
      <c r="D70" s="176" t="s">
        <v>335</v>
      </c>
      <c r="E70" s="177"/>
      <c r="F70" s="177"/>
      <c r="G70" s="194"/>
      <c r="H70" s="219"/>
      <c r="I70" s="47"/>
      <c r="J70" s="47"/>
      <c r="K70" s="95"/>
      <c r="L70" s="95"/>
      <c r="M70" s="86"/>
    </row>
    <row r="71" spans="1:13" ht="13.5" customHeight="1">
      <c r="A71" s="104"/>
      <c r="B71" s="110"/>
      <c r="C71" s="295"/>
      <c r="D71" s="176" t="s">
        <v>334</v>
      </c>
      <c r="E71" s="177">
        <v>0</v>
      </c>
      <c r="F71" s="177">
        <v>0</v>
      </c>
      <c r="G71" s="194">
        <v>0</v>
      </c>
      <c r="H71" s="221">
        <v>0</v>
      </c>
      <c r="I71" s="47"/>
      <c r="J71" s="47"/>
      <c r="K71" s="95"/>
      <c r="L71" s="95"/>
      <c r="M71" s="86"/>
    </row>
    <row r="72" spans="1:13" ht="13.5" customHeight="1">
      <c r="A72" s="104"/>
      <c r="B72" s="110"/>
      <c r="C72" s="296" t="s">
        <v>42</v>
      </c>
      <c r="D72" s="176" t="s">
        <v>270</v>
      </c>
      <c r="E72" s="177">
        <v>300000</v>
      </c>
      <c r="F72" s="177">
        <v>300000</v>
      </c>
      <c r="G72" s="194">
        <v>147623.23</v>
      </c>
      <c r="H72" s="221">
        <f>G72/F72*100</f>
        <v>49.20774333333334</v>
      </c>
      <c r="I72" s="47"/>
      <c r="J72" s="47"/>
      <c r="K72" s="95"/>
      <c r="L72" s="95"/>
      <c r="M72" s="86"/>
    </row>
    <row r="73" spans="1:13" ht="13.5" customHeight="1">
      <c r="A73" s="104"/>
      <c r="B73" s="110"/>
      <c r="C73" s="296" t="s">
        <v>301</v>
      </c>
      <c r="D73" s="176" t="s">
        <v>25</v>
      </c>
      <c r="E73" s="177">
        <v>0</v>
      </c>
      <c r="F73" s="177">
        <v>0</v>
      </c>
      <c r="G73" s="194">
        <v>1877.69</v>
      </c>
      <c r="H73" s="221">
        <v>0</v>
      </c>
      <c r="I73" s="47"/>
      <c r="J73" s="47"/>
      <c r="K73" s="95"/>
      <c r="L73" s="95"/>
      <c r="M73" s="86"/>
    </row>
    <row r="74" spans="1:13" ht="13.5" customHeight="1">
      <c r="A74" s="104"/>
      <c r="B74" s="111"/>
      <c r="C74" s="296" t="s">
        <v>26</v>
      </c>
      <c r="D74" s="176" t="s">
        <v>27</v>
      </c>
      <c r="E74" s="177">
        <v>0</v>
      </c>
      <c r="F74" s="177">
        <v>0</v>
      </c>
      <c r="G74" s="194">
        <v>30743.2</v>
      </c>
      <c r="H74" s="221">
        <v>0</v>
      </c>
      <c r="I74" s="47"/>
      <c r="J74" s="47"/>
      <c r="K74" s="95"/>
      <c r="L74" s="95"/>
      <c r="M74" s="86"/>
    </row>
    <row r="75" spans="1:13" ht="13.5" customHeight="1">
      <c r="A75" s="104"/>
      <c r="B75" s="115">
        <v>71015</v>
      </c>
      <c r="C75" s="269"/>
      <c r="D75" s="174" t="s">
        <v>18</v>
      </c>
      <c r="E75" s="175">
        <v>290000</v>
      </c>
      <c r="F75" s="175">
        <v>290000</v>
      </c>
      <c r="G75" s="192">
        <v>153396</v>
      </c>
      <c r="H75" s="221">
        <f>G75/F75*100</f>
        <v>52.8951724137931</v>
      </c>
      <c r="I75" s="113"/>
      <c r="J75" s="113"/>
      <c r="K75" s="93"/>
      <c r="L75" s="93"/>
      <c r="M75" s="86"/>
    </row>
    <row r="76" spans="1:13" ht="13.5" customHeight="1">
      <c r="A76" s="104"/>
      <c r="B76" s="110"/>
      <c r="C76" s="270">
        <v>2110</v>
      </c>
      <c r="D76" s="176" t="s">
        <v>8</v>
      </c>
      <c r="E76" s="177"/>
      <c r="F76" s="177"/>
      <c r="G76" s="194"/>
      <c r="H76" s="221"/>
      <c r="I76" s="47"/>
      <c r="J76" s="47"/>
      <c r="K76" s="95"/>
      <c r="L76" s="95"/>
      <c r="M76" s="86"/>
    </row>
    <row r="77" spans="1:13" ht="13.5" customHeight="1">
      <c r="A77" s="104"/>
      <c r="B77" s="110"/>
      <c r="C77" s="270"/>
      <c r="D77" s="176" t="s">
        <v>335</v>
      </c>
      <c r="E77" s="177"/>
      <c r="F77" s="177"/>
      <c r="G77" s="194"/>
      <c r="H77" s="221"/>
      <c r="I77" s="47"/>
      <c r="J77" s="47"/>
      <c r="K77" s="95"/>
      <c r="L77" s="95"/>
      <c r="M77" s="86"/>
    </row>
    <row r="78" spans="1:13" ht="13.5" customHeight="1">
      <c r="A78" s="105"/>
      <c r="B78" s="110"/>
      <c r="C78" s="271"/>
      <c r="D78" s="176" t="s">
        <v>334</v>
      </c>
      <c r="E78" s="177">
        <v>290000</v>
      </c>
      <c r="F78" s="177">
        <v>290000</v>
      </c>
      <c r="G78" s="194">
        <v>153396</v>
      </c>
      <c r="H78" s="221">
        <f>G78/F78*100</f>
        <v>52.8951724137931</v>
      </c>
      <c r="I78" s="47"/>
      <c r="J78" s="47"/>
      <c r="K78" s="95"/>
      <c r="L78" s="95"/>
      <c r="M78" s="86"/>
    </row>
    <row r="79" spans="1:13" ht="13.5" customHeight="1">
      <c r="A79" s="120">
        <v>750</v>
      </c>
      <c r="B79" s="100"/>
      <c r="C79" s="101"/>
      <c r="D79" s="181" t="s">
        <v>19</v>
      </c>
      <c r="E79" s="173">
        <f>E81+E85+E99</f>
        <v>2568368</v>
      </c>
      <c r="F79" s="173">
        <f>F81+F85+F99+F106</f>
        <v>3008394</v>
      </c>
      <c r="G79" s="190">
        <f>G81+G85+G99+G106</f>
        <v>1300549.37</v>
      </c>
      <c r="H79" s="190">
        <f>G79/F79*100</f>
        <v>43.23068620666044</v>
      </c>
      <c r="I79" s="46"/>
      <c r="J79" s="46"/>
      <c r="K79" s="85"/>
      <c r="L79" s="85"/>
      <c r="M79" s="86"/>
    </row>
    <row r="80" spans="1:13" ht="13.5" customHeight="1">
      <c r="A80" s="83"/>
      <c r="B80" s="84"/>
      <c r="C80" s="98"/>
      <c r="D80" s="108" t="s">
        <v>195</v>
      </c>
      <c r="E80" s="222">
        <f>E98</f>
        <v>2313534</v>
      </c>
      <c r="F80" s="222">
        <f>F98+F109</f>
        <v>2753560</v>
      </c>
      <c r="G80" s="196">
        <f>G86+G109</f>
        <v>1096335.6300000001</v>
      </c>
      <c r="H80" s="196">
        <f>G80/F80*100</f>
        <v>39.81520758581619</v>
      </c>
      <c r="I80" s="46"/>
      <c r="J80" s="46"/>
      <c r="K80" s="85"/>
      <c r="L80" s="85"/>
      <c r="M80" s="86"/>
    </row>
    <row r="81" spans="1:13" ht="13.5" customHeight="1">
      <c r="A81" s="116"/>
      <c r="B81" s="109">
        <v>75011</v>
      </c>
      <c r="C81" s="90"/>
      <c r="D81" s="91" t="s">
        <v>20</v>
      </c>
      <c r="E81" s="175">
        <v>107000</v>
      </c>
      <c r="F81" s="175">
        <v>107000</v>
      </c>
      <c r="G81" s="192">
        <v>57961</v>
      </c>
      <c r="H81" s="219">
        <f>G81/F81*100</f>
        <v>54.169158878504675</v>
      </c>
      <c r="I81" s="113"/>
      <c r="J81" s="113"/>
      <c r="K81" s="93"/>
      <c r="L81" s="93"/>
      <c r="M81" s="86"/>
    </row>
    <row r="82" spans="1:13" ht="13.5" customHeight="1">
      <c r="A82" s="117"/>
      <c r="B82" s="110"/>
      <c r="C82" s="270">
        <v>2110</v>
      </c>
      <c r="D82" s="176" t="s">
        <v>8</v>
      </c>
      <c r="E82" s="177"/>
      <c r="F82" s="177"/>
      <c r="G82" s="194"/>
      <c r="H82" s="219"/>
      <c r="I82" s="35"/>
      <c r="J82" s="35"/>
      <c r="K82" s="95"/>
      <c r="L82" s="95"/>
      <c r="M82" s="86"/>
    </row>
    <row r="83" spans="1:13" ht="13.5" customHeight="1">
      <c r="A83" s="117"/>
      <c r="B83" s="110"/>
      <c r="C83" s="270"/>
      <c r="D83" s="176" t="s">
        <v>335</v>
      </c>
      <c r="E83" s="177"/>
      <c r="F83" s="177"/>
      <c r="G83" s="194"/>
      <c r="H83" s="219"/>
      <c r="I83" s="35"/>
      <c r="J83" s="35"/>
      <c r="K83" s="95"/>
      <c r="L83" s="95"/>
      <c r="M83" s="86"/>
    </row>
    <row r="84" spans="1:13" ht="13.5" customHeight="1">
      <c r="A84" s="117"/>
      <c r="B84" s="111"/>
      <c r="C84" s="270"/>
      <c r="D84" s="176" t="s">
        <v>334</v>
      </c>
      <c r="E84" s="177">
        <v>107000</v>
      </c>
      <c r="F84" s="177">
        <v>107000</v>
      </c>
      <c r="G84" s="194">
        <v>57961</v>
      </c>
      <c r="H84" s="221">
        <f>G84/F84*100</f>
        <v>54.169158878504675</v>
      </c>
      <c r="I84" s="35"/>
      <c r="J84" s="35"/>
      <c r="K84" s="95"/>
      <c r="L84" s="95"/>
      <c r="M84" s="86"/>
    </row>
    <row r="85" spans="1:13" ht="13.5" customHeight="1">
      <c r="A85" s="117"/>
      <c r="B85" s="109">
        <v>75020</v>
      </c>
      <c r="C85" s="294"/>
      <c r="D85" s="174" t="s">
        <v>21</v>
      </c>
      <c r="E85" s="175">
        <f>SUM(E88:E98)</f>
        <v>2437868</v>
      </c>
      <c r="F85" s="175">
        <f>SUM(F91:F98)</f>
        <v>2437868</v>
      </c>
      <c r="G85" s="192">
        <f>SUM(G88:G98)</f>
        <v>779562.55</v>
      </c>
      <c r="H85" s="219">
        <f>G85/F85*100</f>
        <v>31.977225592197772</v>
      </c>
      <c r="I85" s="92"/>
      <c r="J85" s="92"/>
      <c r="K85" s="93"/>
      <c r="L85" s="93"/>
      <c r="M85" s="86"/>
    </row>
    <row r="86" spans="1:13" ht="13.5" customHeight="1">
      <c r="A86" s="117"/>
      <c r="B86" s="115"/>
      <c r="C86" s="294"/>
      <c r="D86" s="297" t="s">
        <v>195</v>
      </c>
      <c r="E86" s="231">
        <f>E98</f>
        <v>2313534</v>
      </c>
      <c r="F86" s="231">
        <f>F98</f>
        <v>2313534</v>
      </c>
      <c r="G86" s="232">
        <f>G90+G98</f>
        <v>656309.81</v>
      </c>
      <c r="H86" s="235">
        <f>G86/F86*100</f>
        <v>28.368280301910413</v>
      </c>
      <c r="I86" s="92"/>
      <c r="J86" s="92"/>
      <c r="K86" s="93"/>
      <c r="L86" s="93"/>
      <c r="M86" s="86"/>
    </row>
    <row r="87" spans="1:13" ht="13.5" customHeight="1">
      <c r="A87" s="117"/>
      <c r="B87" s="115"/>
      <c r="C87" s="294"/>
      <c r="D87" s="183" t="s">
        <v>142</v>
      </c>
      <c r="E87" s="228"/>
      <c r="F87" s="228"/>
      <c r="G87" s="229"/>
      <c r="H87" s="230"/>
      <c r="I87" s="92"/>
      <c r="J87" s="92"/>
      <c r="K87" s="93"/>
      <c r="L87" s="93"/>
      <c r="M87" s="86"/>
    </row>
    <row r="88" spans="1:13" ht="13.5" customHeight="1">
      <c r="A88" s="117"/>
      <c r="B88" s="115"/>
      <c r="C88" s="296" t="s">
        <v>201</v>
      </c>
      <c r="D88" s="176" t="s">
        <v>45</v>
      </c>
      <c r="E88" s="177">
        <v>0</v>
      </c>
      <c r="F88" s="177">
        <v>0</v>
      </c>
      <c r="G88" s="194">
        <v>3054</v>
      </c>
      <c r="H88" s="221">
        <v>0</v>
      </c>
      <c r="I88" s="92"/>
      <c r="J88" s="92"/>
      <c r="K88" s="93"/>
      <c r="L88" s="93"/>
      <c r="M88" s="86"/>
    </row>
    <row r="89" spans="1:13" ht="13.5" customHeight="1">
      <c r="A89" s="117"/>
      <c r="B89" s="115"/>
      <c r="C89" s="296" t="s">
        <v>11</v>
      </c>
      <c r="D89" s="176" t="s">
        <v>12</v>
      </c>
      <c r="E89" s="177">
        <v>0</v>
      </c>
      <c r="F89" s="177">
        <v>0</v>
      </c>
      <c r="G89" s="194">
        <v>11343.8</v>
      </c>
      <c r="H89" s="221">
        <v>0</v>
      </c>
      <c r="I89" s="92"/>
      <c r="J89" s="92"/>
      <c r="K89" s="93"/>
      <c r="L89" s="93"/>
      <c r="M89" s="86"/>
    </row>
    <row r="90" spans="1:13" ht="13.5" customHeight="1">
      <c r="A90" s="117"/>
      <c r="B90" s="115"/>
      <c r="C90" s="296" t="s">
        <v>112</v>
      </c>
      <c r="D90" s="184" t="s">
        <v>119</v>
      </c>
      <c r="E90" s="231">
        <v>0</v>
      </c>
      <c r="F90" s="231">
        <v>0</v>
      </c>
      <c r="G90" s="232">
        <v>126</v>
      </c>
      <c r="H90" s="235">
        <v>0</v>
      </c>
      <c r="I90" s="92"/>
      <c r="J90" s="92"/>
      <c r="K90" s="93"/>
      <c r="L90" s="93"/>
      <c r="M90" s="86"/>
    </row>
    <row r="91" spans="1:13" ht="13.5" customHeight="1">
      <c r="A91" s="117"/>
      <c r="B91" s="110"/>
      <c r="C91" s="296" t="s">
        <v>24</v>
      </c>
      <c r="D91" s="176" t="s">
        <v>25</v>
      </c>
      <c r="E91" s="177">
        <v>100000</v>
      </c>
      <c r="F91" s="177">
        <v>100000</v>
      </c>
      <c r="G91" s="194">
        <v>80249.38</v>
      </c>
      <c r="H91" s="221">
        <f>G91/F91*100</f>
        <v>80.24938</v>
      </c>
      <c r="I91" s="35"/>
      <c r="J91" s="35"/>
      <c r="K91" s="95"/>
      <c r="L91" s="95"/>
      <c r="M91" s="86"/>
    </row>
    <row r="92" spans="1:13" ht="13.5" customHeight="1">
      <c r="A92" s="117"/>
      <c r="B92" s="110"/>
      <c r="C92" s="296" t="s">
        <v>26</v>
      </c>
      <c r="D92" s="176" t="s">
        <v>27</v>
      </c>
      <c r="E92" s="177">
        <v>24334</v>
      </c>
      <c r="F92" s="177">
        <v>24334</v>
      </c>
      <c r="G92" s="194">
        <v>9991.57</v>
      </c>
      <c r="H92" s="221">
        <f>G92/F92*100</f>
        <v>41.060121640503</v>
      </c>
      <c r="I92" s="35"/>
      <c r="J92" s="35"/>
      <c r="K92" s="95"/>
      <c r="L92" s="95"/>
      <c r="M92" s="86"/>
    </row>
    <row r="93" spans="1:13" ht="13.5" customHeight="1">
      <c r="A93" s="117"/>
      <c r="B93" s="110"/>
      <c r="C93" s="296">
        <v>2709</v>
      </c>
      <c r="D93" s="176" t="s">
        <v>395</v>
      </c>
      <c r="E93" s="177"/>
      <c r="F93" s="177"/>
      <c r="G93" s="194"/>
      <c r="H93" s="221"/>
      <c r="I93" s="35"/>
      <c r="J93" s="35"/>
      <c r="K93" s="95"/>
      <c r="L93" s="95"/>
      <c r="M93" s="86"/>
    </row>
    <row r="94" spans="1:13" ht="13.5" customHeight="1">
      <c r="A94" s="117"/>
      <c r="B94" s="110"/>
      <c r="C94" s="296"/>
      <c r="D94" s="176" t="s">
        <v>396</v>
      </c>
      <c r="E94" s="177">
        <v>0</v>
      </c>
      <c r="F94" s="177">
        <v>0</v>
      </c>
      <c r="G94" s="194">
        <v>18613.99</v>
      </c>
      <c r="H94" s="221">
        <v>0</v>
      </c>
      <c r="I94" s="35"/>
      <c r="J94" s="35"/>
      <c r="K94" s="95"/>
      <c r="L94" s="95"/>
      <c r="M94" s="86"/>
    </row>
    <row r="95" spans="1:13" ht="13.5" customHeight="1">
      <c r="A95" s="117"/>
      <c r="B95" s="110"/>
      <c r="C95" s="298">
        <v>6207</v>
      </c>
      <c r="D95" s="184" t="s">
        <v>313</v>
      </c>
      <c r="E95" s="231"/>
      <c r="F95" s="231"/>
      <c r="G95" s="232"/>
      <c r="H95" s="221"/>
      <c r="I95" s="35"/>
      <c r="J95" s="35"/>
      <c r="K95" s="95"/>
      <c r="L95" s="95"/>
      <c r="M95" s="86"/>
    </row>
    <row r="96" spans="1:13" ht="13.5" customHeight="1">
      <c r="A96" s="117"/>
      <c r="B96" s="110"/>
      <c r="C96" s="298"/>
      <c r="D96" s="184" t="s">
        <v>339</v>
      </c>
      <c r="E96" s="231"/>
      <c r="F96" s="231"/>
      <c r="G96" s="232"/>
      <c r="H96" s="221"/>
      <c r="I96" s="35"/>
      <c r="J96" s="35"/>
      <c r="K96" s="95"/>
      <c r="L96" s="95"/>
      <c r="M96" s="86"/>
    </row>
    <row r="97" spans="1:13" ht="13.5" customHeight="1">
      <c r="A97" s="117"/>
      <c r="B97" s="110"/>
      <c r="C97" s="299"/>
      <c r="D97" s="186" t="s">
        <v>338</v>
      </c>
      <c r="E97" s="231"/>
      <c r="F97" s="231"/>
      <c r="G97" s="232"/>
      <c r="H97" s="221"/>
      <c r="I97" s="35"/>
      <c r="J97" s="35"/>
      <c r="K97" s="95"/>
      <c r="L97" s="95"/>
      <c r="M97" s="86"/>
    </row>
    <row r="98" spans="1:13" ht="13.5" customHeight="1">
      <c r="A98" s="117"/>
      <c r="B98" s="110"/>
      <c r="C98" s="299"/>
      <c r="D98" s="186" t="s">
        <v>314</v>
      </c>
      <c r="E98" s="231">
        <v>2313534</v>
      </c>
      <c r="F98" s="231">
        <v>2313534</v>
      </c>
      <c r="G98" s="232">
        <v>656183.81</v>
      </c>
      <c r="H98" s="221">
        <f>G98/F98*100</f>
        <v>28.362834088455152</v>
      </c>
      <c r="I98" s="35"/>
      <c r="J98" s="35"/>
      <c r="K98" s="95"/>
      <c r="L98" s="95"/>
      <c r="M98" s="86"/>
    </row>
    <row r="99" spans="1:13" ht="13.5" customHeight="1">
      <c r="A99" s="150"/>
      <c r="B99" s="112">
        <v>75045</v>
      </c>
      <c r="C99" s="294"/>
      <c r="D99" s="174" t="s">
        <v>228</v>
      </c>
      <c r="E99" s="236">
        <f>E102+E105</f>
        <v>23500</v>
      </c>
      <c r="F99" s="236">
        <f>F102+F105</f>
        <v>23500</v>
      </c>
      <c r="G99" s="198">
        <f>G102+G105</f>
        <v>23000</v>
      </c>
      <c r="H99" s="219">
        <f>G99/F99*100</f>
        <v>97.87234042553192</v>
      </c>
      <c r="I99" s="92"/>
      <c r="J99" s="92"/>
      <c r="K99" s="93"/>
      <c r="L99" s="93"/>
      <c r="M99" s="86"/>
    </row>
    <row r="100" spans="1:13" ht="13.5" customHeight="1">
      <c r="A100" s="114"/>
      <c r="B100" s="104"/>
      <c r="C100" s="295">
        <v>2110</v>
      </c>
      <c r="D100" s="176" t="s">
        <v>8</v>
      </c>
      <c r="E100" s="237"/>
      <c r="F100" s="237"/>
      <c r="G100" s="200"/>
      <c r="H100" s="219"/>
      <c r="I100" s="35"/>
      <c r="J100" s="35"/>
      <c r="K100" s="95"/>
      <c r="L100" s="95"/>
      <c r="M100" s="86"/>
    </row>
    <row r="101" spans="1:13" ht="13.5" customHeight="1">
      <c r="A101" s="114"/>
      <c r="B101" s="104"/>
      <c r="C101" s="295"/>
      <c r="D101" s="176" t="s">
        <v>335</v>
      </c>
      <c r="E101" s="237"/>
      <c r="F101" s="237"/>
      <c r="G101" s="200"/>
      <c r="H101" s="219"/>
      <c r="I101" s="35"/>
      <c r="J101" s="35"/>
      <c r="K101" s="95"/>
      <c r="L101" s="95"/>
      <c r="M101" s="86"/>
    </row>
    <row r="102" spans="1:13" ht="13.5" customHeight="1">
      <c r="A102" s="114"/>
      <c r="B102" s="104"/>
      <c r="C102" s="295"/>
      <c r="D102" s="176" t="s">
        <v>334</v>
      </c>
      <c r="E102" s="237">
        <v>23000</v>
      </c>
      <c r="F102" s="237">
        <v>23000</v>
      </c>
      <c r="G102" s="200">
        <v>23000</v>
      </c>
      <c r="H102" s="221">
        <f>G102/F102*100</f>
        <v>100</v>
      </c>
      <c r="I102" s="35"/>
      <c r="J102" s="35"/>
      <c r="K102" s="95"/>
      <c r="L102" s="95"/>
      <c r="M102" s="86"/>
    </row>
    <row r="103" spans="1:13" ht="13.5" customHeight="1">
      <c r="A103" s="114"/>
      <c r="B103" s="104"/>
      <c r="C103" s="295">
        <v>2120</v>
      </c>
      <c r="D103" s="176" t="s">
        <v>8</v>
      </c>
      <c r="E103" s="237"/>
      <c r="F103" s="237"/>
      <c r="G103" s="200"/>
      <c r="H103" s="221"/>
      <c r="I103" s="35"/>
      <c r="J103" s="35"/>
      <c r="K103" s="95"/>
      <c r="L103" s="95"/>
      <c r="M103" s="86"/>
    </row>
    <row r="104" spans="1:13" ht="13.5" customHeight="1">
      <c r="A104" s="114"/>
      <c r="B104" s="104"/>
      <c r="C104" s="300"/>
      <c r="D104" s="178" t="s">
        <v>346</v>
      </c>
      <c r="E104" s="238"/>
      <c r="F104" s="238"/>
      <c r="G104" s="202"/>
      <c r="H104" s="239"/>
      <c r="I104" s="35"/>
      <c r="J104" s="35"/>
      <c r="K104" s="95"/>
      <c r="L104" s="95"/>
      <c r="M104" s="86"/>
    </row>
    <row r="105" spans="1:13" ht="13.5" customHeight="1">
      <c r="A105" s="114"/>
      <c r="B105" s="105"/>
      <c r="C105" s="300"/>
      <c r="D105" s="312" t="s">
        <v>347</v>
      </c>
      <c r="E105" s="238">
        <v>500</v>
      </c>
      <c r="F105" s="313">
        <v>500</v>
      </c>
      <c r="G105" s="314">
        <v>0</v>
      </c>
      <c r="H105" s="239">
        <v>0</v>
      </c>
      <c r="I105" s="35"/>
      <c r="J105" s="35"/>
      <c r="K105" s="95"/>
      <c r="L105" s="95"/>
      <c r="M105" s="86"/>
    </row>
    <row r="106" spans="1:13" ht="13.5" customHeight="1">
      <c r="A106" s="114"/>
      <c r="B106" s="106">
        <v>75095</v>
      </c>
      <c r="C106" s="291"/>
      <c r="D106" s="318" t="s">
        <v>160</v>
      </c>
      <c r="E106" s="350">
        <v>0</v>
      </c>
      <c r="F106" s="351">
        <v>440026</v>
      </c>
      <c r="G106" s="352">
        <f>G109</f>
        <v>440025.82</v>
      </c>
      <c r="H106" s="239">
        <f>G106/F106*100</f>
        <v>99.99995909332631</v>
      </c>
      <c r="I106" s="35"/>
      <c r="J106" s="35"/>
      <c r="K106" s="95"/>
      <c r="L106" s="95"/>
      <c r="M106" s="86"/>
    </row>
    <row r="107" spans="1:13" ht="13.5" customHeight="1">
      <c r="A107" s="114"/>
      <c r="B107" s="104"/>
      <c r="C107" s="300">
        <v>6680</v>
      </c>
      <c r="D107" s="312" t="s">
        <v>348</v>
      </c>
      <c r="E107" s="238"/>
      <c r="F107" s="313"/>
      <c r="G107" s="314"/>
      <c r="H107" s="239"/>
      <c r="I107" s="35"/>
      <c r="J107" s="35"/>
      <c r="K107" s="95"/>
      <c r="L107" s="95"/>
      <c r="M107" s="86"/>
    </row>
    <row r="108" spans="1:13" ht="13.5" customHeight="1">
      <c r="A108" s="114"/>
      <c r="B108" s="104"/>
      <c r="C108" s="300"/>
      <c r="D108" s="312" t="s">
        <v>349</v>
      </c>
      <c r="E108" s="238"/>
      <c r="F108" s="313"/>
      <c r="G108" s="314"/>
      <c r="H108" s="239"/>
      <c r="I108" s="35"/>
      <c r="J108" s="35"/>
      <c r="K108" s="95"/>
      <c r="L108" s="95"/>
      <c r="M108" s="86"/>
    </row>
    <row r="109" spans="1:13" ht="13.5" customHeight="1">
      <c r="A109" s="158"/>
      <c r="B109" s="105"/>
      <c r="C109" s="295"/>
      <c r="D109" s="359" t="s">
        <v>350</v>
      </c>
      <c r="E109" s="237">
        <v>0</v>
      </c>
      <c r="F109" s="364">
        <v>440026</v>
      </c>
      <c r="G109" s="268">
        <v>440025.82</v>
      </c>
      <c r="H109" s="221">
        <v>100</v>
      </c>
      <c r="I109" s="35"/>
      <c r="J109" s="35"/>
      <c r="K109" s="95"/>
      <c r="L109" s="95"/>
      <c r="M109" s="86"/>
    </row>
    <row r="110" spans="1:13" ht="13.5" customHeight="1">
      <c r="A110" s="38"/>
      <c r="B110" s="38"/>
      <c r="C110" s="319"/>
      <c r="D110" s="319"/>
      <c r="E110" s="362"/>
      <c r="F110" s="362"/>
      <c r="G110" s="363"/>
      <c r="H110" s="234"/>
      <c r="I110" s="35"/>
      <c r="J110" s="35"/>
      <c r="K110" s="95"/>
      <c r="L110" s="95"/>
      <c r="M110" s="86"/>
    </row>
    <row r="111" spans="1:13" ht="13.5" customHeight="1">
      <c r="A111" s="38"/>
      <c r="B111" s="38"/>
      <c r="C111" s="319"/>
      <c r="D111" s="319"/>
      <c r="E111" s="362"/>
      <c r="F111" s="362"/>
      <c r="G111" s="363"/>
      <c r="H111" s="234"/>
      <c r="I111" s="35"/>
      <c r="J111" s="35"/>
      <c r="K111" s="95"/>
      <c r="L111" s="95"/>
      <c r="M111" s="86"/>
    </row>
    <row r="112" spans="1:13" ht="13.5" customHeight="1">
      <c r="A112" s="38"/>
      <c r="B112" s="38"/>
      <c r="C112" s="319"/>
      <c r="D112" s="319"/>
      <c r="E112" s="362"/>
      <c r="F112" s="362"/>
      <c r="G112" s="363"/>
      <c r="H112" s="234"/>
      <c r="I112" s="35"/>
      <c r="J112" s="35"/>
      <c r="K112" s="95"/>
      <c r="L112" s="95"/>
      <c r="M112" s="86"/>
    </row>
    <row r="113" spans="1:13" ht="13.5" customHeight="1">
      <c r="A113" s="38"/>
      <c r="B113" s="38"/>
      <c r="C113" s="319"/>
      <c r="D113" s="319"/>
      <c r="E113" s="362"/>
      <c r="F113" s="362"/>
      <c r="G113" s="363"/>
      <c r="H113" s="234"/>
      <c r="I113" s="35"/>
      <c r="J113" s="35"/>
      <c r="K113" s="95"/>
      <c r="L113" s="95"/>
      <c r="M113" s="86"/>
    </row>
    <row r="114" spans="1:13" ht="13.5" customHeight="1">
      <c r="A114" s="38"/>
      <c r="B114" s="38"/>
      <c r="C114" s="319"/>
      <c r="D114" s="319"/>
      <c r="E114" s="362" t="s">
        <v>411</v>
      </c>
      <c r="F114" s="362"/>
      <c r="G114" s="363"/>
      <c r="H114" s="234"/>
      <c r="I114" s="35"/>
      <c r="J114" s="35"/>
      <c r="K114" s="95"/>
      <c r="L114" s="95"/>
      <c r="M114" s="86"/>
    </row>
    <row r="115" spans="1:13" ht="13.5" customHeight="1">
      <c r="A115" s="396" t="s">
        <v>0</v>
      </c>
      <c r="B115" s="397" t="s">
        <v>1</v>
      </c>
      <c r="C115" s="396" t="s">
        <v>2</v>
      </c>
      <c r="D115" s="397" t="s">
        <v>3</v>
      </c>
      <c r="E115" s="398" t="s">
        <v>191</v>
      </c>
      <c r="F115" s="397" t="s">
        <v>192</v>
      </c>
      <c r="G115" s="399" t="s">
        <v>190</v>
      </c>
      <c r="H115" s="202" t="s">
        <v>199</v>
      </c>
      <c r="I115" s="35"/>
      <c r="J115" s="35"/>
      <c r="K115" s="95"/>
      <c r="L115" s="95"/>
      <c r="M115" s="86"/>
    </row>
    <row r="116" spans="1:13" ht="13.5" customHeight="1">
      <c r="A116" s="400"/>
      <c r="B116" s="401"/>
      <c r="C116" s="400"/>
      <c r="D116" s="402"/>
      <c r="E116" s="400" t="s">
        <v>175</v>
      </c>
      <c r="F116" s="401" t="s">
        <v>193</v>
      </c>
      <c r="G116" s="403" t="s">
        <v>359</v>
      </c>
      <c r="H116" s="404" t="s">
        <v>197</v>
      </c>
      <c r="I116" s="35"/>
      <c r="J116" s="35"/>
      <c r="K116" s="95"/>
      <c r="L116" s="95"/>
      <c r="M116" s="86"/>
    </row>
    <row r="117" spans="1:13" ht="13.5" customHeight="1">
      <c r="A117" s="224">
        <v>1</v>
      </c>
      <c r="B117" s="224">
        <v>2</v>
      </c>
      <c r="C117" s="224">
        <v>3</v>
      </c>
      <c r="D117" s="224">
        <v>4</v>
      </c>
      <c r="E117" s="224">
        <v>5</v>
      </c>
      <c r="F117" s="224">
        <v>6</v>
      </c>
      <c r="G117" s="225">
        <v>7</v>
      </c>
      <c r="H117" s="226">
        <v>8</v>
      </c>
      <c r="I117" s="35"/>
      <c r="J117" s="35"/>
      <c r="K117" s="95"/>
      <c r="L117" s="95"/>
      <c r="M117" s="86"/>
    </row>
    <row r="118" spans="1:13" ht="13.5" customHeight="1">
      <c r="A118" s="100">
        <v>754</v>
      </c>
      <c r="B118" s="101"/>
      <c r="C118" s="301"/>
      <c r="D118" s="302" t="s">
        <v>133</v>
      </c>
      <c r="E118" s="240"/>
      <c r="F118" s="241"/>
      <c r="G118" s="242"/>
      <c r="H118" s="207"/>
      <c r="I118" s="35"/>
      <c r="J118" s="35"/>
      <c r="K118" s="95"/>
      <c r="L118" s="95"/>
      <c r="M118" s="86"/>
    </row>
    <row r="119" spans="1:13" ht="13.5" customHeight="1">
      <c r="A119" s="119"/>
      <c r="B119" s="120"/>
      <c r="C119" s="303"/>
      <c r="D119" s="187" t="s">
        <v>83</v>
      </c>
      <c r="E119" s="243">
        <f>E121</f>
        <v>2915000</v>
      </c>
      <c r="F119" s="244">
        <f>F121</f>
        <v>3213743</v>
      </c>
      <c r="G119" s="245">
        <f>G121</f>
        <v>1955971</v>
      </c>
      <c r="H119" s="211">
        <f>G119/F119*100</f>
        <v>60.8627074411364</v>
      </c>
      <c r="I119" s="34"/>
      <c r="J119" s="34"/>
      <c r="K119" s="85"/>
      <c r="L119" s="85"/>
      <c r="M119" s="86"/>
    </row>
    <row r="120" spans="1:13" ht="13.5" customHeight="1">
      <c r="A120" s="84"/>
      <c r="B120" s="83"/>
      <c r="C120" s="303"/>
      <c r="D120" s="304" t="s">
        <v>195</v>
      </c>
      <c r="E120" s="246">
        <v>0</v>
      </c>
      <c r="F120" s="247">
        <v>0</v>
      </c>
      <c r="G120" s="248">
        <v>0</v>
      </c>
      <c r="H120" s="249">
        <v>0</v>
      </c>
      <c r="I120" s="34"/>
      <c r="J120" s="34"/>
      <c r="K120" s="85"/>
      <c r="L120" s="85"/>
      <c r="M120" s="86"/>
    </row>
    <row r="121" spans="1:13" ht="13.5" customHeight="1">
      <c r="A121" s="123"/>
      <c r="B121" s="124">
        <v>75411</v>
      </c>
      <c r="C121" s="305"/>
      <c r="D121" s="306" t="s">
        <v>28</v>
      </c>
      <c r="E121" s="250">
        <v>2915000</v>
      </c>
      <c r="F121" s="250">
        <v>3213743</v>
      </c>
      <c r="G121" s="219">
        <v>1955971</v>
      </c>
      <c r="H121" s="219">
        <f>G121/F121*100</f>
        <v>60.8627074411364</v>
      </c>
      <c r="I121" s="92"/>
      <c r="J121" s="92"/>
      <c r="K121" s="93"/>
      <c r="L121" s="93"/>
      <c r="M121" s="86"/>
    </row>
    <row r="122" spans="1:13" ht="13.5" customHeight="1">
      <c r="A122" s="125"/>
      <c r="B122" s="117"/>
      <c r="C122" s="307">
        <v>2110</v>
      </c>
      <c r="D122" s="176" t="s">
        <v>8</v>
      </c>
      <c r="E122" s="251"/>
      <c r="F122" s="251"/>
      <c r="G122" s="221"/>
      <c r="H122" s="219"/>
      <c r="I122" s="35"/>
      <c r="J122" s="35"/>
      <c r="K122" s="95"/>
      <c r="L122" s="95"/>
      <c r="M122" s="86"/>
    </row>
    <row r="123" spans="1:13" ht="13.5" customHeight="1">
      <c r="A123" s="125"/>
      <c r="B123" s="117"/>
      <c r="C123" s="307"/>
      <c r="D123" s="176" t="s">
        <v>335</v>
      </c>
      <c r="E123" s="251"/>
      <c r="F123" s="251"/>
      <c r="G123" s="221"/>
      <c r="H123" s="219"/>
      <c r="I123" s="35"/>
      <c r="J123" s="35"/>
      <c r="K123" s="95"/>
      <c r="L123" s="95"/>
      <c r="M123" s="86"/>
    </row>
    <row r="124" spans="1:13" ht="13.5" customHeight="1">
      <c r="A124" s="126"/>
      <c r="B124" s="127"/>
      <c r="C124" s="307"/>
      <c r="D124" s="176" t="s">
        <v>334</v>
      </c>
      <c r="E124" s="251">
        <v>2915000</v>
      </c>
      <c r="F124" s="251">
        <v>3213743</v>
      </c>
      <c r="G124" s="221">
        <v>1955971</v>
      </c>
      <c r="H124" s="219">
        <f>G124/F124*100</f>
        <v>60.8627074411364</v>
      </c>
      <c r="I124" s="35"/>
      <c r="J124" s="35"/>
      <c r="K124" s="95"/>
      <c r="L124" s="95"/>
      <c r="M124" s="86"/>
    </row>
    <row r="125" spans="1:13" ht="13.5" customHeight="1">
      <c r="A125" s="101">
        <v>756</v>
      </c>
      <c r="B125" s="101"/>
      <c r="C125" s="274"/>
      <c r="D125" s="302" t="s">
        <v>29</v>
      </c>
      <c r="E125" s="240"/>
      <c r="F125" s="241"/>
      <c r="G125" s="242"/>
      <c r="H125" s="207"/>
      <c r="I125" s="35"/>
      <c r="J125" s="35"/>
      <c r="K125" s="95"/>
      <c r="L125" s="95"/>
      <c r="M125" s="86"/>
    </row>
    <row r="126" spans="1:13" ht="13.5" customHeight="1">
      <c r="A126" s="120"/>
      <c r="B126" s="120"/>
      <c r="C126" s="308"/>
      <c r="D126" s="309" t="s">
        <v>30</v>
      </c>
      <c r="E126" s="252"/>
      <c r="F126" s="253"/>
      <c r="G126" s="254"/>
      <c r="H126" s="255"/>
      <c r="I126" s="35"/>
      <c r="J126" s="35"/>
      <c r="K126" s="95"/>
      <c r="L126" s="95"/>
      <c r="M126" s="86"/>
    </row>
    <row r="127" spans="1:13" ht="13.5" customHeight="1">
      <c r="A127" s="120"/>
      <c r="B127" s="120"/>
      <c r="C127" s="310"/>
      <c r="D127" s="187" t="s">
        <v>31</v>
      </c>
      <c r="E127" s="243">
        <f>E129+E131</f>
        <v>6508168</v>
      </c>
      <c r="F127" s="244">
        <f>F129+F131</f>
        <v>6508168</v>
      </c>
      <c r="G127" s="245">
        <f>G129+G131</f>
        <v>2841441.65</v>
      </c>
      <c r="H127" s="211">
        <f>G127/F127*100</f>
        <v>43.65962356841433</v>
      </c>
      <c r="I127" s="35"/>
      <c r="J127" s="35"/>
      <c r="K127" s="95"/>
      <c r="L127" s="95"/>
      <c r="M127" s="86"/>
    </row>
    <row r="128" spans="1:13" ht="13.5" customHeight="1">
      <c r="A128" s="128"/>
      <c r="B128" s="109">
        <v>75618</v>
      </c>
      <c r="C128" s="294"/>
      <c r="D128" s="174" t="s">
        <v>216</v>
      </c>
      <c r="E128" s="175"/>
      <c r="F128" s="175"/>
      <c r="G128" s="192"/>
      <c r="H128" s="256"/>
      <c r="I128" s="35"/>
      <c r="J128" s="35"/>
      <c r="K128" s="95"/>
      <c r="L128" s="95"/>
      <c r="M128" s="86"/>
    </row>
    <row r="129" spans="1:13" ht="13.5" customHeight="1">
      <c r="A129" s="104"/>
      <c r="B129" s="110"/>
      <c r="C129" s="296"/>
      <c r="D129" s="174" t="s">
        <v>330</v>
      </c>
      <c r="E129" s="175">
        <v>900000</v>
      </c>
      <c r="F129" s="175">
        <v>900000</v>
      </c>
      <c r="G129" s="192">
        <f>G130</f>
        <v>482483.64</v>
      </c>
      <c r="H129" s="219">
        <f aca="true" t="shared" si="0" ref="H129:H134">G129/F129*100</f>
        <v>53.609293333333326</v>
      </c>
      <c r="I129" s="35"/>
      <c r="J129" s="35"/>
      <c r="K129" s="95"/>
      <c r="L129" s="95"/>
      <c r="M129" s="86"/>
    </row>
    <row r="130" spans="1:13" ht="13.5" customHeight="1">
      <c r="A130" s="79"/>
      <c r="B130" s="129"/>
      <c r="C130" s="296" t="s">
        <v>22</v>
      </c>
      <c r="D130" s="176" t="s">
        <v>271</v>
      </c>
      <c r="E130" s="177">
        <v>900000</v>
      </c>
      <c r="F130" s="177">
        <v>900000</v>
      </c>
      <c r="G130" s="194">
        <v>482483.64</v>
      </c>
      <c r="H130" s="219">
        <f t="shared" si="0"/>
        <v>53.609293333333326</v>
      </c>
      <c r="I130" s="35"/>
      <c r="J130" s="35"/>
      <c r="K130" s="95"/>
      <c r="L130" s="95"/>
      <c r="M130" s="86"/>
    </row>
    <row r="131" spans="1:13" ht="13.5" customHeight="1">
      <c r="A131" s="79"/>
      <c r="B131" s="115">
        <v>75622</v>
      </c>
      <c r="C131" s="311"/>
      <c r="D131" s="180" t="s">
        <v>32</v>
      </c>
      <c r="E131" s="257">
        <f>E132+E133</f>
        <v>5608168</v>
      </c>
      <c r="F131" s="257">
        <f>F132+F133</f>
        <v>5608168</v>
      </c>
      <c r="G131" s="213">
        <f>G132+G133</f>
        <v>2358958.01</v>
      </c>
      <c r="H131" s="256">
        <f t="shared" si="0"/>
        <v>42.06289843670874</v>
      </c>
      <c r="I131" s="35"/>
      <c r="J131" s="35"/>
      <c r="K131" s="95"/>
      <c r="L131" s="95"/>
      <c r="M131" s="86"/>
    </row>
    <row r="132" spans="1:13" ht="13.5" customHeight="1">
      <c r="A132" s="79"/>
      <c r="B132" s="110"/>
      <c r="C132" s="296" t="s">
        <v>33</v>
      </c>
      <c r="D132" s="176" t="s">
        <v>34</v>
      </c>
      <c r="E132" s="177">
        <v>5518168</v>
      </c>
      <c r="F132" s="177">
        <v>5518168</v>
      </c>
      <c r="G132" s="194">
        <v>2302327</v>
      </c>
      <c r="H132" s="221">
        <f t="shared" si="0"/>
        <v>41.72266955264863</v>
      </c>
      <c r="I132" s="35"/>
      <c r="J132" s="35"/>
      <c r="K132" s="95"/>
      <c r="L132" s="95"/>
      <c r="M132" s="86"/>
    </row>
    <row r="133" spans="1:13" ht="13.5" customHeight="1">
      <c r="A133" s="78"/>
      <c r="B133" s="129"/>
      <c r="C133" s="296" t="s">
        <v>35</v>
      </c>
      <c r="D133" s="176" t="s">
        <v>36</v>
      </c>
      <c r="E133" s="177">
        <v>90000</v>
      </c>
      <c r="F133" s="177">
        <v>90000</v>
      </c>
      <c r="G133" s="194">
        <v>56631.01</v>
      </c>
      <c r="H133" s="221">
        <f t="shared" si="0"/>
        <v>62.92334444444445</v>
      </c>
      <c r="I133" s="35"/>
      <c r="J133" s="35"/>
      <c r="K133" s="95"/>
      <c r="L133" s="95"/>
      <c r="M133" s="86"/>
    </row>
    <row r="134" spans="1:13" ht="13.5" customHeight="1">
      <c r="A134" s="310">
        <v>758</v>
      </c>
      <c r="B134" s="310"/>
      <c r="C134" s="284"/>
      <c r="D134" s="179" t="s">
        <v>37</v>
      </c>
      <c r="E134" s="173">
        <f>E135+E137+E139+E141</f>
        <v>32014725</v>
      </c>
      <c r="F134" s="173">
        <f>F135+F137+F139+F141</f>
        <v>32533466</v>
      </c>
      <c r="G134" s="391">
        <f>G135+G137+G139+G141</f>
        <v>19059352</v>
      </c>
      <c r="H134" s="190">
        <f t="shared" si="0"/>
        <v>58.58383487329631</v>
      </c>
      <c r="I134" s="34"/>
      <c r="J134" s="34"/>
      <c r="K134" s="85"/>
      <c r="L134" s="85"/>
      <c r="M134" s="86"/>
    </row>
    <row r="135" spans="1:13" ht="13.5" customHeight="1">
      <c r="A135" s="315"/>
      <c r="B135" s="316">
        <v>75801</v>
      </c>
      <c r="C135" s="276"/>
      <c r="D135" s="174" t="s">
        <v>340</v>
      </c>
      <c r="E135" s="175">
        <v>23684221</v>
      </c>
      <c r="F135" s="175">
        <v>24202640</v>
      </c>
      <c r="G135" s="392">
        <f>G136</f>
        <v>14893936</v>
      </c>
      <c r="H135" s="219">
        <f aca="true" t="shared" si="1" ref="H135:H140">G135/F135*100</f>
        <v>61.53847679426707</v>
      </c>
      <c r="I135" s="92"/>
      <c r="J135" s="92"/>
      <c r="K135" s="93"/>
      <c r="L135" s="93"/>
      <c r="M135" s="86"/>
    </row>
    <row r="136" spans="1:13" ht="13.5" customHeight="1">
      <c r="A136" s="286"/>
      <c r="B136" s="317"/>
      <c r="C136" s="277">
        <v>2920</v>
      </c>
      <c r="D136" s="176" t="s">
        <v>129</v>
      </c>
      <c r="E136" s="177">
        <v>23684221</v>
      </c>
      <c r="F136" s="177">
        <v>24202640</v>
      </c>
      <c r="G136" s="390">
        <v>14893936</v>
      </c>
      <c r="H136" s="221">
        <f t="shared" si="1"/>
        <v>61.53847679426707</v>
      </c>
      <c r="I136" s="35"/>
      <c r="J136" s="35"/>
      <c r="K136" s="95"/>
      <c r="L136" s="95"/>
      <c r="M136" s="86"/>
    </row>
    <row r="137" spans="1:13" ht="13.5" customHeight="1">
      <c r="A137" s="290"/>
      <c r="B137" s="287">
        <v>75803</v>
      </c>
      <c r="C137" s="276"/>
      <c r="D137" s="174" t="s">
        <v>38</v>
      </c>
      <c r="E137" s="175">
        <v>6017743</v>
      </c>
      <c r="F137" s="175">
        <v>6017743</v>
      </c>
      <c r="G137" s="392">
        <f>G138</f>
        <v>3008874</v>
      </c>
      <c r="H137" s="219">
        <f t="shared" si="1"/>
        <v>50.000041543814675</v>
      </c>
      <c r="I137" s="92"/>
      <c r="J137" s="92"/>
      <c r="K137" s="93"/>
      <c r="L137" s="93"/>
      <c r="M137" s="86"/>
    </row>
    <row r="138" spans="1:13" ht="13.5" customHeight="1">
      <c r="A138" s="286"/>
      <c r="B138" s="288"/>
      <c r="C138" s="277">
        <v>2920</v>
      </c>
      <c r="D138" s="176" t="s">
        <v>129</v>
      </c>
      <c r="E138" s="177">
        <v>6017743</v>
      </c>
      <c r="F138" s="177">
        <v>6017743</v>
      </c>
      <c r="G138" s="390">
        <v>3008874</v>
      </c>
      <c r="H138" s="221">
        <f t="shared" si="1"/>
        <v>50.000041543814675</v>
      </c>
      <c r="I138" s="35"/>
      <c r="J138" s="35"/>
      <c r="K138" s="95"/>
      <c r="L138" s="95"/>
      <c r="M138" s="86"/>
    </row>
    <row r="139" spans="1:13" ht="13.5" customHeight="1">
      <c r="A139" s="290"/>
      <c r="B139" s="318">
        <v>75832</v>
      </c>
      <c r="C139" s="276"/>
      <c r="D139" s="174" t="s">
        <v>39</v>
      </c>
      <c r="E139" s="175">
        <v>2312761</v>
      </c>
      <c r="F139" s="175">
        <v>2313083</v>
      </c>
      <c r="G139" s="392">
        <f>G140</f>
        <v>1156542</v>
      </c>
      <c r="H139" s="219">
        <f t="shared" si="1"/>
        <v>50.000021616172006</v>
      </c>
      <c r="I139" s="92"/>
      <c r="J139" s="92"/>
      <c r="K139" s="93"/>
      <c r="L139" s="93"/>
      <c r="M139" s="86"/>
    </row>
    <row r="140" spans="1:13" ht="13.5" customHeight="1">
      <c r="A140" s="286"/>
      <c r="B140" s="319"/>
      <c r="C140" s="277">
        <v>2920</v>
      </c>
      <c r="D140" s="176" t="s">
        <v>129</v>
      </c>
      <c r="E140" s="177">
        <v>2312761</v>
      </c>
      <c r="F140" s="177">
        <v>2313083</v>
      </c>
      <c r="G140" s="390">
        <v>1156542</v>
      </c>
      <c r="H140" s="221">
        <f t="shared" si="1"/>
        <v>50.000021616172006</v>
      </c>
      <c r="I140" s="35"/>
      <c r="J140" s="35"/>
      <c r="K140" s="95"/>
      <c r="L140" s="95"/>
      <c r="M140" s="86"/>
    </row>
    <row r="141" spans="1:13" ht="13.5" customHeight="1">
      <c r="A141" s="320"/>
      <c r="B141" s="321">
        <v>75814</v>
      </c>
      <c r="C141" s="322"/>
      <c r="D141" s="174" t="s">
        <v>168</v>
      </c>
      <c r="E141" s="175">
        <v>0</v>
      </c>
      <c r="F141" s="175">
        <v>0</v>
      </c>
      <c r="G141" s="192">
        <v>0</v>
      </c>
      <c r="H141" s="219">
        <v>0</v>
      </c>
      <c r="I141" s="92"/>
      <c r="J141" s="92"/>
      <c r="K141" s="93"/>
      <c r="L141" s="93"/>
      <c r="M141" s="86"/>
    </row>
    <row r="142" spans="1:13" ht="13.5" customHeight="1">
      <c r="A142" s="320"/>
      <c r="B142" s="286"/>
      <c r="C142" s="323" t="s">
        <v>26</v>
      </c>
      <c r="D142" s="178" t="s">
        <v>27</v>
      </c>
      <c r="E142" s="177">
        <v>0</v>
      </c>
      <c r="F142" s="177">
        <v>0</v>
      </c>
      <c r="G142" s="194">
        <v>0</v>
      </c>
      <c r="H142" s="221">
        <v>0</v>
      </c>
      <c r="I142" s="35"/>
      <c r="J142" s="35"/>
      <c r="K142" s="95"/>
      <c r="L142" s="95"/>
      <c r="M142" s="86"/>
    </row>
    <row r="143" spans="1:13" ht="13.5" customHeight="1">
      <c r="A143" s="100">
        <v>801</v>
      </c>
      <c r="B143" s="274"/>
      <c r="C143" s="324"/>
      <c r="D143" s="285" t="s">
        <v>40</v>
      </c>
      <c r="E143" s="173">
        <f>E145+E152</f>
        <v>127658</v>
      </c>
      <c r="F143" s="173">
        <f>F145+F152</f>
        <v>127658</v>
      </c>
      <c r="G143" s="190">
        <f>G145+G152</f>
        <v>85854.83</v>
      </c>
      <c r="H143" s="190">
        <f>G143/F143*100</f>
        <v>67.25377962994877</v>
      </c>
      <c r="I143" s="34"/>
      <c r="J143" s="34"/>
      <c r="K143" s="85"/>
      <c r="L143" s="85"/>
      <c r="M143" s="86"/>
    </row>
    <row r="144" spans="1:13" ht="13.5" customHeight="1">
      <c r="A144" s="84"/>
      <c r="B144" s="310"/>
      <c r="C144" s="324"/>
      <c r="D144" s="304" t="s">
        <v>195</v>
      </c>
      <c r="E144" s="222">
        <v>0</v>
      </c>
      <c r="F144" s="222">
        <v>0</v>
      </c>
      <c r="G144" s="196">
        <v>0</v>
      </c>
      <c r="H144" s="196">
        <v>0</v>
      </c>
      <c r="I144" s="34"/>
      <c r="J144" s="34"/>
      <c r="K144" s="85"/>
      <c r="L144" s="85"/>
      <c r="M144" s="86"/>
    </row>
    <row r="145" spans="1:13" ht="13.5" customHeight="1">
      <c r="A145" s="104"/>
      <c r="B145" s="325">
        <v>80120</v>
      </c>
      <c r="C145" s="322"/>
      <c r="D145" s="174" t="s">
        <v>41</v>
      </c>
      <c r="E145" s="175">
        <f>E146+E149</f>
        <v>21658</v>
      </c>
      <c r="F145" s="175">
        <f>F146+F149</f>
        <v>21658</v>
      </c>
      <c r="G145" s="192">
        <f>G146+G149</f>
        <v>26349.17</v>
      </c>
      <c r="H145" s="219">
        <f aca="true" t="shared" si="2" ref="H145:H152">G145/F145*100</f>
        <v>121.66021793332717</v>
      </c>
      <c r="I145" s="92"/>
      <c r="J145" s="92"/>
      <c r="K145" s="93"/>
      <c r="L145" s="93"/>
      <c r="M145" s="86"/>
    </row>
    <row r="146" spans="1:13" ht="13.5" customHeight="1">
      <c r="A146" s="104"/>
      <c r="B146" s="292"/>
      <c r="C146" s="326"/>
      <c r="D146" s="183" t="s">
        <v>217</v>
      </c>
      <c r="E146" s="228">
        <v>4000</v>
      </c>
      <c r="F146" s="228">
        <v>4000</v>
      </c>
      <c r="G146" s="229">
        <f>G147+G148</f>
        <v>12141.97</v>
      </c>
      <c r="H146" s="230">
        <f t="shared" si="2"/>
        <v>303.54925</v>
      </c>
      <c r="I146" s="131"/>
      <c r="J146" s="131"/>
      <c r="K146" s="132"/>
      <c r="L146" s="132"/>
      <c r="M146" s="86"/>
    </row>
    <row r="147" spans="1:13" ht="13.5" customHeight="1">
      <c r="A147" s="104"/>
      <c r="B147" s="292"/>
      <c r="C147" s="296" t="s">
        <v>42</v>
      </c>
      <c r="D147" s="176" t="s">
        <v>43</v>
      </c>
      <c r="E147" s="177">
        <v>4000</v>
      </c>
      <c r="F147" s="177">
        <v>4000</v>
      </c>
      <c r="G147" s="194">
        <v>9458.75</v>
      </c>
      <c r="H147" s="221">
        <f t="shared" si="2"/>
        <v>236.46875</v>
      </c>
      <c r="I147" s="35"/>
      <c r="J147" s="35"/>
      <c r="K147" s="95"/>
      <c r="L147" s="95"/>
      <c r="M147" s="86"/>
    </row>
    <row r="148" spans="1:13" ht="13.5" customHeight="1">
      <c r="A148" s="104"/>
      <c r="B148" s="292"/>
      <c r="C148" s="296" t="s">
        <v>26</v>
      </c>
      <c r="D148" s="178" t="s">
        <v>27</v>
      </c>
      <c r="E148" s="177">
        <v>0</v>
      </c>
      <c r="F148" s="177">
        <v>0</v>
      </c>
      <c r="G148" s="194">
        <v>2683.22</v>
      </c>
      <c r="H148" s="221">
        <v>0</v>
      </c>
      <c r="I148" s="35"/>
      <c r="J148" s="35"/>
      <c r="K148" s="95"/>
      <c r="L148" s="95"/>
      <c r="M148" s="86"/>
    </row>
    <row r="149" spans="1:13" ht="13.5" customHeight="1">
      <c r="A149" s="104"/>
      <c r="B149" s="292"/>
      <c r="C149" s="327"/>
      <c r="D149" s="183" t="s">
        <v>44</v>
      </c>
      <c r="E149" s="228">
        <f>SUM(E150:E151)</f>
        <v>17658</v>
      </c>
      <c r="F149" s="228">
        <f>F150+F151</f>
        <v>17658</v>
      </c>
      <c r="G149" s="229">
        <f>G150+G151</f>
        <v>14207.2</v>
      </c>
      <c r="H149" s="230">
        <f t="shared" si="2"/>
        <v>80.45758296522823</v>
      </c>
      <c r="I149" s="133"/>
      <c r="J149" s="133"/>
      <c r="K149" s="134"/>
      <c r="L149" s="134"/>
      <c r="M149" s="86"/>
    </row>
    <row r="150" spans="1:13" ht="13.5" customHeight="1">
      <c r="A150" s="104"/>
      <c r="B150" s="292"/>
      <c r="C150" s="296" t="s">
        <v>23</v>
      </c>
      <c r="D150" s="176" t="s">
        <v>45</v>
      </c>
      <c r="E150" s="177">
        <v>675</v>
      </c>
      <c r="F150" s="177">
        <v>675</v>
      </c>
      <c r="G150" s="194">
        <v>218</v>
      </c>
      <c r="H150" s="221">
        <f t="shared" si="2"/>
        <v>32.2962962962963</v>
      </c>
      <c r="I150" s="35"/>
      <c r="J150" s="35"/>
      <c r="K150" s="95"/>
      <c r="L150" s="95"/>
      <c r="M150" s="86"/>
    </row>
    <row r="151" spans="1:13" ht="13.5" customHeight="1">
      <c r="A151" s="104"/>
      <c r="B151" s="292"/>
      <c r="C151" s="296" t="s">
        <v>42</v>
      </c>
      <c r="D151" s="176" t="s">
        <v>43</v>
      </c>
      <c r="E151" s="177">
        <v>16983</v>
      </c>
      <c r="F151" s="177">
        <v>16983</v>
      </c>
      <c r="G151" s="194">
        <v>13989.2</v>
      </c>
      <c r="H151" s="221">
        <f t="shared" si="2"/>
        <v>82.37178354825414</v>
      </c>
      <c r="I151" s="35"/>
      <c r="J151" s="35"/>
      <c r="K151" s="95"/>
      <c r="L151" s="95"/>
      <c r="M151" s="86"/>
    </row>
    <row r="152" spans="1:13" ht="13.5" customHeight="1">
      <c r="A152" s="135"/>
      <c r="B152" s="321">
        <v>80130</v>
      </c>
      <c r="C152" s="294"/>
      <c r="D152" s="174" t="s">
        <v>46</v>
      </c>
      <c r="E152" s="175">
        <f>E153</f>
        <v>106000</v>
      </c>
      <c r="F152" s="175">
        <f>F153</f>
        <v>106000</v>
      </c>
      <c r="G152" s="192">
        <f>G153</f>
        <v>59505.66</v>
      </c>
      <c r="H152" s="219">
        <f t="shared" si="2"/>
        <v>56.13741509433963</v>
      </c>
      <c r="I152" s="92"/>
      <c r="J152" s="92"/>
      <c r="K152" s="93"/>
      <c r="L152" s="93"/>
      <c r="M152" s="86"/>
    </row>
    <row r="153" spans="1:13" ht="13.5" customHeight="1">
      <c r="A153" s="135"/>
      <c r="B153" s="286"/>
      <c r="C153" s="327"/>
      <c r="D153" s="183" t="s">
        <v>92</v>
      </c>
      <c r="E153" s="228">
        <f>SUM(E154:E156)</f>
        <v>106000</v>
      </c>
      <c r="F153" s="228">
        <f>SUM(F154:F156)</f>
        <v>106000</v>
      </c>
      <c r="G153" s="229">
        <f>SUM(G154:G156)</f>
        <v>59505.66</v>
      </c>
      <c r="H153" s="230">
        <f>G153/F153*100</f>
        <v>56.13741509433963</v>
      </c>
      <c r="I153" s="133"/>
      <c r="J153" s="133"/>
      <c r="K153" s="134"/>
      <c r="L153" s="134"/>
      <c r="M153" s="86"/>
    </row>
    <row r="154" spans="1:13" ht="13.5" customHeight="1">
      <c r="A154" s="135"/>
      <c r="B154" s="286"/>
      <c r="C154" s="295" t="s">
        <v>201</v>
      </c>
      <c r="D154" s="176" t="s">
        <v>45</v>
      </c>
      <c r="E154" s="177">
        <v>500</v>
      </c>
      <c r="F154" s="177">
        <v>500</v>
      </c>
      <c r="G154" s="194">
        <v>446</v>
      </c>
      <c r="H154" s="221">
        <f>G154/F154*100</f>
        <v>89.2</v>
      </c>
      <c r="I154" s="35"/>
      <c r="J154" s="35"/>
      <c r="K154" s="95"/>
      <c r="L154" s="95"/>
      <c r="M154" s="86"/>
    </row>
    <row r="155" spans="1:13" ht="13.5" customHeight="1">
      <c r="A155" s="135"/>
      <c r="B155" s="286"/>
      <c r="C155" s="296" t="s">
        <v>42</v>
      </c>
      <c r="D155" s="176" t="s">
        <v>43</v>
      </c>
      <c r="E155" s="177">
        <v>104500</v>
      </c>
      <c r="F155" s="177">
        <v>104500</v>
      </c>
      <c r="G155" s="194">
        <v>59059.66</v>
      </c>
      <c r="H155" s="221">
        <f>G155/F155*100</f>
        <v>56.516421052631586</v>
      </c>
      <c r="I155" s="35"/>
      <c r="J155" s="35"/>
      <c r="K155" s="95"/>
      <c r="L155" s="95"/>
      <c r="M155" s="86"/>
    </row>
    <row r="156" spans="1:13" ht="13.5" customHeight="1">
      <c r="A156" s="135"/>
      <c r="B156" s="286"/>
      <c r="C156" s="296" t="s">
        <v>26</v>
      </c>
      <c r="D156" s="176" t="s">
        <v>27</v>
      </c>
      <c r="E156" s="177">
        <v>1000</v>
      </c>
      <c r="F156" s="177">
        <v>1000</v>
      </c>
      <c r="G156" s="194">
        <v>0</v>
      </c>
      <c r="H156" s="221">
        <f>G156/F156*100</f>
        <v>0</v>
      </c>
      <c r="I156" s="35"/>
      <c r="J156" s="35"/>
      <c r="K156" s="95"/>
      <c r="L156" s="95"/>
      <c r="M156" s="86"/>
    </row>
    <row r="157" spans="1:13" ht="13.5" customHeight="1">
      <c r="A157" s="100">
        <v>851</v>
      </c>
      <c r="B157" s="101"/>
      <c r="C157" s="136"/>
      <c r="D157" s="99" t="s">
        <v>48</v>
      </c>
      <c r="E157" s="173">
        <f>E159+E164+E167+E176</f>
        <v>2935000</v>
      </c>
      <c r="F157" s="173">
        <f>F159+F164+F167+F176</f>
        <v>2940600</v>
      </c>
      <c r="G157" s="190">
        <f>G159+G164+G167+G176</f>
        <v>1268869</v>
      </c>
      <c r="H157" s="190">
        <f>G157/F157*100</f>
        <v>43.150003400666535</v>
      </c>
      <c r="I157" s="34"/>
      <c r="J157" s="34"/>
      <c r="K157" s="85"/>
      <c r="L157" s="85"/>
      <c r="M157" s="86"/>
    </row>
    <row r="158" spans="1:13" ht="13.5" customHeight="1">
      <c r="A158" s="119"/>
      <c r="B158" s="120"/>
      <c r="C158" s="136"/>
      <c r="D158" s="122" t="s">
        <v>195</v>
      </c>
      <c r="E158" s="173">
        <v>0</v>
      </c>
      <c r="F158" s="173">
        <v>0</v>
      </c>
      <c r="G158" s="190">
        <v>0</v>
      </c>
      <c r="H158" s="190">
        <v>0</v>
      </c>
      <c r="I158" s="34"/>
      <c r="J158" s="34"/>
      <c r="K158" s="85"/>
      <c r="L158" s="85"/>
      <c r="M158" s="86"/>
    </row>
    <row r="159" spans="1:13" ht="13.5" customHeight="1">
      <c r="A159" s="124"/>
      <c r="B159" s="328">
        <v>85111</v>
      </c>
      <c r="C159" s="328"/>
      <c r="D159" s="387" t="s">
        <v>272</v>
      </c>
      <c r="E159" s="382">
        <v>646000</v>
      </c>
      <c r="F159" s="382">
        <v>646000</v>
      </c>
      <c r="G159" s="353">
        <v>0</v>
      </c>
      <c r="H159" s="353">
        <f>G159/F159*100</f>
        <v>0</v>
      </c>
      <c r="I159" s="34"/>
      <c r="J159" s="34"/>
      <c r="K159" s="85"/>
      <c r="L159" s="85"/>
      <c r="M159" s="86"/>
    </row>
    <row r="160" spans="1:13" ht="13.5" customHeight="1">
      <c r="A160" s="137"/>
      <c r="B160" s="330"/>
      <c r="C160" s="389" t="s">
        <v>11</v>
      </c>
      <c r="D160" s="331" t="s">
        <v>184</v>
      </c>
      <c r="E160" s="251"/>
      <c r="F160" s="251"/>
      <c r="G160" s="221"/>
      <c r="H160" s="221"/>
      <c r="I160" s="34"/>
      <c r="J160" s="34"/>
      <c r="K160" s="85"/>
      <c r="L160" s="85"/>
      <c r="M160" s="86"/>
    </row>
    <row r="161" spans="1:13" ht="13.5" customHeight="1">
      <c r="A161" s="137"/>
      <c r="B161" s="330"/>
      <c r="C161" s="307"/>
      <c r="D161" s="331" t="s">
        <v>273</v>
      </c>
      <c r="E161" s="251"/>
      <c r="F161" s="251"/>
      <c r="G161" s="221"/>
      <c r="H161" s="221"/>
      <c r="I161" s="34"/>
      <c r="J161" s="34"/>
      <c r="K161" s="85"/>
      <c r="L161" s="85"/>
      <c r="M161" s="86"/>
    </row>
    <row r="162" spans="1:13" ht="13.5" customHeight="1">
      <c r="A162" s="137"/>
      <c r="B162" s="330"/>
      <c r="C162" s="307"/>
      <c r="D162" s="331" t="s">
        <v>274</v>
      </c>
      <c r="E162" s="251"/>
      <c r="F162" s="251"/>
      <c r="G162" s="221"/>
      <c r="H162" s="221"/>
      <c r="I162" s="34"/>
      <c r="J162" s="34"/>
      <c r="K162" s="85"/>
      <c r="L162" s="85"/>
      <c r="M162" s="86"/>
    </row>
    <row r="163" spans="1:13" ht="13.5" customHeight="1">
      <c r="A163" s="137"/>
      <c r="B163" s="333"/>
      <c r="C163" s="307"/>
      <c r="D163" s="331" t="s">
        <v>275</v>
      </c>
      <c r="E163" s="251">
        <v>646000</v>
      </c>
      <c r="F163" s="251">
        <v>646000</v>
      </c>
      <c r="G163" s="221">
        <v>0</v>
      </c>
      <c r="H163" s="221">
        <f>G163/F163*100</f>
        <v>0</v>
      </c>
      <c r="I163" s="34"/>
      <c r="J163" s="34"/>
      <c r="K163" s="85"/>
      <c r="L163" s="85"/>
      <c r="M163" s="86"/>
    </row>
    <row r="164" spans="1:13" ht="13.5" customHeight="1">
      <c r="A164" s="137"/>
      <c r="B164" s="330">
        <v>85153</v>
      </c>
      <c r="C164" s="329"/>
      <c r="D164" s="306" t="s">
        <v>159</v>
      </c>
      <c r="E164" s="250">
        <v>0</v>
      </c>
      <c r="F164" s="250">
        <v>3000</v>
      </c>
      <c r="G164" s="219">
        <v>3000</v>
      </c>
      <c r="H164" s="219">
        <f>G164/F164*100</f>
        <v>100</v>
      </c>
      <c r="I164" s="34"/>
      <c r="J164" s="34"/>
      <c r="K164" s="85"/>
      <c r="L164" s="85"/>
      <c r="M164" s="86"/>
    </row>
    <row r="165" spans="1:13" ht="13.5" customHeight="1">
      <c r="A165" s="137"/>
      <c r="B165" s="330"/>
      <c r="C165" s="332">
        <v>2310</v>
      </c>
      <c r="D165" s="176" t="s">
        <v>113</v>
      </c>
      <c r="E165" s="251"/>
      <c r="F165" s="251"/>
      <c r="G165" s="221"/>
      <c r="H165" s="221"/>
      <c r="I165" s="34"/>
      <c r="J165" s="34"/>
      <c r="K165" s="85"/>
      <c r="L165" s="85"/>
      <c r="M165" s="86"/>
    </row>
    <row r="166" spans="1:13" ht="13.5" customHeight="1">
      <c r="A166" s="137"/>
      <c r="B166" s="333"/>
      <c r="C166" s="332"/>
      <c r="D166" s="176" t="s">
        <v>122</v>
      </c>
      <c r="E166" s="251">
        <v>0</v>
      </c>
      <c r="F166" s="251">
        <v>3000</v>
      </c>
      <c r="G166" s="221">
        <v>3000</v>
      </c>
      <c r="H166" s="221">
        <f>G166/F166*100</f>
        <v>100</v>
      </c>
      <c r="I166" s="34"/>
      <c r="J166" s="34"/>
      <c r="K166" s="85"/>
      <c r="L166" s="85"/>
      <c r="M166" s="86"/>
    </row>
    <row r="167" spans="1:13" ht="13.5" customHeight="1">
      <c r="A167" s="137"/>
      <c r="B167" s="330">
        <v>85154</v>
      </c>
      <c r="C167" s="329"/>
      <c r="D167" s="306" t="s">
        <v>148</v>
      </c>
      <c r="E167" s="250">
        <v>0</v>
      </c>
      <c r="F167" s="250">
        <v>2600</v>
      </c>
      <c r="G167" s="219">
        <v>2600</v>
      </c>
      <c r="H167" s="219">
        <f>G167/F167*100</f>
        <v>100</v>
      </c>
      <c r="I167" s="34"/>
      <c r="J167" s="34"/>
      <c r="K167" s="85"/>
      <c r="L167" s="85"/>
      <c r="M167" s="86"/>
    </row>
    <row r="168" spans="1:13" ht="13.5" customHeight="1">
      <c r="A168" s="137"/>
      <c r="B168" s="330"/>
      <c r="C168" s="332">
        <v>2310</v>
      </c>
      <c r="D168" s="176" t="s">
        <v>113</v>
      </c>
      <c r="E168" s="251"/>
      <c r="F168" s="251"/>
      <c r="G168" s="221"/>
      <c r="H168" s="221"/>
      <c r="I168" s="34"/>
      <c r="J168" s="34"/>
      <c r="K168" s="85"/>
      <c r="L168" s="85"/>
      <c r="M168" s="86"/>
    </row>
    <row r="169" spans="1:13" ht="13.5" customHeight="1">
      <c r="A169" s="388"/>
      <c r="B169" s="333"/>
      <c r="C169" s="332"/>
      <c r="D169" s="176" t="s">
        <v>122</v>
      </c>
      <c r="E169" s="251">
        <v>0</v>
      </c>
      <c r="F169" s="251">
        <v>2600</v>
      </c>
      <c r="G169" s="221">
        <v>2600</v>
      </c>
      <c r="H169" s="221">
        <f>G169/F169*100</f>
        <v>100</v>
      </c>
      <c r="I169" s="34"/>
      <c r="J169" s="34"/>
      <c r="K169" s="85"/>
      <c r="L169" s="85"/>
      <c r="M169" s="86"/>
    </row>
    <row r="170" spans="1:13" ht="13.5" customHeight="1">
      <c r="A170" s="139"/>
      <c r="B170" s="365"/>
      <c r="C170" s="366"/>
      <c r="D170" s="319"/>
      <c r="E170" s="47"/>
      <c r="F170" s="47"/>
      <c r="G170" s="234"/>
      <c r="H170" s="234"/>
      <c r="I170" s="34"/>
      <c r="J170" s="34"/>
      <c r="K170" s="85"/>
      <c r="L170" s="85"/>
      <c r="M170" s="86"/>
    </row>
    <row r="171" spans="1:13" ht="13.5" customHeight="1">
      <c r="A171" s="139"/>
      <c r="B171" s="365"/>
      <c r="C171" s="366"/>
      <c r="D171" s="319"/>
      <c r="E171" s="47" t="s">
        <v>327</v>
      </c>
      <c r="F171" s="47"/>
      <c r="G171" s="234"/>
      <c r="H171" s="234"/>
      <c r="I171" s="34"/>
      <c r="J171" s="34"/>
      <c r="K171" s="85"/>
      <c r="L171" s="85"/>
      <c r="M171" s="86"/>
    </row>
    <row r="172" spans="1:13" ht="13.5" customHeight="1">
      <c r="A172" s="396" t="s">
        <v>0</v>
      </c>
      <c r="B172" s="397" t="s">
        <v>1</v>
      </c>
      <c r="C172" s="396" t="s">
        <v>2</v>
      </c>
      <c r="D172" s="397" t="s">
        <v>3</v>
      </c>
      <c r="E172" s="398" t="s">
        <v>191</v>
      </c>
      <c r="F172" s="397" t="s">
        <v>192</v>
      </c>
      <c r="G172" s="399" t="s">
        <v>190</v>
      </c>
      <c r="H172" s="202" t="s">
        <v>199</v>
      </c>
      <c r="I172" s="34"/>
      <c r="J172" s="34"/>
      <c r="K172" s="85"/>
      <c r="L172" s="85"/>
      <c r="M172" s="86"/>
    </row>
    <row r="173" spans="1:13" ht="13.5" customHeight="1">
      <c r="A173" s="400"/>
      <c r="B173" s="401"/>
      <c r="C173" s="400"/>
      <c r="D173" s="402"/>
      <c r="E173" s="400" t="s">
        <v>175</v>
      </c>
      <c r="F173" s="401" t="s">
        <v>193</v>
      </c>
      <c r="G173" s="403" t="s">
        <v>359</v>
      </c>
      <c r="H173" s="404" t="s">
        <v>197</v>
      </c>
      <c r="I173" s="34"/>
      <c r="J173" s="34"/>
      <c r="K173" s="85"/>
      <c r="L173" s="85"/>
      <c r="M173" s="86"/>
    </row>
    <row r="174" spans="1:13" ht="13.5" customHeight="1">
      <c r="A174" s="224">
        <v>1</v>
      </c>
      <c r="B174" s="224">
        <v>2</v>
      </c>
      <c r="C174" s="224">
        <v>3</v>
      </c>
      <c r="D174" s="224">
        <v>4</v>
      </c>
      <c r="E174" s="224">
        <v>5</v>
      </c>
      <c r="F174" s="224">
        <v>6</v>
      </c>
      <c r="G174" s="225">
        <v>7</v>
      </c>
      <c r="H174" s="226">
        <v>8</v>
      </c>
      <c r="I174" s="34"/>
      <c r="J174" s="34"/>
      <c r="K174" s="85"/>
      <c r="L174" s="85"/>
      <c r="M174" s="86"/>
    </row>
    <row r="175" spans="1:13" ht="13.5" customHeight="1">
      <c r="A175" s="107"/>
      <c r="B175" s="291">
        <v>85156</v>
      </c>
      <c r="C175" s="269"/>
      <c r="D175" s="174" t="s">
        <v>202</v>
      </c>
      <c r="E175" s="175"/>
      <c r="F175" s="175"/>
      <c r="G175" s="192"/>
      <c r="H175" s="219"/>
      <c r="I175" s="34"/>
      <c r="J175" s="34"/>
      <c r="K175" s="85"/>
      <c r="L175" s="85"/>
      <c r="M175" s="86"/>
    </row>
    <row r="176" spans="1:13" ht="13.5" customHeight="1">
      <c r="A176" s="107"/>
      <c r="B176" s="325"/>
      <c r="C176" s="269"/>
      <c r="D176" s="174" t="s">
        <v>203</v>
      </c>
      <c r="E176" s="175">
        <v>2289000</v>
      </c>
      <c r="F176" s="175">
        <v>2289000</v>
      </c>
      <c r="G176" s="192">
        <v>1263269</v>
      </c>
      <c r="H176" s="219">
        <f>G176/F176*100</f>
        <v>55.18868501529052</v>
      </c>
      <c r="I176" s="34"/>
      <c r="J176" s="34"/>
      <c r="K176" s="85"/>
      <c r="L176" s="85"/>
      <c r="M176" s="86"/>
    </row>
    <row r="177" spans="1:13" ht="13.5" customHeight="1">
      <c r="A177" s="104"/>
      <c r="B177" s="292"/>
      <c r="C177" s="270">
        <v>2110</v>
      </c>
      <c r="D177" s="176" t="s">
        <v>8</v>
      </c>
      <c r="E177" s="177"/>
      <c r="F177" s="177"/>
      <c r="G177" s="194"/>
      <c r="H177" s="227"/>
      <c r="I177" s="34"/>
      <c r="J177" s="34"/>
      <c r="K177" s="85"/>
      <c r="L177" s="85"/>
      <c r="M177" s="86"/>
    </row>
    <row r="178" spans="1:13" ht="13.5" customHeight="1">
      <c r="A178" s="104"/>
      <c r="B178" s="292"/>
      <c r="C178" s="270"/>
      <c r="D178" s="176" t="s">
        <v>335</v>
      </c>
      <c r="E178" s="177"/>
      <c r="F178" s="177"/>
      <c r="G178" s="194"/>
      <c r="H178" s="227"/>
      <c r="I178" s="34"/>
      <c r="J178" s="34"/>
      <c r="K178" s="85"/>
      <c r="L178" s="85"/>
      <c r="M178" s="86"/>
    </row>
    <row r="179" spans="1:13" ht="13.5" customHeight="1">
      <c r="A179" s="105"/>
      <c r="B179" s="292"/>
      <c r="C179" s="270"/>
      <c r="D179" s="176" t="s">
        <v>334</v>
      </c>
      <c r="E179" s="177">
        <v>2289000</v>
      </c>
      <c r="F179" s="177">
        <v>2289000</v>
      </c>
      <c r="G179" s="194">
        <v>1263269</v>
      </c>
      <c r="H179" s="221">
        <f>G179/F179*100</f>
        <v>55.18868501529052</v>
      </c>
      <c r="I179" s="34"/>
      <c r="J179" s="34"/>
      <c r="K179" s="85"/>
      <c r="L179" s="85"/>
      <c r="M179" s="86"/>
    </row>
    <row r="180" spans="1:13" ht="13.5" customHeight="1">
      <c r="A180" s="119">
        <v>852</v>
      </c>
      <c r="B180" s="101"/>
      <c r="C180" s="136"/>
      <c r="D180" s="99" t="s">
        <v>121</v>
      </c>
      <c r="E180" s="173">
        <f>E182+E189+E197+E208</f>
        <v>5587060</v>
      </c>
      <c r="F180" s="173">
        <f>F182+F189+F197+F208</f>
        <v>5740426</v>
      </c>
      <c r="G180" s="190">
        <f>G182+G189+G197+G208</f>
        <v>2860582.5900000003</v>
      </c>
      <c r="H180" s="190">
        <f>G180/F180*100</f>
        <v>49.8322352731313</v>
      </c>
      <c r="I180" s="34"/>
      <c r="J180" s="34"/>
      <c r="K180" s="85"/>
      <c r="L180" s="85"/>
      <c r="M180" s="86"/>
    </row>
    <row r="181" spans="1:13" ht="13.5" customHeight="1">
      <c r="A181" s="119"/>
      <c r="B181" s="120"/>
      <c r="C181" s="136"/>
      <c r="D181" s="122" t="s">
        <v>195</v>
      </c>
      <c r="E181" s="222">
        <v>0</v>
      </c>
      <c r="F181" s="222">
        <v>0</v>
      </c>
      <c r="G181" s="196">
        <v>0</v>
      </c>
      <c r="H181" s="196">
        <v>0</v>
      </c>
      <c r="I181" s="34"/>
      <c r="J181" s="34"/>
      <c r="K181" s="85"/>
      <c r="L181" s="85"/>
      <c r="M181" s="86"/>
    </row>
    <row r="182" spans="1:13" ht="13.5" customHeight="1">
      <c r="A182" s="128"/>
      <c r="B182" s="109">
        <v>85201</v>
      </c>
      <c r="C182" s="294"/>
      <c r="D182" s="174" t="s">
        <v>52</v>
      </c>
      <c r="E182" s="175">
        <v>16060</v>
      </c>
      <c r="F182" s="175">
        <f>F183</f>
        <v>28260</v>
      </c>
      <c r="G182" s="192">
        <f>G183</f>
        <v>22340.739999999998</v>
      </c>
      <c r="H182" s="219">
        <f>G182/F182*100</f>
        <v>79.05428167020523</v>
      </c>
      <c r="I182" s="34"/>
      <c r="J182" s="34"/>
      <c r="K182" s="85"/>
      <c r="L182" s="85"/>
      <c r="M182" s="86"/>
    </row>
    <row r="183" spans="1:13" ht="13.5" customHeight="1">
      <c r="A183" s="138"/>
      <c r="B183" s="140"/>
      <c r="C183" s="327"/>
      <c r="D183" s="183" t="s">
        <v>140</v>
      </c>
      <c r="E183" s="228">
        <f>SUM(E185:E188)</f>
        <v>16060</v>
      </c>
      <c r="F183" s="228">
        <f>SUM(F185:F188)</f>
        <v>28260</v>
      </c>
      <c r="G183" s="229">
        <f>SUM(G184:G188)</f>
        <v>22340.739999999998</v>
      </c>
      <c r="H183" s="230">
        <f>G183/F183*100</f>
        <v>79.05428167020523</v>
      </c>
      <c r="I183" s="34"/>
      <c r="J183" s="34"/>
      <c r="K183" s="85"/>
      <c r="L183" s="85"/>
      <c r="M183" s="86"/>
    </row>
    <row r="184" spans="1:13" ht="13.5" customHeight="1">
      <c r="A184" s="104"/>
      <c r="B184" s="110"/>
      <c r="C184" s="296" t="s">
        <v>116</v>
      </c>
      <c r="D184" s="176" t="s">
        <v>117</v>
      </c>
      <c r="E184" s="177"/>
      <c r="F184" s="177"/>
      <c r="G184" s="194"/>
      <c r="H184" s="227"/>
      <c r="I184" s="34"/>
      <c r="J184" s="34"/>
      <c r="K184" s="85"/>
      <c r="L184" s="85"/>
      <c r="M184" s="86"/>
    </row>
    <row r="185" spans="1:13" ht="13.5" customHeight="1">
      <c r="A185" s="104"/>
      <c r="B185" s="110"/>
      <c r="C185" s="296"/>
      <c r="D185" s="176" t="s">
        <v>118</v>
      </c>
      <c r="E185" s="177">
        <v>1800</v>
      </c>
      <c r="F185" s="177">
        <v>1800</v>
      </c>
      <c r="G185" s="194">
        <v>1029.68</v>
      </c>
      <c r="H185" s="221">
        <f>G185/F185*100</f>
        <v>57.20444444444445</v>
      </c>
      <c r="I185" s="34"/>
      <c r="J185" s="34"/>
      <c r="K185" s="85"/>
      <c r="L185" s="85"/>
      <c r="M185" s="86"/>
    </row>
    <row r="186" spans="1:13" ht="13.5" customHeight="1">
      <c r="A186" s="104"/>
      <c r="B186" s="110"/>
      <c r="C186" s="296" t="s">
        <v>42</v>
      </c>
      <c r="D186" s="176" t="s">
        <v>43</v>
      </c>
      <c r="E186" s="177">
        <v>14260</v>
      </c>
      <c r="F186" s="177">
        <v>14260</v>
      </c>
      <c r="G186" s="194">
        <v>9111.06</v>
      </c>
      <c r="H186" s="221">
        <f>G186/F186*100</f>
        <v>63.89242636746143</v>
      </c>
      <c r="I186" s="34"/>
      <c r="J186" s="34"/>
      <c r="K186" s="85"/>
      <c r="L186" s="85"/>
      <c r="M186" s="86"/>
    </row>
    <row r="187" spans="1:13" ht="13.5" customHeight="1">
      <c r="A187" s="104"/>
      <c r="B187" s="110"/>
      <c r="C187" s="296" t="s">
        <v>276</v>
      </c>
      <c r="D187" s="176" t="s">
        <v>277</v>
      </c>
      <c r="E187" s="177">
        <v>0</v>
      </c>
      <c r="F187" s="177">
        <v>12000</v>
      </c>
      <c r="G187" s="194">
        <v>12000</v>
      </c>
      <c r="H187" s="221">
        <f>G187/F187*100</f>
        <v>100</v>
      </c>
      <c r="I187" s="34"/>
      <c r="J187" s="34"/>
      <c r="K187" s="85"/>
      <c r="L187" s="85"/>
      <c r="M187" s="86"/>
    </row>
    <row r="188" spans="1:13" ht="13.5" customHeight="1">
      <c r="A188" s="104"/>
      <c r="B188" s="111"/>
      <c r="C188" s="296" t="s">
        <v>26</v>
      </c>
      <c r="D188" s="176" t="s">
        <v>141</v>
      </c>
      <c r="E188" s="177">
        <v>0</v>
      </c>
      <c r="F188" s="177">
        <v>200</v>
      </c>
      <c r="G188" s="194">
        <v>200</v>
      </c>
      <c r="H188" s="221">
        <f>G188/F188*100</f>
        <v>100</v>
      </c>
      <c r="I188" s="34"/>
      <c r="J188" s="34"/>
      <c r="K188" s="85"/>
      <c r="L188" s="85"/>
      <c r="M188" s="86"/>
    </row>
    <row r="189" spans="1:13" ht="13.5" customHeight="1">
      <c r="A189" s="107"/>
      <c r="B189" s="115">
        <v>85202</v>
      </c>
      <c r="C189" s="294"/>
      <c r="D189" s="174" t="s">
        <v>56</v>
      </c>
      <c r="E189" s="175">
        <f>E191+E192+E195</f>
        <v>5321400</v>
      </c>
      <c r="F189" s="175">
        <f>F191+F195+F192</f>
        <v>5451400</v>
      </c>
      <c r="G189" s="192">
        <f>G191+G192+G195</f>
        <v>2699098.39</v>
      </c>
      <c r="H189" s="219">
        <f>G189/F189*100</f>
        <v>49.512022416260045</v>
      </c>
      <c r="I189" s="92"/>
      <c r="J189" s="92"/>
      <c r="K189" s="93"/>
      <c r="L189" s="93"/>
      <c r="M189" s="86"/>
    </row>
    <row r="190" spans="1:13" ht="13.5" customHeight="1">
      <c r="A190" s="104"/>
      <c r="B190" s="110"/>
      <c r="C190" s="295">
        <v>2130</v>
      </c>
      <c r="D190" s="176" t="s">
        <v>53</v>
      </c>
      <c r="E190" s="177"/>
      <c r="F190" s="177"/>
      <c r="G190" s="194"/>
      <c r="H190" s="227"/>
      <c r="I190" s="35"/>
      <c r="J190" s="35"/>
      <c r="K190" s="95"/>
      <c r="L190" s="95"/>
      <c r="M190" s="86"/>
    </row>
    <row r="191" spans="1:13" ht="13.5" customHeight="1">
      <c r="A191" s="104"/>
      <c r="B191" s="110"/>
      <c r="C191" s="295"/>
      <c r="D191" s="176" t="s">
        <v>54</v>
      </c>
      <c r="E191" s="177">
        <v>2112000</v>
      </c>
      <c r="F191" s="177">
        <v>2112000</v>
      </c>
      <c r="G191" s="194">
        <v>1050477</v>
      </c>
      <c r="H191" s="221">
        <f>G191/F191*100</f>
        <v>49.73849431818182</v>
      </c>
      <c r="I191" s="35"/>
      <c r="J191" s="35"/>
      <c r="K191" s="95"/>
      <c r="L191" s="95"/>
      <c r="M191" s="86"/>
    </row>
    <row r="192" spans="1:13" ht="13.5" customHeight="1">
      <c r="A192" s="138"/>
      <c r="B192" s="140"/>
      <c r="C192" s="334"/>
      <c r="D192" s="183" t="s">
        <v>57</v>
      </c>
      <c r="E192" s="228">
        <v>1989400</v>
      </c>
      <c r="F192" s="228">
        <v>1989400</v>
      </c>
      <c r="G192" s="229">
        <f>G193+G194</f>
        <v>991078.0399999999</v>
      </c>
      <c r="H192" s="258">
        <f>G192/F192*100</f>
        <v>49.817937066452195</v>
      </c>
      <c r="I192" s="131"/>
      <c r="J192" s="131"/>
      <c r="K192" s="132"/>
      <c r="L192" s="132"/>
      <c r="M192" s="86"/>
    </row>
    <row r="193" spans="1:13" ht="13.5" customHeight="1">
      <c r="A193" s="104"/>
      <c r="B193" s="110"/>
      <c r="C193" s="277" t="s">
        <v>42</v>
      </c>
      <c r="D193" s="176" t="s">
        <v>43</v>
      </c>
      <c r="E193" s="177">
        <v>1989400</v>
      </c>
      <c r="F193" s="177">
        <v>1989400</v>
      </c>
      <c r="G193" s="194">
        <v>991053.08</v>
      </c>
      <c r="H193" s="221">
        <f>G193/F193*100</f>
        <v>49.81668241680909</v>
      </c>
      <c r="I193" s="35"/>
      <c r="J193" s="35"/>
      <c r="K193" s="95"/>
      <c r="L193" s="95"/>
      <c r="M193" s="86"/>
    </row>
    <row r="194" spans="1:13" ht="13.5" customHeight="1">
      <c r="A194" s="104"/>
      <c r="B194" s="110"/>
      <c r="C194" s="277" t="s">
        <v>26</v>
      </c>
      <c r="D194" s="176" t="s">
        <v>141</v>
      </c>
      <c r="E194" s="177">
        <v>0</v>
      </c>
      <c r="F194" s="177">
        <v>0</v>
      </c>
      <c r="G194" s="194">
        <v>24.96</v>
      </c>
      <c r="H194" s="221">
        <v>0</v>
      </c>
      <c r="I194" s="35"/>
      <c r="J194" s="35"/>
      <c r="K194" s="95"/>
      <c r="L194" s="95"/>
      <c r="M194" s="86"/>
    </row>
    <row r="195" spans="1:13" ht="13.5" customHeight="1">
      <c r="A195" s="138"/>
      <c r="B195" s="140"/>
      <c r="C195" s="327"/>
      <c r="D195" s="183" t="s">
        <v>58</v>
      </c>
      <c r="E195" s="228">
        <v>1220000</v>
      </c>
      <c r="F195" s="228">
        <v>1350000</v>
      </c>
      <c r="G195" s="229">
        <v>657543.35</v>
      </c>
      <c r="H195" s="230">
        <f>G195/F195*100</f>
        <v>48.70691481481481</v>
      </c>
      <c r="I195" s="133"/>
      <c r="J195" s="133"/>
      <c r="K195" s="134"/>
      <c r="L195" s="134"/>
      <c r="M195" s="86"/>
    </row>
    <row r="196" spans="1:13" ht="13.5" customHeight="1">
      <c r="A196" s="104"/>
      <c r="B196" s="110"/>
      <c r="C196" s="296" t="s">
        <v>42</v>
      </c>
      <c r="D196" s="176" t="s">
        <v>43</v>
      </c>
      <c r="E196" s="177">
        <v>1220000</v>
      </c>
      <c r="F196" s="177">
        <v>1350000</v>
      </c>
      <c r="G196" s="194">
        <v>657543.35</v>
      </c>
      <c r="H196" s="221">
        <f>G196/F196*100</f>
        <v>48.70691481481481</v>
      </c>
      <c r="I196" s="35"/>
      <c r="J196" s="35"/>
      <c r="K196" s="95"/>
      <c r="L196" s="95"/>
      <c r="M196" s="86"/>
    </row>
    <row r="197" spans="1:13" ht="13.5" customHeight="1">
      <c r="A197" s="107"/>
      <c r="B197" s="109">
        <v>85204</v>
      </c>
      <c r="C197" s="322"/>
      <c r="D197" s="174" t="s">
        <v>101</v>
      </c>
      <c r="E197" s="175">
        <f>E200+E202+E205</f>
        <v>231600</v>
      </c>
      <c r="F197" s="175">
        <f>F200+F202+F205+F207</f>
        <v>242766</v>
      </c>
      <c r="G197" s="192">
        <f>G200+G202+G198+G205+G207</f>
        <v>121143.45999999999</v>
      </c>
      <c r="H197" s="219">
        <f>G197/F197*100</f>
        <v>49.901328851651385</v>
      </c>
      <c r="I197" s="92"/>
      <c r="J197" s="92"/>
      <c r="K197" s="93"/>
      <c r="L197" s="93"/>
      <c r="M197" s="86"/>
    </row>
    <row r="198" spans="1:13" ht="13.5" customHeight="1">
      <c r="A198" s="107"/>
      <c r="B198" s="115"/>
      <c r="C198" s="296" t="s">
        <v>26</v>
      </c>
      <c r="D198" s="176" t="s">
        <v>141</v>
      </c>
      <c r="E198" s="177">
        <v>0</v>
      </c>
      <c r="F198" s="177">
        <v>0</v>
      </c>
      <c r="G198" s="194">
        <v>0</v>
      </c>
      <c r="H198" s="221">
        <v>0</v>
      </c>
      <c r="I198" s="92"/>
      <c r="J198" s="92"/>
      <c r="K198" s="93"/>
      <c r="L198" s="93"/>
      <c r="M198" s="86"/>
    </row>
    <row r="199" spans="1:13" ht="13.5" customHeight="1">
      <c r="A199" s="104"/>
      <c r="B199" s="110"/>
      <c r="C199" s="296">
        <v>2310</v>
      </c>
      <c r="D199" s="176" t="s">
        <v>113</v>
      </c>
      <c r="E199" s="177"/>
      <c r="F199" s="177"/>
      <c r="G199" s="194"/>
      <c r="H199" s="221"/>
      <c r="I199" s="35"/>
      <c r="J199" s="35"/>
      <c r="K199" s="95"/>
      <c r="L199" s="95"/>
      <c r="M199" s="86"/>
    </row>
    <row r="200" spans="1:13" ht="13.5" customHeight="1">
      <c r="A200" s="104"/>
      <c r="B200" s="110"/>
      <c r="C200" s="296"/>
      <c r="D200" s="176" t="s">
        <v>122</v>
      </c>
      <c r="E200" s="177">
        <v>47400</v>
      </c>
      <c r="F200" s="177">
        <v>47400</v>
      </c>
      <c r="G200" s="194">
        <v>32317.75</v>
      </c>
      <c r="H200" s="221">
        <f>G200/F200*100</f>
        <v>68.18090717299579</v>
      </c>
      <c r="I200" s="35"/>
      <c r="J200" s="35"/>
      <c r="K200" s="95"/>
      <c r="L200" s="95"/>
      <c r="M200" s="86"/>
    </row>
    <row r="201" spans="1:13" ht="13.5" customHeight="1">
      <c r="A201" s="79"/>
      <c r="B201" s="141"/>
      <c r="C201" s="296">
        <v>2320</v>
      </c>
      <c r="D201" s="176" t="s">
        <v>115</v>
      </c>
      <c r="E201" s="177"/>
      <c r="F201" s="177"/>
      <c r="G201" s="194"/>
      <c r="H201" s="221"/>
      <c r="I201" s="35"/>
      <c r="J201" s="35"/>
      <c r="K201" s="95"/>
      <c r="L201" s="95"/>
      <c r="M201" s="86"/>
    </row>
    <row r="202" spans="1:13" ht="13.5" customHeight="1">
      <c r="A202" s="79"/>
      <c r="B202" s="141"/>
      <c r="C202" s="296"/>
      <c r="D202" s="176" t="s">
        <v>122</v>
      </c>
      <c r="E202" s="177">
        <v>127400</v>
      </c>
      <c r="F202" s="177">
        <v>127400</v>
      </c>
      <c r="G202" s="194">
        <v>48369.93</v>
      </c>
      <c r="H202" s="221">
        <f>G202/F202*100</f>
        <v>37.96697802197802</v>
      </c>
      <c r="I202" s="35"/>
      <c r="J202" s="35"/>
      <c r="K202" s="95"/>
      <c r="L202" s="95"/>
      <c r="M202" s="86"/>
    </row>
    <row r="203" spans="1:13" ht="13.5" customHeight="1">
      <c r="A203" s="79"/>
      <c r="B203" s="141"/>
      <c r="C203" s="296">
        <v>2900</v>
      </c>
      <c r="D203" s="176" t="s">
        <v>351</v>
      </c>
      <c r="E203" s="177"/>
      <c r="F203" s="177"/>
      <c r="G203" s="194"/>
      <c r="H203" s="221"/>
      <c r="I203" s="35"/>
      <c r="J203" s="35"/>
      <c r="K203" s="95"/>
      <c r="L203" s="95"/>
      <c r="M203" s="86"/>
    </row>
    <row r="204" spans="1:13" ht="13.5" customHeight="1">
      <c r="A204" s="79"/>
      <c r="B204" s="141"/>
      <c r="C204" s="296"/>
      <c r="D204" s="176" t="s">
        <v>352</v>
      </c>
      <c r="E204" s="177"/>
      <c r="F204" s="177"/>
      <c r="G204" s="194"/>
      <c r="H204" s="221"/>
      <c r="I204" s="35"/>
      <c r="J204" s="35"/>
      <c r="K204" s="95"/>
      <c r="L204" s="95"/>
      <c r="M204" s="86"/>
    </row>
    <row r="205" spans="1:13" ht="13.5" customHeight="1">
      <c r="A205" s="79"/>
      <c r="B205" s="141"/>
      <c r="C205" s="296"/>
      <c r="D205" s="176" t="s">
        <v>353</v>
      </c>
      <c r="E205" s="177">
        <v>56800</v>
      </c>
      <c r="F205" s="177">
        <v>56800</v>
      </c>
      <c r="G205" s="194">
        <v>40455.78</v>
      </c>
      <c r="H205" s="221">
        <f>G205/F205*100</f>
        <v>71.2249647887324</v>
      </c>
      <c r="I205" s="35"/>
      <c r="J205" s="35"/>
      <c r="K205" s="95"/>
      <c r="L205" s="95"/>
      <c r="M205" s="86"/>
    </row>
    <row r="206" spans="1:13" ht="13.5" customHeight="1">
      <c r="A206" s="79"/>
      <c r="B206" s="141"/>
      <c r="C206" s="296">
        <v>2130</v>
      </c>
      <c r="D206" s="176" t="s">
        <v>53</v>
      </c>
      <c r="E206" s="177"/>
      <c r="F206" s="177"/>
      <c r="G206" s="194"/>
      <c r="H206" s="221"/>
      <c r="I206" s="35"/>
      <c r="J206" s="35"/>
      <c r="K206" s="95"/>
      <c r="L206" s="95"/>
      <c r="M206" s="86"/>
    </row>
    <row r="207" spans="1:13" ht="13.5" customHeight="1">
      <c r="A207" s="79"/>
      <c r="B207" s="129"/>
      <c r="C207" s="296"/>
      <c r="D207" s="176" t="s">
        <v>54</v>
      </c>
      <c r="E207" s="177">
        <v>0</v>
      </c>
      <c r="F207" s="177">
        <v>11166</v>
      </c>
      <c r="G207" s="194">
        <v>0</v>
      </c>
      <c r="H207" s="221">
        <v>0</v>
      </c>
      <c r="I207" s="35"/>
      <c r="J207" s="35"/>
      <c r="K207" s="95"/>
      <c r="L207" s="95"/>
      <c r="M207" s="86"/>
    </row>
    <row r="208" spans="1:13" ht="13.5" customHeight="1">
      <c r="A208" s="79"/>
      <c r="B208" s="142">
        <v>85205</v>
      </c>
      <c r="C208" s="322"/>
      <c r="D208" s="174" t="s">
        <v>218</v>
      </c>
      <c r="E208" s="175">
        <f>E211</f>
        <v>18000</v>
      </c>
      <c r="F208" s="175">
        <f>F211</f>
        <v>18000</v>
      </c>
      <c r="G208" s="192">
        <f>G211</f>
        <v>18000</v>
      </c>
      <c r="H208" s="219">
        <v>100</v>
      </c>
      <c r="I208" s="35"/>
      <c r="J208" s="35"/>
      <c r="K208" s="95"/>
      <c r="L208" s="95"/>
      <c r="M208" s="86"/>
    </row>
    <row r="209" spans="1:13" ht="13.5" customHeight="1">
      <c r="A209" s="79"/>
      <c r="B209" s="141"/>
      <c r="C209" s="295">
        <v>2110</v>
      </c>
      <c r="D209" s="176" t="s">
        <v>8</v>
      </c>
      <c r="E209" s="177"/>
      <c r="F209" s="177"/>
      <c r="G209" s="194"/>
      <c r="H209" s="221"/>
      <c r="I209" s="35"/>
      <c r="J209" s="35"/>
      <c r="K209" s="95"/>
      <c r="L209" s="95"/>
      <c r="M209" s="86"/>
    </row>
    <row r="210" spans="1:13" ht="13.5" customHeight="1">
      <c r="A210" s="79"/>
      <c r="B210" s="141"/>
      <c r="C210" s="295"/>
      <c r="D210" s="176" t="s">
        <v>335</v>
      </c>
      <c r="E210" s="177"/>
      <c r="F210" s="177"/>
      <c r="G210" s="194"/>
      <c r="H210" s="221"/>
      <c r="I210" s="35"/>
      <c r="J210" s="35"/>
      <c r="K210" s="95"/>
      <c r="L210" s="95"/>
      <c r="M210" s="86"/>
    </row>
    <row r="211" spans="1:13" ht="13.5" customHeight="1">
      <c r="A211" s="78"/>
      <c r="B211" s="141"/>
      <c r="C211" s="295"/>
      <c r="D211" s="176" t="s">
        <v>334</v>
      </c>
      <c r="E211" s="177">
        <v>18000</v>
      </c>
      <c r="F211" s="177">
        <v>18000</v>
      </c>
      <c r="G211" s="194">
        <v>18000</v>
      </c>
      <c r="H211" s="221">
        <v>100</v>
      </c>
      <c r="I211" s="35"/>
      <c r="J211" s="35"/>
      <c r="K211" s="95"/>
      <c r="L211" s="95"/>
      <c r="M211" s="86"/>
    </row>
    <row r="212" spans="1:13" ht="13.5" customHeight="1">
      <c r="A212" s="120">
        <v>853</v>
      </c>
      <c r="B212" s="101"/>
      <c r="C212" s="136"/>
      <c r="D212" s="99" t="s">
        <v>59</v>
      </c>
      <c r="E212" s="173">
        <v>954099</v>
      </c>
      <c r="F212" s="173">
        <f>F214+F218+F236+F232+F222</f>
        <v>1498173</v>
      </c>
      <c r="G212" s="190">
        <f>G214+G218+G236+G222+G232</f>
        <v>981134.12</v>
      </c>
      <c r="H212" s="190">
        <f>G212/F212*100</f>
        <v>65.48870657794527</v>
      </c>
      <c r="I212" s="34"/>
      <c r="J212" s="139"/>
      <c r="K212" s="85"/>
      <c r="L212" s="85"/>
      <c r="M212" s="143"/>
    </row>
    <row r="213" spans="1:13" ht="13.5" customHeight="1">
      <c r="A213" s="120"/>
      <c r="B213" s="83"/>
      <c r="C213" s="136"/>
      <c r="D213" s="122" t="s">
        <v>195</v>
      </c>
      <c r="E213" s="222">
        <v>0</v>
      </c>
      <c r="F213" s="222">
        <v>0</v>
      </c>
      <c r="G213" s="196">
        <v>0</v>
      </c>
      <c r="H213" s="196">
        <v>0</v>
      </c>
      <c r="I213" s="34"/>
      <c r="J213" s="139"/>
      <c r="K213" s="85"/>
      <c r="L213" s="85"/>
      <c r="M213" s="143"/>
    </row>
    <row r="214" spans="1:13" ht="13.5" customHeight="1">
      <c r="A214" s="128"/>
      <c r="B214" s="109">
        <v>85321</v>
      </c>
      <c r="C214" s="269"/>
      <c r="D214" s="174" t="s">
        <v>60</v>
      </c>
      <c r="E214" s="175">
        <v>78000</v>
      </c>
      <c r="F214" s="175">
        <v>78000</v>
      </c>
      <c r="G214" s="192">
        <v>39000</v>
      </c>
      <c r="H214" s="219">
        <f>G214/F214*100</f>
        <v>50</v>
      </c>
      <c r="I214" s="92"/>
      <c r="J214" s="92"/>
      <c r="K214" s="93"/>
      <c r="L214" s="93"/>
      <c r="M214" s="143"/>
    </row>
    <row r="215" spans="1:13" ht="13.5" customHeight="1">
      <c r="A215" s="104"/>
      <c r="B215" s="110"/>
      <c r="C215" s="270">
        <v>2110</v>
      </c>
      <c r="D215" s="176" t="s">
        <v>8</v>
      </c>
      <c r="E215" s="177"/>
      <c r="F215" s="177"/>
      <c r="G215" s="194"/>
      <c r="H215" s="221"/>
      <c r="I215" s="35"/>
      <c r="J215" s="35"/>
      <c r="K215" s="95"/>
      <c r="L215" s="95"/>
      <c r="M215" s="143"/>
    </row>
    <row r="216" spans="1:13" ht="13.5" customHeight="1">
      <c r="A216" s="104"/>
      <c r="B216" s="110"/>
      <c r="C216" s="270"/>
      <c r="D216" s="176" t="s">
        <v>335</v>
      </c>
      <c r="E216" s="177"/>
      <c r="F216" s="177"/>
      <c r="G216" s="194"/>
      <c r="H216" s="221"/>
      <c r="I216" s="35"/>
      <c r="J216" s="35"/>
      <c r="K216" s="95"/>
      <c r="L216" s="95"/>
      <c r="M216" s="143"/>
    </row>
    <row r="217" spans="1:13" ht="13.5" customHeight="1">
      <c r="A217" s="104"/>
      <c r="B217" s="111"/>
      <c r="C217" s="270"/>
      <c r="D217" s="176" t="s">
        <v>334</v>
      </c>
      <c r="E217" s="177">
        <v>78000</v>
      </c>
      <c r="F217" s="177">
        <v>78000</v>
      </c>
      <c r="G217" s="194">
        <v>39000</v>
      </c>
      <c r="H217" s="221">
        <f>G217/F217*100</f>
        <v>50</v>
      </c>
      <c r="I217" s="35"/>
      <c r="J217" s="35"/>
      <c r="K217" s="95"/>
      <c r="L217" s="95"/>
      <c r="M217" s="86"/>
    </row>
    <row r="218" spans="1:13" ht="13.5" customHeight="1">
      <c r="A218" s="104"/>
      <c r="B218" s="109">
        <v>85322</v>
      </c>
      <c r="C218" s="294"/>
      <c r="D218" s="174" t="s">
        <v>134</v>
      </c>
      <c r="E218" s="175">
        <v>330000</v>
      </c>
      <c r="F218" s="175">
        <v>330000</v>
      </c>
      <c r="G218" s="192">
        <f>G221</f>
        <v>162000</v>
      </c>
      <c r="H218" s="219">
        <f>G218/F218*100</f>
        <v>49.09090909090909</v>
      </c>
      <c r="I218" s="35"/>
      <c r="J218" s="35"/>
      <c r="K218" s="95"/>
      <c r="L218" s="95"/>
      <c r="M218" s="86"/>
    </row>
    <row r="219" spans="1:13" ht="13.5" customHeight="1">
      <c r="A219" s="104"/>
      <c r="B219" s="110"/>
      <c r="C219" s="295">
        <v>2690</v>
      </c>
      <c r="D219" s="176" t="s">
        <v>135</v>
      </c>
      <c r="E219" s="177"/>
      <c r="F219" s="177"/>
      <c r="G219" s="194"/>
      <c r="H219" s="221"/>
      <c r="I219" s="35"/>
      <c r="J219" s="35"/>
      <c r="K219" s="95"/>
      <c r="L219" s="95"/>
      <c r="M219" s="86"/>
    </row>
    <row r="220" spans="1:13" ht="13.5" customHeight="1">
      <c r="A220" s="104"/>
      <c r="B220" s="110"/>
      <c r="C220" s="295"/>
      <c r="D220" s="176" t="s">
        <v>136</v>
      </c>
      <c r="E220" s="177"/>
      <c r="F220" s="177"/>
      <c r="G220" s="194"/>
      <c r="H220" s="221"/>
      <c r="I220" s="35"/>
      <c r="J220" s="35"/>
      <c r="K220" s="95"/>
      <c r="L220" s="95"/>
      <c r="M220" s="86"/>
    </row>
    <row r="221" spans="1:13" ht="13.5" customHeight="1">
      <c r="A221" s="104"/>
      <c r="B221" s="111"/>
      <c r="C221" s="295"/>
      <c r="D221" s="176" t="s">
        <v>169</v>
      </c>
      <c r="E221" s="177">
        <v>330000</v>
      </c>
      <c r="F221" s="177">
        <v>330000</v>
      </c>
      <c r="G221" s="194">
        <v>162000</v>
      </c>
      <c r="H221" s="221">
        <f>G221/F221*100</f>
        <v>49.09090909090909</v>
      </c>
      <c r="I221" s="35"/>
      <c r="J221" s="35"/>
      <c r="K221" s="95"/>
      <c r="L221" s="95"/>
      <c r="M221" s="86"/>
    </row>
    <row r="222" spans="1:13" ht="13.5" customHeight="1">
      <c r="A222" s="79"/>
      <c r="B222" s="144">
        <v>85333</v>
      </c>
      <c r="C222" s="335"/>
      <c r="D222" s="336" t="s">
        <v>279</v>
      </c>
      <c r="E222" s="236">
        <v>0</v>
      </c>
      <c r="F222" s="236">
        <v>0</v>
      </c>
      <c r="G222" s="259">
        <v>1470</v>
      </c>
      <c r="H222" s="236">
        <v>0</v>
      </c>
      <c r="I222" s="35"/>
      <c r="J222" s="35"/>
      <c r="K222" s="95"/>
      <c r="L222" s="95"/>
      <c r="M222" s="86"/>
    </row>
    <row r="223" spans="1:13" ht="13.5" customHeight="1">
      <c r="A223" s="79"/>
      <c r="B223" s="145"/>
      <c r="C223" s="337"/>
      <c r="D223" s="338" t="s">
        <v>280</v>
      </c>
      <c r="E223" s="260">
        <v>0</v>
      </c>
      <c r="F223" s="260">
        <v>0</v>
      </c>
      <c r="G223" s="261">
        <v>0</v>
      </c>
      <c r="H223" s="260">
        <v>0</v>
      </c>
      <c r="I223" s="35"/>
      <c r="J223" s="35"/>
      <c r="K223" s="95"/>
      <c r="L223" s="95"/>
      <c r="M223" s="86"/>
    </row>
    <row r="224" spans="1:13" ht="13.5" customHeight="1">
      <c r="A224" s="78"/>
      <c r="B224" s="146"/>
      <c r="C224" s="296" t="s">
        <v>11</v>
      </c>
      <c r="D224" s="176" t="s">
        <v>331</v>
      </c>
      <c r="E224" s="237">
        <v>0</v>
      </c>
      <c r="F224" s="237">
        <v>0</v>
      </c>
      <c r="G224" s="262">
        <v>1470</v>
      </c>
      <c r="H224" s="237">
        <v>0</v>
      </c>
      <c r="I224" s="35"/>
      <c r="J224" s="35"/>
      <c r="K224" s="95"/>
      <c r="L224" s="95"/>
      <c r="M224" s="86"/>
    </row>
    <row r="225" spans="1:13" ht="13.5" customHeight="1">
      <c r="A225" s="80"/>
      <c r="B225" s="360"/>
      <c r="C225" s="361"/>
      <c r="D225" s="319"/>
      <c r="E225" s="362"/>
      <c r="F225" s="362"/>
      <c r="G225" s="362"/>
      <c r="H225" s="362"/>
      <c r="I225" s="35"/>
      <c r="J225" s="35"/>
      <c r="K225" s="95"/>
      <c r="L225" s="95"/>
      <c r="M225" s="86"/>
    </row>
    <row r="226" spans="1:13" ht="13.5" customHeight="1">
      <c r="A226" s="80"/>
      <c r="B226" s="360"/>
      <c r="C226" s="361"/>
      <c r="D226" s="319"/>
      <c r="E226" s="362"/>
      <c r="F226" s="362"/>
      <c r="G226" s="362"/>
      <c r="H226" s="362"/>
      <c r="I226" s="35"/>
      <c r="J226" s="35"/>
      <c r="K226" s="95"/>
      <c r="L226" s="95"/>
      <c r="M226" s="86"/>
    </row>
    <row r="227" spans="1:13" ht="13.5" customHeight="1">
      <c r="A227" s="80"/>
      <c r="B227" s="360"/>
      <c r="C227" s="361"/>
      <c r="D227" s="319"/>
      <c r="E227" s="362"/>
      <c r="F227" s="362"/>
      <c r="G227" s="362"/>
      <c r="H227" s="362"/>
      <c r="I227" s="35"/>
      <c r="J227" s="35"/>
      <c r="K227" s="95"/>
      <c r="L227" s="95"/>
      <c r="M227" s="86"/>
    </row>
    <row r="228" spans="1:13" ht="13.5" customHeight="1">
      <c r="A228" s="80"/>
      <c r="B228" s="360"/>
      <c r="C228" s="361"/>
      <c r="D228" s="319"/>
      <c r="E228" s="362" t="s">
        <v>425</v>
      </c>
      <c r="F228" s="362"/>
      <c r="G228" s="362"/>
      <c r="H228" s="362"/>
      <c r="I228" s="35"/>
      <c r="J228" s="35"/>
      <c r="K228" s="95"/>
      <c r="L228" s="95"/>
      <c r="M228" s="86"/>
    </row>
    <row r="229" spans="1:13" ht="13.5" customHeight="1">
      <c r="A229" s="396" t="s">
        <v>0</v>
      </c>
      <c r="B229" s="397" t="s">
        <v>1</v>
      </c>
      <c r="C229" s="396" t="s">
        <v>2</v>
      </c>
      <c r="D229" s="397" t="s">
        <v>3</v>
      </c>
      <c r="E229" s="398" t="s">
        <v>191</v>
      </c>
      <c r="F229" s="397" t="s">
        <v>192</v>
      </c>
      <c r="G229" s="399" t="s">
        <v>190</v>
      </c>
      <c r="H229" s="202" t="s">
        <v>199</v>
      </c>
      <c r="I229" s="35"/>
      <c r="J229" s="35"/>
      <c r="K229" s="95"/>
      <c r="L229" s="95"/>
      <c r="M229" s="86"/>
    </row>
    <row r="230" spans="1:13" ht="13.5" customHeight="1">
      <c r="A230" s="400"/>
      <c r="B230" s="401"/>
      <c r="C230" s="400"/>
      <c r="D230" s="402"/>
      <c r="E230" s="400" t="s">
        <v>175</v>
      </c>
      <c r="F230" s="401" t="s">
        <v>193</v>
      </c>
      <c r="G230" s="403" t="s">
        <v>359</v>
      </c>
      <c r="H230" s="404" t="s">
        <v>197</v>
      </c>
      <c r="I230" s="35"/>
      <c r="J230" s="35"/>
      <c r="K230" s="95"/>
      <c r="L230" s="95"/>
      <c r="M230" s="86"/>
    </row>
    <row r="231" spans="1:13" ht="13.5" customHeight="1">
      <c r="A231" s="224">
        <v>1</v>
      </c>
      <c r="B231" s="224">
        <v>2</v>
      </c>
      <c r="C231" s="224">
        <v>3</v>
      </c>
      <c r="D231" s="224">
        <v>4</v>
      </c>
      <c r="E231" s="224">
        <v>5</v>
      </c>
      <c r="F231" s="224">
        <v>6</v>
      </c>
      <c r="G231" s="225">
        <v>7</v>
      </c>
      <c r="H231" s="226">
        <v>8</v>
      </c>
      <c r="I231" s="35"/>
      <c r="J231" s="35"/>
      <c r="K231" s="95"/>
      <c r="L231" s="95"/>
      <c r="M231" s="86"/>
    </row>
    <row r="232" spans="1:13" ht="13.5" customHeight="1">
      <c r="A232" s="75"/>
      <c r="B232" s="144">
        <v>85334</v>
      </c>
      <c r="C232" s="322"/>
      <c r="D232" s="174" t="s">
        <v>354</v>
      </c>
      <c r="E232" s="236">
        <v>0</v>
      </c>
      <c r="F232" s="236">
        <v>9236</v>
      </c>
      <c r="G232" s="393">
        <f>G235</f>
        <v>9235.88</v>
      </c>
      <c r="H232" s="198">
        <f>G232/F232*100</f>
        <v>99.99870073624945</v>
      </c>
      <c r="I232" s="35"/>
      <c r="J232" s="35"/>
      <c r="K232" s="95"/>
      <c r="L232" s="95"/>
      <c r="M232" s="86"/>
    </row>
    <row r="233" spans="1:13" ht="13.5" customHeight="1">
      <c r="A233" s="79"/>
      <c r="B233" s="145"/>
      <c r="C233" s="296">
        <v>2110</v>
      </c>
      <c r="D233" s="176" t="s">
        <v>8</v>
      </c>
      <c r="E233" s="237"/>
      <c r="F233" s="237"/>
      <c r="G233" s="268"/>
      <c r="H233" s="200"/>
      <c r="I233" s="35"/>
      <c r="J233" s="35"/>
      <c r="K233" s="95"/>
      <c r="L233" s="95"/>
      <c r="M233" s="86"/>
    </row>
    <row r="234" spans="1:13" ht="13.5" customHeight="1">
      <c r="A234" s="79"/>
      <c r="B234" s="145"/>
      <c r="C234" s="296"/>
      <c r="D234" s="176" t="s">
        <v>335</v>
      </c>
      <c r="E234" s="237"/>
      <c r="F234" s="237"/>
      <c r="G234" s="268"/>
      <c r="H234" s="200"/>
      <c r="I234" s="35"/>
      <c r="J234" s="35"/>
      <c r="K234" s="95"/>
      <c r="L234" s="95"/>
      <c r="M234" s="86"/>
    </row>
    <row r="235" spans="1:13" ht="13.5" customHeight="1">
      <c r="A235" s="79"/>
      <c r="B235" s="145"/>
      <c r="C235" s="296"/>
      <c r="D235" s="176" t="s">
        <v>334</v>
      </c>
      <c r="E235" s="237">
        <v>0</v>
      </c>
      <c r="F235" s="237">
        <v>9236</v>
      </c>
      <c r="G235" s="268">
        <v>9235.88</v>
      </c>
      <c r="H235" s="200">
        <f>G235/F235*100</f>
        <v>99.99870073624945</v>
      </c>
      <c r="I235" s="35"/>
      <c r="J235" s="35"/>
      <c r="K235" s="95"/>
      <c r="L235" s="95"/>
      <c r="M235" s="86"/>
    </row>
    <row r="236" spans="1:13" ht="13.5" customHeight="1">
      <c r="A236" s="104"/>
      <c r="B236" s="109">
        <v>85395</v>
      </c>
      <c r="C236" s="294"/>
      <c r="D236" s="174" t="s">
        <v>160</v>
      </c>
      <c r="E236" s="175">
        <f>E241+E245+E259+E263</f>
        <v>546099</v>
      </c>
      <c r="F236" s="175">
        <f>F237+F246+F255</f>
        <v>1080937</v>
      </c>
      <c r="G236" s="192">
        <f>G237+G246+G255</f>
        <v>769428.24</v>
      </c>
      <c r="H236" s="219">
        <f>G236/F236*100</f>
        <v>71.18159892759708</v>
      </c>
      <c r="I236" s="92"/>
      <c r="J236" s="92"/>
      <c r="K236" s="93"/>
      <c r="L236" s="93"/>
      <c r="M236" s="86"/>
    </row>
    <row r="237" spans="1:13" ht="13.5" customHeight="1">
      <c r="A237" s="104"/>
      <c r="B237" s="115"/>
      <c r="C237" s="294"/>
      <c r="D237" s="354" t="s">
        <v>315</v>
      </c>
      <c r="E237" s="263">
        <f>E241+E245</f>
        <v>546099</v>
      </c>
      <c r="F237" s="263">
        <f>F241+F245</f>
        <v>546099</v>
      </c>
      <c r="G237" s="264">
        <f>G241+G245</f>
        <v>449025.70999999996</v>
      </c>
      <c r="H237" s="258">
        <f>G237/F237*100</f>
        <v>82.22423223627949</v>
      </c>
      <c r="I237" s="92"/>
      <c r="J237" s="92"/>
      <c r="K237" s="93"/>
      <c r="L237" s="93"/>
      <c r="M237" s="86"/>
    </row>
    <row r="238" spans="1:13" ht="13.5" customHeight="1">
      <c r="A238" s="104"/>
      <c r="B238" s="115"/>
      <c r="C238" s="295">
        <v>2007</v>
      </c>
      <c r="D238" s="176" t="s">
        <v>224</v>
      </c>
      <c r="E238" s="175"/>
      <c r="F238" s="175"/>
      <c r="G238" s="192"/>
      <c r="H238" s="219"/>
      <c r="I238" s="92"/>
      <c r="J238" s="92"/>
      <c r="K238" s="93"/>
      <c r="L238" s="93"/>
      <c r="M238" s="86"/>
    </row>
    <row r="239" spans="1:13" ht="13.5" customHeight="1">
      <c r="A239" s="104"/>
      <c r="B239" s="115"/>
      <c r="C239" s="295"/>
      <c r="D239" s="176" t="s">
        <v>225</v>
      </c>
      <c r="E239" s="177"/>
      <c r="F239" s="177"/>
      <c r="G239" s="194"/>
      <c r="H239" s="219"/>
      <c r="I239" s="92"/>
      <c r="J239" s="92"/>
      <c r="K239" s="93"/>
      <c r="L239" s="93"/>
      <c r="M239" s="86"/>
    </row>
    <row r="240" spans="1:13" ht="13.5" customHeight="1">
      <c r="A240" s="104"/>
      <c r="B240" s="110"/>
      <c r="C240" s="295"/>
      <c r="D240" s="176" t="s">
        <v>226</v>
      </c>
      <c r="E240" s="177"/>
      <c r="F240" s="177"/>
      <c r="G240" s="194"/>
      <c r="H240" s="221"/>
      <c r="I240" s="35"/>
      <c r="J240" s="35"/>
      <c r="K240" s="95"/>
      <c r="L240" s="95"/>
      <c r="M240" s="86"/>
    </row>
    <row r="241" spans="1:13" ht="13.5" customHeight="1">
      <c r="A241" s="104"/>
      <c r="B241" s="110"/>
      <c r="C241" s="295"/>
      <c r="D241" s="176" t="s">
        <v>227</v>
      </c>
      <c r="E241" s="177">
        <v>464184</v>
      </c>
      <c r="F241" s="177">
        <v>464184</v>
      </c>
      <c r="G241" s="194">
        <v>381671.85</v>
      </c>
      <c r="H241" s="221">
        <f>G241/F241*100</f>
        <v>82.22425805284111</v>
      </c>
      <c r="I241" s="35"/>
      <c r="J241" s="35"/>
      <c r="K241" s="95"/>
      <c r="L241" s="95"/>
      <c r="M241" s="86"/>
    </row>
    <row r="242" spans="1:13" ht="13.5" customHeight="1">
      <c r="A242" s="104"/>
      <c r="B242" s="110"/>
      <c r="C242" s="295">
        <v>2009</v>
      </c>
      <c r="D242" s="176" t="s">
        <v>224</v>
      </c>
      <c r="E242" s="177"/>
      <c r="F242" s="177"/>
      <c r="G242" s="194"/>
      <c r="H242" s="221"/>
      <c r="I242" s="35"/>
      <c r="J242" s="35"/>
      <c r="K242" s="95"/>
      <c r="L242" s="95"/>
      <c r="M242" s="86"/>
    </row>
    <row r="243" spans="1:13" ht="13.5" customHeight="1">
      <c r="A243" s="104"/>
      <c r="B243" s="110"/>
      <c r="C243" s="295"/>
      <c r="D243" s="176" t="s">
        <v>225</v>
      </c>
      <c r="E243" s="177"/>
      <c r="F243" s="177"/>
      <c r="G243" s="194"/>
      <c r="H243" s="221"/>
      <c r="I243" s="35"/>
      <c r="J243" s="35"/>
      <c r="K243" s="95"/>
      <c r="L243" s="95"/>
      <c r="M243" s="86"/>
    </row>
    <row r="244" spans="1:13" ht="13.5" customHeight="1">
      <c r="A244" s="104"/>
      <c r="B244" s="110"/>
      <c r="C244" s="295"/>
      <c r="D244" s="176" t="s">
        <v>226</v>
      </c>
      <c r="E244" s="177"/>
      <c r="F244" s="177"/>
      <c r="G244" s="194"/>
      <c r="H244" s="221"/>
      <c r="I244" s="35"/>
      <c r="J244" s="35"/>
      <c r="K244" s="95"/>
      <c r="L244" s="95"/>
      <c r="M244" s="86"/>
    </row>
    <row r="245" spans="1:13" ht="13.5" customHeight="1">
      <c r="A245" s="104"/>
      <c r="B245" s="110"/>
      <c r="C245" s="295"/>
      <c r="D245" s="176" t="s">
        <v>227</v>
      </c>
      <c r="E245" s="177">
        <v>81915</v>
      </c>
      <c r="F245" s="177">
        <v>81915</v>
      </c>
      <c r="G245" s="194">
        <v>67353.86</v>
      </c>
      <c r="H245" s="221">
        <f>G245/F245*100</f>
        <v>82.22408594274553</v>
      </c>
      <c r="I245" s="35"/>
      <c r="J245" s="35"/>
      <c r="K245" s="95"/>
      <c r="L245" s="95"/>
      <c r="M245" s="86"/>
    </row>
    <row r="246" spans="1:13" ht="13.5" customHeight="1">
      <c r="A246" s="104"/>
      <c r="B246" s="110"/>
      <c r="C246" s="294"/>
      <c r="D246" s="355" t="s">
        <v>316</v>
      </c>
      <c r="E246" s="263">
        <v>0</v>
      </c>
      <c r="F246" s="263">
        <f>F250+F254</f>
        <v>504838</v>
      </c>
      <c r="G246" s="264">
        <f>G250+G254</f>
        <v>302902.53</v>
      </c>
      <c r="H246" s="258">
        <f>G246/F246*100</f>
        <v>59.9999465174967</v>
      </c>
      <c r="I246" s="35"/>
      <c r="J246" s="35"/>
      <c r="K246" s="95"/>
      <c r="L246" s="95"/>
      <c r="M246" s="86"/>
    </row>
    <row r="247" spans="1:13" ht="13.5" customHeight="1">
      <c r="A247" s="104"/>
      <c r="B247" s="110"/>
      <c r="C247" s="295">
        <v>2007</v>
      </c>
      <c r="D247" s="176" t="s">
        <v>224</v>
      </c>
      <c r="E247" s="177"/>
      <c r="F247" s="177"/>
      <c r="G247" s="194"/>
      <c r="H247" s="221"/>
      <c r="I247" s="35"/>
      <c r="J247" s="35"/>
      <c r="K247" s="95"/>
      <c r="L247" s="95"/>
      <c r="M247" s="86"/>
    </row>
    <row r="248" spans="1:13" ht="13.5" customHeight="1">
      <c r="A248" s="104"/>
      <c r="B248" s="110"/>
      <c r="C248" s="295"/>
      <c r="D248" s="176" t="s">
        <v>225</v>
      </c>
      <c r="E248" s="177"/>
      <c r="F248" s="177"/>
      <c r="G248" s="194"/>
      <c r="H248" s="221"/>
      <c r="I248" s="35"/>
      <c r="J248" s="35"/>
      <c r="K248" s="95"/>
      <c r="L248" s="95"/>
      <c r="M248" s="86"/>
    </row>
    <row r="249" spans="1:13" ht="13.5" customHeight="1">
      <c r="A249" s="104"/>
      <c r="B249" s="110"/>
      <c r="C249" s="295"/>
      <c r="D249" s="176" t="s">
        <v>226</v>
      </c>
      <c r="E249" s="177"/>
      <c r="F249" s="177"/>
      <c r="G249" s="194"/>
      <c r="H249" s="221"/>
      <c r="I249" s="35"/>
      <c r="J249" s="35"/>
      <c r="K249" s="95"/>
      <c r="L249" s="95"/>
      <c r="M249" s="86"/>
    </row>
    <row r="250" spans="1:13" ht="13.5" customHeight="1">
      <c r="A250" s="104"/>
      <c r="B250" s="110"/>
      <c r="C250" s="295"/>
      <c r="D250" s="176" t="s">
        <v>227</v>
      </c>
      <c r="E250" s="177">
        <v>0</v>
      </c>
      <c r="F250" s="177">
        <v>481767</v>
      </c>
      <c r="G250" s="194">
        <v>289059.88</v>
      </c>
      <c r="H250" s="221">
        <f>G250/F250*100</f>
        <v>59.99993357784987</v>
      </c>
      <c r="I250" s="35"/>
      <c r="J250" s="35"/>
      <c r="K250" s="95"/>
      <c r="L250" s="95"/>
      <c r="M250" s="86"/>
    </row>
    <row r="251" spans="1:13" ht="13.5" customHeight="1">
      <c r="A251" s="104"/>
      <c r="B251" s="110"/>
      <c r="C251" s="295">
        <v>2009</v>
      </c>
      <c r="D251" s="176" t="s">
        <v>224</v>
      </c>
      <c r="E251" s="177"/>
      <c r="F251" s="177"/>
      <c r="G251" s="194"/>
      <c r="H251" s="221"/>
      <c r="I251" s="35"/>
      <c r="J251" s="35"/>
      <c r="K251" s="95"/>
      <c r="L251" s="95"/>
      <c r="M251" s="86"/>
    </row>
    <row r="252" spans="1:13" ht="13.5" customHeight="1">
      <c r="A252" s="104"/>
      <c r="B252" s="110"/>
      <c r="C252" s="295"/>
      <c r="D252" s="176" t="s">
        <v>225</v>
      </c>
      <c r="E252" s="177"/>
      <c r="F252" s="177"/>
      <c r="G252" s="194"/>
      <c r="H252" s="221"/>
      <c r="I252" s="35"/>
      <c r="J252" s="35"/>
      <c r="K252" s="95"/>
      <c r="L252" s="95"/>
      <c r="M252" s="86"/>
    </row>
    <row r="253" spans="1:13" ht="13.5" customHeight="1">
      <c r="A253" s="104"/>
      <c r="B253" s="110"/>
      <c r="C253" s="295"/>
      <c r="D253" s="176" t="s">
        <v>226</v>
      </c>
      <c r="E253" s="177"/>
      <c r="F253" s="177"/>
      <c r="G253" s="194"/>
      <c r="H253" s="221"/>
      <c r="I253" s="35"/>
      <c r="J253" s="35"/>
      <c r="K253" s="95"/>
      <c r="L253" s="95"/>
      <c r="M253" s="86"/>
    </row>
    <row r="254" spans="1:13" ht="13.5" customHeight="1">
      <c r="A254" s="104"/>
      <c r="B254" s="110"/>
      <c r="C254" s="295"/>
      <c r="D254" s="176" t="s">
        <v>227</v>
      </c>
      <c r="E254" s="177">
        <v>0</v>
      </c>
      <c r="F254" s="177">
        <v>23071</v>
      </c>
      <c r="G254" s="194">
        <v>13842.65</v>
      </c>
      <c r="H254" s="221">
        <f>G254/F254*100</f>
        <v>60.00021672229205</v>
      </c>
      <c r="I254" s="35"/>
      <c r="J254" s="35"/>
      <c r="K254" s="95"/>
      <c r="L254" s="95"/>
      <c r="M254" s="86"/>
    </row>
    <row r="255" spans="1:13" ht="13.5" customHeight="1">
      <c r="A255" s="79"/>
      <c r="B255" s="141"/>
      <c r="C255" s="339"/>
      <c r="D255" s="356" t="s">
        <v>287</v>
      </c>
      <c r="E255" s="265"/>
      <c r="F255" s="265">
        <v>30000</v>
      </c>
      <c r="G255" s="266">
        <f>G259+G263</f>
        <v>17500</v>
      </c>
      <c r="H255" s="267">
        <f>G255/F255*100</f>
        <v>58.333333333333336</v>
      </c>
      <c r="I255" s="35"/>
      <c r="J255" s="35"/>
      <c r="K255" s="95"/>
      <c r="L255" s="95"/>
      <c r="M255" s="86"/>
    </row>
    <row r="256" spans="1:13" ht="13.5" customHeight="1">
      <c r="A256" s="79"/>
      <c r="B256" s="141"/>
      <c r="C256" s="295">
        <v>2007</v>
      </c>
      <c r="D256" s="176" t="s">
        <v>224</v>
      </c>
      <c r="E256" s="237"/>
      <c r="F256" s="237"/>
      <c r="G256" s="268"/>
      <c r="H256" s="200"/>
      <c r="I256" s="35"/>
      <c r="J256" s="35"/>
      <c r="K256" s="95"/>
      <c r="L256" s="95"/>
      <c r="M256" s="86"/>
    </row>
    <row r="257" spans="1:13" ht="13.5" customHeight="1">
      <c r="A257" s="79"/>
      <c r="B257" s="141"/>
      <c r="C257" s="295"/>
      <c r="D257" s="176" t="s">
        <v>225</v>
      </c>
      <c r="E257" s="237"/>
      <c r="F257" s="237"/>
      <c r="G257" s="268"/>
      <c r="H257" s="200"/>
      <c r="I257" s="35"/>
      <c r="J257" s="35"/>
      <c r="K257" s="95"/>
      <c r="L257" s="95"/>
      <c r="M257" s="86"/>
    </row>
    <row r="258" spans="1:13" ht="13.5" customHeight="1">
      <c r="A258" s="79"/>
      <c r="B258" s="141"/>
      <c r="C258" s="295"/>
      <c r="D258" s="176" t="s">
        <v>226</v>
      </c>
      <c r="E258" s="237"/>
      <c r="F258" s="237"/>
      <c r="G258" s="268"/>
      <c r="H258" s="200"/>
      <c r="I258" s="35"/>
      <c r="J258" s="35"/>
      <c r="K258" s="95"/>
      <c r="L258" s="95"/>
      <c r="M258" s="86"/>
    </row>
    <row r="259" spans="1:13" ht="13.5" customHeight="1">
      <c r="A259" s="79"/>
      <c r="B259" s="141"/>
      <c r="C259" s="295"/>
      <c r="D259" s="176" t="s">
        <v>227</v>
      </c>
      <c r="E259" s="237">
        <v>0</v>
      </c>
      <c r="F259" s="237">
        <v>30000</v>
      </c>
      <c r="G259" s="268">
        <v>17500</v>
      </c>
      <c r="H259" s="200">
        <f>G259/F259*100</f>
        <v>58.333333333333336</v>
      </c>
      <c r="I259" s="35"/>
      <c r="J259" s="35"/>
      <c r="K259" s="95"/>
      <c r="L259" s="95"/>
      <c r="M259" s="86"/>
    </row>
    <row r="260" spans="1:13" ht="13.5" customHeight="1">
      <c r="A260" s="79"/>
      <c r="B260" s="141"/>
      <c r="C260" s="295">
        <v>2009</v>
      </c>
      <c r="D260" s="176" t="s">
        <v>224</v>
      </c>
      <c r="E260" s="237"/>
      <c r="F260" s="237"/>
      <c r="G260" s="268"/>
      <c r="H260" s="200"/>
      <c r="I260" s="35"/>
      <c r="J260" s="35"/>
      <c r="K260" s="95"/>
      <c r="L260" s="95"/>
      <c r="M260" s="86"/>
    </row>
    <row r="261" spans="1:13" ht="13.5" customHeight="1">
      <c r="A261" s="79"/>
      <c r="B261" s="141"/>
      <c r="C261" s="295"/>
      <c r="D261" s="176" t="s">
        <v>225</v>
      </c>
      <c r="E261" s="237"/>
      <c r="F261" s="237"/>
      <c r="G261" s="268"/>
      <c r="H261" s="200"/>
      <c r="I261" s="35"/>
      <c r="J261" s="35"/>
      <c r="K261" s="95"/>
      <c r="L261" s="95"/>
      <c r="M261" s="86"/>
    </row>
    <row r="262" spans="1:13" ht="13.5" customHeight="1">
      <c r="A262" s="79"/>
      <c r="B262" s="141"/>
      <c r="C262" s="295"/>
      <c r="D262" s="176" t="s">
        <v>226</v>
      </c>
      <c r="E262" s="237"/>
      <c r="F262" s="237"/>
      <c r="G262" s="268"/>
      <c r="H262" s="200"/>
      <c r="I262" s="35"/>
      <c r="J262" s="35"/>
      <c r="K262" s="95"/>
      <c r="L262" s="95"/>
      <c r="M262" s="86"/>
    </row>
    <row r="263" spans="1:13" ht="13.5" customHeight="1">
      <c r="A263" s="78"/>
      <c r="B263" s="129"/>
      <c r="C263" s="295"/>
      <c r="D263" s="176" t="s">
        <v>227</v>
      </c>
      <c r="E263" s="237">
        <v>0</v>
      </c>
      <c r="F263" s="237">
        <v>0</v>
      </c>
      <c r="G263" s="268">
        <v>0</v>
      </c>
      <c r="H263" s="200">
        <v>0</v>
      </c>
      <c r="I263" s="35"/>
      <c r="J263" s="35"/>
      <c r="K263" s="95"/>
      <c r="L263" s="95"/>
      <c r="M263" s="86"/>
    </row>
    <row r="264" spans="1:13" ht="13.5" customHeight="1">
      <c r="A264" s="119">
        <v>854</v>
      </c>
      <c r="B264" s="120"/>
      <c r="C264" s="136"/>
      <c r="D264" s="99" t="s">
        <v>61</v>
      </c>
      <c r="E264" s="173">
        <f>E266+E274+E279</f>
        <v>1275500</v>
      </c>
      <c r="F264" s="173">
        <f>F266+F274+F279</f>
        <v>1279408</v>
      </c>
      <c r="G264" s="190">
        <f>G266+G274+G279</f>
        <v>680946.46</v>
      </c>
      <c r="H264" s="190">
        <f>G264/F264*100</f>
        <v>53.223558083113446</v>
      </c>
      <c r="I264" s="34"/>
      <c r="J264" s="34"/>
      <c r="K264" s="85"/>
      <c r="L264" s="85"/>
      <c r="M264" s="143"/>
    </row>
    <row r="265" spans="1:13" ht="13.5" customHeight="1">
      <c r="A265" s="102"/>
      <c r="B265" s="147"/>
      <c r="C265" s="148"/>
      <c r="D265" s="122" t="s">
        <v>195</v>
      </c>
      <c r="E265" s="222">
        <v>0</v>
      </c>
      <c r="F265" s="222">
        <v>0</v>
      </c>
      <c r="G265" s="196">
        <v>0</v>
      </c>
      <c r="H265" s="196">
        <v>0</v>
      </c>
      <c r="I265" s="34"/>
      <c r="J265" s="34"/>
      <c r="K265" s="149"/>
      <c r="L265" s="149"/>
      <c r="M265" s="143"/>
    </row>
    <row r="266" spans="1:13" ht="13.5" customHeight="1">
      <c r="A266" s="367"/>
      <c r="B266" s="321">
        <v>85403</v>
      </c>
      <c r="C266" s="276"/>
      <c r="D266" s="174" t="s">
        <v>62</v>
      </c>
      <c r="E266" s="175">
        <v>111100</v>
      </c>
      <c r="F266" s="175">
        <f>F267</f>
        <v>115008</v>
      </c>
      <c r="G266" s="192">
        <f>SUM(G269:G273)</f>
        <v>81048.59</v>
      </c>
      <c r="H266" s="219">
        <f>G266/F266*100</f>
        <v>70.47213237340011</v>
      </c>
      <c r="I266" s="92"/>
      <c r="J266" s="92"/>
      <c r="K266" s="93"/>
      <c r="L266" s="93"/>
      <c r="M266" s="143"/>
    </row>
    <row r="267" spans="1:13" ht="13.5" customHeight="1">
      <c r="A267" s="151"/>
      <c r="B267" s="340"/>
      <c r="C267" s="357"/>
      <c r="D267" s="183" t="s">
        <v>51</v>
      </c>
      <c r="E267" s="228">
        <f>SUM(E269:E273)</f>
        <v>111100</v>
      </c>
      <c r="F267" s="228">
        <f>SUM(F269:F273)</f>
        <v>115008</v>
      </c>
      <c r="G267" s="229">
        <f>SUM(G269:G273)</f>
        <v>81048.59</v>
      </c>
      <c r="H267" s="230">
        <f>G267/F267*100</f>
        <v>70.47213237340011</v>
      </c>
      <c r="I267" s="133"/>
      <c r="J267" s="133"/>
      <c r="K267" s="134"/>
      <c r="L267" s="134"/>
      <c r="M267" s="143"/>
    </row>
    <row r="268" spans="1:13" ht="13.5" customHeight="1">
      <c r="A268" s="151"/>
      <c r="B268" s="340"/>
      <c r="C268" s="358" t="s">
        <v>204</v>
      </c>
      <c r="D268" s="176" t="s">
        <v>117</v>
      </c>
      <c r="E268" s="177"/>
      <c r="F268" s="177"/>
      <c r="G268" s="194"/>
      <c r="H268" s="221"/>
      <c r="I268" s="35"/>
      <c r="J268" s="35"/>
      <c r="K268" s="95"/>
      <c r="L268" s="95"/>
      <c r="M268" s="143"/>
    </row>
    <row r="269" spans="1:13" ht="13.5" customHeight="1">
      <c r="A269" s="151"/>
      <c r="B269" s="340"/>
      <c r="C269" s="358"/>
      <c r="D269" s="176" t="s">
        <v>118</v>
      </c>
      <c r="E269" s="177">
        <v>56000</v>
      </c>
      <c r="F269" s="177">
        <v>56000</v>
      </c>
      <c r="G269" s="194">
        <v>43204.54</v>
      </c>
      <c r="H269" s="221">
        <f>G269/F269*100</f>
        <v>77.15096428571428</v>
      </c>
      <c r="I269" s="35"/>
      <c r="J269" s="35"/>
      <c r="K269" s="95"/>
      <c r="L269" s="95"/>
      <c r="M269" s="86"/>
    </row>
    <row r="270" spans="1:13" ht="13.5" customHeight="1">
      <c r="A270" s="151"/>
      <c r="B270" s="340"/>
      <c r="C270" s="358" t="s">
        <v>205</v>
      </c>
      <c r="D270" s="176" t="s">
        <v>45</v>
      </c>
      <c r="E270" s="177">
        <v>100</v>
      </c>
      <c r="F270" s="177">
        <v>100</v>
      </c>
      <c r="G270" s="194">
        <v>36</v>
      </c>
      <c r="H270" s="221">
        <f>G270/F270*100</f>
        <v>36</v>
      </c>
      <c r="I270" s="35"/>
      <c r="J270" s="35"/>
      <c r="K270" s="95"/>
      <c r="L270" s="95"/>
      <c r="M270" s="86"/>
    </row>
    <row r="271" spans="1:13" ht="13.5" customHeight="1">
      <c r="A271" s="114"/>
      <c r="B271" s="286"/>
      <c r="C271" s="277" t="s">
        <v>42</v>
      </c>
      <c r="D271" s="176" t="s">
        <v>43</v>
      </c>
      <c r="E271" s="177">
        <v>55000</v>
      </c>
      <c r="F271" s="177">
        <v>55000</v>
      </c>
      <c r="G271" s="194">
        <v>33671.9</v>
      </c>
      <c r="H271" s="221">
        <f>G271/F271*100</f>
        <v>61.221636363636364</v>
      </c>
      <c r="I271" s="35"/>
      <c r="J271" s="35"/>
      <c r="K271" s="95"/>
      <c r="L271" s="95"/>
      <c r="M271" s="86"/>
    </row>
    <row r="272" spans="1:13" ht="13.5" customHeight="1">
      <c r="A272" s="114"/>
      <c r="B272" s="286"/>
      <c r="C272" s="277" t="s">
        <v>301</v>
      </c>
      <c r="D272" s="176" t="s">
        <v>394</v>
      </c>
      <c r="E272" s="177">
        <v>0</v>
      </c>
      <c r="F272" s="177">
        <v>0</v>
      </c>
      <c r="G272" s="194">
        <v>228.18</v>
      </c>
      <c r="H272" s="221">
        <v>0</v>
      </c>
      <c r="I272" s="35"/>
      <c r="J272" s="35"/>
      <c r="K272" s="95"/>
      <c r="L272" s="95"/>
      <c r="M272" s="86"/>
    </row>
    <row r="273" spans="1:13" ht="13.5" customHeight="1">
      <c r="A273" s="114"/>
      <c r="B273" s="286"/>
      <c r="C273" s="277" t="s">
        <v>276</v>
      </c>
      <c r="D273" s="176" t="s">
        <v>277</v>
      </c>
      <c r="E273" s="177">
        <v>0</v>
      </c>
      <c r="F273" s="177">
        <v>3908</v>
      </c>
      <c r="G273" s="194">
        <v>3907.97</v>
      </c>
      <c r="H273" s="221">
        <f>G273/F273*100</f>
        <v>99.99923234390992</v>
      </c>
      <c r="I273" s="35"/>
      <c r="J273" s="35"/>
      <c r="K273" s="95"/>
      <c r="L273" s="95"/>
      <c r="M273" s="86"/>
    </row>
    <row r="274" spans="1:13" ht="13.5" customHeight="1">
      <c r="A274" s="107"/>
      <c r="B274" s="316">
        <v>85410</v>
      </c>
      <c r="C274" s="269"/>
      <c r="D274" s="174" t="s">
        <v>63</v>
      </c>
      <c r="E274" s="175">
        <f>E275+E277</f>
        <v>496400</v>
      </c>
      <c r="F274" s="175">
        <f>F275+F277</f>
        <v>496400</v>
      </c>
      <c r="G274" s="192">
        <f>G275+G277</f>
        <v>310841.13</v>
      </c>
      <c r="H274" s="219">
        <f aca="true" t="shared" si="3" ref="H274:H289">G274/F274*100</f>
        <v>62.619083400483476</v>
      </c>
      <c r="I274" s="92"/>
      <c r="J274" s="92"/>
      <c r="K274" s="93"/>
      <c r="L274" s="93"/>
      <c r="M274" s="86"/>
    </row>
    <row r="275" spans="1:13" ht="13.5" customHeight="1">
      <c r="A275" s="138"/>
      <c r="B275" s="341"/>
      <c r="C275" s="334"/>
      <c r="D275" s="183" t="s">
        <v>278</v>
      </c>
      <c r="E275" s="228">
        <f>E276</f>
        <v>440400</v>
      </c>
      <c r="F275" s="228">
        <f>F276</f>
        <v>440400</v>
      </c>
      <c r="G275" s="229">
        <f>G276</f>
        <v>288553.24</v>
      </c>
      <c r="H275" s="230">
        <f t="shared" si="3"/>
        <v>65.5207175295186</v>
      </c>
      <c r="I275" s="133"/>
      <c r="J275" s="133"/>
      <c r="K275" s="134"/>
      <c r="L275" s="134"/>
      <c r="M275" s="86"/>
    </row>
    <row r="276" spans="1:13" ht="13.5" customHeight="1">
      <c r="A276" s="104"/>
      <c r="B276" s="319"/>
      <c r="C276" s="277" t="s">
        <v>42</v>
      </c>
      <c r="D276" s="176" t="s">
        <v>43</v>
      </c>
      <c r="E276" s="177">
        <v>440400</v>
      </c>
      <c r="F276" s="177">
        <v>440400</v>
      </c>
      <c r="G276" s="194">
        <v>288553.24</v>
      </c>
      <c r="H276" s="221">
        <f t="shared" si="3"/>
        <v>65.5207175295186</v>
      </c>
      <c r="I276" s="35"/>
      <c r="J276" s="35"/>
      <c r="K276" s="95"/>
      <c r="L276" s="95"/>
      <c r="M276" s="86"/>
    </row>
    <row r="277" spans="1:13" ht="13.5" customHeight="1">
      <c r="A277" s="104"/>
      <c r="B277" s="319"/>
      <c r="C277" s="277"/>
      <c r="D277" s="342" t="s">
        <v>256</v>
      </c>
      <c r="E277" s="228">
        <v>56000</v>
      </c>
      <c r="F277" s="228">
        <v>56000</v>
      </c>
      <c r="G277" s="229">
        <v>22287.89</v>
      </c>
      <c r="H277" s="230">
        <f>G277/F277*100</f>
        <v>39.79980357142857</v>
      </c>
      <c r="I277" s="35"/>
      <c r="J277" s="35"/>
      <c r="K277" s="95"/>
      <c r="L277" s="95"/>
      <c r="M277" s="86"/>
    </row>
    <row r="278" spans="1:13" ht="13.5" customHeight="1">
      <c r="A278" s="104"/>
      <c r="B278" s="319"/>
      <c r="C278" s="277" t="s">
        <v>42</v>
      </c>
      <c r="D278" s="178" t="s">
        <v>270</v>
      </c>
      <c r="E278" s="177">
        <v>56000</v>
      </c>
      <c r="F278" s="177">
        <v>56000</v>
      </c>
      <c r="G278" s="194">
        <v>22287.89</v>
      </c>
      <c r="H278" s="221">
        <f>G278/F278*100</f>
        <v>39.79980357142857</v>
      </c>
      <c r="I278" s="35"/>
      <c r="J278" s="35"/>
      <c r="K278" s="95"/>
      <c r="L278" s="95"/>
      <c r="M278" s="86"/>
    </row>
    <row r="279" spans="1:13" ht="13.5" customHeight="1">
      <c r="A279" s="107"/>
      <c r="B279" s="321">
        <v>85411</v>
      </c>
      <c r="C279" s="269"/>
      <c r="D279" s="174" t="s">
        <v>64</v>
      </c>
      <c r="E279" s="175">
        <v>668000</v>
      </c>
      <c r="F279" s="175">
        <v>668000</v>
      </c>
      <c r="G279" s="192">
        <f>G280</f>
        <v>289056.74</v>
      </c>
      <c r="H279" s="219">
        <f t="shared" si="3"/>
        <v>43.27196706586826</v>
      </c>
      <c r="I279" s="92"/>
      <c r="J279" s="92"/>
      <c r="K279" s="93"/>
      <c r="L279" s="93"/>
      <c r="M279" s="86"/>
    </row>
    <row r="280" spans="1:13" ht="13.5" customHeight="1">
      <c r="A280" s="138"/>
      <c r="B280" s="340"/>
      <c r="C280" s="334"/>
      <c r="D280" s="183" t="s">
        <v>65</v>
      </c>
      <c r="E280" s="228">
        <f>E281+E283</f>
        <v>668000</v>
      </c>
      <c r="F280" s="228">
        <f>F281+F283</f>
        <v>668000</v>
      </c>
      <c r="G280" s="229">
        <f>SUM(G281:G283)</f>
        <v>289056.74</v>
      </c>
      <c r="H280" s="230">
        <f t="shared" si="3"/>
        <v>43.27196706586826</v>
      </c>
      <c r="I280" s="131"/>
      <c r="J280" s="131"/>
      <c r="K280" s="132"/>
      <c r="L280" s="132"/>
      <c r="M280" s="86"/>
    </row>
    <row r="281" spans="1:13" ht="13.5" customHeight="1">
      <c r="A281" s="104"/>
      <c r="B281" s="286"/>
      <c r="C281" s="277" t="s">
        <v>42</v>
      </c>
      <c r="D281" s="176" t="s">
        <v>43</v>
      </c>
      <c r="E281" s="177">
        <v>665000</v>
      </c>
      <c r="F281" s="177">
        <v>665000</v>
      </c>
      <c r="G281" s="194">
        <v>287085.12</v>
      </c>
      <c r="H281" s="221">
        <f t="shared" si="3"/>
        <v>43.1706947368421</v>
      </c>
      <c r="I281" s="35"/>
      <c r="J281" s="35"/>
      <c r="K281" s="95"/>
      <c r="L281" s="95"/>
      <c r="M281" s="86"/>
    </row>
    <row r="282" spans="1:13" ht="13.5" customHeight="1">
      <c r="A282" s="104"/>
      <c r="B282" s="286"/>
      <c r="C282" s="277" t="s">
        <v>24</v>
      </c>
      <c r="D282" s="176" t="s">
        <v>394</v>
      </c>
      <c r="E282" s="177">
        <v>0</v>
      </c>
      <c r="F282" s="177">
        <v>0</v>
      </c>
      <c r="G282" s="194">
        <v>18.19</v>
      </c>
      <c r="H282" s="221">
        <v>0</v>
      </c>
      <c r="I282" s="35"/>
      <c r="J282" s="35"/>
      <c r="K282" s="95"/>
      <c r="L282" s="95"/>
      <c r="M282" s="86"/>
    </row>
    <row r="283" spans="1:13" ht="13.5" customHeight="1">
      <c r="A283" s="105"/>
      <c r="B283" s="293"/>
      <c r="C283" s="277" t="s">
        <v>26</v>
      </c>
      <c r="D283" s="176" t="s">
        <v>27</v>
      </c>
      <c r="E283" s="177">
        <v>3000</v>
      </c>
      <c r="F283" s="177">
        <v>3000</v>
      </c>
      <c r="G283" s="194">
        <v>1953.43</v>
      </c>
      <c r="H283" s="221">
        <f t="shared" si="3"/>
        <v>65.11433333333333</v>
      </c>
      <c r="I283" s="35"/>
      <c r="J283" s="35"/>
      <c r="K283" s="95"/>
      <c r="L283" s="95"/>
      <c r="M283" s="86"/>
    </row>
    <row r="284" spans="1:13" ht="13.5" customHeight="1">
      <c r="A284" s="38"/>
      <c r="B284" s="319"/>
      <c r="C284" s="361"/>
      <c r="D284" s="319"/>
      <c r="E284" s="217"/>
      <c r="F284" s="217"/>
      <c r="G284" s="233"/>
      <c r="H284" s="234"/>
      <c r="I284" s="35"/>
      <c r="J284" s="35"/>
      <c r="K284" s="95"/>
      <c r="L284" s="95"/>
      <c r="M284" s="86"/>
    </row>
    <row r="285" spans="1:13" ht="13.5" customHeight="1">
      <c r="A285" s="38"/>
      <c r="B285" s="319"/>
      <c r="C285" s="361"/>
      <c r="D285" s="319"/>
      <c r="E285" s="217" t="s">
        <v>426</v>
      </c>
      <c r="F285" s="217"/>
      <c r="G285" s="233"/>
      <c r="H285" s="234"/>
      <c r="I285" s="35"/>
      <c r="J285" s="35"/>
      <c r="K285" s="95"/>
      <c r="L285" s="95"/>
      <c r="M285" s="86"/>
    </row>
    <row r="286" spans="1:13" ht="13.5" customHeight="1">
      <c r="A286" s="396" t="s">
        <v>0</v>
      </c>
      <c r="B286" s="397" t="s">
        <v>1</v>
      </c>
      <c r="C286" s="396" t="s">
        <v>2</v>
      </c>
      <c r="D286" s="397" t="s">
        <v>3</v>
      </c>
      <c r="E286" s="398" t="s">
        <v>191</v>
      </c>
      <c r="F286" s="397" t="s">
        <v>192</v>
      </c>
      <c r="G286" s="399" t="s">
        <v>190</v>
      </c>
      <c r="H286" s="202" t="s">
        <v>199</v>
      </c>
      <c r="I286" s="35"/>
      <c r="J286" s="35"/>
      <c r="K286" s="95"/>
      <c r="L286" s="95"/>
      <c r="M286" s="86"/>
    </row>
    <row r="287" spans="1:13" ht="13.5" customHeight="1">
      <c r="A287" s="400"/>
      <c r="B287" s="401"/>
      <c r="C287" s="400"/>
      <c r="D287" s="402"/>
      <c r="E287" s="400" t="s">
        <v>175</v>
      </c>
      <c r="F287" s="401" t="s">
        <v>193</v>
      </c>
      <c r="G287" s="403" t="s">
        <v>359</v>
      </c>
      <c r="H287" s="404" t="s">
        <v>197</v>
      </c>
      <c r="I287" s="35"/>
      <c r="J287" s="35"/>
      <c r="K287" s="95"/>
      <c r="L287" s="95"/>
      <c r="M287" s="86"/>
    </row>
    <row r="288" spans="1:13" ht="13.5" customHeight="1">
      <c r="A288" s="224">
        <v>1</v>
      </c>
      <c r="B288" s="224">
        <v>2</v>
      </c>
      <c r="C288" s="224">
        <v>3</v>
      </c>
      <c r="D288" s="224">
        <v>4</v>
      </c>
      <c r="E288" s="224">
        <v>5</v>
      </c>
      <c r="F288" s="224">
        <v>6</v>
      </c>
      <c r="G288" s="225">
        <v>7</v>
      </c>
      <c r="H288" s="226">
        <v>8</v>
      </c>
      <c r="I288" s="35"/>
      <c r="J288" s="35"/>
      <c r="K288" s="95"/>
      <c r="L288" s="95"/>
      <c r="M288" s="86"/>
    </row>
    <row r="289" spans="1:13" ht="13.5" customHeight="1">
      <c r="A289" s="101">
        <v>900</v>
      </c>
      <c r="B289" s="118"/>
      <c r="C289" s="152"/>
      <c r="D289" s="99" t="s">
        <v>219</v>
      </c>
      <c r="E289" s="173">
        <f>E292+E295</f>
        <v>3011196</v>
      </c>
      <c r="F289" s="173">
        <f>F292+F295</f>
        <v>3011196</v>
      </c>
      <c r="G289" s="190">
        <f>G292+G295</f>
        <v>191737.5</v>
      </c>
      <c r="H289" s="190">
        <f t="shared" si="3"/>
        <v>6.367486540231855</v>
      </c>
      <c r="I289" s="35"/>
      <c r="J289" s="35"/>
      <c r="K289" s="95"/>
      <c r="L289" s="95"/>
      <c r="M289" s="86"/>
    </row>
    <row r="290" spans="1:13" ht="13.5" customHeight="1">
      <c r="A290" s="83"/>
      <c r="B290" s="121"/>
      <c r="C290" s="148"/>
      <c r="D290" s="122" t="s">
        <v>195</v>
      </c>
      <c r="E290" s="246">
        <f>E299+E304</f>
        <v>2881196</v>
      </c>
      <c r="F290" s="246">
        <f>F299+F304</f>
        <v>2881196</v>
      </c>
      <c r="G290" s="249">
        <f>G299+G304</f>
        <v>97479.15</v>
      </c>
      <c r="H290" s="249">
        <f>G290/F290*100</f>
        <v>3.3832877041339775</v>
      </c>
      <c r="I290" s="35"/>
      <c r="J290" s="35"/>
      <c r="K290" s="95"/>
      <c r="L290" s="95"/>
      <c r="M290" s="86"/>
    </row>
    <row r="291" spans="1:13" ht="13.5" customHeight="1">
      <c r="A291" s="153"/>
      <c r="B291" s="321">
        <v>90019</v>
      </c>
      <c r="C291" s="343"/>
      <c r="D291" s="344" t="s">
        <v>247</v>
      </c>
      <c r="E291" s="257"/>
      <c r="F291" s="257"/>
      <c r="G291" s="213"/>
      <c r="H291" s="256"/>
      <c r="I291" s="35"/>
      <c r="J291" s="35"/>
      <c r="K291" s="95"/>
      <c r="L291" s="95"/>
      <c r="M291" s="86"/>
    </row>
    <row r="292" spans="1:13" ht="13.5" customHeight="1">
      <c r="A292" s="114"/>
      <c r="B292" s="286"/>
      <c r="C292" s="296"/>
      <c r="D292" s="345" t="s">
        <v>220</v>
      </c>
      <c r="E292" s="175">
        <v>130000</v>
      </c>
      <c r="F292" s="175">
        <v>130000</v>
      </c>
      <c r="G292" s="192">
        <f>G294</f>
        <v>94258.35</v>
      </c>
      <c r="H292" s="219">
        <f>G292/F292*100</f>
        <v>72.50642307692307</v>
      </c>
      <c r="I292" s="35"/>
      <c r="J292" s="35"/>
      <c r="K292" s="95"/>
      <c r="L292" s="95"/>
      <c r="M292" s="86"/>
    </row>
    <row r="293" spans="1:13" ht="13.5" customHeight="1">
      <c r="A293" s="114"/>
      <c r="B293" s="286"/>
      <c r="C293" s="296" t="s">
        <v>221</v>
      </c>
      <c r="D293" s="178" t="s">
        <v>222</v>
      </c>
      <c r="E293" s="168"/>
      <c r="F293" s="168"/>
      <c r="G293" s="169"/>
      <c r="H293" s="49"/>
      <c r="I293" s="35"/>
      <c r="J293" s="35"/>
      <c r="K293" s="95"/>
      <c r="L293" s="95"/>
      <c r="M293" s="86"/>
    </row>
    <row r="294" spans="1:13" ht="13.5" customHeight="1">
      <c r="A294" s="114"/>
      <c r="B294" s="293"/>
      <c r="C294" s="296"/>
      <c r="D294" s="178" t="s">
        <v>223</v>
      </c>
      <c r="E294" s="177">
        <v>130000</v>
      </c>
      <c r="F294" s="177">
        <v>130000</v>
      </c>
      <c r="G294" s="194">
        <v>94258.35</v>
      </c>
      <c r="H294" s="221">
        <f>G294/F294*100</f>
        <v>72.50642307692307</v>
      </c>
      <c r="I294" s="35"/>
      <c r="J294" s="35"/>
      <c r="K294" s="95"/>
      <c r="L294" s="95"/>
      <c r="M294" s="86"/>
    </row>
    <row r="295" spans="1:13" ht="13.5" customHeight="1">
      <c r="A295" s="114"/>
      <c r="B295" s="289">
        <v>90095</v>
      </c>
      <c r="C295" s="322"/>
      <c r="D295" s="345" t="s">
        <v>81</v>
      </c>
      <c r="E295" s="175">
        <f>E299+E304</f>
        <v>2881196</v>
      </c>
      <c r="F295" s="175">
        <f>F299+F304</f>
        <v>2881196</v>
      </c>
      <c r="G295" s="192">
        <v>97479.15</v>
      </c>
      <c r="H295" s="219">
        <f>G295/F295*100</f>
        <v>3.3832877041339775</v>
      </c>
      <c r="I295" s="35"/>
      <c r="J295" s="35"/>
      <c r="K295" s="95"/>
      <c r="L295" s="95"/>
      <c r="M295" s="86"/>
    </row>
    <row r="296" spans="1:13" ht="13.5" customHeight="1">
      <c r="A296" s="114"/>
      <c r="B296" s="286"/>
      <c r="C296" s="296">
        <v>6207</v>
      </c>
      <c r="D296" s="184" t="s">
        <v>313</v>
      </c>
      <c r="E296" s="177"/>
      <c r="F296" s="177"/>
      <c r="G296" s="194"/>
      <c r="H296" s="221"/>
      <c r="I296" s="35"/>
      <c r="J296" s="35"/>
      <c r="K296" s="95"/>
      <c r="L296" s="95"/>
      <c r="M296" s="86"/>
    </row>
    <row r="297" spans="1:13" ht="13.5" customHeight="1">
      <c r="A297" s="114"/>
      <c r="B297" s="286"/>
      <c r="C297" s="296"/>
      <c r="D297" s="184" t="s">
        <v>339</v>
      </c>
      <c r="E297" s="177"/>
      <c r="F297" s="177"/>
      <c r="G297" s="194"/>
      <c r="H297" s="221"/>
      <c r="I297" s="35"/>
      <c r="J297" s="35"/>
      <c r="K297" s="95"/>
      <c r="L297" s="95"/>
      <c r="M297" s="86"/>
    </row>
    <row r="298" spans="1:13" ht="13.5" customHeight="1">
      <c r="A298" s="114"/>
      <c r="B298" s="286"/>
      <c r="C298" s="296"/>
      <c r="D298" s="186" t="s">
        <v>338</v>
      </c>
      <c r="E298" s="177"/>
      <c r="F298" s="177"/>
      <c r="G298" s="194"/>
      <c r="H298" s="221"/>
      <c r="I298" s="35"/>
      <c r="J298" s="35"/>
      <c r="K298" s="95"/>
      <c r="L298" s="95"/>
      <c r="M298" s="86"/>
    </row>
    <row r="299" spans="1:13" ht="13.5" customHeight="1">
      <c r="A299" s="114"/>
      <c r="B299" s="286"/>
      <c r="C299" s="296"/>
      <c r="D299" s="186" t="s">
        <v>314</v>
      </c>
      <c r="E299" s="177">
        <v>476000</v>
      </c>
      <c r="F299" s="177">
        <v>476000</v>
      </c>
      <c r="G299" s="194">
        <v>97479.15</v>
      </c>
      <c r="H299" s="221">
        <f>G299/F299*100</f>
        <v>20.478813025210084</v>
      </c>
      <c r="I299" s="35"/>
      <c r="J299" s="35"/>
      <c r="K299" s="95"/>
      <c r="L299" s="95"/>
      <c r="M299" s="86"/>
    </row>
    <row r="300" spans="1:13" ht="13.5" customHeight="1">
      <c r="A300" s="114"/>
      <c r="B300" s="286"/>
      <c r="C300" s="296">
        <v>6287</v>
      </c>
      <c r="D300" s="368" t="s">
        <v>189</v>
      </c>
      <c r="E300" s="177"/>
      <c r="F300" s="177"/>
      <c r="G300" s="194"/>
      <c r="H300" s="221"/>
      <c r="I300" s="35"/>
      <c r="J300" s="35"/>
      <c r="K300" s="95"/>
      <c r="L300" s="95"/>
      <c r="M300" s="86"/>
    </row>
    <row r="301" spans="1:13" ht="13.5" customHeight="1">
      <c r="A301" s="114"/>
      <c r="B301" s="286"/>
      <c r="C301" s="296"/>
      <c r="D301" s="368" t="s">
        <v>355</v>
      </c>
      <c r="E301" s="177"/>
      <c r="F301" s="177"/>
      <c r="G301" s="194"/>
      <c r="H301" s="221"/>
      <c r="I301" s="35"/>
      <c r="J301" s="35"/>
      <c r="K301" s="95"/>
      <c r="L301" s="95"/>
      <c r="M301" s="86"/>
    </row>
    <row r="302" spans="1:13" ht="13.5" customHeight="1">
      <c r="A302" s="114"/>
      <c r="B302" s="286"/>
      <c r="C302" s="296"/>
      <c r="D302" s="178" t="s">
        <v>356</v>
      </c>
      <c r="E302" s="177"/>
      <c r="F302" s="177"/>
      <c r="G302" s="194"/>
      <c r="H302" s="221"/>
      <c r="I302" s="35"/>
      <c r="J302" s="35"/>
      <c r="K302" s="95"/>
      <c r="L302" s="95"/>
      <c r="M302" s="86"/>
    </row>
    <row r="303" spans="1:13" ht="13.5" customHeight="1">
      <c r="A303" s="114"/>
      <c r="B303" s="286"/>
      <c r="C303" s="296"/>
      <c r="D303" s="178" t="s">
        <v>357</v>
      </c>
      <c r="E303" s="177"/>
      <c r="F303" s="177"/>
      <c r="G303" s="194"/>
      <c r="H303" s="221"/>
      <c r="I303" s="35"/>
      <c r="J303" s="35"/>
      <c r="K303" s="95"/>
      <c r="L303" s="95"/>
      <c r="M303" s="86"/>
    </row>
    <row r="304" spans="1:13" ht="13.5" customHeight="1">
      <c r="A304" s="114"/>
      <c r="B304" s="286"/>
      <c r="C304" s="296"/>
      <c r="D304" s="178" t="s">
        <v>358</v>
      </c>
      <c r="E304" s="177">
        <v>2405196</v>
      </c>
      <c r="F304" s="177">
        <v>2405196</v>
      </c>
      <c r="G304" s="194">
        <v>0</v>
      </c>
      <c r="H304" s="221">
        <v>0</v>
      </c>
      <c r="I304" s="35"/>
      <c r="J304" s="35"/>
      <c r="K304" s="95"/>
      <c r="L304" s="95"/>
      <c r="M304" s="86"/>
    </row>
    <row r="305" spans="1:13" ht="13.5" customHeight="1">
      <c r="A305" s="98"/>
      <c r="B305" s="98"/>
      <c r="C305" s="98"/>
      <c r="D305" s="99" t="s">
        <v>167</v>
      </c>
      <c r="E305" s="173">
        <f>E8+E13+E18+E39+E62+E79+E119+E134+E143+E157+E212+E264+E289+E127+E180</f>
        <v>60961920</v>
      </c>
      <c r="F305" s="173">
        <f>F8+F13+F18+F39+F62+F79+F119+F134+F143+F157+F212+F264+F289+F127+F180</f>
        <v>63420033</v>
      </c>
      <c r="G305" s="391">
        <f>G8+G13+G18+G39+G62+G79+G119+G134+G143+G157+G212+G264+G289+G127+G180</f>
        <v>32248209.29</v>
      </c>
      <c r="H305" s="190">
        <f>G305/F305*100</f>
        <v>50.84861638277608</v>
      </c>
      <c r="I305" s="34"/>
      <c r="J305" s="34"/>
      <c r="K305" s="85"/>
      <c r="L305" s="85"/>
      <c r="M305" s="86"/>
    </row>
    <row r="306" spans="1:13" ht="13.5" customHeight="1">
      <c r="A306" s="98"/>
      <c r="B306" s="98"/>
      <c r="C306" s="98"/>
      <c r="D306" s="99" t="s">
        <v>420</v>
      </c>
      <c r="E306" s="173">
        <f>E305-E307</f>
        <v>54401144</v>
      </c>
      <c r="F306" s="173">
        <f>F305-F307</f>
        <v>55968534</v>
      </c>
      <c r="G306" s="391">
        <f>G305-G307</f>
        <v>31054394.509999998</v>
      </c>
      <c r="H306" s="190">
        <f>G306/F306*100</f>
        <v>55.48545279031249</v>
      </c>
      <c r="I306" s="34"/>
      <c r="J306" s="34"/>
      <c r="K306" s="85"/>
      <c r="L306" s="85"/>
      <c r="M306" s="86"/>
    </row>
    <row r="307" spans="1:13" ht="13.5" customHeight="1">
      <c r="A307" s="103"/>
      <c r="B307" s="103"/>
      <c r="C307" s="103"/>
      <c r="D307" s="122" t="s">
        <v>421</v>
      </c>
      <c r="E307" s="222">
        <f>E19+E40+E63+E80+E144+E213+E265+E290</f>
        <v>6560776</v>
      </c>
      <c r="F307" s="222">
        <f>F19+F40+F80+F144+F290</f>
        <v>7451499</v>
      </c>
      <c r="G307" s="394">
        <f>G19+G40+G63+G80+G213+G265+G120+G144+G158+G181+G290</f>
        <v>1193814.78</v>
      </c>
      <c r="H307" s="196">
        <f>G307/F307*100</f>
        <v>16.021135881518607</v>
      </c>
      <c r="I307" s="34"/>
      <c r="J307" s="34"/>
      <c r="K307" s="85"/>
      <c r="L307" s="85"/>
      <c r="M307" s="86"/>
    </row>
    <row r="308" spans="1:13" ht="13.5" customHeight="1">
      <c r="A308" s="139"/>
      <c r="B308" s="139"/>
      <c r="C308" s="139"/>
      <c r="D308" s="139"/>
      <c r="E308" s="35"/>
      <c r="F308" s="35"/>
      <c r="G308" s="33"/>
      <c r="H308" s="34"/>
      <c r="I308" s="35"/>
      <c r="J308" s="35"/>
      <c r="K308" s="95"/>
      <c r="L308" s="95"/>
      <c r="M308" s="86"/>
    </row>
    <row r="309" spans="1:13" ht="13.5" customHeight="1">
      <c r="A309" s="139"/>
      <c r="B309" s="139"/>
      <c r="C309" s="139"/>
      <c r="D309" s="139"/>
      <c r="E309" s="719"/>
      <c r="F309" s="719"/>
      <c r="G309" s="347"/>
      <c r="H309" s="348"/>
      <c r="I309" s="35"/>
      <c r="J309" s="35"/>
      <c r="K309" s="95"/>
      <c r="L309" s="95"/>
      <c r="M309" s="86"/>
    </row>
    <row r="310" spans="1:13" ht="13.5" customHeight="1">
      <c r="A310" s="139"/>
      <c r="B310" s="139"/>
      <c r="C310" s="139"/>
      <c r="D310" s="139"/>
      <c r="E310" s="719"/>
      <c r="F310" s="719"/>
      <c r="G310" s="347"/>
      <c r="H310" s="348"/>
      <c r="I310" s="35"/>
      <c r="J310" s="35"/>
      <c r="K310" s="95"/>
      <c r="L310" s="95"/>
      <c r="M310" s="86"/>
    </row>
    <row r="311" spans="1:13" ht="13.5" customHeight="1">
      <c r="A311" s="139"/>
      <c r="B311" s="139"/>
      <c r="C311" s="139"/>
      <c r="D311" s="139"/>
      <c r="E311" s="346"/>
      <c r="F311" s="346"/>
      <c r="G311" s="347"/>
      <c r="H311" s="348"/>
      <c r="I311" s="35"/>
      <c r="J311" s="35"/>
      <c r="K311" s="95"/>
      <c r="L311" s="95"/>
      <c r="M311" s="86"/>
    </row>
    <row r="312" spans="1:13" ht="13.5" customHeight="1">
      <c r="A312" s="139"/>
      <c r="B312" s="139"/>
      <c r="C312" s="139"/>
      <c r="D312" s="139"/>
      <c r="E312" s="346"/>
      <c r="F312" s="346"/>
      <c r="G312" s="347"/>
      <c r="H312" s="348"/>
      <c r="I312" s="35"/>
      <c r="J312" s="35"/>
      <c r="K312" s="95"/>
      <c r="L312" s="95"/>
      <c r="M312" s="86"/>
    </row>
    <row r="313" spans="1:13" ht="13.5" customHeight="1">
      <c r="A313" s="139"/>
      <c r="B313" s="139"/>
      <c r="C313" s="139"/>
      <c r="D313" s="139"/>
      <c r="E313" s="346"/>
      <c r="F313" s="346"/>
      <c r="G313" s="347"/>
      <c r="H313" s="348"/>
      <c r="I313" s="35"/>
      <c r="J313" s="35"/>
      <c r="K313" s="95"/>
      <c r="L313" s="95"/>
      <c r="M313" s="86"/>
    </row>
    <row r="314" spans="1:13" ht="13.5" customHeight="1">
      <c r="A314" s="139"/>
      <c r="B314" s="139"/>
      <c r="C314" s="139"/>
      <c r="D314" s="139"/>
      <c r="E314" s="346"/>
      <c r="F314" s="346"/>
      <c r="G314" s="347"/>
      <c r="H314" s="348"/>
      <c r="I314" s="35"/>
      <c r="J314" s="35"/>
      <c r="K314" s="95"/>
      <c r="L314" s="95"/>
      <c r="M314" s="86"/>
    </row>
    <row r="315" spans="1:13" ht="13.5" customHeight="1">
      <c r="A315" s="139"/>
      <c r="B315" s="139"/>
      <c r="C315" s="139"/>
      <c r="D315" s="139"/>
      <c r="E315" s="346"/>
      <c r="F315" s="346"/>
      <c r="G315" s="347"/>
      <c r="H315" s="348"/>
      <c r="I315" s="35"/>
      <c r="J315" s="35"/>
      <c r="K315" s="95"/>
      <c r="L315" s="95"/>
      <c r="M315" s="86"/>
    </row>
    <row r="316" spans="1:13" ht="13.5" customHeight="1">
      <c r="A316" s="139"/>
      <c r="B316" s="139"/>
      <c r="C316" s="139"/>
      <c r="D316" s="139"/>
      <c r="E316" s="346"/>
      <c r="F316" s="346"/>
      <c r="G316" s="347"/>
      <c r="H316" s="348"/>
      <c r="I316" s="35"/>
      <c r="J316" s="35"/>
      <c r="K316" s="95"/>
      <c r="L316" s="95"/>
      <c r="M316" s="86"/>
    </row>
    <row r="317" spans="1:13" ht="13.5" customHeight="1">
      <c r="A317" s="139"/>
      <c r="B317" s="139"/>
      <c r="C317" s="139"/>
      <c r="D317" s="139"/>
      <c r="E317" s="346"/>
      <c r="F317" s="346"/>
      <c r="G317" s="347"/>
      <c r="H317" s="348"/>
      <c r="I317" s="35"/>
      <c r="J317" s="35"/>
      <c r="K317" s="95"/>
      <c r="L317" s="95"/>
      <c r="M317" s="86"/>
    </row>
    <row r="318" spans="1:13" ht="13.5" customHeight="1">
      <c r="A318" s="139"/>
      <c r="B318" s="139"/>
      <c r="C318" s="139"/>
      <c r="D318" s="139"/>
      <c r="E318" s="346"/>
      <c r="F318" s="346"/>
      <c r="G318" s="347"/>
      <c r="H318" s="348"/>
      <c r="I318" s="35"/>
      <c r="J318" s="35"/>
      <c r="K318" s="95"/>
      <c r="L318" s="95"/>
      <c r="M318" s="86"/>
    </row>
    <row r="319" spans="1:13" ht="13.5" customHeight="1">
      <c r="A319" s="139"/>
      <c r="B319" s="139"/>
      <c r="C319" s="139"/>
      <c r="D319" s="139"/>
      <c r="E319" s="346"/>
      <c r="F319" s="346"/>
      <c r="G319" s="347"/>
      <c r="H319" s="348"/>
      <c r="I319" s="35"/>
      <c r="J319" s="35"/>
      <c r="K319" s="95"/>
      <c r="L319" s="95"/>
      <c r="M319" s="86"/>
    </row>
    <row r="320" spans="1:13" ht="13.5" customHeight="1">
      <c r="A320" s="139"/>
      <c r="B320" s="139"/>
      <c r="C320" s="139"/>
      <c r="D320" s="139"/>
      <c r="E320" s="346"/>
      <c r="F320" s="346"/>
      <c r="G320" s="347"/>
      <c r="H320" s="348"/>
      <c r="I320" s="35"/>
      <c r="J320" s="35"/>
      <c r="K320" s="95"/>
      <c r="L320" s="95"/>
      <c r="M320" s="86"/>
    </row>
    <row r="321" spans="1:13" ht="13.5" customHeight="1">
      <c r="A321" s="139"/>
      <c r="B321" s="139"/>
      <c r="C321" s="139"/>
      <c r="D321" s="139"/>
      <c r="E321" s="346"/>
      <c r="F321" s="346"/>
      <c r="G321" s="347"/>
      <c r="H321" s="348"/>
      <c r="I321" s="35"/>
      <c r="J321" s="35"/>
      <c r="K321" s="95"/>
      <c r="L321" s="95"/>
      <c r="M321" s="86"/>
    </row>
    <row r="322" spans="1:13" ht="13.5" customHeight="1">
      <c r="A322" s="139"/>
      <c r="B322" s="139"/>
      <c r="C322" s="139"/>
      <c r="D322" s="139"/>
      <c r="E322" s="346"/>
      <c r="F322" s="346"/>
      <c r="G322" s="347"/>
      <c r="H322" s="348"/>
      <c r="I322" s="35"/>
      <c r="J322" s="35"/>
      <c r="K322" s="95"/>
      <c r="L322" s="95"/>
      <c r="M322" s="86"/>
    </row>
    <row r="323" spans="1:13" ht="13.5" customHeight="1">
      <c r="A323" s="139"/>
      <c r="B323" s="139"/>
      <c r="C323" s="139"/>
      <c r="D323" s="139"/>
      <c r="E323" s="346"/>
      <c r="F323" s="346"/>
      <c r="G323" s="347"/>
      <c r="H323" s="348"/>
      <c r="I323" s="35"/>
      <c r="J323" s="35"/>
      <c r="K323" s="95"/>
      <c r="L323" s="95"/>
      <c r="M323" s="86"/>
    </row>
    <row r="324" spans="1:13" ht="13.5" customHeight="1">
      <c r="A324" s="139"/>
      <c r="B324" s="139"/>
      <c r="C324" s="139"/>
      <c r="D324" s="139"/>
      <c r="E324" s="346"/>
      <c r="F324" s="346"/>
      <c r="G324" s="347"/>
      <c r="H324" s="348"/>
      <c r="I324" s="35"/>
      <c r="J324" s="35"/>
      <c r="K324" s="95"/>
      <c r="L324" s="95"/>
      <c r="M324" s="86"/>
    </row>
    <row r="325" spans="1:13" ht="13.5" customHeight="1">
      <c r="A325" s="139"/>
      <c r="B325" s="139"/>
      <c r="C325" s="139"/>
      <c r="D325" s="139"/>
      <c r="E325" s="346"/>
      <c r="F325" s="346"/>
      <c r="G325" s="347"/>
      <c r="H325" s="348"/>
      <c r="I325" s="35"/>
      <c r="J325" s="35"/>
      <c r="K325" s="95"/>
      <c r="L325" s="95"/>
      <c r="M325" s="86"/>
    </row>
    <row r="326" spans="1:13" ht="13.5" customHeight="1">
      <c r="A326" s="139"/>
      <c r="B326" s="139"/>
      <c r="C326" s="139"/>
      <c r="D326" s="139"/>
      <c r="E326" s="346"/>
      <c r="F326" s="346"/>
      <c r="G326" s="347"/>
      <c r="H326" s="348"/>
      <c r="I326" s="35"/>
      <c r="J326" s="35"/>
      <c r="K326" s="95"/>
      <c r="L326" s="95"/>
      <c r="M326" s="86"/>
    </row>
    <row r="327" spans="1:13" ht="13.5" customHeight="1">
      <c r="A327" s="139"/>
      <c r="B327" s="139"/>
      <c r="C327" s="139"/>
      <c r="D327" s="139"/>
      <c r="E327" s="346"/>
      <c r="F327" s="346"/>
      <c r="G327" s="347"/>
      <c r="H327" s="348"/>
      <c r="I327" s="35"/>
      <c r="J327" s="35"/>
      <c r="K327" s="95"/>
      <c r="L327" s="95"/>
      <c r="M327" s="86"/>
    </row>
    <row r="328" spans="1:13" ht="13.5" customHeight="1">
      <c r="A328" s="139"/>
      <c r="B328" s="139"/>
      <c r="C328" s="139"/>
      <c r="D328" s="139"/>
      <c r="E328" s="346"/>
      <c r="F328" s="346"/>
      <c r="G328" s="347"/>
      <c r="H328" s="348"/>
      <c r="I328" s="35"/>
      <c r="J328" s="35"/>
      <c r="K328" s="95"/>
      <c r="L328" s="95"/>
      <c r="M328" s="86"/>
    </row>
    <row r="329" spans="1:13" ht="13.5" customHeight="1">
      <c r="A329" s="139"/>
      <c r="B329" s="139"/>
      <c r="C329" s="139"/>
      <c r="D329" s="139"/>
      <c r="E329" s="346"/>
      <c r="F329" s="346"/>
      <c r="G329" s="347"/>
      <c r="H329" s="348"/>
      <c r="I329" s="35"/>
      <c r="J329" s="35"/>
      <c r="K329" s="95"/>
      <c r="L329" s="95"/>
      <c r="M329" s="86"/>
    </row>
    <row r="330" spans="1:13" ht="13.5" customHeight="1">
      <c r="A330" s="139"/>
      <c r="B330" s="139"/>
      <c r="C330" s="139"/>
      <c r="D330" s="139"/>
      <c r="E330" s="346"/>
      <c r="F330" s="346"/>
      <c r="G330" s="347"/>
      <c r="H330" s="348"/>
      <c r="I330" s="35"/>
      <c r="J330" s="35"/>
      <c r="K330" s="95"/>
      <c r="L330" s="95"/>
      <c r="M330" s="86"/>
    </row>
    <row r="331" spans="1:13" ht="13.5" customHeight="1">
      <c r="A331" s="139"/>
      <c r="B331" s="139"/>
      <c r="C331" s="139"/>
      <c r="D331" s="139"/>
      <c r="E331" s="346"/>
      <c r="F331" s="346"/>
      <c r="G331" s="347"/>
      <c r="H331" s="348"/>
      <c r="I331" s="35"/>
      <c r="J331" s="35"/>
      <c r="K331" s="95"/>
      <c r="L331" s="95"/>
      <c r="M331" s="86"/>
    </row>
    <row r="332" spans="1:13" ht="13.5" customHeight="1">
      <c r="A332" s="139"/>
      <c r="B332" s="139"/>
      <c r="C332" s="139"/>
      <c r="D332" s="139"/>
      <c r="E332" s="346"/>
      <c r="F332" s="346"/>
      <c r="G332" s="347"/>
      <c r="H332" s="348"/>
      <c r="I332" s="35"/>
      <c r="J332" s="35"/>
      <c r="K332" s="95"/>
      <c r="L332" s="95"/>
      <c r="M332" s="86"/>
    </row>
    <row r="333" spans="1:13" ht="13.5" customHeight="1">
      <c r="A333" s="139"/>
      <c r="B333" s="139"/>
      <c r="C333" s="139"/>
      <c r="D333" s="139"/>
      <c r="E333" s="346"/>
      <c r="F333" s="346"/>
      <c r="G333" s="347"/>
      <c r="H333" s="348"/>
      <c r="I333" s="35"/>
      <c r="J333" s="35"/>
      <c r="K333" s="95"/>
      <c r="L333" s="95"/>
      <c r="M333" s="86"/>
    </row>
    <row r="334" spans="1:13" ht="13.5" customHeight="1">
      <c r="A334" s="139"/>
      <c r="B334" s="139"/>
      <c r="C334" s="139"/>
      <c r="D334" s="139"/>
      <c r="E334" s="346"/>
      <c r="F334" s="346"/>
      <c r="G334" s="347"/>
      <c r="H334" s="348"/>
      <c r="I334" s="35"/>
      <c r="J334" s="35"/>
      <c r="K334" s="95"/>
      <c r="L334" s="95"/>
      <c r="M334" s="86"/>
    </row>
    <row r="335" spans="1:13" ht="13.5" customHeight="1">
      <c r="A335" s="139"/>
      <c r="B335" s="139"/>
      <c r="C335" s="139"/>
      <c r="D335" s="139"/>
      <c r="E335" s="346"/>
      <c r="F335" s="346"/>
      <c r="G335" s="347"/>
      <c r="H335" s="348"/>
      <c r="I335" s="35"/>
      <c r="J335" s="35"/>
      <c r="K335" s="95"/>
      <c r="L335" s="95"/>
      <c r="M335" s="86"/>
    </row>
    <row r="336" spans="1:13" ht="13.5" customHeight="1">
      <c r="A336" s="139"/>
      <c r="B336" s="139"/>
      <c r="C336" s="139"/>
      <c r="D336" s="139"/>
      <c r="E336" s="346"/>
      <c r="F336" s="346"/>
      <c r="G336" s="347"/>
      <c r="H336" s="348"/>
      <c r="I336" s="35"/>
      <c r="J336" s="35"/>
      <c r="K336" s="95"/>
      <c r="L336" s="95"/>
      <c r="M336" s="86"/>
    </row>
    <row r="337" spans="1:13" ht="13.5" customHeight="1">
      <c r="A337" s="139"/>
      <c r="B337" s="139"/>
      <c r="C337" s="139"/>
      <c r="D337" s="139"/>
      <c r="E337" s="35"/>
      <c r="F337" s="34"/>
      <c r="G337" s="34"/>
      <c r="H337" s="34"/>
      <c r="I337" s="35"/>
      <c r="J337" s="35"/>
      <c r="K337" s="95"/>
      <c r="L337" s="95"/>
      <c r="M337" s="86"/>
    </row>
    <row r="338" spans="1:13" ht="13.5" customHeight="1">
      <c r="A338" s="139"/>
      <c r="B338" s="139"/>
      <c r="C338" s="139"/>
      <c r="D338" s="139"/>
      <c r="E338" s="35"/>
      <c r="F338" s="34"/>
      <c r="G338" s="34"/>
      <c r="H338" s="34"/>
      <c r="I338" s="35"/>
      <c r="J338" s="35"/>
      <c r="K338" s="95"/>
      <c r="L338" s="95"/>
      <c r="M338" s="86"/>
    </row>
    <row r="339" spans="1:13" ht="13.5" customHeight="1">
      <c r="A339" s="139"/>
      <c r="B339" s="139"/>
      <c r="C339" s="139"/>
      <c r="D339" s="139"/>
      <c r="E339" s="35"/>
      <c r="F339" s="34"/>
      <c r="G339" s="34"/>
      <c r="H339" s="34"/>
      <c r="I339" s="35"/>
      <c r="J339" s="35"/>
      <c r="K339" s="95"/>
      <c r="L339" s="95"/>
      <c r="M339" s="86"/>
    </row>
    <row r="340" spans="1:13" ht="13.5" customHeight="1">
      <c r="A340" s="139"/>
      <c r="B340" s="139"/>
      <c r="C340" s="139"/>
      <c r="D340" s="139"/>
      <c r="E340" s="35"/>
      <c r="F340" s="34"/>
      <c r="G340" s="34"/>
      <c r="H340" s="34"/>
      <c r="I340" s="35"/>
      <c r="J340" s="35"/>
      <c r="K340" s="95"/>
      <c r="L340" s="95"/>
      <c r="M340" s="86"/>
    </row>
    <row r="341" spans="1:13" ht="13.5" customHeight="1">
      <c r="A341" s="139"/>
      <c r="B341" s="139"/>
      <c r="C341" s="139"/>
      <c r="D341" s="139"/>
      <c r="E341" s="35"/>
      <c r="F341" s="34"/>
      <c r="G341" s="34"/>
      <c r="H341" s="34"/>
      <c r="I341" s="35"/>
      <c r="J341" s="35"/>
      <c r="K341" s="95"/>
      <c r="L341" s="95"/>
      <c r="M341" s="86"/>
    </row>
    <row r="342" spans="1:13" ht="13.5" customHeight="1">
      <c r="A342" s="139"/>
      <c r="B342" s="139"/>
      <c r="C342" s="139"/>
      <c r="D342" s="139"/>
      <c r="E342" s="47" t="s">
        <v>427</v>
      </c>
      <c r="F342" s="34"/>
      <c r="G342" s="34"/>
      <c r="H342" s="34"/>
      <c r="I342" s="35"/>
      <c r="J342" s="35"/>
      <c r="K342" s="95"/>
      <c r="L342" s="95"/>
      <c r="M342" s="86"/>
    </row>
    <row r="343" spans="1:13" ht="13.5" customHeight="1">
      <c r="A343" s="139"/>
      <c r="B343" s="139"/>
      <c r="C343" s="139"/>
      <c r="D343" s="139"/>
      <c r="E343" s="34"/>
      <c r="F343" s="319" t="s">
        <v>128</v>
      </c>
      <c r="G343" s="319"/>
      <c r="H343" s="233"/>
      <c r="I343" s="35"/>
      <c r="J343" s="35"/>
      <c r="K343" s="95"/>
      <c r="L343" s="95"/>
      <c r="M343" s="86"/>
    </row>
    <row r="344" spans="1:13" ht="13.5" customHeight="1">
      <c r="A344" s="139"/>
      <c r="B344" s="139"/>
      <c r="C344" s="139"/>
      <c r="D344" s="139"/>
      <c r="E344" s="34"/>
      <c r="F344" s="319" t="s">
        <v>143</v>
      </c>
      <c r="G344" s="319"/>
      <c r="H344" s="233"/>
      <c r="I344" s="35"/>
      <c r="J344" s="35"/>
      <c r="K344" s="95"/>
      <c r="L344" s="95"/>
      <c r="M344" s="86"/>
    </row>
    <row r="345" spans="1:13" ht="13.5" customHeight="1">
      <c r="A345" s="139"/>
      <c r="B345" s="139"/>
      <c r="C345" s="139"/>
      <c r="D345" s="139"/>
      <c r="E345" s="34"/>
      <c r="F345" s="288" t="s">
        <v>333</v>
      </c>
      <c r="G345" s="288"/>
      <c r="H345" s="622"/>
      <c r="I345" s="35"/>
      <c r="J345" s="35"/>
      <c r="K345" s="95"/>
      <c r="L345" s="95"/>
      <c r="M345" s="86"/>
    </row>
    <row r="346" spans="1:71" s="156" customFormat="1" ht="13.5" customHeight="1">
      <c r="A346" s="38"/>
      <c r="B346" s="38"/>
      <c r="C346" s="38"/>
      <c r="D346" s="38"/>
      <c r="E346" s="38"/>
      <c r="F346" s="38"/>
      <c r="G346" s="38"/>
      <c r="H346" s="32"/>
      <c r="I346" s="77"/>
      <c r="J346" s="51"/>
      <c r="K346" s="51"/>
      <c r="L346" s="33"/>
      <c r="M346" s="154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</row>
    <row r="347" spans="1:71" s="156" customFormat="1" ht="13.5" customHeight="1">
      <c r="A347" s="38"/>
      <c r="B347" s="130" t="s">
        <v>194</v>
      </c>
      <c r="C347" s="130"/>
      <c r="D347" s="160"/>
      <c r="E347" s="130"/>
      <c r="F347" s="130"/>
      <c r="G347" s="38"/>
      <c r="H347" s="32"/>
      <c r="I347" s="77"/>
      <c r="J347" s="77"/>
      <c r="K347" s="157"/>
      <c r="L347" s="157"/>
      <c r="M347" s="154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</row>
    <row r="348" spans="1:71" s="156" customFormat="1" ht="13.5" customHeight="1">
      <c r="A348" s="38"/>
      <c r="B348" s="38"/>
      <c r="C348" s="38"/>
      <c r="D348" s="160"/>
      <c r="E348" s="38"/>
      <c r="F348" s="38"/>
      <c r="G348" s="665" t="s">
        <v>302</v>
      </c>
      <c r="H348" s="450"/>
      <c r="I348" s="77"/>
      <c r="J348" s="51"/>
      <c r="K348" s="157"/>
      <c r="L348" s="157"/>
      <c r="M348" s="154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</row>
    <row r="349" spans="1:71" s="156" customFormat="1" ht="13.5" customHeight="1">
      <c r="A349" s="396" t="s">
        <v>0</v>
      </c>
      <c r="B349" s="397" t="s">
        <v>1</v>
      </c>
      <c r="C349" s="396" t="s">
        <v>2</v>
      </c>
      <c r="D349" s="397" t="s">
        <v>3</v>
      </c>
      <c r="E349" s="398" t="s">
        <v>191</v>
      </c>
      <c r="F349" s="397" t="s">
        <v>192</v>
      </c>
      <c r="G349" s="399" t="s">
        <v>190</v>
      </c>
      <c r="H349" s="202" t="s">
        <v>199</v>
      </c>
      <c r="I349" s="51"/>
      <c r="J349" s="51"/>
      <c r="K349" s="76"/>
      <c r="L349" s="77"/>
      <c r="M349" s="154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</row>
    <row r="350" spans="1:13" ht="13.5" customHeight="1">
      <c r="A350" s="400"/>
      <c r="B350" s="401"/>
      <c r="C350" s="400"/>
      <c r="D350" s="402"/>
      <c r="E350" s="400" t="s">
        <v>175</v>
      </c>
      <c r="F350" s="401" t="s">
        <v>193</v>
      </c>
      <c r="G350" s="403" t="s">
        <v>359</v>
      </c>
      <c r="H350" s="404" t="s">
        <v>197</v>
      </c>
      <c r="I350" s="76"/>
      <c r="J350" s="76"/>
      <c r="K350" s="76"/>
      <c r="L350" s="81"/>
      <c r="M350" s="86"/>
    </row>
    <row r="351" spans="1:13" ht="13.5" customHeight="1">
      <c r="A351" s="224">
        <v>1</v>
      </c>
      <c r="B351" s="224">
        <v>2</v>
      </c>
      <c r="C351" s="224">
        <v>3</v>
      </c>
      <c r="D351" s="224">
        <v>4</v>
      </c>
      <c r="E351" s="224">
        <v>5</v>
      </c>
      <c r="F351" s="224">
        <v>6</v>
      </c>
      <c r="G351" s="225">
        <v>7</v>
      </c>
      <c r="H351" s="226">
        <v>8</v>
      </c>
      <c r="I351" s="76"/>
      <c r="J351" s="76"/>
      <c r="K351" s="76"/>
      <c r="L351" s="76"/>
      <c r="M351" s="86"/>
    </row>
    <row r="352" spans="1:13" ht="13.5" customHeight="1">
      <c r="A352" s="284" t="s">
        <v>4</v>
      </c>
      <c r="B352" s="284"/>
      <c r="C352" s="272"/>
      <c r="D352" s="179" t="s">
        <v>5</v>
      </c>
      <c r="E352" s="189">
        <v>10000</v>
      </c>
      <c r="F352" s="189">
        <f>F353</f>
        <v>10000</v>
      </c>
      <c r="G352" s="190">
        <f>G353</f>
        <v>4704</v>
      </c>
      <c r="H352" s="190">
        <f>G352/F352*100</f>
        <v>47.04</v>
      </c>
      <c r="I352" s="34"/>
      <c r="J352" s="34"/>
      <c r="K352" s="85"/>
      <c r="L352" s="85"/>
      <c r="M352" s="86"/>
    </row>
    <row r="353" spans="1:13" ht="13.5" customHeight="1">
      <c r="A353" s="373"/>
      <c r="B353" s="369" t="s">
        <v>6</v>
      </c>
      <c r="C353" s="269"/>
      <c r="D353" s="174" t="s">
        <v>7</v>
      </c>
      <c r="E353" s="191">
        <v>10000</v>
      </c>
      <c r="F353" s="191">
        <v>10000</v>
      </c>
      <c r="G353" s="192">
        <f>G356</f>
        <v>4704</v>
      </c>
      <c r="H353" s="192">
        <f>G353/F353*100</f>
        <v>47.04</v>
      </c>
      <c r="I353" s="92"/>
      <c r="J353" s="92"/>
      <c r="K353" s="93"/>
      <c r="L353" s="93"/>
      <c r="M353" s="86"/>
    </row>
    <row r="354" spans="1:13" ht="13.5" customHeight="1">
      <c r="A354" s="370"/>
      <c r="B354" s="370"/>
      <c r="C354" s="270">
        <v>2110</v>
      </c>
      <c r="D354" s="176" t="s">
        <v>8</v>
      </c>
      <c r="E354" s="193"/>
      <c r="F354" s="193"/>
      <c r="G354" s="194"/>
      <c r="H354" s="194"/>
      <c r="I354" s="35"/>
      <c r="J354" s="35"/>
      <c r="K354" s="95"/>
      <c r="L354" s="95"/>
      <c r="M354" s="86"/>
    </row>
    <row r="355" spans="1:13" ht="13.5" customHeight="1">
      <c r="A355" s="370"/>
      <c r="B355" s="370"/>
      <c r="C355" s="270"/>
      <c r="D355" s="176" t="s">
        <v>335</v>
      </c>
      <c r="E355" s="193"/>
      <c r="F355" s="193"/>
      <c r="G355" s="194"/>
      <c r="H355" s="194"/>
      <c r="I355" s="35"/>
      <c r="J355" s="35"/>
      <c r="K355" s="95"/>
      <c r="L355" s="95"/>
      <c r="M355" s="86"/>
    </row>
    <row r="356" spans="1:13" ht="13.5" customHeight="1">
      <c r="A356" s="370"/>
      <c r="B356" s="370"/>
      <c r="C356" s="270"/>
      <c r="D356" s="176" t="s">
        <v>334</v>
      </c>
      <c r="E356" s="193">
        <v>10000</v>
      </c>
      <c r="F356" s="193">
        <v>10000</v>
      </c>
      <c r="G356" s="194">
        <v>4704</v>
      </c>
      <c r="H356" s="194">
        <f>G356/F356*100</f>
        <v>47.04</v>
      </c>
      <c r="I356" s="35"/>
      <c r="J356" s="35"/>
      <c r="K356" s="95"/>
      <c r="L356" s="95"/>
      <c r="M356" s="86"/>
    </row>
    <row r="357" spans="1:13" ht="13.5" customHeight="1">
      <c r="A357" s="272">
        <v>700</v>
      </c>
      <c r="B357" s="272"/>
      <c r="C357" s="310"/>
      <c r="D357" s="172" t="s">
        <v>13</v>
      </c>
      <c r="E357" s="189">
        <f>E358</f>
        <v>22000</v>
      </c>
      <c r="F357" s="189">
        <f>F358</f>
        <v>22000</v>
      </c>
      <c r="G357" s="190">
        <f>G358</f>
        <v>10998</v>
      </c>
      <c r="H357" s="190">
        <f>G357/F357*100</f>
        <v>49.99090909090909</v>
      </c>
      <c r="I357" s="34"/>
      <c r="J357" s="34"/>
      <c r="K357" s="85"/>
      <c r="L357" s="85"/>
      <c r="M357" s="86"/>
    </row>
    <row r="358" spans="1:13" ht="13.5" customHeight="1">
      <c r="A358" s="286"/>
      <c r="B358" s="289">
        <v>70005</v>
      </c>
      <c r="C358" s="270"/>
      <c r="D358" s="174" t="s">
        <v>14</v>
      </c>
      <c r="E358" s="191">
        <f>E361</f>
        <v>22000</v>
      </c>
      <c r="F358" s="191">
        <f>F361</f>
        <v>22000</v>
      </c>
      <c r="G358" s="192">
        <f>G361</f>
        <v>10998</v>
      </c>
      <c r="H358" s="192">
        <f>G358/F358*100</f>
        <v>49.99090909090909</v>
      </c>
      <c r="I358" s="92"/>
      <c r="J358" s="92"/>
      <c r="K358" s="93"/>
      <c r="L358" s="93"/>
      <c r="M358" s="86"/>
    </row>
    <row r="359" spans="1:13" ht="13.5" customHeight="1">
      <c r="A359" s="286"/>
      <c r="B359" s="290"/>
      <c r="C359" s="270">
        <v>2110</v>
      </c>
      <c r="D359" s="176" t="s">
        <v>8</v>
      </c>
      <c r="E359" s="193"/>
      <c r="F359" s="193"/>
      <c r="G359" s="194"/>
      <c r="H359" s="194"/>
      <c r="I359" s="35"/>
      <c r="J359" s="35"/>
      <c r="K359" s="95"/>
      <c r="L359" s="95"/>
      <c r="M359" s="86"/>
    </row>
    <row r="360" spans="1:13" ht="13.5" customHeight="1">
      <c r="A360" s="286"/>
      <c r="B360" s="290"/>
      <c r="C360" s="270"/>
      <c r="D360" s="176" t="s">
        <v>335</v>
      </c>
      <c r="E360" s="193"/>
      <c r="F360" s="193"/>
      <c r="G360" s="194"/>
      <c r="H360" s="194"/>
      <c r="I360" s="35"/>
      <c r="J360" s="35"/>
      <c r="K360" s="95"/>
      <c r="L360" s="95"/>
      <c r="M360" s="86"/>
    </row>
    <row r="361" spans="1:13" ht="13.5" customHeight="1">
      <c r="A361" s="286"/>
      <c r="B361" s="290"/>
      <c r="C361" s="270"/>
      <c r="D361" s="176" t="s">
        <v>334</v>
      </c>
      <c r="E361" s="193">
        <v>22000</v>
      </c>
      <c r="F361" s="193">
        <v>22000</v>
      </c>
      <c r="G361" s="194">
        <v>10998</v>
      </c>
      <c r="H361" s="194">
        <f>G361/F361*100</f>
        <v>49.99090909090909</v>
      </c>
      <c r="I361" s="35"/>
      <c r="J361" s="35"/>
      <c r="K361" s="95"/>
      <c r="L361" s="95"/>
      <c r="M361" s="86"/>
    </row>
    <row r="362" spans="1:13" ht="13.5" customHeight="1">
      <c r="A362" s="285">
        <v>710</v>
      </c>
      <c r="B362" s="274"/>
      <c r="C362" s="371"/>
      <c r="D362" s="179" t="s">
        <v>15</v>
      </c>
      <c r="E362" s="189">
        <f>E364+E368+E372</f>
        <v>468000</v>
      </c>
      <c r="F362" s="189">
        <f>F364+F368+F372</f>
        <v>468000</v>
      </c>
      <c r="G362" s="190">
        <f>G364+G368+G372</f>
        <v>153396</v>
      </c>
      <c r="H362" s="190">
        <f>G362/F362*100</f>
        <v>32.776923076923076</v>
      </c>
      <c r="I362" s="34"/>
      <c r="J362" s="34"/>
      <c r="K362" s="85"/>
      <c r="L362" s="85"/>
      <c r="M362" s="86"/>
    </row>
    <row r="363" spans="1:13" ht="13.5" customHeight="1">
      <c r="A363" s="172"/>
      <c r="B363" s="310"/>
      <c r="C363" s="371"/>
      <c r="D363" s="304" t="s">
        <v>195</v>
      </c>
      <c r="E363" s="195">
        <v>0</v>
      </c>
      <c r="F363" s="195">
        <v>0</v>
      </c>
      <c r="G363" s="196">
        <v>0</v>
      </c>
      <c r="H363" s="196">
        <v>0</v>
      </c>
      <c r="I363" s="34"/>
      <c r="J363" s="34"/>
      <c r="K363" s="85"/>
      <c r="L363" s="85"/>
      <c r="M363" s="86"/>
    </row>
    <row r="364" spans="1:13" ht="13.5" customHeight="1">
      <c r="A364" s="286"/>
      <c r="B364" s="325">
        <v>71013</v>
      </c>
      <c r="C364" s="269"/>
      <c r="D364" s="174" t="s">
        <v>16</v>
      </c>
      <c r="E364" s="191">
        <f>E367</f>
        <v>178000</v>
      </c>
      <c r="F364" s="191">
        <f>F367</f>
        <v>178000</v>
      </c>
      <c r="G364" s="192">
        <f>G367</f>
        <v>0</v>
      </c>
      <c r="H364" s="192">
        <f>G364/F364*100</f>
        <v>0</v>
      </c>
      <c r="I364" s="92"/>
      <c r="J364" s="92"/>
      <c r="K364" s="93"/>
      <c r="L364" s="93"/>
      <c r="M364" s="86"/>
    </row>
    <row r="365" spans="1:13" ht="13.5" customHeight="1">
      <c r="A365" s="286"/>
      <c r="B365" s="292"/>
      <c r="C365" s="270">
        <v>2110</v>
      </c>
      <c r="D365" s="176" t="s">
        <v>8</v>
      </c>
      <c r="E365" s="193"/>
      <c r="F365" s="193"/>
      <c r="G365" s="194"/>
      <c r="H365" s="194"/>
      <c r="I365" s="35"/>
      <c r="J365" s="35"/>
      <c r="K365" s="95"/>
      <c r="L365" s="95"/>
      <c r="M365" s="86"/>
    </row>
    <row r="366" spans="1:13" ht="13.5" customHeight="1">
      <c r="A366" s="286"/>
      <c r="B366" s="292"/>
      <c r="C366" s="270"/>
      <c r="D366" s="176" t="s">
        <v>335</v>
      </c>
      <c r="E366" s="193"/>
      <c r="F366" s="193"/>
      <c r="G366" s="194"/>
      <c r="H366" s="194"/>
      <c r="I366" s="35"/>
      <c r="J366" s="35"/>
      <c r="K366" s="95"/>
      <c r="L366" s="95"/>
      <c r="M366" s="86"/>
    </row>
    <row r="367" spans="1:13" ht="13.5" customHeight="1">
      <c r="A367" s="286"/>
      <c r="B367" s="372"/>
      <c r="C367" s="270"/>
      <c r="D367" s="176" t="s">
        <v>334</v>
      </c>
      <c r="E367" s="193">
        <v>178000</v>
      </c>
      <c r="F367" s="193">
        <v>178000</v>
      </c>
      <c r="G367" s="194">
        <v>0</v>
      </c>
      <c r="H367" s="194">
        <f>G367/F367*100</f>
        <v>0</v>
      </c>
      <c r="I367" s="35"/>
      <c r="J367" s="35"/>
      <c r="K367" s="95"/>
      <c r="L367" s="95"/>
      <c r="M367" s="86"/>
    </row>
    <row r="368" spans="1:13" ht="13.5" customHeight="1">
      <c r="A368" s="286"/>
      <c r="B368" s="316">
        <v>71014</v>
      </c>
      <c r="C368" s="269"/>
      <c r="D368" s="174" t="s">
        <v>17</v>
      </c>
      <c r="E368" s="191">
        <f>E371</f>
        <v>0</v>
      </c>
      <c r="F368" s="191">
        <f>F371</f>
        <v>0</v>
      </c>
      <c r="G368" s="192">
        <f>G371</f>
        <v>0</v>
      </c>
      <c r="H368" s="192">
        <v>0</v>
      </c>
      <c r="I368" s="92"/>
      <c r="J368" s="92"/>
      <c r="K368" s="93"/>
      <c r="L368" s="93"/>
      <c r="M368" s="86"/>
    </row>
    <row r="369" spans="1:13" ht="13.5" customHeight="1">
      <c r="A369" s="286"/>
      <c r="B369" s="319"/>
      <c r="C369" s="270">
        <v>2110</v>
      </c>
      <c r="D369" s="176" t="s">
        <v>8</v>
      </c>
      <c r="E369" s="193"/>
      <c r="F369" s="193"/>
      <c r="G369" s="194"/>
      <c r="H369" s="194"/>
      <c r="I369" s="35"/>
      <c r="J369" s="35"/>
      <c r="K369" s="95"/>
      <c r="L369" s="95"/>
      <c r="M369" s="86"/>
    </row>
    <row r="370" spans="1:13" ht="13.5" customHeight="1">
      <c r="A370" s="286"/>
      <c r="B370" s="319"/>
      <c r="C370" s="270"/>
      <c r="D370" s="176" t="s">
        <v>335</v>
      </c>
      <c r="E370" s="193"/>
      <c r="F370" s="193"/>
      <c r="G370" s="194"/>
      <c r="H370" s="194"/>
      <c r="I370" s="35"/>
      <c r="J370" s="35"/>
      <c r="K370" s="95"/>
      <c r="L370" s="95"/>
      <c r="M370" s="86"/>
    </row>
    <row r="371" spans="1:13" ht="13.5" customHeight="1">
      <c r="A371" s="286"/>
      <c r="B371" s="319"/>
      <c r="C371" s="270"/>
      <c r="D371" s="176" t="s">
        <v>334</v>
      </c>
      <c r="E371" s="193">
        <v>0</v>
      </c>
      <c r="F371" s="193">
        <v>0</v>
      </c>
      <c r="G371" s="194">
        <v>0</v>
      </c>
      <c r="H371" s="194">
        <v>0</v>
      </c>
      <c r="I371" s="35"/>
      <c r="J371" s="35"/>
      <c r="K371" s="95"/>
      <c r="L371" s="95"/>
      <c r="M371" s="86"/>
    </row>
    <row r="372" spans="1:13" ht="13.5" customHeight="1">
      <c r="A372" s="286"/>
      <c r="B372" s="291">
        <v>71015</v>
      </c>
      <c r="C372" s="269"/>
      <c r="D372" s="174" t="s">
        <v>18</v>
      </c>
      <c r="E372" s="191">
        <f>E375</f>
        <v>290000</v>
      </c>
      <c r="F372" s="191">
        <f>F375</f>
        <v>290000</v>
      </c>
      <c r="G372" s="192">
        <f>G375</f>
        <v>153396</v>
      </c>
      <c r="H372" s="192">
        <f>G372/F372*100</f>
        <v>52.8951724137931</v>
      </c>
      <c r="I372" s="92"/>
      <c r="J372" s="92"/>
      <c r="K372" s="93"/>
      <c r="L372" s="93"/>
      <c r="M372" s="86"/>
    </row>
    <row r="373" spans="1:13" ht="13.5" customHeight="1">
      <c r="A373" s="286"/>
      <c r="B373" s="292"/>
      <c r="C373" s="270">
        <v>2110</v>
      </c>
      <c r="D373" s="176" t="s">
        <v>8</v>
      </c>
      <c r="E373" s="193"/>
      <c r="F373" s="193"/>
      <c r="G373" s="194"/>
      <c r="H373" s="194"/>
      <c r="I373" s="35"/>
      <c r="J373" s="35"/>
      <c r="K373" s="95"/>
      <c r="L373" s="95"/>
      <c r="M373" s="86"/>
    </row>
    <row r="374" spans="1:13" ht="13.5" customHeight="1">
      <c r="A374" s="286"/>
      <c r="B374" s="292"/>
      <c r="C374" s="270"/>
      <c r="D374" s="176" t="s">
        <v>335</v>
      </c>
      <c r="E374" s="193"/>
      <c r="F374" s="193"/>
      <c r="G374" s="194"/>
      <c r="H374" s="194"/>
      <c r="I374" s="35"/>
      <c r="J374" s="35"/>
      <c r="K374" s="95"/>
      <c r="L374" s="95"/>
      <c r="M374" s="86"/>
    </row>
    <row r="375" spans="1:13" ht="13.5" customHeight="1">
      <c r="A375" s="286"/>
      <c r="B375" s="292"/>
      <c r="C375" s="270"/>
      <c r="D375" s="176" t="s">
        <v>334</v>
      </c>
      <c r="E375" s="193">
        <v>290000</v>
      </c>
      <c r="F375" s="193">
        <v>290000</v>
      </c>
      <c r="G375" s="194">
        <v>153396</v>
      </c>
      <c r="H375" s="194">
        <f>G375/F375*100</f>
        <v>52.8951724137931</v>
      </c>
      <c r="I375" s="35"/>
      <c r="J375" s="35"/>
      <c r="K375" s="95"/>
      <c r="L375" s="95"/>
      <c r="M375" s="86"/>
    </row>
    <row r="376" spans="1:13" ht="13.5" customHeight="1">
      <c r="A376" s="274">
        <v>750</v>
      </c>
      <c r="B376" s="301"/>
      <c r="C376" s="274"/>
      <c r="D376" s="285" t="s">
        <v>19</v>
      </c>
      <c r="E376" s="189">
        <f>E377+E381</f>
        <v>130000</v>
      </c>
      <c r="F376" s="189">
        <f>F377+F381</f>
        <v>130000</v>
      </c>
      <c r="G376" s="190">
        <f>G377+G381</f>
        <v>80961</v>
      </c>
      <c r="H376" s="190">
        <f>G376/F376*100</f>
        <v>62.27769230769231</v>
      </c>
      <c r="I376" s="34"/>
      <c r="J376" s="34"/>
      <c r="K376" s="85"/>
      <c r="L376" s="85"/>
      <c r="M376" s="86"/>
    </row>
    <row r="377" spans="1:13" ht="13.5" customHeight="1">
      <c r="A377" s="271"/>
      <c r="B377" s="291">
        <v>75011</v>
      </c>
      <c r="C377" s="269"/>
      <c r="D377" s="174" t="s">
        <v>20</v>
      </c>
      <c r="E377" s="191">
        <f>E380</f>
        <v>107000</v>
      </c>
      <c r="F377" s="191">
        <f>F380</f>
        <v>107000</v>
      </c>
      <c r="G377" s="192">
        <f>G380</f>
        <v>57961</v>
      </c>
      <c r="H377" s="192">
        <f>G377/F377*100</f>
        <v>54.169158878504675</v>
      </c>
      <c r="I377" s="92"/>
      <c r="J377" s="92"/>
      <c r="K377" s="93"/>
      <c r="L377" s="93"/>
      <c r="M377" s="86"/>
    </row>
    <row r="378" spans="1:13" ht="13.5" customHeight="1">
      <c r="A378" s="286"/>
      <c r="B378" s="292"/>
      <c r="C378" s="270">
        <v>2110</v>
      </c>
      <c r="D378" s="176" t="s">
        <v>8</v>
      </c>
      <c r="E378" s="193"/>
      <c r="F378" s="193"/>
      <c r="G378" s="194"/>
      <c r="H378" s="194"/>
      <c r="I378" s="35"/>
      <c r="J378" s="35"/>
      <c r="K378" s="95"/>
      <c r="L378" s="95"/>
      <c r="M378" s="86"/>
    </row>
    <row r="379" spans="1:13" ht="13.5" customHeight="1">
      <c r="A379" s="286"/>
      <c r="B379" s="292"/>
      <c r="C379" s="270"/>
      <c r="D379" s="176" t="s">
        <v>335</v>
      </c>
      <c r="E379" s="193"/>
      <c r="F379" s="193"/>
      <c r="G379" s="194"/>
      <c r="H379" s="194"/>
      <c r="I379" s="35"/>
      <c r="J379" s="35"/>
      <c r="K379" s="95"/>
      <c r="L379" s="95"/>
      <c r="M379" s="86"/>
    </row>
    <row r="380" spans="1:13" ht="13.5" customHeight="1">
      <c r="A380" s="286"/>
      <c r="B380" s="372"/>
      <c r="C380" s="270"/>
      <c r="D380" s="176" t="s">
        <v>334</v>
      </c>
      <c r="E380" s="193">
        <v>107000</v>
      </c>
      <c r="F380" s="193">
        <v>107000</v>
      </c>
      <c r="G380" s="194">
        <v>57961</v>
      </c>
      <c r="H380" s="194">
        <f>G380/F380*100</f>
        <v>54.169158878504675</v>
      </c>
      <c r="I380" s="35"/>
      <c r="J380" s="35"/>
      <c r="K380" s="95"/>
      <c r="L380" s="95"/>
      <c r="M380" s="86"/>
    </row>
    <row r="381" spans="1:13" ht="13.5" customHeight="1">
      <c r="A381" s="290"/>
      <c r="B381" s="325">
        <v>75045</v>
      </c>
      <c r="C381" s="294"/>
      <c r="D381" s="174" t="s">
        <v>228</v>
      </c>
      <c r="E381" s="197">
        <f>E384</f>
        <v>23000</v>
      </c>
      <c r="F381" s="197">
        <f>F384</f>
        <v>23000</v>
      </c>
      <c r="G381" s="198">
        <f>G384</f>
        <v>23000</v>
      </c>
      <c r="H381" s="192">
        <f>G381/F381*100</f>
        <v>100</v>
      </c>
      <c r="I381" s="92"/>
      <c r="J381" s="92"/>
      <c r="K381" s="93"/>
      <c r="L381" s="93"/>
      <c r="M381" s="86"/>
    </row>
    <row r="382" spans="1:13" ht="13.5" customHeight="1">
      <c r="A382" s="286"/>
      <c r="B382" s="292"/>
      <c r="C382" s="295">
        <v>2110</v>
      </c>
      <c r="D382" s="176" t="s">
        <v>8</v>
      </c>
      <c r="E382" s="199"/>
      <c r="F382" s="199"/>
      <c r="G382" s="200"/>
      <c r="H382" s="200"/>
      <c r="I382" s="35"/>
      <c r="J382" s="35"/>
      <c r="K382" s="95"/>
      <c r="L382" s="95"/>
      <c r="M382" s="86"/>
    </row>
    <row r="383" spans="1:13" ht="13.5" customHeight="1">
      <c r="A383" s="286"/>
      <c r="B383" s="292"/>
      <c r="C383" s="295"/>
      <c r="D383" s="176" t="s">
        <v>335</v>
      </c>
      <c r="E383" s="199"/>
      <c r="F383" s="199"/>
      <c r="G383" s="200"/>
      <c r="H383" s="200"/>
      <c r="I383" s="35"/>
      <c r="J383" s="35"/>
      <c r="K383" s="95"/>
      <c r="L383" s="95"/>
      <c r="M383" s="86"/>
    </row>
    <row r="384" spans="1:13" ht="13.5" customHeight="1">
      <c r="A384" s="286"/>
      <c r="B384" s="292"/>
      <c r="C384" s="300"/>
      <c r="D384" s="176" t="s">
        <v>334</v>
      </c>
      <c r="E384" s="201">
        <v>23000</v>
      </c>
      <c r="F384" s="201">
        <v>23000</v>
      </c>
      <c r="G384" s="202">
        <v>23000</v>
      </c>
      <c r="H384" s="203">
        <f>G384/F384*100</f>
        <v>100</v>
      </c>
      <c r="I384" s="35"/>
      <c r="J384" s="35"/>
      <c r="K384" s="95"/>
      <c r="L384" s="95"/>
      <c r="M384" s="86"/>
    </row>
    <row r="385" spans="1:13" ht="13.5" customHeight="1">
      <c r="A385" s="274">
        <v>754</v>
      </c>
      <c r="B385" s="274"/>
      <c r="C385" s="274"/>
      <c r="D385" s="302" t="s">
        <v>133</v>
      </c>
      <c r="E385" s="204"/>
      <c r="F385" s="205"/>
      <c r="G385" s="206"/>
      <c r="H385" s="207"/>
      <c r="I385" s="35"/>
      <c r="J385" s="35"/>
      <c r="K385" s="95"/>
      <c r="L385" s="95"/>
      <c r="M385" s="86"/>
    </row>
    <row r="386" spans="1:13" ht="13.5" customHeight="1">
      <c r="A386" s="308"/>
      <c r="B386" s="308"/>
      <c r="C386" s="308"/>
      <c r="D386" s="187" t="s">
        <v>83</v>
      </c>
      <c r="E386" s="208">
        <f>E388</f>
        <v>2915000</v>
      </c>
      <c r="F386" s="209">
        <f>F388</f>
        <v>3213743</v>
      </c>
      <c r="G386" s="210">
        <f>G388</f>
        <v>1955971</v>
      </c>
      <c r="H386" s="211">
        <f>G386/F386*100</f>
        <v>60.8627074411364</v>
      </c>
      <c r="I386" s="34"/>
      <c r="J386" s="34"/>
      <c r="K386" s="85"/>
      <c r="L386" s="85"/>
      <c r="M386" s="86"/>
    </row>
    <row r="387" spans="1:13" ht="13.5" customHeight="1">
      <c r="A387" s="310"/>
      <c r="B387" s="310"/>
      <c r="C387" s="272"/>
      <c r="D387" s="188" t="s">
        <v>195</v>
      </c>
      <c r="E387" s="208"/>
      <c r="F387" s="209"/>
      <c r="G387" s="210"/>
      <c r="H387" s="211"/>
      <c r="I387" s="34"/>
      <c r="J387" s="34"/>
      <c r="K387" s="85"/>
      <c r="L387" s="85"/>
      <c r="M387" s="86"/>
    </row>
    <row r="388" spans="1:13" ht="13.5" customHeight="1">
      <c r="A388" s="374"/>
      <c r="B388" s="289">
        <v>75411</v>
      </c>
      <c r="C388" s="311"/>
      <c r="D388" s="174" t="s">
        <v>28</v>
      </c>
      <c r="E388" s="212">
        <f>E391</f>
        <v>2915000</v>
      </c>
      <c r="F388" s="212">
        <f>F391</f>
        <v>3213743</v>
      </c>
      <c r="G388" s="213">
        <f>G391</f>
        <v>1955971</v>
      </c>
      <c r="H388" s="213">
        <f>G388/F388*100</f>
        <v>60.8627074411364</v>
      </c>
      <c r="I388" s="92"/>
      <c r="J388" s="92"/>
      <c r="K388" s="93"/>
      <c r="L388" s="93"/>
      <c r="M388" s="86"/>
    </row>
    <row r="389" spans="1:13" ht="13.5" customHeight="1">
      <c r="A389" s="320"/>
      <c r="B389" s="286"/>
      <c r="C389" s="295">
        <v>2110</v>
      </c>
      <c r="D389" s="176" t="s">
        <v>8</v>
      </c>
      <c r="E389" s="193"/>
      <c r="F389" s="193"/>
      <c r="G389" s="194"/>
      <c r="H389" s="194"/>
      <c r="I389" s="35"/>
      <c r="J389" s="35"/>
      <c r="K389" s="95"/>
      <c r="L389" s="95"/>
      <c r="M389" s="86"/>
    </row>
    <row r="390" spans="1:13" ht="13.5" customHeight="1">
      <c r="A390" s="320"/>
      <c r="B390" s="286"/>
      <c r="C390" s="295"/>
      <c r="D390" s="176" t="s">
        <v>335</v>
      </c>
      <c r="E390" s="193"/>
      <c r="F390" s="193"/>
      <c r="G390" s="194"/>
      <c r="H390" s="194"/>
      <c r="I390" s="35"/>
      <c r="J390" s="35"/>
      <c r="K390" s="95"/>
      <c r="L390" s="95"/>
      <c r="M390" s="86"/>
    </row>
    <row r="391" spans="1:13" ht="13.5" customHeight="1">
      <c r="A391" s="375"/>
      <c r="B391" s="293"/>
      <c r="C391" s="295"/>
      <c r="D391" s="176" t="s">
        <v>334</v>
      </c>
      <c r="E391" s="193">
        <v>2915000</v>
      </c>
      <c r="F391" s="193">
        <v>3213743</v>
      </c>
      <c r="G391" s="194">
        <v>1955971</v>
      </c>
      <c r="H391" s="194">
        <f>G391/F391*100</f>
        <v>60.8627074411364</v>
      </c>
      <c r="I391" s="35"/>
      <c r="J391" s="35"/>
      <c r="K391" s="95"/>
      <c r="L391" s="95"/>
      <c r="M391" s="86"/>
    </row>
    <row r="392" spans="1:13" ht="13.5" customHeight="1">
      <c r="A392" s="36"/>
      <c r="B392" s="36"/>
      <c r="C392" s="36"/>
      <c r="D392" s="36"/>
      <c r="E392" s="214"/>
      <c r="F392" s="214"/>
      <c r="G392" s="214"/>
      <c r="H392" s="215"/>
      <c r="I392" s="35"/>
      <c r="J392" s="35"/>
      <c r="K392" s="95"/>
      <c r="L392" s="95"/>
      <c r="M392" s="86"/>
    </row>
    <row r="393" spans="1:13" ht="13.5" customHeight="1">
      <c r="A393" s="36"/>
      <c r="B393" s="36"/>
      <c r="C393" s="36"/>
      <c r="D393" s="36"/>
      <c r="E393" s="214"/>
      <c r="F393" s="214"/>
      <c r="G393" s="214"/>
      <c r="H393" s="215"/>
      <c r="I393" s="35"/>
      <c r="J393" s="35"/>
      <c r="K393" s="95"/>
      <c r="L393" s="95"/>
      <c r="M393" s="86"/>
    </row>
    <row r="394" spans="1:13" ht="13.5" customHeight="1">
      <c r="A394" s="36"/>
      <c r="B394" s="36"/>
      <c r="C394" s="36"/>
      <c r="D394" s="36"/>
      <c r="E394" s="214"/>
      <c r="F394" s="214"/>
      <c r="G394" s="214"/>
      <c r="H394" s="215"/>
      <c r="I394" s="35"/>
      <c r="J394" s="35"/>
      <c r="K394" s="95"/>
      <c r="L394" s="95"/>
      <c r="M394" s="86"/>
    </row>
    <row r="395" spans="1:13" ht="13.5" customHeight="1">
      <c r="A395" s="36"/>
      <c r="B395" s="36"/>
      <c r="C395" s="36"/>
      <c r="D395" s="36"/>
      <c r="E395" s="214"/>
      <c r="F395" s="214"/>
      <c r="G395" s="214"/>
      <c r="H395" s="215"/>
      <c r="I395" s="35"/>
      <c r="J395" s="35"/>
      <c r="K395" s="95"/>
      <c r="L395" s="95"/>
      <c r="M395" s="86"/>
    </row>
    <row r="396" spans="1:13" ht="13.5" customHeight="1">
      <c r="A396" s="36"/>
      <c r="B396" s="36"/>
      <c r="C396" s="36"/>
      <c r="D396" s="36"/>
      <c r="E396" s="214"/>
      <c r="F396" s="214"/>
      <c r="G396" s="214"/>
      <c r="H396" s="215"/>
      <c r="I396" s="35"/>
      <c r="J396" s="35"/>
      <c r="K396" s="95"/>
      <c r="L396" s="95"/>
      <c r="M396" s="86"/>
    </row>
    <row r="397" spans="1:13" ht="13.5" customHeight="1">
      <c r="A397" s="38"/>
      <c r="B397" s="38"/>
      <c r="C397" s="38"/>
      <c r="D397" s="38"/>
      <c r="E397" s="216"/>
      <c r="F397" s="216"/>
      <c r="G397" s="216"/>
      <c r="H397" s="217"/>
      <c r="I397" s="35"/>
      <c r="J397" s="35"/>
      <c r="K397" s="95"/>
      <c r="L397" s="95"/>
      <c r="M397" s="86"/>
    </row>
    <row r="398" spans="1:13" ht="13.5" customHeight="1">
      <c r="A398" s="38"/>
      <c r="B398" s="38"/>
      <c r="C398" s="38"/>
      <c r="D398" s="38"/>
      <c r="E398" s="216" t="s">
        <v>412</v>
      </c>
      <c r="F398" s="216"/>
      <c r="G398" s="216"/>
      <c r="H398" s="217"/>
      <c r="I398" s="35"/>
      <c r="J398" s="35"/>
      <c r="K398" s="95"/>
      <c r="L398" s="95"/>
      <c r="M398" s="86"/>
    </row>
    <row r="399" spans="1:13" ht="13.5" customHeight="1">
      <c r="A399" s="38"/>
      <c r="B399" s="38"/>
      <c r="C399" s="38"/>
      <c r="D399" s="38"/>
      <c r="E399" s="216"/>
      <c r="F399" s="216"/>
      <c r="G399" s="216"/>
      <c r="H399" s="217"/>
      <c r="I399" s="35"/>
      <c r="J399" s="35"/>
      <c r="K399" s="95"/>
      <c r="L399" s="95"/>
      <c r="M399" s="86"/>
    </row>
    <row r="400" spans="1:13" ht="13.5" customHeight="1">
      <c r="A400" s="396" t="s">
        <v>0</v>
      </c>
      <c r="B400" s="397" t="s">
        <v>1</v>
      </c>
      <c r="C400" s="396" t="s">
        <v>2</v>
      </c>
      <c r="D400" s="397" t="s">
        <v>3</v>
      </c>
      <c r="E400" s="398" t="s">
        <v>191</v>
      </c>
      <c r="F400" s="397" t="s">
        <v>192</v>
      </c>
      <c r="G400" s="399" t="s">
        <v>190</v>
      </c>
      <c r="H400" s="202" t="s">
        <v>199</v>
      </c>
      <c r="I400" s="35"/>
      <c r="J400" s="35"/>
      <c r="K400" s="95"/>
      <c r="L400" s="95"/>
      <c r="M400" s="86"/>
    </row>
    <row r="401" spans="1:13" ht="13.5" customHeight="1">
      <c r="A401" s="400"/>
      <c r="B401" s="401"/>
      <c r="C401" s="400"/>
      <c r="D401" s="402"/>
      <c r="E401" s="400" t="s">
        <v>175</v>
      </c>
      <c r="F401" s="401" t="s">
        <v>193</v>
      </c>
      <c r="G401" s="403" t="s">
        <v>359</v>
      </c>
      <c r="H401" s="404" t="s">
        <v>197</v>
      </c>
      <c r="I401" s="35"/>
      <c r="J401" s="35"/>
      <c r="K401" s="95"/>
      <c r="L401" s="95"/>
      <c r="M401" s="86"/>
    </row>
    <row r="402" spans="1:13" ht="13.5" customHeight="1">
      <c r="A402" s="224">
        <v>1</v>
      </c>
      <c r="B402" s="224">
        <v>2</v>
      </c>
      <c r="C402" s="224">
        <v>3</v>
      </c>
      <c r="D402" s="224">
        <v>4</v>
      </c>
      <c r="E402" s="224">
        <v>5</v>
      </c>
      <c r="F402" s="224">
        <v>6</v>
      </c>
      <c r="G402" s="225">
        <v>7</v>
      </c>
      <c r="H402" s="226">
        <v>8</v>
      </c>
      <c r="I402" s="35"/>
      <c r="J402" s="35"/>
      <c r="K402" s="95"/>
      <c r="L402" s="95"/>
      <c r="M402" s="86"/>
    </row>
    <row r="403" spans="1:13" ht="13.5" customHeight="1">
      <c r="A403" s="310">
        <v>851</v>
      </c>
      <c r="B403" s="310"/>
      <c r="C403" s="272"/>
      <c r="D403" s="179" t="s">
        <v>48</v>
      </c>
      <c r="E403" s="189">
        <f>E405</f>
        <v>2289000</v>
      </c>
      <c r="F403" s="189">
        <f>F405</f>
        <v>2289000</v>
      </c>
      <c r="G403" s="190">
        <f>G405</f>
        <v>1263269</v>
      </c>
      <c r="H403" s="190">
        <f>G403/F403*100</f>
        <v>55.18868501529052</v>
      </c>
      <c r="I403" s="34"/>
      <c r="J403" s="34"/>
      <c r="K403" s="85"/>
      <c r="L403" s="85"/>
      <c r="M403" s="86"/>
    </row>
    <row r="404" spans="1:13" ht="13.5" customHeight="1">
      <c r="A404" s="315"/>
      <c r="B404" s="321">
        <v>85156</v>
      </c>
      <c r="C404" s="269"/>
      <c r="D404" s="174" t="s">
        <v>49</v>
      </c>
      <c r="E404" s="191"/>
      <c r="F404" s="191"/>
      <c r="G404" s="192"/>
      <c r="H404" s="192"/>
      <c r="I404" s="35"/>
      <c r="J404" s="35"/>
      <c r="K404" s="95"/>
      <c r="L404" s="95"/>
      <c r="M404" s="86"/>
    </row>
    <row r="405" spans="1:13" ht="13.5" customHeight="1">
      <c r="A405" s="290"/>
      <c r="B405" s="289"/>
      <c r="C405" s="269"/>
      <c r="D405" s="174" t="s">
        <v>130</v>
      </c>
      <c r="E405" s="191">
        <f>E408</f>
        <v>2289000</v>
      </c>
      <c r="F405" s="191">
        <f>F408</f>
        <v>2289000</v>
      </c>
      <c r="G405" s="192">
        <f>G408</f>
        <v>1263269</v>
      </c>
      <c r="H405" s="192">
        <f>G405/F405*100</f>
        <v>55.18868501529052</v>
      </c>
      <c r="I405" s="92"/>
      <c r="J405" s="92"/>
      <c r="K405" s="93"/>
      <c r="L405" s="93"/>
      <c r="M405" s="86"/>
    </row>
    <row r="406" spans="1:13" ht="13.5" customHeight="1">
      <c r="A406" s="286"/>
      <c r="B406" s="286"/>
      <c r="C406" s="270">
        <v>2110</v>
      </c>
      <c r="D406" s="176" t="s">
        <v>8</v>
      </c>
      <c r="E406" s="193"/>
      <c r="F406" s="193"/>
      <c r="G406" s="194"/>
      <c r="H406" s="194"/>
      <c r="I406" s="35"/>
      <c r="J406" s="35"/>
      <c r="K406" s="95"/>
      <c r="L406" s="95"/>
      <c r="M406" s="86"/>
    </row>
    <row r="407" spans="1:13" ht="13.5" customHeight="1">
      <c r="A407" s="286"/>
      <c r="B407" s="286"/>
      <c r="C407" s="270"/>
      <c r="D407" s="176" t="s">
        <v>335</v>
      </c>
      <c r="E407" s="193"/>
      <c r="F407" s="193"/>
      <c r="G407" s="194"/>
      <c r="H407" s="194"/>
      <c r="I407" s="35"/>
      <c r="J407" s="35"/>
      <c r="K407" s="95"/>
      <c r="L407" s="95"/>
      <c r="M407" s="86"/>
    </row>
    <row r="408" spans="1:13" ht="13.5" customHeight="1">
      <c r="A408" s="293"/>
      <c r="B408" s="293"/>
      <c r="C408" s="270"/>
      <c r="D408" s="176" t="s">
        <v>334</v>
      </c>
      <c r="E408" s="193">
        <v>2289000</v>
      </c>
      <c r="F408" s="193">
        <v>2289000</v>
      </c>
      <c r="G408" s="194">
        <v>1263269</v>
      </c>
      <c r="H408" s="194">
        <f>G408/F408*100</f>
        <v>55.18868501529052</v>
      </c>
      <c r="I408" s="35"/>
      <c r="J408" s="35"/>
      <c r="K408" s="95"/>
      <c r="L408" s="95"/>
      <c r="M408" s="86"/>
    </row>
    <row r="409" spans="1:13" ht="13.5" customHeight="1">
      <c r="A409" s="272">
        <v>852</v>
      </c>
      <c r="B409" s="302"/>
      <c r="C409" s="272"/>
      <c r="D409" s="179" t="s">
        <v>121</v>
      </c>
      <c r="E409" s="189">
        <f>E410</f>
        <v>18000</v>
      </c>
      <c r="F409" s="189">
        <f>F410</f>
        <v>18000</v>
      </c>
      <c r="G409" s="190">
        <f>G410</f>
        <v>18000</v>
      </c>
      <c r="H409" s="190">
        <f>G409/F409*100</f>
        <v>100</v>
      </c>
      <c r="I409" s="35"/>
      <c r="J409" s="35"/>
      <c r="K409" s="95"/>
      <c r="L409" s="95"/>
      <c r="M409" s="86"/>
    </row>
    <row r="410" spans="1:13" ht="13.5" customHeight="1">
      <c r="A410" s="376"/>
      <c r="B410" s="377">
        <v>85205</v>
      </c>
      <c r="C410" s="305"/>
      <c r="D410" s="306" t="s">
        <v>229</v>
      </c>
      <c r="E410" s="218">
        <f>E413</f>
        <v>18000</v>
      </c>
      <c r="F410" s="218">
        <f>F413</f>
        <v>18000</v>
      </c>
      <c r="G410" s="219">
        <f>G413</f>
        <v>18000</v>
      </c>
      <c r="H410" s="219">
        <f>G410/F410*100</f>
        <v>100</v>
      </c>
      <c r="I410" s="35"/>
      <c r="J410" s="35"/>
      <c r="K410" s="95"/>
      <c r="L410" s="95"/>
      <c r="M410" s="86"/>
    </row>
    <row r="411" spans="1:13" ht="13.5" customHeight="1">
      <c r="A411" s="376"/>
      <c r="B411" s="378"/>
      <c r="C411" s="270">
        <v>2110</v>
      </c>
      <c r="D411" s="176" t="s">
        <v>8</v>
      </c>
      <c r="E411" s="218"/>
      <c r="F411" s="218"/>
      <c r="G411" s="219"/>
      <c r="H411" s="219"/>
      <c r="I411" s="35"/>
      <c r="J411" s="35"/>
      <c r="K411" s="95"/>
      <c r="L411" s="95"/>
      <c r="M411" s="86"/>
    </row>
    <row r="412" spans="1:13" ht="13.5" customHeight="1">
      <c r="A412" s="376"/>
      <c r="B412" s="378"/>
      <c r="C412" s="270"/>
      <c r="D412" s="176" t="s">
        <v>335</v>
      </c>
      <c r="E412" s="218"/>
      <c r="F412" s="218"/>
      <c r="G412" s="219"/>
      <c r="H412" s="219"/>
      <c r="I412" s="35"/>
      <c r="J412" s="35"/>
      <c r="K412" s="95"/>
      <c r="L412" s="95"/>
      <c r="M412" s="86"/>
    </row>
    <row r="413" spans="1:13" ht="13.5" customHeight="1">
      <c r="A413" s="376"/>
      <c r="B413" s="379"/>
      <c r="C413" s="270"/>
      <c r="D413" s="176" t="s">
        <v>334</v>
      </c>
      <c r="E413" s="220">
        <v>18000</v>
      </c>
      <c r="F413" s="220">
        <v>18000</v>
      </c>
      <c r="G413" s="221">
        <v>18000</v>
      </c>
      <c r="H413" s="221">
        <v>100</v>
      </c>
      <c r="I413" s="35"/>
      <c r="J413" s="35"/>
      <c r="K413" s="95"/>
      <c r="L413" s="95"/>
      <c r="M413" s="86"/>
    </row>
    <row r="414" spans="1:13" ht="13.5" customHeight="1">
      <c r="A414" s="274">
        <v>853</v>
      </c>
      <c r="B414" s="303"/>
      <c r="C414" s="371"/>
      <c r="D414" s="179" t="s">
        <v>59</v>
      </c>
      <c r="E414" s="189">
        <f>E415</f>
        <v>78000</v>
      </c>
      <c r="F414" s="189">
        <f>F415+F419</f>
        <v>87236</v>
      </c>
      <c r="G414" s="190">
        <f>G415+G419</f>
        <v>48235.88</v>
      </c>
      <c r="H414" s="190">
        <f>G414/F414*100</f>
        <v>55.293548535008476</v>
      </c>
      <c r="I414" s="34"/>
      <c r="J414" s="34"/>
      <c r="K414" s="85"/>
      <c r="L414" s="85"/>
      <c r="M414" s="86"/>
    </row>
    <row r="415" spans="1:13" ht="13.5" customHeight="1">
      <c r="A415" s="315"/>
      <c r="B415" s="325">
        <v>85321</v>
      </c>
      <c r="C415" s="269"/>
      <c r="D415" s="174" t="s">
        <v>60</v>
      </c>
      <c r="E415" s="191">
        <f>E418</f>
        <v>78000</v>
      </c>
      <c r="F415" s="191">
        <f>F418</f>
        <v>78000</v>
      </c>
      <c r="G415" s="192">
        <f>G418</f>
        <v>39000</v>
      </c>
      <c r="H415" s="219">
        <f>G415/F415*100</f>
        <v>50</v>
      </c>
      <c r="I415" s="92"/>
      <c r="J415" s="92"/>
      <c r="K415" s="93"/>
      <c r="L415" s="93"/>
      <c r="M415" s="143"/>
    </row>
    <row r="416" spans="1:13" ht="13.5" customHeight="1">
      <c r="A416" s="286"/>
      <c r="B416" s="292"/>
      <c r="C416" s="270">
        <v>2110</v>
      </c>
      <c r="D416" s="176" t="s">
        <v>8</v>
      </c>
      <c r="E416" s="193"/>
      <c r="F416" s="193"/>
      <c r="G416" s="194"/>
      <c r="H416" s="194"/>
      <c r="I416" s="35"/>
      <c r="J416" s="35"/>
      <c r="K416" s="95"/>
      <c r="L416" s="95"/>
      <c r="M416" s="143"/>
    </row>
    <row r="417" spans="1:13" ht="13.5" customHeight="1">
      <c r="A417" s="286"/>
      <c r="B417" s="292"/>
      <c r="C417" s="270"/>
      <c r="D417" s="176" t="s">
        <v>335</v>
      </c>
      <c r="E417" s="193"/>
      <c r="F417" s="193"/>
      <c r="G417" s="194"/>
      <c r="H417" s="194"/>
      <c r="I417" s="35"/>
      <c r="J417" s="35"/>
      <c r="K417" s="95"/>
      <c r="L417" s="95"/>
      <c r="M417" s="143"/>
    </row>
    <row r="418" spans="1:13" ht="13.5" customHeight="1">
      <c r="A418" s="286"/>
      <c r="B418" s="292"/>
      <c r="C418" s="271"/>
      <c r="D418" s="176" t="s">
        <v>334</v>
      </c>
      <c r="E418" s="193">
        <v>78000</v>
      </c>
      <c r="F418" s="193">
        <v>78000</v>
      </c>
      <c r="G418" s="194">
        <v>39000</v>
      </c>
      <c r="H418" s="194">
        <f>G418/F418*100</f>
        <v>50</v>
      </c>
      <c r="I418" s="35"/>
      <c r="J418" s="35"/>
      <c r="K418" s="95"/>
      <c r="L418" s="95"/>
      <c r="M418" s="143"/>
    </row>
    <row r="419" spans="1:13" ht="13.5" customHeight="1">
      <c r="A419" s="286"/>
      <c r="B419" s="325">
        <v>85334</v>
      </c>
      <c r="C419" s="321"/>
      <c r="D419" s="174" t="s">
        <v>354</v>
      </c>
      <c r="E419" s="191"/>
      <c r="F419" s="191">
        <f>F422</f>
        <v>9236</v>
      </c>
      <c r="G419" s="192">
        <f>G422</f>
        <v>9235.88</v>
      </c>
      <c r="H419" s="192">
        <f>G419/F419*100</f>
        <v>99.99870073624945</v>
      </c>
      <c r="I419" s="35"/>
      <c r="J419" s="35"/>
      <c r="K419" s="95"/>
      <c r="L419" s="95"/>
      <c r="M419" s="143"/>
    </row>
    <row r="420" spans="1:13" ht="13.5" customHeight="1">
      <c r="A420" s="286"/>
      <c r="B420" s="292"/>
      <c r="C420" s="270">
        <v>2110</v>
      </c>
      <c r="D420" s="176" t="s">
        <v>8</v>
      </c>
      <c r="E420" s="193"/>
      <c r="F420" s="193"/>
      <c r="G420" s="194"/>
      <c r="H420" s="194"/>
      <c r="I420" s="35"/>
      <c r="J420" s="35"/>
      <c r="K420" s="95"/>
      <c r="L420" s="95"/>
      <c r="M420" s="143"/>
    </row>
    <row r="421" spans="1:13" ht="13.5" customHeight="1">
      <c r="A421" s="286"/>
      <c r="B421" s="292"/>
      <c r="C421" s="270"/>
      <c r="D421" s="176" t="s">
        <v>335</v>
      </c>
      <c r="E421" s="193"/>
      <c r="F421" s="193"/>
      <c r="G421" s="194"/>
      <c r="H421" s="194"/>
      <c r="I421" s="35"/>
      <c r="J421" s="35"/>
      <c r="K421" s="95"/>
      <c r="L421" s="95"/>
      <c r="M421" s="143"/>
    </row>
    <row r="422" spans="1:13" ht="13.5" customHeight="1">
      <c r="A422" s="286"/>
      <c r="B422" s="292"/>
      <c r="C422" s="271"/>
      <c r="D422" s="176" t="s">
        <v>334</v>
      </c>
      <c r="E422" s="193">
        <v>0</v>
      </c>
      <c r="F422" s="193">
        <v>9236</v>
      </c>
      <c r="G422" s="194">
        <v>9235.88</v>
      </c>
      <c r="H422" s="194">
        <f>G422/F422*100</f>
        <v>99.99870073624945</v>
      </c>
      <c r="I422" s="35"/>
      <c r="J422" s="35"/>
      <c r="K422" s="95"/>
      <c r="L422" s="95"/>
      <c r="M422" s="143"/>
    </row>
    <row r="423" spans="1:13" ht="13.5" customHeight="1">
      <c r="A423" s="286"/>
      <c r="B423" s="292"/>
      <c r="C423" s="271"/>
      <c r="D423" s="176"/>
      <c r="E423" s="193"/>
      <c r="F423" s="193"/>
      <c r="G423" s="194"/>
      <c r="H423" s="194"/>
      <c r="I423" s="35"/>
      <c r="J423" s="35"/>
      <c r="K423" s="95"/>
      <c r="L423" s="95"/>
      <c r="M423" s="143"/>
    </row>
    <row r="424" spans="1:13" ht="13.5" customHeight="1">
      <c r="A424" s="286"/>
      <c r="B424" s="292"/>
      <c r="C424" s="271"/>
      <c r="D424" s="176"/>
      <c r="E424" s="193"/>
      <c r="F424" s="193"/>
      <c r="G424" s="194"/>
      <c r="H424" s="194"/>
      <c r="I424" s="35"/>
      <c r="J424" s="35"/>
      <c r="K424" s="95"/>
      <c r="L424" s="95"/>
      <c r="M424" s="143"/>
    </row>
    <row r="425" spans="1:13" ht="13.5" customHeight="1">
      <c r="A425" s="272"/>
      <c r="B425" s="272"/>
      <c r="C425" s="272"/>
      <c r="D425" s="380" t="s">
        <v>71</v>
      </c>
      <c r="E425" s="173">
        <f>E352+E357+E362+E376+E386+E403+E409+E414</f>
        <v>5930000</v>
      </c>
      <c r="F425" s="173">
        <f>F352+F357+F362+F376+F386+F403+F409+F414</f>
        <v>6237979</v>
      </c>
      <c r="G425" s="190">
        <f>G352+G357+G362+G376+G386+G403+G409+G414</f>
        <v>3535534.88</v>
      </c>
      <c r="H425" s="190">
        <f>G425/F425*100</f>
        <v>56.677569449977305</v>
      </c>
      <c r="I425" s="34"/>
      <c r="J425" s="34"/>
      <c r="K425" s="85"/>
      <c r="L425" s="85"/>
      <c r="M425" s="143"/>
    </row>
    <row r="426" spans="1:13" ht="13.5" customHeight="1">
      <c r="A426" s="272"/>
      <c r="B426" s="272"/>
      <c r="C426" s="272"/>
      <c r="D426" s="304" t="s">
        <v>195</v>
      </c>
      <c r="E426" s="222">
        <v>0</v>
      </c>
      <c r="F426" s="222">
        <v>0</v>
      </c>
      <c r="G426" s="222">
        <v>0</v>
      </c>
      <c r="H426" s="223">
        <v>0</v>
      </c>
      <c r="I426" s="34"/>
      <c r="J426" s="34"/>
      <c r="K426" s="85"/>
      <c r="L426" s="85"/>
      <c r="M426" s="143"/>
    </row>
    <row r="427" spans="1:13" ht="13.5" customHeight="1">
      <c r="A427" s="139"/>
      <c r="B427" s="139"/>
      <c r="C427" s="139"/>
      <c r="D427" s="159"/>
      <c r="E427" s="35"/>
      <c r="F427" s="35"/>
      <c r="G427" s="35"/>
      <c r="H427" s="170"/>
      <c r="I427" s="34"/>
      <c r="J427" s="34"/>
      <c r="K427" s="85"/>
      <c r="L427" s="85"/>
      <c r="M427" s="143"/>
    </row>
    <row r="428" spans="1:13" ht="13.5" customHeight="1">
      <c r="A428" s="139"/>
      <c r="B428" s="139"/>
      <c r="C428" s="139"/>
      <c r="D428" s="159"/>
      <c r="E428" s="381"/>
      <c r="F428" s="381"/>
      <c r="G428" s="34"/>
      <c r="H428" s="41"/>
      <c r="I428" s="34"/>
      <c r="J428" s="34"/>
      <c r="K428" s="85"/>
      <c r="L428" s="85"/>
      <c r="M428" s="143"/>
    </row>
    <row r="429" spans="1:13" ht="13.5" customHeight="1">
      <c r="A429" s="139"/>
      <c r="B429" s="139"/>
      <c r="C429" s="139"/>
      <c r="D429" s="159"/>
      <c r="E429" s="35"/>
      <c r="F429" s="35"/>
      <c r="G429" s="34"/>
      <c r="H429" s="41"/>
      <c r="I429" s="34"/>
      <c r="J429" s="34"/>
      <c r="K429" s="85"/>
      <c r="L429" s="85"/>
      <c r="M429" s="143"/>
    </row>
    <row r="430" spans="1:13" ht="13.5" customHeight="1">
      <c r="A430" s="139"/>
      <c r="B430" s="139"/>
      <c r="C430" s="139"/>
      <c r="D430" s="159"/>
      <c r="E430" s="34"/>
      <c r="F430" s="34"/>
      <c r="G430" s="34"/>
      <c r="H430" s="41"/>
      <c r="I430" s="34"/>
      <c r="J430" s="34"/>
      <c r="K430" s="85"/>
      <c r="L430" s="85"/>
      <c r="M430" s="143"/>
    </row>
    <row r="431" spans="1:13" ht="13.5" customHeight="1">
      <c r="A431" s="139"/>
      <c r="B431" s="139"/>
      <c r="C431" s="139"/>
      <c r="D431" s="159"/>
      <c r="E431" s="34"/>
      <c r="F431" s="34"/>
      <c r="G431" s="34"/>
      <c r="H431" s="41"/>
      <c r="I431" s="34"/>
      <c r="J431" s="34"/>
      <c r="K431" s="85"/>
      <c r="L431" s="85"/>
      <c r="M431" s="143"/>
    </row>
    <row r="432" spans="1:13" ht="13.5" customHeight="1">
      <c r="A432" s="139"/>
      <c r="B432" s="139"/>
      <c r="C432" s="139"/>
      <c r="D432" s="159"/>
      <c r="E432" s="34"/>
      <c r="F432" s="34"/>
      <c r="G432" s="34"/>
      <c r="H432" s="41"/>
      <c r="I432" s="34"/>
      <c r="J432" s="34"/>
      <c r="K432" s="85"/>
      <c r="L432" s="85"/>
      <c r="M432" s="143"/>
    </row>
    <row r="433" spans="1:13" ht="13.5" customHeight="1">
      <c r="A433" s="139"/>
      <c r="B433" s="139"/>
      <c r="C433" s="139"/>
      <c r="D433" s="159"/>
      <c r="E433" s="34"/>
      <c r="F433" s="34"/>
      <c r="G433" s="34"/>
      <c r="H433" s="41"/>
      <c r="I433" s="34"/>
      <c r="J433" s="34"/>
      <c r="K433" s="85"/>
      <c r="L433" s="85"/>
      <c r="M433" s="143"/>
    </row>
    <row r="434" spans="1:13" ht="13.5" customHeight="1">
      <c r="A434" s="139"/>
      <c r="B434" s="139"/>
      <c r="C434" s="139"/>
      <c r="D434" s="159"/>
      <c r="E434" s="34"/>
      <c r="F434" s="34"/>
      <c r="G434" s="34"/>
      <c r="H434" s="41"/>
      <c r="I434" s="34"/>
      <c r="J434" s="34"/>
      <c r="K434" s="85"/>
      <c r="L434" s="85"/>
      <c r="M434" s="143"/>
    </row>
    <row r="435" spans="1:13" ht="13.5" customHeight="1">
      <c r="A435" s="139"/>
      <c r="B435" s="139"/>
      <c r="C435" s="139"/>
      <c r="D435" s="159"/>
      <c r="E435" s="34"/>
      <c r="F435" s="34"/>
      <c r="G435" s="34"/>
      <c r="H435" s="41"/>
      <c r="I435" s="34"/>
      <c r="J435" s="34"/>
      <c r="K435" s="85"/>
      <c r="L435" s="85"/>
      <c r="M435" s="143"/>
    </row>
    <row r="436" spans="1:13" ht="13.5" customHeight="1">
      <c r="A436" s="139"/>
      <c r="B436" s="139"/>
      <c r="C436" s="139"/>
      <c r="D436" s="159"/>
      <c r="E436" s="34"/>
      <c r="F436" s="34"/>
      <c r="G436" s="34"/>
      <c r="H436" s="41"/>
      <c r="I436" s="34"/>
      <c r="J436" s="34"/>
      <c r="K436" s="85"/>
      <c r="L436" s="85"/>
      <c r="M436" s="143"/>
    </row>
    <row r="437" spans="1:13" ht="13.5" customHeight="1">
      <c r="A437" s="139"/>
      <c r="B437" s="139"/>
      <c r="C437" s="139"/>
      <c r="D437" s="159"/>
      <c r="E437" s="34"/>
      <c r="F437" s="34"/>
      <c r="G437" s="34"/>
      <c r="H437" s="41"/>
      <c r="I437" s="34"/>
      <c r="J437" s="34"/>
      <c r="K437" s="85"/>
      <c r="L437" s="85"/>
      <c r="M437" s="143"/>
    </row>
    <row r="438" spans="1:13" ht="13.5" customHeight="1">
      <c r="A438" s="139"/>
      <c r="B438" s="139"/>
      <c r="C438" s="139"/>
      <c r="D438" s="159"/>
      <c r="E438" s="34"/>
      <c r="F438" s="34"/>
      <c r="G438" s="34"/>
      <c r="H438" s="41"/>
      <c r="I438" s="34"/>
      <c r="J438" s="34"/>
      <c r="K438" s="85"/>
      <c r="L438" s="85"/>
      <c r="M438" s="143"/>
    </row>
    <row r="439" spans="1:13" ht="13.5" customHeight="1">
      <c r="A439" s="139"/>
      <c r="B439" s="139"/>
      <c r="C439" s="139"/>
      <c r="D439" s="159"/>
      <c r="E439" s="34"/>
      <c r="F439" s="34"/>
      <c r="G439" s="34"/>
      <c r="H439" s="41"/>
      <c r="I439" s="34"/>
      <c r="J439" s="34"/>
      <c r="K439" s="85"/>
      <c r="L439" s="85"/>
      <c r="M439" s="143"/>
    </row>
    <row r="440" spans="1:13" ht="13.5" customHeight="1">
      <c r="A440" s="139"/>
      <c r="B440" s="139"/>
      <c r="C440" s="139"/>
      <c r="D440" s="159"/>
      <c r="E440" s="34"/>
      <c r="F440" s="34"/>
      <c r="G440" s="34"/>
      <c r="H440" s="41"/>
      <c r="I440" s="34"/>
      <c r="J440" s="34"/>
      <c r="K440" s="85"/>
      <c r="L440" s="85"/>
      <c r="M440" s="143"/>
    </row>
    <row r="441" spans="1:13" ht="13.5" customHeight="1">
      <c r="A441" s="139"/>
      <c r="B441" s="139"/>
      <c r="C441" s="139"/>
      <c r="D441" s="159"/>
      <c r="E441" s="34"/>
      <c r="F441" s="34"/>
      <c r="G441" s="34"/>
      <c r="H441" s="41"/>
      <c r="I441" s="34"/>
      <c r="J441" s="34"/>
      <c r="K441" s="85"/>
      <c r="L441" s="85"/>
      <c r="M441" s="143"/>
    </row>
    <row r="442" spans="1:13" ht="13.5" customHeight="1">
      <c r="A442" s="139"/>
      <c r="B442" s="139"/>
      <c r="C442" s="139"/>
      <c r="D442" s="159"/>
      <c r="E442" s="34"/>
      <c r="F442" s="34"/>
      <c r="G442" s="34"/>
      <c r="H442" s="41"/>
      <c r="I442" s="34"/>
      <c r="J442" s="34"/>
      <c r="K442" s="85"/>
      <c r="L442" s="85"/>
      <c r="M442" s="143"/>
    </row>
    <row r="443" spans="1:13" ht="13.5" customHeight="1">
      <c r="A443" s="139"/>
      <c r="B443" s="139"/>
      <c r="C443" s="139"/>
      <c r="D443" s="159"/>
      <c r="E443" s="34"/>
      <c r="F443" s="34"/>
      <c r="G443" s="34"/>
      <c r="H443" s="41"/>
      <c r="I443" s="34"/>
      <c r="J443" s="34"/>
      <c r="K443" s="85"/>
      <c r="L443" s="85"/>
      <c r="M443" s="143"/>
    </row>
    <row r="444" spans="1:13" ht="13.5" customHeight="1">
      <c r="A444" s="139"/>
      <c r="B444" s="139"/>
      <c r="C444" s="139"/>
      <c r="D444" s="159"/>
      <c r="E444" s="34"/>
      <c r="F444" s="34"/>
      <c r="G444" s="34"/>
      <c r="H444" s="41"/>
      <c r="I444" s="34"/>
      <c r="J444" s="34"/>
      <c r="K444" s="85"/>
      <c r="L444" s="85"/>
      <c r="M444" s="143"/>
    </row>
    <row r="445" spans="1:13" ht="13.5" customHeight="1">
      <c r="A445" s="139"/>
      <c r="B445" s="139"/>
      <c r="C445" s="139"/>
      <c r="D445" s="159"/>
      <c r="E445" s="34"/>
      <c r="F445" s="34"/>
      <c r="G445" s="34"/>
      <c r="H445" s="41"/>
      <c r="I445" s="34"/>
      <c r="J445" s="34"/>
      <c r="K445" s="85"/>
      <c r="L445" s="85"/>
      <c r="M445" s="143"/>
    </row>
    <row r="446" spans="1:13" ht="13.5" customHeight="1">
      <c r="A446" s="139"/>
      <c r="B446" s="139"/>
      <c r="C446" s="139"/>
      <c r="D446" s="159"/>
      <c r="E446" s="34"/>
      <c r="F446" s="34"/>
      <c r="G446" s="34"/>
      <c r="H446" s="41"/>
      <c r="I446" s="34"/>
      <c r="J446" s="34"/>
      <c r="K446" s="85"/>
      <c r="L446" s="85"/>
      <c r="M446" s="143"/>
    </row>
    <row r="447" spans="1:13" ht="13.5" customHeight="1">
      <c r="A447" s="139"/>
      <c r="B447" s="139"/>
      <c r="C447" s="139"/>
      <c r="D447" s="159"/>
      <c r="E447" s="34"/>
      <c r="F447" s="34"/>
      <c r="G447" s="34"/>
      <c r="H447" s="41"/>
      <c r="I447" s="34"/>
      <c r="J447" s="34"/>
      <c r="K447" s="85"/>
      <c r="L447" s="85"/>
      <c r="M447" s="143"/>
    </row>
    <row r="448" spans="1:13" ht="13.5" customHeight="1">
      <c r="A448" s="139"/>
      <c r="B448" s="139"/>
      <c r="C448" s="139"/>
      <c r="D448" s="159"/>
      <c r="E448" s="34"/>
      <c r="F448" s="34"/>
      <c r="G448" s="34"/>
      <c r="H448" s="41"/>
      <c r="I448" s="34"/>
      <c r="J448" s="34"/>
      <c r="K448" s="85"/>
      <c r="L448" s="85"/>
      <c r="M448" s="143"/>
    </row>
    <row r="449" spans="1:13" ht="13.5" customHeight="1">
      <c r="A449" s="139"/>
      <c r="B449" s="139"/>
      <c r="C449" s="139"/>
      <c r="D449" s="159"/>
      <c r="E449" s="34"/>
      <c r="F449" s="34"/>
      <c r="G449" s="34"/>
      <c r="H449" s="41"/>
      <c r="I449" s="34"/>
      <c r="J449" s="34"/>
      <c r="K449" s="85"/>
      <c r="L449" s="85"/>
      <c r="M449" s="143"/>
    </row>
    <row r="450" spans="1:13" ht="13.5" customHeight="1">
      <c r="A450" s="139"/>
      <c r="B450" s="139"/>
      <c r="C450" s="139"/>
      <c r="D450" s="159"/>
      <c r="E450" s="34"/>
      <c r="F450" s="34"/>
      <c r="G450" s="34"/>
      <c r="H450" s="41"/>
      <c r="I450" s="34"/>
      <c r="J450" s="34"/>
      <c r="K450" s="85"/>
      <c r="L450" s="85"/>
      <c r="M450" s="143"/>
    </row>
    <row r="451" spans="1:13" ht="13.5" customHeight="1">
      <c r="A451" s="139"/>
      <c r="B451" s="139"/>
      <c r="C451" s="139"/>
      <c r="D451" s="159"/>
      <c r="E451" s="34"/>
      <c r="F451" s="34"/>
      <c r="G451" s="34"/>
      <c r="H451" s="41"/>
      <c r="I451" s="34"/>
      <c r="J451" s="34"/>
      <c r="K451" s="85"/>
      <c r="L451" s="85"/>
      <c r="M451" s="143"/>
    </row>
    <row r="452" spans="1:13" ht="13.5" customHeight="1">
      <c r="A452" s="139"/>
      <c r="B452" s="139"/>
      <c r="C452" s="139"/>
      <c r="D452" s="159"/>
      <c r="E452" s="34"/>
      <c r="F452" s="34"/>
      <c r="G452" s="34"/>
      <c r="H452" s="41"/>
      <c r="I452" s="34"/>
      <c r="J452" s="34"/>
      <c r="K452" s="85"/>
      <c r="L452" s="85"/>
      <c r="M452" s="143"/>
    </row>
    <row r="453" spans="1:13" ht="13.5" customHeight="1">
      <c r="A453" s="139"/>
      <c r="B453" s="139"/>
      <c r="C453" s="139"/>
      <c r="D453" s="159"/>
      <c r="E453" s="34"/>
      <c r="F453" s="34"/>
      <c r="G453" s="34"/>
      <c r="H453" s="41"/>
      <c r="I453" s="34"/>
      <c r="J453" s="34"/>
      <c r="K453" s="85"/>
      <c r="L453" s="85"/>
      <c r="M453" s="143"/>
    </row>
    <row r="454" spans="1:13" ht="13.5" customHeight="1">
      <c r="A454" s="139"/>
      <c r="B454" s="139"/>
      <c r="C454" s="139"/>
      <c r="D454" s="159"/>
      <c r="E454" s="34"/>
      <c r="F454" s="34"/>
      <c r="G454" s="34"/>
      <c r="H454" s="41"/>
      <c r="I454" s="34"/>
      <c r="J454" s="34"/>
      <c r="K454" s="85"/>
      <c r="L454" s="85"/>
      <c r="M454" s="143"/>
    </row>
    <row r="455" spans="1:13" ht="13.5" customHeight="1">
      <c r="A455" s="139"/>
      <c r="B455" s="139"/>
      <c r="C455" s="139"/>
      <c r="D455" s="159"/>
      <c r="E455" s="34"/>
      <c r="F455" s="34"/>
      <c r="G455" s="34"/>
      <c r="H455" s="41"/>
      <c r="I455" s="34"/>
      <c r="J455" s="34"/>
      <c r="K455" s="85"/>
      <c r="L455" s="85"/>
      <c r="M455" s="143"/>
    </row>
    <row r="456" spans="1:13" ht="13.5" customHeight="1">
      <c r="A456" s="36"/>
      <c r="B456" s="36"/>
      <c r="C456" s="36"/>
      <c r="D456" s="36"/>
      <c r="E456" s="214" t="s">
        <v>428</v>
      </c>
      <c r="F456" s="36"/>
      <c r="G456" s="36"/>
      <c r="H456" s="37"/>
      <c r="I456" s="34"/>
      <c r="J456" s="34"/>
      <c r="K456" s="85"/>
      <c r="L456" s="85"/>
      <c r="M456" s="143"/>
    </row>
    <row r="457" spans="1:13" ht="13.5" customHeight="1">
      <c r="A457" s="36"/>
      <c r="B457" s="36"/>
      <c r="C457" s="36"/>
      <c r="D457" s="36"/>
      <c r="E457" s="36"/>
      <c r="F457" s="36"/>
      <c r="G457" s="36"/>
      <c r="H457" s="37"/>
      <c r="I457" s="34"/>
      <c r="J457" s="34"/>
      <c r="K457" s="85"/>
      <c r="L457" s="85"/>
      <c r="M457" s="143"/>
    </row>
    <row r="458" spans="1:8" ht="13.5" customHeight="1">
      <c r="A458" s="130"/>
      <c r="B458" s="130"/>
      <c r="C458" s="130"/>
      <c r="D458" s="160"/>
      <c r="E458" s="42"/>
      <c r="F458" s="288" t="s">
        <v>151</v>
      </c>
      <c r="G458" s="288"/>
      <c r="H458" s="622"/>
    </row>
    <row r="459" spans="1:8" ht="13.5" customHeight="1">
      <c r="A459" s="130"/>
      <c r="B459" s="130"/>
      <c r="C459" s="130"/>
      <c r="D459" s="160"/>
      <c r="E459" s="42"/>
      <c r="F459" s="288" t="s">
        <v>143</v>
      </c>
      <c r="G459" s="288"/>
      <c r="H459" s="622"/>
    </row>
    <row r="460" spans="6:12" ht="13.5" customHeight="1">
      <c r="F460" s="288" t="s">
        <v>333</v>
      </c>
      <c r="G460" s="288"/>
      <c r="H460" s="622"/>
      <c r="K460" s="39"/>
      <c r="L460" s="40"/>
    </row>
    <row r="461" spans="11:12" ht="13.5" customHeight="1">
      <c r="K461" s="39"/>
      <c r="L461" s="40"/>
    </row>
    <row r="462" spans="2:6" ht="13.5" customHeight="1">
      <c r="B462" s="171" t="s">
        <v>154</v>
      </c>
      <c r="C462" s="43"/>
      <c r="D462" s="43"/>
      <c r="E462" s="43"/>
      <c r="F462" s="43"/>
    </row>
    <row r="463" spans="2:6" ht="13.5" customHeight="1">
      <c r="B463" s="43" t="s">
        <v>153</v>
      </c>
      <c r="C463" s="43"/>
      <c r="D463" s="43"/>
      <c r="E463" s="43"/>
      <c r="F463" s="43"/>
    </row>
    <row r="464" spans="2:7" ht="13.5" customHeight="1">
      <c r="B464" s="43" t="s">
        <v>152</v>
      </c>
      <c r="C464" s="43"/>
      <c r="D464" s="43"/>
      <c r="E464" s="43"/>
      <c r="F464" s="43"/>
      <c r="G464" s="714" t="s">
        <v>302</v>
      </c>
    </row>
    <row r="465" spans="1:12" ht="13.5" customHeight="1">
      <c r="A465" s="396" t="s">
        <v>0</v>
      </c>
      <c r="B465" s="397" t="s">
        <v>1</v>
      </c>
      <c r="C465" s="396" t="s">
        <v>2</v>
      </c>
      <c r="D465" s="397" t="s">
        <v>3</v>
      </c>
      <c r="E465" s="398" t="s">
        <v>191</v>
      </c>
      <c r="F465" s="397" t="s">
        <v>192</v>
      </c>
      <c r="G465" s="399" t="s">
        <v>190</v>
      </c>
      <c r="H465" s="202" t="s">
        <v>199</v>
      </c>
      <c r="I465" s="51"/>
      <c r="J465" s="51"/>
      <c r="K465" s="76"/>
      <c r="L465" s="77"/>
    </row>
    <row r="466" spans="1:12" ht="13.5" customHeight="1">
      <c r="A466" s="400"/>
      <c r="B466" s="401"/>
      <c r="C466" s="400"/>
      <c r="D466" s="402"/>
      <c r="E466" s="400" t="s">
        <v>175</v>
      </c>
      <c r="F466" s="401" t="s">
        <v>193</v>
      </c>
      <c r="G466" s="403" t="s">
        <v>359</v>
      </c>
      <c r="H466" s="404" t="s">
        <v>197</v>
      </c>
      <c r="I466" s="76"/>
      <c r="J466" s="76"/>
      <c r="K466" s="76"/>
      <c r="L466" s="81"/>
    </row>
    <row r="467" spans="1:12" ht="13.5" customHeight="1">
      <c r="A467" s="224">
        <v>1</v>
      </c>
      <c r="B467" s="224">
        <v>2</v>
      </c>
      <c r="C467" s="224">
        <v>3</v>
      </c>
      <c r="D467" s="224">
        <v>4</v>
      </c>
      <c r="E467" s="224">
        <v>5</v>
      </c>
      <c r="F467" s="224">
        <v>6</v>
      </c>
      <c r="G467" s="225">
        <v>7</v>
      </c>
      <c r="H467" s="226">
        <v>8</v>
      </c>
      <c r="I467" s="76"/>
      <c r="J467" s="76"/>
      <c r="K467" s="76"/>
      <c r="L467" s="76"/>
    </row>
    <row r="468" spans="1:12" ht="13.5" customHeight="1">
      <c r="A468" s="272">
        <v>750</v>
      </c>
      <c r="B468" s="272"/>
      <c r="C468" s="272"/>
      <c r="D468" s="179" t="s">
        <v>19</v>
      </c>
      <c r="E468" s="189">
        <f>E469</f>
        <v>500</v>
      </c>
      <c r="F468" s="189">
        <f>F469</f>
        <v>500</v>
      </c>
      <c r="G468" s="190">
        <f>G469</f>
        <v>0</v>
      </c>
      <c r="H468" s="190">
        <v>0</v>
      </c>
      <c r="I468" s="47"/>
      <c r="J468" s="35"/>
      <c r="K468" s="95"/>
      <c r="L468" s="95"/>
    </row>
    <row r="469" spans="1:12" ht="13.5" customHeight="1">
      <c r="A469" s="286"/>
      <c r="B469" s="325">
        <v>75045</v>
      </c>
      <c r="C469" s="321"/>
      <c r="D469" s="345" t="s">
        <v>230</v>
      </c>
      <c r="E469" s="269">
        <v>500</v>
      </c>
      <c r="F469" s="175">
        <v>500</v>
      </c>
      <c r="G469" s="192">
        <f>G472</f>
        <v>0</v>
      </c>
      <c r="H469" s="192">
        <v>0</v>
      </c>
      <c r="I469" s="47"/>
      <c r="J469" s="35"/>
      <c r="K469" s="95"/>
      <c r="L469" s="95"/>
    </row>
    <row r="470" spans="1:12" ht="13.5" customHeight="1">
      <c r="A470" s="286"/>
      <c r="B470" s="292"/>
      <c r="C470" s="295">
        <v>2120</v>
      </c>
      <c r="D470" s="176" t="s">
        <v>8</v>
      </c>
      <c r="E470" s="193"/>
      <c r="F470" s="193"/>
      <c r="G470" s="194"/>
      <c r="H470" s="194"/>
      <c r="I470" s="47"/>
      <c r="J470" s="35"/>
      <c r="K470" s="95"/>
      <c r="L470" s="95"/>
    </row>
    <row r="471" spans="1:12" ht="13.5" customHeight="1">
      <c r="A471" s="286"/>
      <c r="B471" s="292"/>
      <c r="C471" s="295"/>
      <c r="D471" s="176" t="s">
        <v>144</v>
      </c>
      <c r="E471" s="193"/>
      <c r="F471" s="193"/>
      <c r="G471" s="194"/>
      <c r="H471" s="194"/>
      <c r="I471" s="47"/>
      <c r="J471" s="35"/>
      <c r="K471" s="95"/>
      <c r="L471" s="95"/>
    </row>
    <row r="472" spans="1:12" ht="13.5" customHeight="1">
      <c r="A472" s="286"/>
      <c r="B472" s="292"/>
      <c r="C472" s="300"/>
      <c r="D472" s="178" t="s">
        <v>145</v>
      </c>
      <c r="E472" s="193">
        <v>500</v>
      </c>
      <c r="F472" s="193">
        <v>500</v>
      </c>
      <c r="G472" s="194">
        <v>0</v>
      </c>
      <c r="H472" s="194">
        <v>0</v>
      </c>
      <c r="I472" s="47"/>
      <c r="J472" s="35"/>
      <c r="K472" s="95"/>
      <c r="L472" s="95"/>
    </row>
    <row r="473" spans="1:12" ht="13.5" customHeight="1">
      <c r="A473" s="272"/>
      <c r="B473" s="272"/>
      <c r="C473" s="272"/>
      <c r="D473" s="272" t="s">
        <v>120</v>
      </c>
      <c r="E473" s="173">
        <f>E468</f>
        <v>500</v>
      </c>
      <c r="F473" s="173">
        <v>500</v>
      </c>
      <c r="G473" s="190">
        <v>0</v>
      </c>
      <c r="H473" s="190">
        <v>0</v>
      </c>
      <c r="I473" s="46"/>
      <c r="J473" s="34"/>
      <c r="K473" s="85"/>
      <c r="L473" s="85"/>
    </row>
    <row r="474" spans="1:12" ht="13.5" customHeight="1">
      <c r="A474" s="272"/>
      <c r="B474" s="272"/>
      <c r="C474" s="272"/>
      <c r="D474" s="304" t="s">
        <v>195</v>
      </c>
      <c r="E474" s="173">
        <v>0</v>
      </c>
      <c r="F474" s="173">
        <v>0</v>
      </c>
      <c r="G474" s="173">
        <v>0</v>
      </c>
      <c r="H474" s="173">
        <v>0</v>
      </c>
      <c r="I474" s="34"/>
      <c r="J474" s="34"/>
      <c r="K474" s="85"/>
      <c r="L474" s="85"/>
    </row>
    <row r="475" spans="1:12" ht="13.5" customHeight="1">
      <c r="A475" s="139"/>
      <c r="B475" s="139"/>
      <c r="C475" s="139"/>
      <c r="D475" s="77"/>
      <c r="E475" s="34"/>
      <c r="F475" s="34"/>
      <c r="G475" s="34"/>
      <c r="H475" s="34"/>
      <c r="I475" s="34"/>
      <c r="J475" s="34"/>
      <c r="K475" s="85"/>
      <c r="L475" s="85"/>
    </row>
    <row r="476" spans="1:12" ht="13.5" customHeight="1">
      <c r="A476" s="139"/>
      <c r="B476" s="139"/>
      <c r="C476" s="139"/>
      <c r="D476" s="77"/>
      <c r="E476" s="34"/>
      <c r="F476" s="34"/>
      <c r="G476" s="34"/>
      <c r="H476" s="34"/>
      <c r="I476" s="34"/>
      <c r="J476" s="34"/>
      <c r="K476" s="85"/>
      <c r="L476" s="85"/>
    </row>
    <row r="477" spans="1:12" ht="13.5" customHeight="1">
      <c r="A477" s="139"/>
      <c r="B477" s="139"/>
      <c r="C477" s="139"/>
      <c r="D477" s="77"/>
      <c r="E477" s="34"/>
      <c r="F477" s="34"/>
      <c r="G477" s="34"/>
      <c r="H477" s="34"/>
      <c r="I477" s="34"/>
      <c r="J477" s="34"/>
      <c r="K477" s="85"/>
      <c r="L477" s="85"/>
    </row>
    <row r="478" spans="1:12" ht="13.5" customHeight="1">
      <c r="A478" s="139"/>
      <c r="B478" s="139"/>
      <c r="C478" s="139"/>
      <c r="D478" s="77"/>
      <c r="E478" s="34"/>
      <c r="F478" s="34"/>
      <c r="G478" s="34"/>
      <c r="H478" s="34"/>
      <c r="I478" s="34"/>
      <c r="J478" s="34"/>
      <c r="K478" s="85"/>
      <c r="L478" s="85"/>
    </row>
    <row r="479" spans="1:12" ht="13.5" customHeight="1">
      <c r="A479" s="139"/>
      <c r="B479" s="139"/>
      <c r="C479" s="139"/>
      <c r="D479" s="77"/>
      <c r="E479" s="34"/>
      <c r="F479" s="34"/>
      <c r="G479" s="34"/>
      <c r="H479" s="34"/>
      <c r="I479" s="34"/>
      <c r="J479" s="34"/>
      <c r="K479" s="85"/>
      <c r="L479" s="85"/>
    </row>
    <row r="480" spans="1:12" ht="13.5" customHeight="1">
      <c r="A480" s="139"/>
      <c r="B480" s="139"/>
      <c r="C480" s="139"/>
      <c r="D480" s="77"/>
      <c r="E480" s="34"/>
      <c r="F480" s="34"/>
      <c r="G480" s="34"/>
      <c r="H480" s="34"/>
      <c r="I480" s="34"/>
      <c r="J480" s="34"/>
      <c r="K480" s="85"/>
      <c r="L480" s="85"/>
    </row>
    <row r="481" spans="1:12" ht="13.5" customHeight="1">
      <c r="A481" s="139"/>
      <c r="B481" s="139"/>
      <c r="C481" s="139"/>
      <c r="D481" s="77"/>
      <c r="E481" s="34"/>
      <c r="F481" s="34"/>
      <c r="G481" s="34"/>
      <c r="H481" s="34"/>
      <c r="I481" s="34"/>
      <c r="J481" s="34"/>
      <c r="K481" s="85"/>
      <c r="L481" s="85"/>
    </row>
    <row r="482" spans="1:12" ht="13.5" customHeight="1">
      <c r="A482" s="139"/>
      <c r="B482" s="139"/>
      <c r="C482" s="139"/>
      <c r="D482" s="77"/>
      <c r="E482" s="34"/>
      <c r="F482" s="34"/>
      <c r="G482" s="34"/>
      <c r="H482" s="34"/>
      <c r="I482" s="34"/>
      <c r="J482" s="34"/>
      <c r="K482" s="85"/>
      <c r="L482" s="85"/>
    </row>
    <row r="483" spans="1:12" ht="13.5" customHeight="1">
      <c r="A483" s="139"/>
      <c r="B483" s="139"/>
      <c r="C483" s="139"/>
      <c r="D483" s="77"/>
      <c r="E483" s="34"/>
      <c r="F483" s="34"/>
      <c r="G483" s="34"/>
      <c r="H483" s="34"/>
      <c r="I483" s="34"/>
      <c r="J483" s="34"/>
      <c r="K483" s="85"/>
      <c r="L483" s="85"/>
    </row>
    <row r="484" spans="1:12" ht="13.5" customHeight="1">
      <c r="A484" s="139"/>
      <c r="B484" s="139"/>
      <c r="C484" s="139"/>
      <c r="D484" s="77"/>
      <c r="E484" s="34"/>
      <c r="F484" s="34"/>
      <c r="G484" s="34"/>
      <c r="H484" s="34"/>
      <c r="I484" s="34"/>
      <c r="J484" s="34"/>
      <c r="K484" s="85"/>
      <c r="L484" s="85"/>
    </row>
    <row r="485" spans="1:71" s="162" customFormat="1" ht="13.5" customHeight="1">
      <c r="A485" s="139"/>
      <c r="B485" s="139"/>
      <c r="C485" s="139"/>
      <c r="D485" s="77"/>
      <c r="E485" s="34"/>
      <c r="F485" s="34"/>
      <c r="G485" s="34"/>
      <c r="H485" s="34"/>
      <c r="I485" s="34"/>
      <c r="J485" s="34"/>
      <c r="K485" s="85"/>
      <c r="L485" s="85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161"/>
      <c r="BD485" s="161"/>
      <c r="BE485" s="161"/>
      <c r="BF485" s="161"/>
      <c r="BG485" s="161"/>
      <c r="BH485" s="161"/>
      <c r="BI485" s="161"/>
      <c r="BJ485" s="161"/>
      <c r="BK485" s="161"/>
      <c r="BL485" s="161"/>
      <c r="BM485" s="161"/>
      <c r="BN485" s="161"/>
      <c r="BO485" s="161"/>
      <c r="BP485" s="161"/>
      <c r="BQ485" s="161"/>
      <c r="BR485" s="161"/>
      <c r="BS485" s="161"/>
    </row>
    <row r="486" spans="1:12" ht="13.5" customHeight="1">
      <c r="A486" s="139"/>
      <c r="B486" s="139"/>
      <c r="C486" s="139"/>
      <c r="D486" s="139"/>
      <c r="E486" s="34"/>
      <c r="F486" s="288" t="s">
        <v>158</v>
      </c>
      <c r="G486" s="288"/>
      <c r="H486" s="622"/>
      <c r="I486" s="35"/>
      <c r="J486" s="35"/>
      <c r="K486" s="95"/>
      <c r="L486" s="95"/>
    </row>
    <row r="487" spans="1:12" s="74" customFormat="1" ht="13.5" customHeight="1">
      <c r="A487" s="39"/>
      <c r="B487" s="39"/>
      <c r="C487" s="39"/>
      <c r="D487" s="39"/>
      <c r="E487" s="39"/>
      <c r="F487" s="288" t="s">
        <v>143</v>
      </c>
      <c r="G487" s="288"/>
      <c r="H487" s="622"/>
      <c r="I487" s="33"/>
      <c r="J487" s="39"/>
      <c r="K487" s="39"/>
      <c r="L487" s="40"/>
    </row>
    <row r="488" spans="6:12" ht="13.5" customHeight="1">
      <c r="F488" s="288" t="s">
        <v>333</v>
      </c>
      <c r="G488" s="288"/>
      <c r="H488" s="622"/>
      <c r="I488" s="33"/>
      <c r="K488" s="39"/>
      <c r="L488" s="40"/>
    </row>
    <row r="489" spans="6:12" ht="13.5" customHeight="1">
      <c r="F489" s="288"/>
      <c r="G489" s="288"/>
      <c r="H489" s="622"/>
      <c r="I489" s="33"/>
      <c r="K489" s="39"/>
      <c r="L489" s="40"/>
    </row>
    <row r="490" spans="1:12" ht="13.5" customHeight="1">
      <c r="A490" s="44"/>
      <c r="B490" s="163" t="s">
        <v>155</v>
      </c>
      <c r="C490" s="163"/>
      <c r="D490" s="163"/>
      <c r="E490" s="163"/>
      <c r="F490" s="163"/>
      <c r="G490" s="44"/>
      <c r="H490" s="45"/>
      <c r="I490" s="33"/>
      <c r="J490" s="51"/>
      <c r="K490" s="143"/>
      <c r="L490" s="143"/>
    </row>
    <row r="491" spans="1:12" ht="13.5" customHeight="1">
      <c r="A491" s="44"/>
      <c r="B491" s="163" t="s">
        <v>156</v>
      </c>
      <c r="C491" s="163"/>
      <c r="D491" s="163"/>
      <c r="E491" s="163"/>
      <c r="F491" s="163"/>
      <c r="G491" s="44"/>
      <c r="H491" s="45"/>
      <c r="I491" s="33"/>
      <c r="J491" s="51"/>
      <c r="K491" s="143"/>
      <c r="L491" s="143"/>
    </row>
    <row r="492" spans="1:12" ht="13.5" customHeight="1">
      <c r="A492" s="44"/>
      <c r="B492" s="163" t="s">
        <v>170</v>
      </c>
      <c r="C492" s="163"/>
      <c r="D492" s="163"/>
      <c r="E492" s="163"/>
      <c r="F492" s="163"/>
      <c r="G492" s="714" t="s">
        <v>302</v>
      </c>
      <c r="H492" s="45"/>
      <c r="I492" s="33"/>
      <c r="J492" s="51"/>
      <c r="K492" s="143"/>
      <c r="L492" s="143"/>
    </row>
    <row r="493" spans="1:12" ht="13.5" customHeight="1">
      <c r="A493" s="396" t="s">
        <v>0</v>
      </c>
      <c r="B493" s="397" t="s">
        <v>1</v>
      </c>
      <c r="C493" s="396" t="s">
        <v>2</v>
      </c>
      <c r="D493" s="397" t="s">
        <v>3</v>
      </c>
      <c r="E493" s="398" t="s">
        <v>191</v>
      </c>
      <c r="F493" s="397" t="s">
        <v>192</v>
      </c>
      <c r="G493" s="399" t="s">
        <v>190</v>
      </c>
      <c r="H493" s="202" t="s">
        <v>199</v>
      </c>
      <c r="I493" s="51"/>
      <c r="J493" s="51"/>
      <c r="K493" s="164"/>
      <c r="L493" s="93"/>
    </row>
    <row r="494" spans="1:12" ht="13.5" customHeight="1">
      <c r="A494" s="400"/>
      <c r="B494" s="401"/>
      <c r="C494" s="400"/>
      <c r="D494" s="402"/>
      <c r="E494" s="400" t="s">
        <v>175</v>
      </c>
      <c r="F494" s="401" t="s">
        <v>193</v>
      </c>
      <c r="G494" s="403" t="s">
        <v>359</v>
      </c>
      <c r="H494" s="404" t="s">
        <v>197</v>
      </c>
      <c r="I494" s="76"/>
      <c r="J494" s="76"/>
      <c r="K494" s="164"/>
      <c r="L494" s="95"/>
    </row>
    <row r="495" spans="1:12" ht="13.5" customHeight="1">
      <c r="A495" s="224">
        <v>1</v>
      </c>
      <c r="B495" s="224">
        <v>2</v>
      </c>
      <c r="C495" s="224">
        <v>3</v>
      </c>
      <c r="D495" s="224">
        <v>4</v>
      </c>
      <c r="E495" s="224">
        <v>5</v>
      </c>
      <c r="F495" s="224">
        <v>6</v>
      </c>
      <c r="G495" s="225">
        <v>7</v>
      </c>
      <c r="H495" s="226">
        <v>8</v>
      </c>
      <c r="I495" s="76"/>
      <c r="J495" s="76"/>
      <c r="K495" s="165"/>
      <c r="L495" s="165"/>
    </row>
    <row r="496" spans="1:12" ht="13.5" customHeight="1">
      <c r="A496" s="179">
        <v>851</v>
      </c>
      <c r="B496" s="272"/>
      <c r="C496" s="383"/>
      <c r="D496" s="179" t="s">
        <v>48</v>
      </c>
      <c r="E496" s="272">
        <v>0</v>
      </c>
      <c r="F496" s="173">
        <f>F497+F500</f>
        <v>5600</v>
      </c>
      <c r="G496" s="190">
        <f>G497+G500</f>
        <v>5600</v>
      </c>
      <c r="H496" s="190">
        <f>G496/F496*100</f>
        <v>100</v>
      </c>
      <c r="I496" s="35"/>
      <c r="J496" s="35"/>
      <c r="K496" s="95"/>
      <c r="L496" s="95"/>
    </row>
    <row r="497" spans="1:12" ht="13.5" customHeight="1">
      <c r="A497" s="377"/>
      <c r="B497" s="377">
        <v>85153</v>
      </c>
      <c r="C497" s="329"/>
      <c r="D497" s="306" t="s">
        <v>159</v>
      </c>
      <c r="E497" s="250">
        <v>0</v>
      </c>
      <c r="F497" s="250">
        <v>3000</v>
      </c>
      <c r="G497" s="219">
        <v>3000</v>
      </c>
      <c r="H497" s="219">
        <f>G497/F497*100</f>
        <v>100</v>
      </c>
      <c r="I497" s="35"/>
      <c r="J497" s="35"/>
      <c r="K497" s="95"/>
      <c r="L497" s="95"/>
    </row>
    <row r="498" spans="1:12" ht="13.5" customHeight="1">
      <c r="A498" s="378"/>
      <c r="B498" s="378"/>
      <c r="C498" s="332">
        <v>2310</v>
      </c>
      <c r="D498" s="176" t="s">
        <v>113</v>
      </c>
      <c r="E498" s="251"/>
      <c r="F498" s="251"/>
      <c r="G498" s="221"/>
      <c r="H498" s="221"/>
      <c r="I498" s="35"/>
      <c r="J498" s="35"/>
      <c r="K498" s="95"/>
      <c r="L498" s="95"/>
    </row>
    <row r="499" spans="1:12" ht="13.5" customHeight="1">
      <c r="A499" s="378"/>
      <c r="B499" s="379"/>
      <c r="C499" s="332"/>
      <c r="D499" s="176" t="s">
        <v>122</v>
      </c>
      <c r="E499" s="251">
        <v>0</v>
      </c>
      <c r="F499" s="251">
        <v>3000</v>
      </c>
      <c r="G499" s="221">
        <v>3000</v>
      </c>
      <c r="H499" s="221">
        <f>G499/F499*100</f>
        <v>100</v>
      </c>
      <c r="I499" s="35"/>
      <c r="J499" s="35"/>
      <c r="K499" s="95"/>
      <c r="L499" s="95"/>
    </row>
    <row r="500" spans="1:12" ht="13.5" customHeight="1">
      <c r="A500" s="378"/>
      <c r="B500" s="330">
        <v>85154</v>
      </c>
      <c r="C500" s="329"/>
      <c r="D500" s="306" t="s">
        <v>148</v>
      </c>
      <c r="E500" s="250">
        <v>0</v>
      </c>
      <c r="F500" s="250">
        <v>2600</v>
      </c>
      <c r="G500" s="219">
        <v>2600</v>
      </c>
      <c r="H500" s="219">
        <f>G500/F500*100</f>
        <v>100</v>
      </c>
      <c r="I500" s="35"/>
      <c r="J500" s="35"/>
      <c r="K500" s="95"/>
      <c r="L500" s="95"/>
    </row>
    <row r="501" spans="1:12" ht="13.5" customHeight="1">
      <c r="A501" s="378"/>
      <c r="B501" s="330"/>
      <c r="C501" s="332">
        <v>2310</v>
      </c>
      <c r="D501" s="176" t="s">
        <v>113</v>
      </c>
      <c r="E501" s="251"/>
      <c r="F501" s="251"/>
      <c r="G501" s="221"/>
      <c r="H501" s="221"/>
      <c r="I501" s="35"/>
      <c r="J501" s="35"/>
      <c r="K501" s="95"/>
      <c r="L501" s="95"/>
    </row>
    <row r="502" spans="1:12" ht="13.5" customHeight="1">
      <c r="A502" s="378"/>
      <c r="B502" s="330"/>
      <c r="C502" s="332"/>
      <c r="D502" s="176" t="s">
        <v>122</v>
      </c>
      <c r="E502" s="251">
        <v>0</v>
      </c>
      <c r="F502" s="251">
        <v>2600</v>
      </c>
      <c r="G502" s="221">
        <v>2600</v>
      </c>
      <c r="H502" s="221">
        <f>G502/F502*100</f>
        <v>100</v>
      </c>
      <c r="I502" s="35"/>
      <c r="J502" s="35"/>
      <c r="K502" s="95"/>
      <c r="L502" s="95"/>
    </row>
    <row r="503" spans="1:12" ht="13.5" customHeight="1">
      <c r="A503" s="272">
        <v>852</v>
      </c>
      <c r="B503" s="272"/>
      <c r="C503" s="272"/>
      <c r="D503" s="179" t="s">
        <v>100</v>
      </c>
      <c r="E503" s="173">
        <f>E504</f>
        <v>174800</v>
      </c>
      <c r="F503" s="173">
        <f>F504</f>
        <v>174800</v>
      </c>
      <c r="G503" s="190">
        <f>G504</f>
        <v>80687.68</v>
      </c>
      <c r="H503" s="190">
        <f>G503/F503*100</f>
        <v>46.16</v>
      </c>
      <c r="I503" s="34"/>
      <c r="J503" s="34"/>
      <c r="K503" s="85"/>
      <c r="L503" s="85"/>
    </row>
    <row r="504" spans="1:12" ht="13.5" customHeight="1">
      <c r="A504" s="320"/>
      <c r="B504" s="289">
        <v>85204</v>
      </c>
      <c r="C504" s="322"/>
      <c r="D504" s="174" t="s">
        <v>101</v>
      </c>
      <c r="E504" s="191">
        <f>E506+E508</f>
        <v>174800</v>
      </c>
      <c r="F504" s="191">
        <f>F506+F508</f>
        <v>174800</v>
      </c>
      <c r="G504" s="192">
        <f>G506+G508</f>
        <v>80687.68</v>
      </c>
      <c r="H504" s="192">
        <f>G504/F504*100</f>
        <v>46.16</v>
      </c>
      <c r="I504" s="92"/>
      <c r="J504" s="92"/>
      <c r="K504" s="93"/>
      <c r="L504" s="93"/>
    </row>
    <row r="505" spans="1:12" ht="13.5" customHeight="1">
      <c r="A505" s="320"/>
      <c r="B505" s="286"/>
      <c r="C505" s="384">
        <v>2310</v>
      </c>
      <c r="D505" s="375" t="s">
        <v>113</v>
      </c>
      <c r="E505" s="193"/>
      <c r="F505" s="193"/>
      <c r="G505" s="194"/>
      <c r="H505" s="194"/>
      <c r="I505" s="35"/>
      <c r="J505" s="35"/>
      <c r="K505" s="95"/>
      <c r="L505" s="95"/>
    </row>
    <row r="506" spans="1:12" ht="13.5" customHeight="1">
      <c r="A506" s="320"/>
      <c r="B506" s="286"/>
      <c r="C506" s="296"/>
      <c r="D506" s="176" t="s">
        <v>114</v>
      </c>
      <c r="E506" s="193">
        <v>47400</v>
      </c>
      <c r="F506" s="193">
        <v>47400</v>
      </c>
      <c r="G506" s="194">
        <v>32317.75</v>
      </c>
      <c r="H506" s="194">
        <f>G506/F506*100</f>
        <v>68.18090717299579</v>
      </c>
      <c r="I506" s="35"/>
      <c r="J506" s="35"/>
      <c r="K506" s="95"/>
      <c r="L506" s="95"/>
    </row>
    <row r="507" spans="1:12" ht="13.5" customHeight="1">
      <c r="A507" s="320"/>
      <c r="B507" s="286"/>
      <c r="C507" s="296">
        <v>2320</v>
      </c>
      <c r="D507" s="176" t="s">
        <v>115</v>
      </c>
      <c r="E507" s="193"/>
      <c r="F507" s="193"/>
      <c r="G507" s="194"/>
      <c r="H507" s="194"/>
      <c r="I507" s="35"/>
      <c r="J507" s="35"/>
      <c r="K507" s="95"/>
      <c r="L507" s="95"/>
    </row>
    <row r="508" spans="1:12" ht="13.5" customHeight="1">
      <c r="A508" s="375"/>
      <c r="B508" s="293"/>
      <c r="C508" s="296"/>
      <c r="D508" s="176" t="s">
        <v>114</v>
      </c>
      <c r="E508" s="193">
        <v>127400</v>
      </c>
      <c r="F508" s="193">
        <v>127400</v>
      </c>
      <c r="G508" s="194">
        <v>48369.93</v>
      </c>
      <c r="H508" s="194">
        <f>G508/F508*100</f>
        <v>37.96697802197802</v>
      </c>
      <c r="I508" s="35"/>
      <c r="J508" s="35"/>
      <c r="K508" s="95"/>
      <c r="L508" s="95"/>
    </row>
    <row r="509" spans="1:12" ht="13.5" customHeight="1">
      <c r="A509" s="272"/>
      <c r="B509" s="272"/>
      <c r="C509" s="272"/>
      <c r="D509" s="272" t="s">
        <v>157</v>
      </c>
      <c r="E509" s="173">
        <f>E496+E503</f>
        <v>174800</v>
      </c>
      <c r="F509" s="173">
        <f>F496+F503</f>
        <v>180400</v>
      </c>
      <c r="G509" s="190">
        <f>G496+G503</f>
        <v>86287.68</v>
      </c>
      <c r="H509" s="190">
        <f>G509/F509*100</f>
        <v>47.83130820399113</v>
      </c>
      <c r="I509" s="34"/>
      <c r="J509" s="34"/>
      <c r="K509" s="85"/>
      <c r="L509" s="139"/>
    </row>
    <row r="510" spans="1:9" ht="13.5" customHeight="1">
      <c r="A510" s="385"/>
      <c r="B510" s="385"/>
      <c r="C510" s="385"/>
      <c r="D510" s="304" t="s">
        <v>195</v>
      </c>
      <c r="E510" s="386">
        <v>0</v>
      </c>
      <c r="F510" s="222">
        <v>0</v>
      </c>
      <c r="G510" s="196">
        <v>0</v>
      </c>
      <c r="H510" s="386">
        <v>0</v>
      </c>
      <c r="I510" s="40"/>
    </row>
    <row r="511" spans="1:9" ht="13.5" customHeight="1">
      <c r="A511" s="38"/>
      <c r="B511" s="38"/>
      <c r="C511" s="38"/>
      <c r="D511" s="38"/>
      <c r="E511" s="38"/>
      <c r="F511" s="38"/>
      <c r="G511" s="38"/>
      <c r="H511" s="32"/>
      <c r="I511" s="40"/>
    </row>
    <row r="512" spans="5:8" ht="13.5" customHeight="1">
      <c r="E512" s="166"/>
      <c r="F512" s="166"/>
      <c r="G512" s="166"/>
      <c r="H512" s="166"/>
    </row>
    <row r="513" ht="13.5" customHeight="1">
      <c r="E513" s="288" t="s">
        <v>429</v>
      </c>
    </row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</sheetData>
  <sheetProtection/>
  <printOptions/>
  <pageMargins left="0.27" right="0.19" top="0.26" bottom="0.22" header="0.25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92"/>
  <sheetViews>
    <sheetView zoomScalePageLayoutView="0" workbookViewId="0" topLeftCell="A1150">
      <selection activeCell="E1116" sqref="E1116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5.25390625" style="1" customWidth="1"/>
    <col min="4" max="4" width="44.875" style="1" customWidth="1"/>
    <col min="5" max="6" width="9.875" style="1" customWidth="1"/>
    <col min="7" max="7" width="11.625" style="1" customWidth="1"/>
    <col min="8" max="8" width="6.25390625" style="9" customWidth="1"/>
    <col min="9" max="9" width="10.875" style="1" bestFit="1" customWidth="1"/>
    <col min="10" max="10" width="9.25390625" style="1" bestFit="1" customWidth="1"/>
    <col min="11" max="13" width="9.125" style="1" customWidth="1"/>
  </cols>
  <sheetData>
    <row r="1" spans="1:8" ht="15">
      <c r="A1" s="74"/>
      <c r="B1" s="74"/>
      <c r="C1" s="74"/>
      <c r="D1" s="74"/>
      <c r="E1" s="74"/>
      <c r="F1" s="288" t="s">
        <v>108</v>
      </c>
      <c r="G1" s="288"/>
      <c r="H1" s="622"/>
    </row>
    <row r="2" spans="1:8" ht="15">
      <c r="A2" s="74"/>
      <c r="B2" s="74"/>
      <c r="C2" s="74"/>
      <c r="D2" s="74"/>
      <c r="E2" s="74"/>
      <c r="F2" s="288" t="s">
        <v>143</v>
      </c>
      <c r="G2" s="288"/>
      <c r="H2" s="622"/>
    </row>
    <row r="3" spans="1:8" ht="15">
      <c r="A3" s="74"/>
      <c r="B3" s="74"/>
      <c r="C3" s="74"/>
      <c r="D3" s="167" t="s">
        <v>78</v>
      </c>
      <c r="E3" s="74"/>
      <c r="F3" s="288" t="s">
        <v>333</v>
      </c>
      <c r="G3" s="288"/>
      <c r="H3" s="622"/>
    </row>
    <row r="4" spans="1:8" ht="15">
      <c r="A4" s="74"/>
      <c r="B4" s="74"/>
      <c r="C4" s="74"/>
      <c r="D4" s="39"/>
      <c r="E4" s="74"/>
      <c r="F4" s="74"/>
      <c r="G4" s="39"/>
      <c r="H4" s="713" t="s">
        <v>171</v>
      </c>
    </row>
    <row r="5" spans="1:55" ht="15">
      <c r="A5" s="399" t="s">
        <v>0</v>
      </c>
      <c r="B5" s="396" t="s">
        <v>1</v>
      </c>
      <c r="C5" s="470" t="s">
        <v>2</v>
      </c>
      <c r="D5" s="397" t="s">
        <v>3</v>
      </c>
      <c r="E5" s="398" t="s">
        <v>174</v>
      </c>
      <c r="F5" s="397" t="s">
        <v>176</v>
      </c>
      <c r="G5" s="399" t="s">
        <v>178</v>
      </c>
      <c r="H5" s="471" t="s">
        <v>67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5">
      <c r="A6" s="403"/>
      <c r="B6" s="400"/>
      <c r="C6" s="472"/>
      <c r="D6" s="401"/>
      <c r="E6" s="400" t="s">
        <v>175</v>
      </c>
      <c r="F6" s="401" t="s">
        <v>177</v>
      </c>
      <c r="G6" s="403" t="s">
        <v>360</v>
      </c>
      <c r="H6" s="400" t="s">
        <v>196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 customHeight="1">
      <c r="A7" s="404">
        <v>1</v>
      </c>
      <c r="B7" s="404">
        <v>2</v>
      </c>
      <c r="C7" s="404">
        <v>3</v>
      </c>
      <c r="D7" s="403">
        <v>4</v>
      </c>
      <c r="E7" s="400">
        <v>5</v>
      </c>
      <c r="F7" s="400">
        <v>6</v>
      </c>
      <c r="G7" s="403">
        <v>7</v>
      </c>
      <c r="H7" s="473">
        <v>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8" ht="12.75">
      <c r="A8" s="474" t="s">
        <v>4</v>
      </c>
      <c r="B8" s="474"/>
      <c r="C8" s="274"/>
      <c r="D8" s="371" t="s">
        <v>5</v>
      </c>
      <c r="E8" s="209">
        <f>E9+E10</f>
        <v>10000</v>
      </c>
      <c r="F8" s="209">
        <f>F9+F10</f>
        <v>10000</v>
      </c>
      <c r="G8" s="245">
        <f>G9+G10</f>
        <v>4704</v>
      </c>
      <c r="H8" s="475">
        <f>G8/F8*100</f>
        <v>47.04</v>
      </c>
    </row>
    <row r="9" spans="1:8" ht="12.75">
      <c r="A9" s="476"/>
      <c r="B9" s="476"/>
      <c r="C9" s="308"/>
      <c r="D9" s="477" t="s">
        <v>206</v>
      </c>
      <c r="E9" s="209"/>
      <c r="F9" s="209"/>
      <c r="G9" s="245">
        <v>0</v>
      </c>
      <c r="H9" s="475">
        <v>0</v>
      </c>
    </row>
    <row r="10" spans="1:8" ht="12.75">
      <c r="A10" s="476"/>
      <c r="B10" s="476"/>
      <c r="C10" s="308"/>
      <c r="D10" s="477" t="s">
        <v>332</v>
      </c>
      <c r="E10" s="209">
        <f>E11+E12+E13</f>
        <v>10000</v>
      </c>
      <c r="F10" s="209">
        <f>F11+F12+F13</f>
        <v>10000</v>
      </c>
      <c r="G10" s="245">
        <f>G11+G12+G13</f>
        <v>4704</v>
      </c>
      <c r="H10" s="475">
        <f>G10/F10*100</f>
        <v>47.04</v>
      </c>
    </row>
    <row r="11" spans="1:8" ht="12.75">
      <c r="A11" s="476"/>
      <c r="B11" s="476"/>
      <c r="C11" s="308"/>
      <c r="D11" s="477" t="s">
        <v>231</v>
      </c>
      <c r="E11" s="478">
        <v>0</v>
      </c>
      <c r="F11" s="478">
        <v>0</v>
      </c>
      <c r="G11" s="248">
        <v>0</v>
      </c>
      <c r="H11" s="386">
        <v>0</v>
      </c>
    </row>
    <row r="12" spans="1:8" ht="12.75">
      <c r="A12" s="476"/>
      <c r="B12" s="476"/>
      <c r="C12" s="308"/>
      <c r="D12" s="477" t="s">
        <v>232</v>
      </c>
      <c r="E12" s="478">
        <v>10000</v>
      </c>
      <c r="F12" s="478">
        <v>10000</v>
      </c>
      <c r="G12" s="248">
        <v>4704</v>
      </c>
      <c r="H12" s="386">
        <f>G12/F12*100</f>
        <v>47.04</v>
      </c>
    </row>
    <row r="13" spans="1:8" ht="12.75">
      <c r="A13" s="479"/>
      <c r="B13" s="479"/>
      <c r="C13" s="310"/>
      <c r="D13" s="477" t="s">
        <v>233</v>
      </c>
      <c r="E13" s="478">
        <v>0</v>
      </c>
      <c r="F13" s="478">
        <v>0</v>
      </c>
      <c r="G13" s="248">
        <v>0</v>
      </c>
      <c r="H13" s="386">
        <v>0</v>
      </c>
    </row>
    <row r="14" spans="1:8" ht="12.75">
      <c r="A14" s="290"/>
      <c r="B14" s="369" t="s">
        <v>6</v>
      </c>
      <c r="C14" s="269"/>
      <c r="D14" s="269" t="s">
        <v>72</v>
      </c>
      <c r="E14" s="191">
        <f>E15+E16</f>
        <v>10000</v>
      </c>
      <c r="F14" s="191">
        <f>F15+F16</f>
        <v>10000</v>
      </c>
      <c r="G14" s="428">
        <f>G15+G16</f>
        <v>4704</v>
      </c>
      <c r="H14" s="480">
        <f>G14/F14*100</f>
        <v>47.04</v>
      </c>
    </row>
    <row r="15" spans="1:8" ht="13.5" customHeight="1">
      <c r="A15" s="290"/>
      <c r="B15" s="369"/>
      <c r="C15" s="269"/>
      <c r="D15" s="481" t="s">
        <v>206</v>
      </c>
      <c r="E15" s="482">
        <v>0</v>
      </c>
      <c r="F15" s="482">
        <v>0</v>
      </c>
      <c r="G15" s="483">
        <v>0</v>
      </c>
      <c r="H15" s="484">
        <v>0</v>
      </c>
    </row>
    <row r="16" spans="1:8" ht="12.75">
      <c r="A16" s="290"/>
      <c r="B16" s="369"/>
      <c r="C16" s="269"/>
      <c r="D16" s="485" t="s">
        <v>281</v>
      </c>
      <c r="E16" s="486">
        <v>10000</v>
      </c>
      <c r="F16" s="486">
        <f>SUM(F17:F19)</f>
        <v>10000</v>
      </c>
      <c r="G16" s="487">
        <f>SUM(G17:G19)</f>
        <v>4704</v>
      </c>
      <c r="H16" s="484">
        <f>G16/F16*100</f>
        <v>47.04</v>
      </c>
    </row>
    <row r="17" spans="1:8" ht="12.75">
      <c r="A17" s="290"/>
      <c r="B17" s="369"/>
      <c r="C17" s="269"/>
      <c r="D17" s="270" t="s">
        <v>231</v>
      </c>
      <c r="E17" s="193">
        <v>0</v>
      </c>
      <c r="F17" s="193">
        <v>0</v>
      </c>
      <c r="G17" s="418">
        <v>0</v>
      </c>
      <c r="H17" s="419">
        <v>0</v>
      </c>
    </row>
    <row r="18" spans="1:8" ht="12.75">
      <c r="A18" s="290"/>
      <c r="B18" s="369"/>
      <c r="C18" s="269"/>
      <c r="D18" s="270" t="s">
        <v>232</v>
      </c>
      <c r="E18" s="193">
        <v>10000</v>
      </c>
      <c r="F18" s="193">
        <v>10000</v>
      </c>
      <c r="G18" s="418">
        <v>4704</v>
      </c>
      <c r="H18" s="419">
        <f>G18/F18*100</f>
        <v>47.04</v>
      </c>
    </row>
    <row r="19" spans="1:8" ht="12.75">
      <c r="A19" s="286"/>
      <c r="B19" s="370"/>
      <c r="C19" s="270"/>
      <c r="D19" s="270" t="s">
        <v>233</v>
      </c>
      <c r="E19" s="193">
        <v>0</v>
      </c>
      <c r="F19" s="193">
        <v>0</v>
      </c>
      <c r="G19" s="418">
        <v>0</v>
      </c>
      <c r="H19" s="421">
        <v>0</v>
      </c>
    </row>
    <row r="20" spans="1:8" ht="12.75">
      <c r="A20" s="474" t="s">
        <v>73</v>
      </c>
      <c r="B20" s="474"/>
      <c r="C20" s="274"/>
      <c r="D20" s="371" t="s">
        <v>74</v>
      </c>
      <c r="E20" s="189">
        <f aca="true" t="shared" si="0" ref="E20:E25">E26+E32</f>
        <v>138000</v>
      </c>
      <c r="F20" s="189">
        <f>F21+F22</f>
        <v>143958</v>
      </c>
      <c r="G20" s="488">
        <f>G26+G32</f>
        <v>72428.45</v>
      </c>
      <c r="H20" s="475">
        <f>G20/F20*100</f>
        <v>50.312209116547876</v>
      </c>
    </row>
    <row r="21" spans="1:8" ht="12.75">
      <c r="A21" s="476"/>
      <c r="B21" s="476"/>
      <c r="C21" s="308"/>
      <c r="D21" s="477" t="s">
        <v>206</v>
      </c>
      <c r="E21" s="195">
        <f t="shared" si="0"/>
        <v>0</v>
      </c>
      <c r="F21" s="195">
        <v>0</v>
      </c>
      <c r="G21" s="489">
        <v>0</v>
      </c>
      <c r="H21" s="386">
        <v>0</v>
      </c>
    </row>
    <row r="22" spans="1:8" ht="12.75">
      <c r="A22" s="476"/>
      <c r="B22" s="476"/>
      <c r="C22" s="308"/>
      <c r="D22" s="477" t="s">
        <v>332</v>
      </c>
      <c r="E22" s="195">
        <f t="shared" si="0"/>
        <v>138000</v>
      </c>
      <c r="F22" s="195">
        <f>F23+F24+F25</f>
        <v>143958</v>
      </c>
      <c r="G22" s="489">
        <f>SUM(G23:G25)</f>
        <v>72428.45</v>
      </c>
      <c r="H22" s="386">
        <f>G22/F22*100</f>
        <v>50.312209116547876</v>
      </c>
    </row>
    <row r="23" spans="1:8" ht="12.75">
      <c r="A23" s="476"/>
      <c r="B23" s="476"/>
      <c r="C23" s="308"/>
      <c r="D23" s="477" t="s">
        <v>231</v>
      </c>
      <c r="E23" s="195">
        <f t="shared" si="0"/>
        <v>0</v>
      </c>
      <c r="F23" s="195">
        <f>F29+F35</f>
        <v>0</v>
      </c>
      <c r="G23" s="489">
        <v>0</v>
      </c>
      <c r="H23" s="386">
        <v>0</v>
      </c>
    </row>
    <row r="24" spans="1:8" ht="12.75">
      <c r="A24" s="476"/>
      <c r="B24" s="476"/>
      <c r="C24" s="308"/>
      <c r="D24" s="477" t="s">
        <v>232</v>
      </c>
      <c r="E24" s="195">
        <f t="shared" si="0"/>
        <v>1000</v>
      </c>
      <c r="F24" s="195">
        <f>F30+F36</f>
        <v>2900</v>
      </c>
      <c r="G24" s="489">
        <v>1900</v>
      </c>
      <c r="H24" s="386">
        <f>G24/F24*100</f>
        <v>65.51724137931035</v>
      </c>
    </row>
    <row r="25" spans="1:8" ht="12.75">
      <c r="A25" s="479"/>
      <c r="B25" s="476"/>
      <c r="C25" s="310"/>
      <c r="D25" s="477" t="s">
        <v>233</v>
      </c>
      <c r="E25" s="195">
        <f t="shared" si="0"/>
        <v>137000</v>
      </c>
      <c r="F25" s="195">
        <f>F31+F37</f>
        <v>141058</v>
      </c>
      <c r="G25" s="489">
        <f>G31+G37</f>
        <v>70528.45</v>
      </c>
      <c r="H25" s="386">
        <f>G25/F25*100</f>
        <v>49.99961008946674</v>
      </c>
    </row>
    <row r="26" spans="1:8" ht="12.75">
      <c r="A26" s="490"/>
      <c r="B26" s="491" t="s">
        <v>208</v>
      </c>
      <c r="C26" s="333"/>
      <c r="D26" s="329" t="s">
        <v>188</v>
      </c>
      <c r="E26" s="218">
        <f>E27+E28</f>
        <v>137000</v>
      </c>
      <c r="F26" s="218">
        <f>F27+F28</f>
        <v>142958</v>
      </c>
      <c r="G26" s="492">
        <f>G27+G28</f>
        <v>72428.45</v>
      </c>
      <c r="H26" s="480">
        <f>G26/F26*100</f>
        <v>50.664146112844335</v>
      </c>
    </row>
    <row r="27" spans="1:8" ht="12.75">
      <c r="A27" s="490"/>
      <c r="B27" s="493"/>
      <c r="C27" s="333"/>
      <c r="D27" s="481" t="s">
        <v>206</v>
      </c>
      <c r="E27" s="482">
        <v>0</v>
      </c>
      <c r="F27" s="482">
        <v>0</v>
      </c>
      <c r="G27" s="483">
        <v>0</v>
      </c>
      <c r="H27" s="484">
        <v>0</v>
      </c>
    </row>
    <row r="28" spans="1:8" ht="12.75">
      <c r="A28" s="490"/>
      <c r="B28" s="493"/>
      <c r="C28" s="333"/>
      <c r="D28" s="481" t="s">
        <v>281</v>
      </c>
      <c r="E28" s="482">
        <f>SUM(E29:E31)</f>
        <v>137000</v>
      </c>
      <c r="F28" s="482">
        <f>SUM(F29:F31)</f>
        <v>142958</v>
      </c>
      <c r="G28" s="483">
        <f>SUM(G29:G31)</f>
        <v>72428.45</v>
      </c>
      <c r="H28" s="484">
        <f>G28/F28*100</f>
        <v>50.664146112844335</v>
      </c>
    </row>
    <row r="29" spans="1:8" ht="12.75">
      <c r="A29" s="490"/>
      <c r="B29" s="493"/>
      <c r="C29" s="333"/>
      <c r="D29" s="307" t="s">
        <v>231</v>
      </c>
      <c r="E29" s="220">
        <v>0</v>
      </c>
      <c r="F29" s="220">
        <v>0</v>
      </c>
      <c r="G29" s="422">
        <v>0</v>
      </c>
      <c r="H29" s="419">
        <v>0</v>
      </c>
    </row>
    <row r="30" spans="1:8" ht="12.75">
      <c r="A30" s="490"/>
      <c r="B30" s="493"/>
      <c r="C30" s="305"/>
      <c r="D30" s="307" t="s">
        <v>232</v>
      </c>
      <c r="E30" s="220">
        <v>0</v>
      </c>
      <c r="F30" s="220">
        <v>1900</v>
      </c>
      <c r="G30" s="422">
        <v>1900</v>
      </c>
      <c r="H30" s="421">
        <f>G30/F30*100</f>
        <v>100</v>
      </c>
    </row>
    <row r="31" spans="1:8" ht="12.75">
      <c r="A31" s="490"/>
      <c r="B31" s="494"/>
      <c r="C31" s="305"/>
      <c r="D31" s="307" t="s">
        <v>233</v>
      </c>
      <c r="E31" s="220">
        <v>137000</v>
      </c>
      <c r="F31" s="220">
        <v>141058</v>
      </c>
      <c r="G31" s="422">
        <v>70528.45</v>
      </c>
      <c r="H31" s="421">
        <f>G31/F31*100</f>
        <v>49.99961008946674</v>
      </c>
    </row>
    <row r="32" spans="1:8" ht="12.75">
      <c r="A32" s="290"/>
      <c r="B32" s="369" t="s">
        <v>75</v>
      </c>
      <c r="C32" s="269"/>
      <c r="D32" s="269" t="s">
        <v>76</v>
      </c>
      <c r="E32" s="191">
        <v>1000</v>
      </c>
      <c r="F32" s="191">
        <v>1000</v>
      </c>
      <c r="G32" s="428">
        <v>0</v>
      </c>
      <c r="H32" s="480">
        <f>G32/F32*100</f>
        <v>0</v>
      </c>
    </row>
    <row r="33" spans="1:8" ht="12.75">
      <c r="A33" s="290"/>
      <c r="B33" s="369"/>
      <c r="C33" s="321"/>
      <c r="D33" s="481" t="s">
        <v>206</v>
      </c>
      <c r="E33" s="486">
        <v>0</v>
      </c>
      <c r="F33" s="486">
        <v>0</v>
      </c>
      <c r="G33" s="487">
        <v>0</v>
      </c>
      <c r="H33" s="484">
        <v>0</v>
      </c>
    </row>
    <row r="34" spans="1:8" ht="12.75">
      <c r="A34" s="290"/>
      <c r="B34" s="369"/>
      <c r="C34" s="321"/>
      <c r="D34" s="481" t="s">
        <v>281</v>
      </c>
      <c r="E34" s="486">
        <v>1000</v>
      </c>
      <c r="F34" s="486">
        <v>1000</v>
      </c>
      <c r="G34" s="487">
        <v>0</v>
      </c>
      <c r="H34" s="484">
        <v>0</v>
      </c>
    </row>
    <row r="35" spans="1:8" ht="12.75">
      <c r="A35" s="290"/>
      <c r="B35" s="369"/>
      <c r="C35" s="321"/>
      <c r="D35" s="307" t="s">
        <v>231</v>
      </c>
      <c r="E35" s="193">
        <v>0</v>
      </c>
      <c r="F35" s="193">
        <v>0</v>
      </c>
      <c r="G35" s="418">
        <v>0</v>
      </c>
      <c r="H35" s="419">
        <v>0</v>
      </c>
    </row>
    <row r="36" spans="1:8" ht="12.75">
      <c r="A36" s="290"/>
      <c r="B36" s="369"/>
      <c r="C36" s="321"/>
      <c r="D36" s="307" t="s">
        <v>232</v>
      </c>
      <c r="E36" s="193">
        <v>1000</v>
      </c>
      <c r="F36" s="193">
        <v>1000</v>
      </c>
      <c r="G36" s="418">
        <v>0</v>
      </c>
      <c r="H36" s="419">
        <v>0</v>
      </c>
    </row>
    <row r="37" spans="1:8" ht="12.75">
      <c r="A37" s="286"/>
      <c r="B37" s="286"/>
      <c r="C37" s="271"/>
      <c r="D37" s="307" t="s">
        <v>233</v>
      </c>
      <c r="E37" s="193">
        <v>0</v>
      </c>
      <c r="F37" s="193">
        <v>0</v>
      </c>
      <c r="G37" s="418">
        <v>0</v>
      </c>
      <c r="H37" s="421">
        <v>0</v>
      </c>
    </row>
    <row r="38" spans="1:8" ht="12.75">
      <c r="A38" s="285">
        <v>600</v>
      </c>
      <c r="B38" s="285"/>
      <c r="C38" s="274"/>
      <c r="D38" s="371" t="s">
        <v>9</v>
      </c>
      <c r="E38" s="189">
        <f>E39+E40</f>
        <v>5582066</v>
      </c>
      <c r="F38" s="189">
        <f>F39+F40</f>
        <v>5620966</v>
      </c>
      <c r="G38" s="488">
        <f>G39+G40</f>
        <v>1339972.4200000002</v>
      </c>
      <c r="H38" s="475">
        <f aca="true" t="shared" si="1" ref="H38:H43">G38/F38*100</f>
        <v>23.838828059091625</v>
      </c>
    </row>
    <row r="39" spans="1:8" ht="12.75">
      <c r="A39" s="495"/>
      <c r="B39" s="495"/>
      <c r="C39" s="308"/>
      <c r="D39" s="477" t="s">
        <v>206</v>
      </c>
      <c r="E39" s="195">
        <f>E46</f>
        <v>3349936</v>
      </c>
      <c r="F39" s="195">
        <f>F46</f>
        <v>3349936</v>
      </c>
      <c r="G39" s="489">
        <f>G46+G57</f>
        <v>144735.3</v>
      </c>
      <c r="H39" s="386">
        <f t="shared" si="1"/>
        <v>4.320539258063437</v>
      </c>
    </row>
    <row r="40" spans="1:8" ht="12.75">
      <c r="A40" s="495"/>
      <c r="B40" s="495"/>
      <c r="C40" s="308"/>
      <c r="D40" s="477" t="s">
        <v>332</v>
      </c>
      <c r="E40" s="195">
        <f>SUM(E41:E44)</f>
        <v>2232130</v>
      </c>
      <c r="F40" s="195">
        <f>SUM(F41:F44)</f>
        <v>2271030</v>
      </c>
      <c r="G40" s="489">
        <f>SUM(G41:G44)</f>
        <v>1195237.12</v>
      </c>
      <c r="H40" s="386">
        <f t="shared" si="1"/>
        <v>52.62973716771686</v>
      </c>
    </row>
    <row r="41" spans="1:8" ht="12.75">
      <c r="A41" s="495"/>
      <c r="B41" s="495"/>
      <c r="C41" s="308"/>
      <c r="D41" s="477" t="s">
        <v>231</v>
      </c>
      <c r="E41" s="195">
        <f aca="true" t="shared" si="2" ref="E41:G43">E53</f>
        <v>1059430</v>
      </c>
      <c r="F41" s="195">
        <f t="shared" si="2"/>
        <v>1059430</v>
      </c>
      <c r="G41" s="489">
        <f t="shared" si="2"/>
        <v>551856.01</v>
      </c>
      <c r="H41" s="386">
        <f t="shared" si="1"/>
        <v>52.089898341561025</v>
      </c>
    </row>
    <row r="42" spans="1:8" ht="12.75">
      <c r="A42" s="495"/>
      <c r="B42" s="495"/>
      <c r="C42" s="308"/>
      <c r="D42" s="477" t="s">
        <v>232</v>
      </c>
      <c r="E42" s="195">
        <f t="shared" si="2"/>
        <v>1139380</v>
      </c>
      <c r="F42" s="195">
        <f t="shared" si="2"/>
        <v>1178280</v>
      </c>
      <c r="G42" s="489">
        <f t="shared" si="2"/>
        <v>634569.15</v>
      </c>
      <c r="H42" s="386">
        <f t="shared" si="1"/>
        <v>53.85554791730319</v>
      </c>
    </row>
    <row r="43" spans="1:8" ht="12.75">
      <c r="A43" s="495"/>
      <c r="B43" s="495"/>
      <c r="C43" s="308"/>
      <c r="D43" s="477" t="s">
        <v>233</v>
      </c>
      <c r="E43" s="195">
        <f t="shared" si="2"/>
        <v>33320</v>
      </c>
      <c r="F43" s="195">
        <f t="shared" si="2"/>
        <v>33320</v>
      </c>
      <c r="G43" s="489">
        <f t="shared" si="2"/>
        <v>8811.96</v>
      </c>
      <c r="H43" s="386">
        <f t="shared" si="1"/>
        <v>26.44645858343337</v>
      </c>
    </row>
    <row r="44" spans="1:8" ht="12.75">
      <c r="A44" s="495"/>
      <c r="B44" s="495"/>
      <c r="C44" s="310"/>
      <c r="D44" s="477" t="s">
        <v>240</v>
      </c>
      <c r="E44" s="195">
        <v>0</v>
      </c>
      <c r="F44" s="195">
        <v>0</v>
      </c>
      <c r="G44" s="489">
        <v>0</v>
      </c>
      <c r="H44" s="386">
        <v>0</v>
      </c>
    </row>
    <row r="45" spans="1:8" ht="12.75">
      <c r="A45" s="496"/>
      <c r="B45" s="321">
        <v>60014</v>
      </c>
      <c r="C45" s="294"/>
      <c r="D45" s="269" t="s">
        <v>10</v>
      </c>
      <c r="E45" s="191">
        <f>E46+E47</f>
        <v>5582066</v>
      </c>
      <c r="F45" s="191">
        <f>F46+F47</f>
        <v>5620966</v>
      </c>
      <c r="G45" s="428">
        <f>G46+G47</f>
        <v>1339972.4200000002</v>
      </c>
      <c r="H45" s="480">
        <f aca="true" t="shared" si="3" ref="H45:H54">G45/F45*100</f>
        <v>23.838828059091625</v>
      </c>
    </row>
    <row r="46" spans="1:8" ht="12.75">
      <c r="A46" s="374"/>
      <c r="B46" s="289"/>
      <c r="C46" s="294"/>
      <c r="D46" s="481" t="s">
        <v>206</v>
      </c>
      <c r="E46" s="486">
        <f>E49</f>
        <v>3349936</v>
      </c>
      <c r="F46" s="486">
        <f>F49+F57</f>
        <v>3349936</v>
      </c>
      <c r="G46" s="487">
        <f>G49</f>
        <v>75065.2</v>
      </c>
      <c r="H46" s="484">
        <f t="shared" si="3"/>
        <v>2.240795048024798</v>
      </c>
    </row>
    <row r="47" spans="1:8" ht="12.75">
      <c r="A47" s="374"/>
      <c r="B47" s="289"/>
      <c r="C47" s="294"/>
      <c r="D47" s="481" t="s">
        <v>283</v>
      </c>
      <c r="E47" s="486">
        <f>E52</f>
        <v>2232130</v>
      </c>
      <c r="F47" s="486">
        <f>F52</f>
        <v>2271030</v>
      </c>
      <c r="G47" s="487">
        <f>G52</f>
        <v>1264907.2200000002</v>
      </c>
      <c r="H47" s="484">
        <f t="shared" si="3"/>
        <v>55.69751258239655</v>
      </c>
    </row>
    <row r="48" spans="1:8" ht="12.75">
      <c r="A48" s="497"/>
      <c r="B48" s="340"/>
      <c r="C48" s="327"/>
      <c r="D48" s="424" t="s">
        <v>77</v>
      </c>
      <c r="E48" s="425">
        <f>E49+E52</f>
        <v>5582066</v>
      </c>
      <c r="F48" s="425">
        <f>F49+F52</f>
        <v>5551296</v>
      </c>
      <c r="G48" s="426">
        <f>G49+G52</f>
        <v>1339972.4200000002</v>
      </c>
      <c r="H48" s="498">
        <f t="shared" si="3"/>
        <v>24.13801065552981</v>
      </c>
    </row>
    <row r="49" spans="1:8" ht="12.75">
      <c r="A49" s="497"/>
      <c r="B49" s="340"/>
      <c r="C49" s="327"/>
      <c r="D49" s="485" t="s">
        <v>198</v>
      </c>
      <c r="E49" s="486">
        <f>E50+E51</f>
        <v>3349936</v>
      </c>
      <c r="F49" s="486">
        <f>F50+F51</f>
        <v>3280266</v>
      </c>
      <c r="G49" s="487">
        <f>G50+G51</f>
        <v>75065.2</v>
      </c>
      <c r="H49" s="484">
        <f t="shared" si="3"/>
        <v>2.2883875880797473</v>
      </c>
    </row>
    <row r="50" spans="1:8" ht="12.75">
      <c r="A50" s="497"/>
      <c r="B50" s="340"/>
      <c r="C50" s="327"/>
      <c r="D50" s="307" t="s">
        <v>361</v>
      </c>
      <c r="E50" s="193">
        <v>3253486</v>
      </c>
      <c r="F50" s="193">
        <v>3183816</v>
      </c>
      <c r="G50" s="418">
        <v>1501.2</v>
      </c>
      <c r="H50" s="419">
        <f t="shared" si="3"/>
        <v>0.0471509660105986</v>
      </c>
    </row>
    <row r="51" spans="1:8" ht="12.75">
      <c r="A51" s="497"/>
      <c r="B51" s="340"/>
      <c r="C51" s="327"/>
      <c r="D51" s="307" t="s">
        <v>282</v>
      </c>
      <c r="E51" s="193">
        <v>96450</v>
      </c>
      <c r="F51" s="193">
        <v>96450</v>
      </c>
      <c r="G51" s="418">
        <v>73564</v>
      </c>
      <c r="H51" s="419">
        <f t="shared" si="3"/>
        <v>76.27164333851736</v>
      </c>
    </row>
    <row r="52" spans="1:8" ht="12.75">
      <c r="A52" s="497"/>
      <c r="B52" s="340"/>
      <c r="C52" s="327"/>
      <c r="D52" s="485" t="s">
        <v>281</v>
      </c>
      <c r="E52" s="486">
        <f>E53+E54+E55</f>
        <v>2232130</v>
      </c>
      <c r="F52" s="486">
        <f>SUM(F53:F55)</f>
        <v>2271030</v>
      </c>
      <c r="G52" s="487">
        <f>SUM(G53:G57)</f>
        <v>1264907.2200000002</v>
      </c>
      <c r="H52" s="480">
        <f t="shared" si="3"/>
        <v>55.69751258239655</v>
      </c>
    </row>
    <row r="53" spans="1:8" ht="12.75">
      <c r="A53" s="320"/>
      <c r="B53" s="286"/>
      <c r="C53" s="295"/>
      <c r="D53" s="270" t="s">
        <v>231</v>
      </c>
      <c r="E53" s="193">
        <v>1059430</v>
      </c>
      <c r="F53" s="193">
        <v>1059430</v>
      </c>
      <c r="G53" s="418">
        <v>551856.01</v>
      </c>
      <c r="H53" s="421">
        <f t="shared" si="3"/>
        <v>52.089898341561025</v>
      </c>
    </row>
    <row r="54" spans="1:8" ht="12.75">
      <c r="A54" s="320"/>
      <c r="B54" s="286"/>
      <c r="C54" s="295"/>
      <c r="D54" s="270" t="s">
        <v>232</v>
      </c>
      <c r="E54" s="193">
        <v>1139380</v>
      </c>
      <c r="F54" s="193">
        <v>1178280</v>
      </c>
      <c r="G54" s="418">
        <v>634569.15</v>
      </c>
      <c r="H54" s="421">
        <f t="shared" si="3"/>
        <v>53.85554791730319</v>
      </c>
    </row>
    <row r="55" spans="1:8" ht="12.75">
      <c r="A55" s="320"/>
      <c r="B55" s="286"/>
      <c r="C55" s="295"/>
      <c r="D55" s="270" t="s">
        <v>233</v>
      </c>
      <c r="E55" s="193">
        <v>33320</v>
      </c>
      <c r="F55" s="193">
        <v>33320</v>
      </c>
      <c r="G55" s="418">
        <v>8811.96</v>
      </c>
      <c r="H55" s="421">
        <f>G55/F55*100</f>
        <v>26.44645858343337</v>
      </c>
    </row>
    <row r="56" spans="1:8" ht="12.75">
      <c r="A56" s="320"/>
      <c r="B56" s="286"/>
      <c r="C56" s="295"/>
      <c r="D56" s="424" t="s">
        <v>142</v>
      </c>
      <c r="E56" s="425"/>
      <c r="F56" s="425"/>
      <c r="G56" s="426"/>
      <c r="H56" s="427"/>
    </row>
    <row r="57" spans="1:8" ht="12.75">
      <c r="A57" s="375"/>
      <c r="B57" s="293"/>
      <c r="C57" s="500">
        <v>6660</v>
      </c>
      <c r="D57" s="269" t="s">
        <v>198</v>
      </c>
      <c r="E57" s="191">
        <v>0</v>
      </c>
      <c r="F57" s="191">
        <v>69670</v>
      </c>
      <c r="G57" s="428">
        <v>69670.1</v>
      </c>
      <c r="H57" s="429">
        <f>G57/F57*100</f>
        <v>100.00014353380222</v>
      </c>
    </row>
    <row r="58" spans="1:8" ht="12.75">
      <c r="A58" s="319"/>
      <c r="B58" s="319"/>
      <c r="C58" s="319"/>
      <c r="D58" s="319"/>
      <c r="E58" s="216"/>
      <c r="F58" s="216"/>
      <c r="G58" s="233"/>
      <c r="H58" s="430"/>
    </row>
    <row r="59" spans="1:8" ht="12.75">
      <c r="A59" s="319"/>
      <c r="B59" s="319"/>
      <c r="C59" s="319"/>
      <c r="D59" s="319"/>
      <c r="E59" s="216"/>
      <c r="F59" s="216"/>
      <c r="G59" s="233"/>
      <c r="H59" s="430"/>
    </row>
    <row r="60" spans="1:8" ht="12.75">
      <c r="A60" s="319"/>
      <c r="B60" s="319"/>
      <c r="C60" s="319"/>
      <c r="D60" s="319"/>
      <c r="E60" s="216"/>
      <c r="F60" s="216"/>
      <c r="G60" s="233"/>
      <c r="H60" s="430"/>
    </row>
    <row r="61" spans="1:8" ht="12.75">
      <c r="A61" s="319"/>
      <c r="B61" s="319"/>
      <c r="C61" s="319"/>
      <c r="D61" s="319"/>
      <c r="E61" s="216" t="s">
        <v>430</v>
      </c>
      <c r="F61" s="216"/>
      <c r="G61" s="233"/>
      <c r="H61" s="430"/>
    </row>
    <row r="62" spans="1:8" ht="12.75">
      <c r="A62" s="399" t="s">
        <v>0</v>
      </c>
      <c r="B62" s="396" t="s">
        <v>1</v>
      </c>
      <c r="C62" s="470" t="s">
        <v>2</v>
      </c>
      <c r="D62" s="397" t="s">
        <v>3</v>
      </c>
      <c r="E62" s="398" t="s">
        <v>174</v>
      </c>
      <c r="F62" s="397" t="s">
        <v>176</v>
      </c>
      <c r="G62" s="399" t="s">
        <v>178</v>
      </c>
      <c r="H62" s="471" t="s">
        <v>67</v>
      </c>
    </row>
    <row r="63" spans="1:8" ht="12.75">
      <c r="A63" s="403"/>
      <c r="B63" s="400"/>
      <c r="C63" s="472"/>
      <c r="D63" s="401"/>
      <c r="E63" s="400" t="s">
        <v>175</v>
      </c>
      <c r="F63" s="401" t="s">
        <v>177</v>
      </c>
      <c r="G63" s="403" t="s">
        <v>360</v>
      </c>
      <c r="H63" s="400" t="s">
        <v>196</v>
      </c>
    </row>
    <row r="64" spans="1:8" ht="12.75">
      <c r="A64" s="501">
        <v>1</v>
      </c>
      <c r="B64" s="404">
        <v>2</v>
      </c>
      <c r="C64" s="404">
        <v>3</v>
      </c>
      <c r="D64" s="403">
        <v>4</v>
      </c>
      <c r="E64" s="400">
        <v>5</v>
      </c>
      <c r="F64" s="400">
        <v>6</v>
      </c>
      <c r="G64" s="403">
        <v>7</v>
      </c>
      <c r="H64" s="473">
        <v>8</v>
      </c>
    </row>
    <row r="65" spans="1:8" ht="12.75">
      <c r="A65" s="274">
        <v>700</v>
      </c>
      <c r="B65" s="274"/>
      <c r="C65" s="274"/>
      <c r="D65" s="371" t="s">
        <v>13</v>
      </c>
      <c r="E65" s="189">
        <f>E72+E78</f>
        <v>898000</v>
      </c>
      <c r="F65" s="189">
        <f>F72+F78</f>
        <v>898000</v>
      </c>
      <c r="G65" s="488">
        <f>G72+G78</f>
        <v>261010.91</v>
      </c>
      <c r="H65" s="475">
        <f>G65/F65*100</f>
        <v>29.06580289532294</v>
      </c>
    </row>
    <row r="66" spans="1:8" ht="12.75">
      <c r="A66" s="308"/>
      <c r="B66" s="308"/>
      <c r="C66" s="308"/>
      <c r="D66" s="477" t="s">
        <v>206</v>
      </c>
      <c r="E66" s="195">
        <f>E77</f>
        <v>0</v>
      </c>
      <c r="F66" s="195">
        <v>0</v>
      </c>
      <c r="G66" s="489">
        <v>0</v>
      </c>
      <c r="H66" s="196">
        <v>0</v>
      </c>
    </row>
    <row r="67" spans="1:8" ht="12.75">
      <c r="A67" s="308"/>
      <c r="B67" s="308"/>
      <c r="C67" s="308"/>
      <c r="D67" s="477" t="s">
        <v>332</v>
      </c>
      <c r="E67" s="195">
        <f>SUM(E68:E71)</f>
        <v>898000</v>
      </c>
      <c r="F67" s="195">
        <f>SUM(F68:F71)</f>
        <v>898000</v>
      </c>
      <c r="G67" s="489">
        <f>SUM(G68:G71)</f>
        <v>261010.91</v>
      </c>
      <c r="H67" s="196">
        <f>G67/F67*100</f>
        <v>29.06580289532294</v>
      </c>
    </row>
    <row r="68" spans="1:8" ht="12.75">
      <c r="A68" s="308"/>
      <c r="B68" s="308"/>
      <c r="C68" s="308"/>
      <c r="D68" s="477" t="s">
        <v>231</v>
      </c>
      <c r="E68" s="195">
        <v>0</v>
      </c>
      <c r="F68" s="195">
        <v>0</v>
      </c>
      <c r="G68" s="489">
        <v>0</v>
      </c>
      <c r="H68" s="196">
        <v>0</v>
      </c>
    </row>
    <row r="69" spans="1:8" ht="12.75">
      <c r="A69" s="308"/>
      <c r="B69" s="308"/>
      <c r="C69" s="308"/>
      <c r="D69" s="477" t="s">
        <v>232</v>
      </c>
      <c r="E69" s="195">
        <f>E76+E82</f>
        <v>898000</v>
      </c>
      <c r="F69" s="195">
        <f>F76+F82</f>
        <v>898000</v>
      </c>
      <c r="G69" s="489">
        <f>G76+G82</f>
        <v>261010.91</v>
      </c>
      <c r="H69" s="196">
        <f>G69/F69*100</f>
        <v>29.06580289532294</v>
      </c>
    </row>
    <row r="70" spans="1:8" ht="12.75">
      <c r="A70" s="308"/>
      <c r="B70" s="308"/>
      <c r="C70" s="308"/>
      <c r="D70" s="477" t="s">
        <v>233</v>
      </c>
      <c r="E70" s="195">
        <v>0</v>
      </c>
      <c r="F70" s="195">
        <v>0</v>
      </c>
      <c r="G70" s="489">
        <v>0</v>
      </c>
      <c r="H70" s="196">
        <v>0</v>
      </c>
    </row>
    <row r="71" spans="1:8" ht="12.75">
      <c r="A71" s="310"/>
      <c r="B71" s="310"/>
      <c r="C71" s="310"/>
      <c r="D71" s="477" t="s">
        <v>240</v>
      </c>
      <c r="E71" s="195">
        <v>0</v>
      </c>
      <c r="F71" s="195">
        <v>0</v>
      </c>
      <c r="G71" s="489">
        <v>0</v>
      </c>
      <c r="H71" s="196">
        <v>0</v>
      </c>
    </row>
    <row r="72" spans="1:8" ht="12.75">
      <c r="A72" s="374"/>
      <c r="B72" s="321">
        <v>70005</v>
      </c>
      <c r="C72" s="311"/>
      <c r="D72" s="269" t="s">
        <v>14</v>
      </c>
      <c r="E72" s="191">
        <f>E76+E77</f>
        <v>440000</v>
      </c>
      <c r="F72" s="191">
        <f>F76+F77+F75</f>
        <v>440000</v>
      </c>
      <c r="G72" s="428">
        <f>G75+G76+G77</f>
        <v>208942.35</v>
      </c>
      <c r="H72" s="219">
        <f>G72/F72*100</f>
        <v>47.48689772727273</v>
      </c>
    </row>
    <row r="73" spans="1:8" ht="12.75">
      <c r="A73" s="374"/>
      <c r="B73" s="289"/>
      <c r="C73" s="294"/>
      <c r="D73" s="481" t="s">
        <v>206</v>
      </c>
      <c r="E73" s="486">
        <v>0</v>
      </c>
      <c r="F73" s="486">
        <v>0</v>
      </c>
      <c r="G73" s="487">
        <v>0</v>
      </c>
      <c r="H73" s="227">
        <v>0</v>
      </c>
    </row>
    <row r="74" spans="1:8" ht="12.75">
      <c r="A74" s="374"/>
      <c r="B74" s="289"/>
      <c r="C74" s="294"/>
      <c r="D74" s="481" t="s">
        <v>283</v>
      </c>
      <c r="E74" s="486">
        <f>SUM(E75:E77)</f>
        <v>440000</v>
      </c>
      <c r="F74" s="486">
        <v>440000</v>
      </c>
      <c r="G74" s="487">
        <f>SUM(G75:G76)</f>
        <v>208942.35</v>
      </c>
      <c r="H74" s="227">
        <f>G74/F74*100</f>
        <v>47.48689772727273</v>
      </c>
    </row>
    <row r="75" spans="1:8" ht="12.75">
      <c r="A75" s="374"/>
      <c r="B75" s="289"/>
      <c r="C75" s="294"/>
      <c r="D75" s="270" t="s">
        <v>231</v>
      </c>
      <c r="E75" s="193">
        <v>0</v>
      </c>
      <c r="F75" s="193">
        <v>0</v>
      </c>
      <c r="G75" s="418">
        <v>0</v>
      </c>
      <c r="H75" s="221">
        <v>0</v>
      </c>
    </row>
    <row r="76" spans="1:8" ht="12.75">
      <c r="A76" s="374"/>
      <c r="B76" s="290"/>
      <c r="C76" s="500"/>
      <c r="D76" s="270" t="s">
        <v>232</v>
      </c>
      <c r="E76" s="193">
        <v>440000</v>
      </c>
      <c r="F76" s="193">
        <v>440000</v>
      </c>
      <c r="G76" s="418">
        <v>208942.35</v>
      </c>
      <c r="H76" s="421">
        <f>G76/F76*100</f>
        <v>47.48689772727273</v>
      </c>
    </row>
    <row r="77" spans="1:8" ht="12.75">
      <c r="A77" s="320"/>
      <c r="B77" s="293"/>
      <c r="C77" s="295"/>
      <c r="D77" s="270" t="s">
        <v>233</v>
      </c>
      <c r="E77" s="502">
        <v>0</v>
      </c>
      <c r="F77" s="502">
        <v>0</v>
      </c>
      <c r="G77" s="503">
        <v>0</v>
      </c>
      <c r="H77" s="432">
        <v>0</v>
      </c>
    </row>
    <row r="78" spans="1:8" ht="12.75">
      <c r="A78" s="320"/>
      <c r="B78" s="289">
        <v>70020</v>
      </c>
      <c r="C78" s="294"/>
      <c r="D78" s="269" t="s">
        <v>238</v>
      </c>
      <c r="E78" s="191">
        <f>E79+E80</f>
        <v>458000</v>
      </c>
      <c r="F78" s="191">
        <f>F79+F80</f>
        <v>458000</v>
      </c>
      <c r="G78" s="428">
        <f>G79+G80</f>
        <v>52068.56</v>
      </c>
      <c r="H78" s="429">
        <f>G78/F78*100</f>
        <v>11.368681222707423</v>
      </c>
    </row>
    <row r="79" spans="1:8" ht="12.75">
      <c r="A79" s="320"/>
      <c r="B79" s="289"/>
      <c r="C79" s="294"/>
      <c r="D79" s="481" t="s">
        <v>206</v>
      </c>
      <c r="E79" s="486">
        <v>0</v>
      </c>
      <c r="F79" s="486">
        <v>0</v>
      </c>
      <c r="G79" s="487">
        <v>0</v>
      </c>
      <c r="H79" s="459">
        <v>0</v>
      </c>
    </row>
    <row r="80" spans="1:8" ht="12.75">
      <c r="A80" s="320"/>
      <c r="B80" s="289"/>
      <c r="C80" s="294"/>
      <c r="D80" s="481" t="s">
        <v>283</v>
      </c>
      <c r="E80" s="486">
        <f>SUM(E81:E83)</f>
        <v>458000</v>
      </c>
      <c r="F80" s="486">
        <v>458000</v>
      </c>
      <c r="G80" s="487">
        <f>SUM(G81:G83)</f>
        <v>52068.56</v>
      </c>
      <c r="H80" s="459">
        <f>G80/F80*100</f>
        <v>11.368681222707423</v>
      </c>
    </row>
    <row r="81" spans="1:8" ht="12.75">
      <c r="A81" s="320"/>
      <c r="B81" s="289"/>
      <c r="C81" s="294"/>
      <c r="D81" s="270" t="s">
        <v>231</v>
      </c>
      <c r="E81" s="193">
        <v>0</v>
      </c>
      <c r="F81" s="193">
        <v>0</v>
      </c>
      <c r="G81" s="418">
        <v>0</v>
      </c>
      <c r="H81" s="421">
        <v>0</v>
      </c>
    </row>
    <row r="82" spans="1:8" ht="12.75">
      <c r="A82" s="320"/>
      <c r="B82" s="289"/>
      <c r="C82" s="294"/>
      <c r="D82" s="270" t="s">
        <v>232</v>
      </c>
      <c r="E82" s="193">
        <v>458000</v>
      </c>
      <c r="F82" s="193">
        <v>458000</v>
      </c>
      <c r="G82" s="418">
        <v>52068.56</v>
      </c>
      <c r="H82" s="432">
        <f>G82/F82*100</f>
        <v>11.368681222707423</v>
      </c>
    </row>
    <row r="83" spans="1:9" ht="12.75">
      <c r="A83" s="320"/>
      <c r="B83" s="286"/>
      <c r="C83" s="504"/>
      <c r="D83" s="270" t="s">
        <v>233</v>
      </c>
      <c r="E83" s="193">
        <v>0</v>
      </c>
      <c r="F83" s="193">
        <v>0</v>
      </c>
      <c r="G83" s="418">
        <v>0</v>
      </c>
      <c r="H83" s="432">
        <v>0</v>
      </c>
      <c r="I83" s="12"/>
    </row>
    <row r="84" spans="1:8" ht="12.75">
      <c r="A84" s="285">
        <v>710</v>
      </c>
      <c r="B84" s="285"/>
      <c r="C84" s="274"/>
      <c r="D84" s="371" t="s">
        <v>15</v>
      </c>
      <c r="E84" s="189">
        <f>E85+E86</f>
        <v>768000</v>
      </c>
      <c r="F84" s="189">
        <f>F85+F86</f>
        <v>768000</v>
      </c>
      <c r="G84" s="488">
        <f>G85+G86</f>
        <v>172458.4</v>
      </c>
      <c r="H84" s="190">
        <f>G84/F84*100</f>
        <v>22.455520833333335</v>
      </c>
    </row>
    <row r="85" spans="1:8" ht="12.75">
      <c r="A85" s="495"/>
      <c r="B85" s="495"/>
      <c r="C85" s="308"/>
      <c r="D85" s="477" t="s">
        <v>206</v>
      </c>
      <c r="E85" s="195">
        <f>E92+E98</f>
        <v>20000</v>
      </c>
      <c r="F85" s="195">
        <f>F92+F98+F105+F111</f>
        <v>40000</v>
      </c>
      <c r="G85" s="489">
        <f>G92+G98+G105+G111</f>
        <v>7826.61</v>
      </c>
      <c r="H85" s="190">
        <f>G85/F85*100</f>
        <v>19.566525</v>
      </c>
    </row>
    <row r="86" spans="1:8" ht="12.75">
      <c r="A86" s="495"/>
      <c r="B86" s="495"/>
      <c r="C86" s="308"/>
      <c r="D86" s="477" t="s">
        <v>332</v>
      </c>
      <c r="E86" s="195">
        <f>SUM(E87:E90)</f>
        <v>748000</v>
      </c>
      <c r="F86" s="195">
        <f>SUM(F87:F90)</f>
        <v>728000</v>
      </c>
      <c r="G86" s="489">
        <f>SUM(G87:G90)</f>
        <v>164631.79</v>
      </c>
      <c r="H86" s="190">
        <f>G86/F86*100</f>
        <v>22.614256868131868</v>
      </c>
    </row>
    <row r="87" spans="1:8" ht="12.75">
      <c r="A87" s="495"/>
      <c r="B87" s="495"/>
      <c r="C87" s="308"/>
      <c r="D87" s="477" t="s">
        <v>231</v>
      </c>
      <c r="E87" s="195">
        <f>E94+E100+E107</f>
        <v>251000</v>
      </c>
      <c r="F87" s="195">
        <f>F94+F100+F107</f>
        <v>251000</v>
      </c>
      <c r="G87" s="489">
        <f>G94+G100+G107+G113</f>
        <v>122316.97</v>
      </c>
      <c r="H87" s="190">
        <f>G87/F87*100</f>
        <v>48.731860557768925</v>
      </c>
    </row>
    <row r="88" spans="1:8" ht="12.75">
      <c r="A88" s="495"/>
      <c r="B88" s="495"/>
      <c r="C88" s="308"/>
      <c r="D88" s="477" t="s">
        <v>232</v>
      </c>
      <c r="E88" s="195">
        <f>E95+E101+E108+E114</f>
        <v>497000</v>
      </c>
      <c r="F88" s="195">
        <f>F95+F101+F108+F114</f>
        <v>477000</v>
      </c>
      <c r="G88" s="489">
        <f>G95+G101+G108+G114</f>
        <v>42314.82</v>
      </c>
      <c r="H88" s="190">
        <f>G88/F88*100</f>
        <v>8.871031446540881</v>
      </c>
    </row>
    <row r="89" spans="1:8" ht="12.75">
      <c r="A89" s="495"/>
      <c r="B89" s="495"/>
      <c r="C89" s="308"/>
      <c r="D89" s="477" t="s">
        <v>233</v>
      </c>
      <c r="E89" s="195">
        <v>0</v>
      </c>
      <c r="F89" s="195">
        <f>F96+F102+F109+F115</f>
        <v>0</v>
      </c>
      <c r="G89" s="489">
        <f>G96+G102+G109+G115</f>
        <v>0</v>
      </c>
      <c r="H89" s="190">
        <v>0</v>
      </c>
    </row>
    <row r="90" spans="1:8" ht="12.75">
      <c r="A90" s="495"/>
      <c r="B90" s="172"/>
      <c r="C90" s="310"/>
      <c r="D90" s="477" t="s">
        <v>240</v>
      </c>
      <c r="E90" s="195">
        <v>0</v>
      </c>
      <c r="F90" s="195">
        <v>0</v>
      </c>
      <c r="G90" s="489">
        <f>0</f>
        <v>0</v>
      </c>
      <c r="H90" s="190">
        <v>0</v>
      </c>
    </row>
    <row r="91" spans="1:8" ht="12.75">
      <c r="A91" s="315"/>
      <c r="B91" s="291">
        <v>71013</v>
      </c>
      <c r="C91" s="269"/>
      <c r="D91" s="269" t="s">
        <v>16</v>
      </c>
      <c r="E91" s="191">
        <f>E92+E93</f>
        <v>178000</v>
      </c>
      <c r="F91" s="191">
        <f>F92+F93</f>
        <v>178000</v>
      </c>
      <c r="G91" s="428">
        <f>G92+G93</f>
        <v>0</v>
      </c>
      <c r="H91" s="219">
        <f>G91/F91*100</f>
        <v>0</v>
      </c>
    </row>
    <row r="92" spans="1:8" ht="12.75">
      <c r="A92" s="290"/>
      <c r="B92" s="325"/>
      <c r="C92" s="273"/>
      <c r="D92" s="481" t="s">
        <v>206</v>
      </c>
      <c r="E92" s="486">
        <v>0</v>
      </c>
      <c r="F92" s="486">
        <v>0</v>
      </c>
      <c r="G92" s="487">
        <v>0</v>
      </c>
      <c r="H92" s="227">
        <v>0</v>
      </c>
    </row>
    <row r="93" spans="1:8" ht="12.75">
      <c r="A93" s="290"/>
      <c r="B93" s="325"/>
      <c r="C93" s="273"/>
      <c r="D93" s="481" t="s">
        <v>283</v>
      </c>
      <c r="E93" s="486">
        <f>SUM(E94:E96)</f>
        <v>178000</v>
      </c>
      <c r="F93" s="486">
        <f>SUM(F94:F96)</f>
        <v>178000</v>
      </c>
      <c r="G93" s="487">
        <f>SUM(G94:G96)</f>
        <v>0</v>
      </c>
      <c r="H93" s="227">
        <v>0</v>
      </c>
    </row>
    <row r="94" spans="1:8" ht="12.75">
      <c r="A94" s="290"/>
      <c r="B94" s="325"/>
      <c r="C94" s="273"/>
      <c r="D94" s="270" t="s">
        <v>231</v>
      </c>
      <c r="E94" s="193">
        <v>0</v>
      </c>
      <c r="F94" s="193">
        <v>0</v>
      </c>
      <c r="G94" s="418">
        <v>0</v>
      </c>
      <c r="H94" s="221">
        <v>0</v>
      </c>
    </row>
    <row r="95" spans="1:8" ht="12.75">
      <c r="A95" s="290"/>
      <c r="B95" s="325"/>
      <c r="C95" s="273"/>
      <c r="D95" s="270" t="s">
        <v>232</v>
      </c>
      <c r="E95" s="193">
        <v>178000</v>
      </c>
      <c r="F95" s="193">
        <v>178000</v>
      </c>
      <c r="G95" s="418">
        <v>0</v>
      </c>
      <c r="H95" s="421">
        <f>G95/F95*100</f>
        <v>0</v>
      </c>
    </row>
    <row r="96" spans="1:8" ht="12.75">
      <c r="A96" s="286"/>
      <c r="B96" s="372"/>
      <c r="C96" s="270"/>
      <c r="D96" s="270" t="s">
        <v>233</v>
      </c>
      <c r="E96" s="193">
        <v>0</v>
      </c>
      <c r="F96" s="193">
        <v>0</v>
      </c>
      <c r="G96" s="418">
        <v>0</v>
      </c>
      <c r="H96" s="421">
        <v>0</v>
      </c>
    </row>
    <row r="97" spans="1:8" ht="12.75">
      <c r="A97" s="290"/>
      <c r="B97" s="291">
        <v>71014</v>
      </c>
      <c r="C97" s="294"/>
      <c r="D97" s="269" t="s">
        <v>17</v>
      </c>
      <c r="E97" s="191">
        <f>E98+E99</f>
        <v>210000</v>
      </c>
      <c r="F97" s="191">
        <f>F98+F99</f>
        <v>210000</v>
      </c>
      <c r="G97" s="428">
        <f>G98+G99</f>
        <v>33884.119999999995</v>
      </c>
      <c r="H97" s="219">
        <f>G97/F97*100</f>
        <v>16.135295238095235</v>
      </c>
    </row>
    <row r="98" spans="1:8" ht="12.75">
      <c r="A98" s="290"/>
      <c r="B98" s="325"/>
      <c r="C98" s="291"/>
      <c r="D98" s="481" t="s">
        <v>206</v>
      </c>
      <c r="E98" s="505">
        <v>20000</v>
      </c>
      <c r="F98" s="505">
        <v>40000</v>
      </c>
      <c r="G98" s="506">
        <v>7826.61</v>
      </c>
      <c r="H98" s="227">
        <f>G98/F98*100</f>
        <v>19.566525</v>
      </c>
    </row>
    <row r="99" spans="1:8" ht="12.75">
      <c r="A99" s="290"/>
      <c r="B99" s="325"/>
      <c r="C99" s="291"/>
      <c r="D99" s="481" t="s">
        <v>283</v>
      </c>
      <c r="E99" s="505">
        <f>SUM(E100:E102)</f>
        <v>190000</v>
      </c>
      <c r="F99" s="505">
        <f>SUM(F100:F102)</f>
        <v>170000</v>
      </c>
      <c r="G99" s="506">
        <f>SUM(G100:G102)</f>
        <v>26057.51</v>
      </c>
      <c r="H99" s="227">
        <f>G99/F99*100</f>
        <v>15.32794705882353</v>
      </c>
    </row>
    <row r="100" spans="1:8" ht="12.75">
      <c r="A100" s="290"/>
      <c r="B100" s="325"/>
      <c r="C100" s="291"/>
      <c r="D100" s="270" t="s">
        <v>231</v>
      </c>
      <c r="E100" s="507">
        <v>0</v>
      </c>
      <c r="F100" s="507">
        <v>0</v>
      </c>
      <c r="G100" s="508">
        <v>0</v>
      </c>
      <c r="H100" s="221">
        <v>0</v>
      </c>
    </row>
    <row r="101" spans="1:8" ht="12.75">
      <c r="A101" s="286"/>
      <c r="B101" s="292"/>
      <c r="C101" s="300"/>
      <c r="D101" s="270" t="s">
        <v>232</v>
      </c>
      <c r="E101" s="507">
        <v>190000</v>
      </c>
      <c r="F101" s="507">
        <v>170000</v>
      </c>
      <c r="G101" s="508">
        <v>26057.51</v>
      </c>
      <c r="H101" s="421">
        <f>G101/F101*100</f>
        <v>15.32794705882353</v>
      </c>
    </row>
    <row r="102" spans="1:8" ht="12.75">
      <c r="A102" s="286"/>
      <c r="B102" s="372"/>
      <c r="C102" s="295"/>
      <c r="D102" s="270" t="s">
        <v>233</v>
      </c>
      <c r="E102" s="193">
        <v>0</v>
      </c>
      <c r="F102" s="193">
        <v>0</v>
      </c>
      <c r="G102" s="418">
        <v>0</v>
      </c>
      <c r="H102" s="421">
        <v>0</v>
      </c>
    </row>
    <row r="103" spans="1:8" ht="12.75">
      <c r="A103" s="290"/>
      <c r="B103" s="291">
        <v>71015</v>
      </c>
      <c r="C103" s="294"/>
      <c r="D103" s="269" t="s">
        <v>18</v>
      </c>
      <c r="E103" s="191">
        <f>SUM(E107:E109)</f>
        <v>290000</v>
      </c>
      <c r="F103" s="191">
        <f>F105+F106</f>
        <v>290000</v>
      </c>
      <c r="G103" s="428">
        <f>G104</f>
        <v>138574.28</v>
      </c>
      <c r="H103" s="219">
        <f>G103/F103*100</f>
        <v>47.78423448275862</v>
      </c>
    </row>
    <row r="104" spans="1:8" ht="12.75">
      <c r="A104" s="340"/>
      <c r="B104" s="509"/>
      <c r="C104" s="327"/>
      <c r="D104" s="424" t="s">
        <v>79</v>
      </c>
      <c r="E104" s="425">
        <f>SUM(E107:E109)</f>
        <v>290000</v>
      </c>
      <c r="F104" s="425">
        <f>SUM(F107:F109)</f>
        <v>290000</v>
      </c>
      <c r="G104" s="426">
        <f>G105+G106</f>
        <v>138574.28</v>
      </c>
      <c r="H104" s="427">
        <f>G104/F104*100</f>
        <v>47.78423448275862</v>
      </c>
    </row>
    <row r="105" spans="1:8" ht="12.75">
      <c r="A105" s="340"/>
      <c r="B105" s="509"/>
      <c r="C105" s="327"/>
      <c r="D105" s="481" t="s">
        <v>206</v>
      </c>
      <c r="E105" s="486">
        <v>0</v>
      </c>
      <c r="F105" s="486">
        <v>0</v>
      </c>
      <c r="G105" s="487">
        <v>0</v>
      </c>
      <c r="H105" s="459">
        <v>0</v>
      </c>
    </row>
    <row r="106" spans="1:8" ht="12.75">
      <c r="A106" s="340"/>
      <c r="B106" s="509"/>
      <c r="C106" s="327"/>
      <c r="D106" s="481" t="s">
        <v>283</v>
      </c>
      <c r="E106" s="486">
        <f>SUM(E107:E109)</f>
        <v>290000</v>
      </c>
      <c r="F106" s="486">
        <f>SUM(F107:F109)</f>
        <v>290000</v>
      </c>
      <c r="G106" s="487">
        <f>SUM(G107:G109)</f>
        <v>138574.28</v>
      </c>
      <c r="H106" s="459">
        <f>G106/F106*100</f>
        <v>47.78423448275862</v>
      </c>
    </row>
    <row r="107" spans="1:8" ht="12.75">
      <c r="A107" s="286"/>
      <c r="B107" s="292"/>
      <c r="C107" s="295"/>
      <c r="D107" s="270" t="s">
        <v>231</v>
      </c>
      <c r="E107" s="193">
        <v>251000</v>
      </c>
      <c r="F107" s="193">
        <v>251000</v>
      </c>
      <c r="G107" s="418">
        <v>122316.97</v>
      </c>
      <c r="H107" s="421">
        <f>G107/F107*100</f>
        <v>48.731860557768925</v>
      </c>
    </row>
    <row r="108" spans="1:8" ht="12.75">
      <c r="A108" s="286"/>
      <c r="B108" s="292"/>
      <c r="C108" s="295"/>
      <c r="D108" s="270" t="s">
        <v>232</v>
      </c>
      <c r="E108" s="193">
        <v>39000</v>
      </c>
      <c r="F108" s="193">
        <v>39000</v>
      </c>
      <c r="G108" s="418">
        <v>16257.31</v>
      </c>
      <c r="H108" s="421">
        <f>G108/F108*100</f>
        <v>41.68541025641026</v>
      </c>
    </row>
    <row r="109" spans="1:8" ht="12.75">
      <c r="A109" s="286"/>
      <c r="B109" s="372"/>
      <c r="C109" s="295"/>
      <c r="D109" s="270" t="s">
        <v>233</v>
      </c>
      <c r="E109" s="502">
        <v>0</v>
      </c>
      <c r="F109" s="502">
        <v>0</v>
      </c>
      <c r="G109" s="503">
        <v>0</v>
      </c>
      <c r="H109" s="432">
        <v>0</v>
      </c>
    </row>
    <row r="110" spans="1:8" ht="12.75">
      <c r="A110" s="286"/>
      <c r="B110" s="325">
        <v>71095</v>
      </c>
      <c r="C110" s="291"/>
      <c r="D110" s="321" t="s">
        <v>160</v>
      </c>
      <c r="E110" s="510">
        <f>E111+E112</f>
        <v>90000</v>
      </c>
      <c r="F110" s="510">
        <f>F111+F112</f>
        <v>90000</v>
      </c>
      <c r="G110" s="511">
        <f>G111+G112</f>
        <v>0</v>
      </c>
      <c r="H110" s="429">
        <v>0</v>
      </c>
    </row>
    <row r="111" spans="1:8" ht="12.75">
      <c r="A111" s="286"/>
      <c r="B111" s="325"/>
      <c r="C111" s="291"/>
      <c r="D111" s="481" t="s">
        <v>206</v>
      </c>
      <c r="E111" s="505">
        <v>0</v>
      </c>
      <c r="F111" s="505">
        <v>0</v>
      </c>
      <c r="G111" s="506">
        <v>0</v>
      </c>
      <c r="H111" s="459">
        <v>0</v>
      </c>
    </row>
    <row r="112" spans="1:8" ht="12.75">
      <c r="A112" s="286"/>
      <c r="B112" s="325"/>
      <c r="C112" s="291"/>
      <c r="D112" s="481" t="s">
        <v>283</v>
      </c>
      <c r="E112" s="505">
        <f>SUM(E113:E115)</f>
        <v>90000</v>
      </c>
      <c r="F112" s="505">
        <f>SUM(F113:F115)</f>
        <v>90000</v>
      </c>
      <c r="G112" s="506">
        <f>SUM(G113:G115)</f>
        <v>0</v>
      </c>
      <c r="H112" s="459">
        <v>0</v>
      </c>
    </row>
    <row r="113" spans="1:8" ht="12.75">
      <c r="A113" s="286"/>
      <c r="B113" s="325"/>
      <c r="C113" s="291"/>
      <c r="D113" s="270" t="s">
        <v>231</v>
      </c>
      <c r="E113" s="507">
        <v>0</v>
      </c>
      <c r="F113" s="507">
        <v>0</v>
      </c>
      <c r="G113" s="508">
        <v>0</v>
      </c>
      <c r="H113" s="421">
        <v>0</v>
      </c>
    </row>
    <row r="114" spans="1:8" ht="12.75">
      <c r="A114" s="286"/>
      <c r="B114" s="292"/>
      <c r="C114" s="300"/>
      <c r="D114" s="270" t="s">
        <v>232</v>
      </c>
      <c r="E114" s="507">
        <v>90000</v>
      </c>
      <c r="F114" s="507">
        <v>90000</v>
      </c>
      <c r="G114" s="508">
        <v>0</v>
      </c>
      <c r="H114" s="421">
        <v>0</v>
      </c>
    </row>
    <row r="115" spans="1:8" ht="12.75">
      <c r="A115" s="293"/>
      <c r="B115" s="372"/>
      <c r="C115" s="295"/>
      <c r="D115" s="270" t="s">
        <v>233</v>
      </c>
      <c r="E115" s="193">
        <v>0</v>
      </c>
      <c r="F115" s="193">
        <v>0</v>
      </c>
      <c r="G115" s="418">
        <v>0</v>
      </c>
      <c r="H115" s="421">
        <v>0</v>
      </c>
    </row>
    <row r="116" spans="1:8" ht="12.75">
      <c r="A116" s="319"/>
      <c r="B116" s="319"/>
      <c r="C116" s="319"/>
      <c r="D116" s="319"/>
      <c r="E116" s="216"/>
      <c r="F116" s="216"/>
      <c r="G116" s="233"/>
      <c r="H116" s="430"/>
    </row>
    <row r="117" spans="1:8" ht="12.75">
      <c r="A117" s="319"/>
      <c r="B117" s="319"/>
      <c r="C117" s="319"/>
      <c r="D117" s="319"/>
      <c r="E117" s="216"/>
      <c r="F117" s="216"/>
      <c r="G117" s="233"/>
      <c r="H117" s="430"/>
    </row>
    <row r="118" spans="1:8" ht="12.75">
      <c r="A118" s="319"/>
      <c r="B118" s="319"/>
      <c r="C118" s="319"/>
      <c r="D118" s="319"/>
      <c r="E118" s="216"/>
      <c r="F118" s="216"/>
      <c r="G118" s="233"/>
      <c r="H118" s="430"/>
    </row>
    <row r="119" spans="1:8" ht="12.75">
      <c r="A119" s="319"/>
      <c r="B119" s="319"/>
      <c r="C119" s="319"/>
      <c r="D119" s="319"/>
      <c r="E119" s="216"/>
      <c r="F119" s="216"/>
      <c r="G119" s="233"/>
      <c r="H119" s="430"/>
    </row>
    <row r="120" spans="1:8" ht="12.75">
      <c r="A120" s="319"/>
      <c r="B120" s="319"/>
      <c r="C120" s="319"/>
      <c r="D120" s="319"/>
      <c r="E120" s="216"/>
      <c r="F120" s="216"/>
      <c r="G120" s="233"/>
      <c r="H120" s="430"/>
    </row>
    <row r="121" spans="1:8" ht="12.75">
      <c r="A121" s="319"/>
      <c r="B121" s="319"/>
      <c r="C121" s="319"/>
      <c r="D121" s="319"/>
      <c r="E121" s="216"/>
      <c r="F121" s="216"/>
      <c r="G121" s="233"/>
      <c r="H121" s="430"/>
    </row>
    <row r="122" spans="1:8" ht="12.75">
      <c r="A122" s="319"/>
      <c r="B122" s="319"/>
      <c r="C122" s="319"/>
      <c r="D122" s="319"/>
      <c r="E122" s="216"/>
      <c r="F122" s="216"/>
      <c r="G122" s="233"/>
      <c r="H122" s="430"/>
    </row>
    <row r="123" spans="1:8" ht="12.75">
      <c r="A123" s="319"/>
      <c r="B123" s="319"/>
      <c r="C123" s="319"/>
      <c r="D123" s="319"/>
      <c r="E123" s="216" t="s">
        <v>431</v>
      </c>
      <c r="F123" s="216"/>
      <c r="G123" s="233"/>
      <c r="H123" s="430"/>
    </row>
    <row r="124" spans="1:8" ht="12.75">
      <c r="A124" s="399" t="s">
        <v>0</v>
      </c>
      <c r="B124" s="396" t="s">
        <v>1</v>
      </c>
      <c r="C124" s="470" t="s">
        <v>2</v>
      </c>
      <c r="D124" s="397" t="s">
        <v>3</v>
      </c>
      <c r="E124" s="398" t="s">
        <v>174</v>
      </c>
      <c r="F124" s="397" t="s">
        <v>176</v>
      </c>
      <c r="G124" s="399" t="s">
        <v>178</v>
      </c>
      <c r="H124" s="471" t="s">
        <v>67</v>
      </c>
    </row>
    <row r="125" spans="1:8" ht="12.75">
      <c r="A125" s="403"/>
      <c r="B125" s="400"/>
      <c r="C125" s="472"/>
      <c r="D125" s="401"/>
      <c r="E125" s="400" t="s">
        <v>175</v>
      </c>
      <c r="F125" s="401" t="s">
        <v>177</v>
      </c>
      <c r="G125" s="403" t="s">
        <v>360</v>
      </c>
      <c r="H125" s="400" t="s">
        <v>196</v>
      </c>
    </row>
    <row r="126" spans="1:8" ht="12.75">
      <c r="A126" s="501">
        <v>1</v>
      </c>
      <c r="B126" s="501">
        <v>2</v>
      </c>
      <c r="C126" s="404">
        <v>3</v>
      </c>
      <c r="D126" s="403">
        <v>4</v>
      </c>
      <c r="E126" s="400">
        <v>5</v>
      </c>
      <c r="F126" s="400">
        <v>6</v>
      </c>
      <c r="G126" s="403">
        <v>7</v>
      </c>
      <c r="H126" s="473">
        <v>8</v>
      </c>
    </row>
    <row r="127" spans="1:13" ht="12.75">
      <c r="A127" s="308">
        <v>750</v>
      </c>
      <c r="B127" s="309"/>
      <c r="C127" s="274"/>
      <c r="D127" s="512" t="s">
        <v>19</v>
      </c>
      <c r="E127" s="252">
        <f>E128+E129</f>
        <v>6829987</v>
      </c>
      <c r="F127" s="252">
        <f>F128+F129</f>
        <v>7324082</v>
      </c>
      <c r="G127" s="254">
        <f>G128+G129</f>
        <v>3496993.28</v>
      </c>
      <c r="H127" s="211">
        <f aca="true" t="shared" si="4" ref="H127:H134">G127/F127*100</f>
        <v>47.746506388104336</v>
      </c>
      <c r="M127"/>
    </row>
    <row r="128" spans="1:13" ht="12.75">
      <c r="A128" s="308"/>
      <c r="B128" s="309"/>
      <c r="C128" s="308"/>
      <c r="D128" s="477" t="s">
        <v>206</v>
      </c>
      <c r="E128" s="513">
        <f>E135+E141+E147+E153+E159+E166</f>
        <v>561779</v>
      </c>
      <c r="F128" s="513">
        <f>F135+F141+F147+F153+F159+F166</f>
        <v>1106178</v>
      </c>
      <c r="G128" s="514">
        <f>G135+G141+G147+G153+G159+G166</f>
        <v>564970</v>
      </c>
      <c r="H128" s="196">
        <f t="shared" si="4"/>
        <v>51.07405860539623</v>
      </c>
      <c r="M128"/>
    </row>
    <row r="129" spans="1:13" ht="12.75">
      <c r="A129" s="308"/>
      <c r="B129" s="309"/>
      <c r="C129" s="308"/>
      <c r="D129" s="477" t="s">
        <v>332</v>
      </c>
      <c r="E129" s="513">
        <f>SUM(E130:E133)</f>
        <v>6268208</v>
      </c>
      <c r="F129" s="513">
        <f>SUM(F130:F133)</f>
        <v>6217904</v>
      </c>
      <c r="G129" s="514">
        <f>SUM(G130:G133)</f>
        <v>2932023.28</v>
      </c>
      <c r="H129" s="196">
        <f t="shared" si="4"/>
        <v>47.15452795668765</v>
      </c>
      <c r="M129"/>
    </row>
    <row r="130" spans="1:13" ht="12.75">
      <c r="A130" s="308"/>
      <c r="B130" s="309"/>
      <c r="C130" s="308"/>
      <c r="D130" s="477" t="s">
        <v>231</v>
      </c>
      <c r="E130" s="513">
        <f>E137+E143+E149+E155+E161+E177</f>
        <v>4320240</v>
      </c>
      <c r="F130" s="513">
        <f>F137+F143+F149+F155+F161+F177</f>
        <v>4320121</v>
      </c>
      <c r="G130" s="514">
        <f>G137+G143+G149+G155+G161</f>
        <v>2143649.5</v>
      </c>
      <c r="H130" s="196">
        <f t="shared" si="4"/>
        <v>49.620126380719434</v>
      </c>
      <c r="M130"/>
    </row>
    <row r="131" spans="1:13" ht="12.75">
      <c r="A131" s="308"/>
      <c r="B131" s="309"/>
      <c r="C131" s="308"/>
      <c r="D131" s="477" t="s">
        <v>232</v>
      </c>
      <c r="E131" s="513">
        <f>E138+E144+E150+E156+E162</f>
        <v>1648568</v>
      </c>
      <c r="F131" s="513">
        <f>F138+F144+F150+F156+F162+F178</f>
        <v>1598963</v>
      </c>
      <c r="G131" s="514">
        <f>G138+G144+G150+G156+G162+G178</f>
        <v>652261.88</v>
      </c>
      <c r="H131" s="196">
        <f t="shared" si="4"/>
        <v>40.792806337607566</v>
      </c>
      <c r="M131"/>
    </row>
    <row r="132" spans="1:13" ht="12.75">
      <c r="A132" s="308"/>
      <c r="B132" s="309"/>
      <c r="C132" s="308"/>
      <c r="D132" s="477" t="s">
        <v>233</v>
      </c>
      <c r="E132" s="513">
        <f>E139+E145+E151+E157+E163+E179</f>
        <v>299400</v>
      </c>
      <c r="F132" s="513">
        <f>F139+F145+F151+F157+F163+F179</f>
        <v>298820</v>
      </c>
      <c r="G132" s="514">
        <f>G139+G145+G151+G157+G163+G179</f>
        <v>136111.9</v>
      </c>
      <c r="H132" s="196">
        <f t="shared" si="4"/>
        <v>45.54979586373067</v>
      </c>
      <c r="M132"/>
    </row>
    <row r="133" spans="1:13" ht="12.75">
      <c r="A133" s="308"/>
      <c r="B133" s="309"/>
      <c r="C133" s="310"/>
      <c r="D133" s="477" t="s">
        <v>240</v>
      </c>
      <c r="E133" s="513">
        <f>E164+E180</f>
        <v>0</v>
      </c>
      <c r="F133" s="513">
        <f>F164</f>
        <v>0</v>
      </c>
      <c r="G133" s="514">
        <f>G164</f>
        <v>0</v>
      </c>
      <c r="H133" s="196">
        <v>0</v>
      </c>
      <c r="M133"/>
    </row>
    <row r="134" spans="1:8" ht="12.75">
      <c r="A134" s="315"/>
      <c r="B134" s="291">
        <v>75011</v>
      </c>
      <c r="C134" s="269"/>
      <c r="D134" s="269" t="s">
        <v>20</v>
      </c>
      <c r="E134" s="515">
        <f>E135+E136</f>
        <v>107000</v>
      </c>
      <c r="F134" s="515">
        <f>F135+F136</f>
        <v>107000</v>
      </c>
      <c r="G134" s="516">
        <f>G135+G136</f>
        <v>57961</v>
      </c>
      <c r="H134" s="227">
        <f t="shared" si="4"/>
        <v>54.169158878504675</v>
      </c>
    </row>
    <row r="135" spans="1:8" ht="12.75">
      <c r="A135" s="290"/>
      <c r="B135" s="325"/>
      <c r="C135" s="269"/>
      <c r="D135" s="481" t="s">
        <v>206</v>
      </c>
      <c r="E135" s="515">
        <v>0</v>
      </c>
      <c r="F135" s="515">
        <v>0</v>
      </c>
      <c r="G135" s="516">
        <v>0</v>
      </c>
      <c r="H135" s="227">
        <v>0</v>
      </c>
    </row>
    <row r="136" spans="1:8" ht="12.75">
      <c r="A136" s="290"/>
      <c r="B136" s="325"/>
      <c r="C136" s="269"/>
      <c r="D136" s="481" t="s">
        <v>283</v>
      </c>
      <c r="E136" s="515">
        <f>SUM(E137:E139)</f>
        <v>107000</v>
      </c>
      <c r="F136" s="515">
        <f>SUM(F137:F139)</f>
        <v>107000</v>
      </c>
      <c r="G136" s="516">
        <f>SUM(G137:G139)</f>
        <v>57961</v>
      </c>
      <c r="H136" s="227">
        <f>G136/F136*100</f>
        <v>54.169158878504675</v>
      </c>
    </row>
    <row r="137" spans="1:8" ht="12.75">
      <c r="A137" s="286"/>
      <c r="B137" s="292"/>
      <c r="C137" s="270"/>
      <c r="D137" s="270" t="s">
        <v>231</v>
      </c>
      <c r="E137" s="177">
        <v>107000</v>
      </c>
      <c r="F137" s="177">
        <v>107000</v>
      </c>
      <c r="G137" s="194">
        <v>57961</v>
      </c>
      <c r="H137" s="421">
        <f>G137/F137*100</f>
        <v>54.169158878504675</v>
      </c>
    </row>
    <row r="138" spans="1:8" ht="12.75">
      <c r="A138" s="286"/>
      <c r="B138" s="292"/>
      <c r="C138" s="295"/>
      <c r="D138" s="270" t="s">
        <v>232</v>
      </c>
      <c r="E138" s="177">
        <v>0</v>
      </c>
      <c r="F138" s="177">
        <v>0</v>
      </c>
      <c r="G138" s="194">
        <v>0</v>
      </c>
      <c r="H138" s="421">
        <v>0</v>
      </c>
    </row>
    <row r="139" spans="1:8" ht="12.75">
      <c r="A139" s="286"/>
      <c r="B139" s="292"/>
      <c r="C139" s="295"/>
      <c r="D139" s="270" t="s">
        <v>233</v>
      </c>
      <c r="E139" s="177">
        <v>0</v>
      </c>
      <c r="F139" s="177">
        <v>0</v>
      </c>
      <c r="G139" s="194">
        <v>0</v>
      </c>
      <c r="H139" s="421">
        <v>0</v>
      </c>
    </row>
    <row r="140" spans="1:8" s="8" customFormat="1" ht="12.75">
      <c r="A140" s="290"/>
      <c r="B140" s="291">
        <v>75019</v>
      </c>
      <c r="C140" s="294"/>
      <c r="D140" s="269" t="s">
        <v>80</v>
      </c>
      <c r="E140" s="175">
        <f>E141+E142</f>
        <v>314500</v>
      </c>
      <c r="F140" s="175">
        <f>F141+F142</f>
        <v>314500</v>
      </c>
      <c r="G140" s="192">
        <f>G141+G142</f>
        <v>136217.76</v>
      </c>
      <c r="H140" s="219">
        <f>G140/F140*100</f>
        <v>43.31248330683625</v>
      </c>
    </row>
    <row r="141" spans="1:8" s="8" customFormat="1" ht="12.75">
      <c r="A141" s="290"/>
      <c r="B141" s="325"/>
      <c r="C141" s="294"/>
      <c r="D141" s="481" t="s">
        <v>206</v>
      </c>
      <c r="E141" s="515">
        <v>0</v>
      </c>
      <c r="F141" s="515">
        <v>0</v>
      </c>
      <c r="G141" s="516">
        <v>0</v>
      </c>
      <c r="H141" s="227">
        <v>0</v>
      </c>
    </row>
    <row r="142" spans="1:8" s="8" customFormat="1" ht="12.75">
      <c r="A142" s="290"/>
      <c r="B142" s="325"/>
      <c r="C142" s="294"/>
      <c r="D142" s="481" t="s">
        <v>283</v>
      </c>
      <c r="E142" s="515">
        <f>SUM(E143:E145)</f>
        <v>314500</v>
      </c>
      <c r="F142" s="515">
        <f>SUM(F143:F145)</f>
        <v>314500</v>
      </c>
      <c r="G142" s="516">
        <f>SUM(G143:G145)</f>
        <v>136217.76</v>
      </c>
      <c r="H142" s="227">
        <f>G142/F142*100</f>
        <v>43.31248330683625</v>
      </c>
    </row>
    <row r="143" spans="1:8" s="8" customFormat="1" ht="12.75">
      <c r="A143" s="290"/>
      <c r="B143" s="325"/>
      <c r="C143" s="294"/>
      <c r="D143" s="270" t="s">
        <v>231</v>
      </c>
      <c r="E143" s="177">
        <v>0</v>
      </c>
      <c r="F143" s="177">
        <v>0</v>
      </c>
      <c r="G143" s="194">
        <v>0</v>
      </c>
      <c r="H143" s="221">
        <v>0</v>
      </c>
    </row>
    <row r="144" spans="1:8" ht="12.75">
      <c r="A144" s="286"/>
      <c r="B144" s="292"/>
      <c r="C144" s="295"/>
      <c r="D144" s="270" t="s">
        <v>232</v>
      </c>
      <c r="E144" s="177">
        <v>28500</v>
      </c>
      <c r="F144" s="177">
        <v>28500</v>
      </c>
      <c r="G144" s="194">
        <v>8335.86</v>
      </c>
      <c r="H144" s="421">
        <f>G144/F144*100</f>
        <v>29.24863157894737</v>
      </c>
    </row>
    <row r="145" spans="1:8" ht="12.75">
      <c r="A145" s="286"/>
      <c r="B145" s="372"/>
      <c r="C145" s="295"/>
      <c r="D145" s="270" t="s">
        <v>233</v>
      </c>
      <c r="E145" s="177">
        <v>286000</v>
      </c>
      <c r="F145" s="177">
        <v>286000</v>
      </c>
      <c r="G145" s="194">
        <v>127881.9</v>
      </c>
      <c r="H145" s="421">
        <f>G145/F145*100</f>
        <v>44.713951048951046</v>
      </c>
    </row>
    <row r="146" spans="1:8" s="8" customFormat="1" ht="12.75">
      <c r="A146" s="290"/>
      <c r="B146" s="291">
        <v>75020</v>
      </c>
      <c r="C146" s="269"/>
      <c r="D146" s="269" t="s">
        <v>21</v>
      </c>
      <c r="E146" s="175">
        <f>SUM(E149:E151)</f>
        <v>5515208</v>
      </c>
      <c r="F146" s="175">
        <f>F147+F148</f>
        <v>5515208</v>
      </c>
      <c r="G146" s="192">
        <f>G147+G148</f>
        <v>2636097.4</v>
      </c>
      <c r="H146" s="219">
        <f>G146/F146*100</f>
        <v>47.796880915461394</v>
      </c>
    </row>
    <row r="147" spans="1:8" s="8" customFormat="1" ht="12.75">
      <c r="A147" s="290"/>
      <c r="B147" s="325"/>
      <c r="C147" s="269"/>
      <c r="D147" s="481" t="s">
        <v>206</v>
      </c>
      <c r="E147" s="515">
        <v>0</v>
      </c>
      <c r="F147" s="515">
        <v>0</v>
      </c>
      <c r="G147" s="516">
        <v>0</v>
      </c>
      <c r="H147" s="227">
        <v>0</v>
      </c>
    </row>
    <row r="148" spans="1:8" s="8" customFormat="1" ht="12.75">
      <c r="A148" s="290"/>
      <c r="B148" s="325"/>
      <c r="C148" s="269"/>
      <c r="D148" s="481" t="s">
        <v>283</v>
      </c>
      <c r="E148" s="515">
        <f>SUM(E149:E151)</f>
        <v>5515208</v>
      </c>
      <c r="F148" s="515">
        <f>SUM(F149:F151)</f>
        <v>5515208</v>
      </c>
      <c r="G148" s="516">
        <f>SUM(G149:G151)</f>
        <v>2636097.4</v>
      </c>
      <c r="H148" s="227">
        <f>G148/F148*100</f>
        <v>47.796880915461394</v>
      </c>
    </row>
    <row r="149" spans="1:8" ht="12.75">
      <c r="A149" s="286"/>
      <c r="B149" s="292"/>
      <c r="C149" s="270"/>
      <c r="D149" s="270" t="s">
        <v>231</v>
      </c>
      <c r="E149" s="177">
        <v>4202240</v>
      </c>
      <c r="F149" s="177">
        <v>4202240</v>
      </c>
      <c r="G149" s="194">
        <v>2074807.9</v>
      </c>
      <c r="H149" s="421">
        <f>G149/F149*100</f>
        <v>49.37385537237283</v>
      </c>
    </row>
    <row r="150" spans="1:8" ht="12.75">
      <c r="A150" s="286"/>
      <c r="B150" s="292"/>
      <c r="C150" s="270"/>
      <c r="D150" s="270" t="s">
        <v>232</v>
      </c>
      <c r="E150" s="177">
        <v>1306868</v>
      </c>
      <c r="F150" s="177">
        <v>1306868</v>
      </c>
      <c r="G150" s="194">
        <v>559779.5</v>
      </c>
      <c r="H150" s="421">
        <f>G150/F150*100</f>
        <v>42.83366797564865</v>
      </c>
    </row>
    <row r="151" spans="1:8" ht="12.75">
      <c r="A151" s="286"/>
      <c r="B151" s="372"/>
      <c r="C151" s="270"/>
      <c r="D151" s="270" t="s">
        <v>233</v>
      </c>
      <c r="E151" s="177">
        <v>6100</v>
      </c>
      <c r="F151" s="177">
        <v>6100</v>
      </c>
      <c r="G151" s="194">
        <v>1510</v>
      </c>
      <c r="H151" s="421">
        <f>G151/F151*100</f>
        <v>24.75409836065574</v>
      </c>
    </row>
    <row r="152" spans="1:8" s="10" customFormat="1" ht="12.75">
      <c r="A152" s="290"/>
      <c r="B152" s="291">
        <v>75045</v>
      </c>
      <c r="C152" s="269"/>
      <c r="D152" s="269" t="s">
        <v>228</v>
      </c>
      <c r="E152" s="191">
        <f>E153+E154</f>
        <v>23500</v>
      </c>
      <c r="F152" s="191">
        <f>F153+F154</f>
        <v>23500</v>
      </c>
      <c r="G152" s="192">
        <f>G153+G154</f>
        <v>23000</v>
      </c>
      <c r="H152" s="219">
        <f>G152/F152*100</f>
        <v>97.87234042553192</v>
      </c>
    </row>
    <row r="153" spans="1:8" s="10" customFormat="1" ht="12.75">
      <c r="A153" s="290"/>
      <c r="B153" s="325"/>
      <c r="C153" s="269"/>
      <c r="D153" s="481" t="s">
        <v>206</v>
      </c>
      <c r="E153" s="486">
        <v>0</v>
      </c>
      <c r="F153" s="486">
        <v>0</v>
      </c>
      <c r="G153" s="516">
        <v>0</v>
      </c>
      <c r="H153" s="227">
        <v>0</v>
      </c>
    </row>
    <row r="154" spans="1:8" s="10" customFormat="1" ht="12.75">
      <c r="A154" s="290"/>
      <c r="B154" s="325"/>
      <c r="C154" s="269"/>
      <c r="D154" s="481" t="s">
        <v>283</v>
      </c>
      <c r="E154" s="486">
        <f>SUM(E155:E157)</f>
        <v>23500</v>
      </c>
      <c r="F154" s="486">
        <f>SUM(F155:F157)</f>
        <v>23500</v>
      </c>
      <c r="G154" s="516">
        <f>SUM(G155:G157)</f>
        <v>23000</v>
      </c>
      <c r="H154" s="227">
        <f>G154/F154*100</f>
        <v>97.87234042553192</v>
      </c>
    </row>
    <row r="155" spans="1:8" ht="12.75">
      <c r="A155" s="286"/>
      <c r="B155" s="292"/>
      <c r="C155" s="270"/>
      <c r="D155" s="270" t="s">
        <v>231</v>
      </c>
      <c r="E155" s="193">
        <v>11000</v>
      </c>
      <c r="F155" s="193">
        <v>10386</v>
      </c>
      <c r="G155" s="194">
        <v>10385.6</v>
      </c>
      <c r="H155" s="421">
        <f>G155/F155*100</f>
        <v>99.99614866165993</v>
      </c>
    </row>
    <row r="156" spans="1:8" ht="12.75">
      <c r="A156" s="286"/>
      <c r="B156" s="292"/>
      <c r="C156" s="270"/>
      <c r="D156" s="270" t="s">
        <v>232</v>
      </c>
      <c r="E156" s="193">
        <v>5200</v>
      </c>
      <c r="F156" s="193">
        <v>6394</v>
      </c>
      <c r="G156" s="194">
        <v>5894.4</v>
      </c>
      <c r="H156" s="421">
        <f>G156/F156*100</f>
        <v>92.1864247732249</v>
      </c>
    </row>
    <row r="157" spans="1:8" ht="12.75">
      <c r="A157" s="286"/>
      <c r="B157" s="372"/>
      <c r="C157" s="270"/>
      <c r="D157" s="270" t="s">
        <v>233</v>
      </c>
      <c r="E157" s="193">
        <v>7300</v>
      </c>
      <c r="F157" s="193">
        <v>6720</v>
      </c>
      <c r="G157" s="194">
        <v>6720</v>
      </c>
      <c r="H157" s="421">
        <f>G157/F157*100</f>
        <v>100</v>
      </c>
    </row>
    <row r="158" spans="1:8" s="5" customFormat="1" ht="13.5">
      <c r="A158" s="290"/>
      <c r="B158" s="291">
        <v>75075</v>
      </c>
      <c r="C158" s="269"/>
      <c r="D158" s="269" t="s">
        <v>139</v>
      </c>
      <c r="E158" s="191">
        <f>E159+E160</f>
        <v>308000</v>
      </c>
      <c r="F158" s="191">
        <f>F159+F160</f>
        <v>227063</v>
      </c>
      <c r="G158" s="192">
        <f>G159+G160</f>
        <v>48117.12</v>
      </c>
      <c r="H158" s="219">
        <f>G158/F158*100</f>
        <v>21.19108793594729</v>
      </c>
    </row>
    <row r="159" spans="1:8" s="5" customFormat="1" ht="13.5">
      <c r="A159" s="290"/>
      <c r="B159" s="325"/>
      <c r="C159" s="269"/>
      <c r="D159" s="481" t="s">
        <v>206</v>
      </c>
      <c r="E159" s="486">
        <v>0</v>
      </c>
      <c r="F159" s="486">
        <v>0</v>
      </c>
      <c r="G159" s="516">
        <v>0</v>
      </c>
      <c r="H159" s="227">
        <v>0</v>
      </c>
    </row>
    <row r="160" spans="1:8" s="5" customFormat="1" ht="13.5">
      <c r="A160" s="290"/>
      <c r="B160" s="325"/>
      <c r="C160" s="269"/>
      <c r="D160" s="481" t="s">
        <v>283</v>
      </c>
      <c r="E160" s="486">
        <f>SUM(E161:E164)</f>
        <v>308000</v>
      </c>
      <c r="F160" s="486">
        <f>SUM(F161:F164)</f>
        <v>227063</v>
      </c>
      <c r="G160" s="516">
        <f>SUM(G161:G164)</f>
        <v>48117.12</v>
      </c>
      <c r="H160" s="227">
        <f>G160/F160*100</f>
        <v>21.19108793594729</v>
      </c>
    </row>
    <row r="161" spans="1:8" s="5" customFormat="1" ht="13.5">
      <c r="A161" s="290"/>
      <c r="B161" s="325"/>
      <c r="C161" s="269"/>
      <c r="D161" s="270" t="s">
        <v>231</v>
      </c>
      <c r="E161" s="193">
        <v>0</v>
      </c>
      <c r="F161" s="193">
        <v>495</v>
      </c>
      <c r="G161" s="194">
        <v>495</v>
      </c>
      <c r="H161" s="221">
        <f>G161/F161*100</f>
        <v>100</v>
      </c>
    </row>
    <row r="162" spans="1:8" ht="12.75">
      <c r="A162" s="286"/>
      <c r="B162" s="292"/>
      <c r="C162" s="270"/>
      <c r="D162" s="270" t="s">
        <v>232</v>
      </c>
      <c r="E162" s="193">
        <v>308000</v>
      </c>
      <c r="F162" s="193">
        <v>226568</v>
      </c>
      <c r="G162" s="194">
        <v>47622.12</v>
      </c>
      <c r="H162" s="421">
        <f>G162/F162*100</f>
        <v>21.018908230641575</v>
      </c>
    </row>
    <row r="163" spans="1:8" ht="12.75">
      <c r="A163" s="286"/>
      <c r="B163" s="292"/>
      <c r="C163" s="270"/>
      <c r="D163" s="270" t="s">
        <v>233</v>
      </c>
      <c r="E163" s="507">
        <v>0</v>
      </c>
      <c r="F163" s="517">
        <v>0</v>
      </c>
      <c r="G163" s="203">
        <v>0</v>
      </c>
      <c r="H163" s="421">
        <v>0</v>
      </c>
    </row>
    <row r="164" spans="1:8" ht="12.75">
      <c r="A164" s="286"/>
      <c r="B164" s="292"/>
      <c r="C164" s="270"/>
      <c r="D164" s="270" t="s">
        <v>240</v>
      </c>
      <c r="E164" s="193">
        <v>0</v>
      </c>
      <c r="F164" s="193">
        <v>0</v>
      </c>
      <c r="G164" s="194">
        <v>0</v>
      </c>
      <c r="H164" s="421">
        <v>0</v>
      </c>
    </row>
    <row r="165" spans="1:8" ht="12.75">
      <c r="A165" s="286"/>
      <c r="B165" s="291">
        <v>75095</v>
      </c>
      <c r="C165" s="321"/>
      <c r="D165" s="318" t="s">
        <v>160</v>
      </c>
      <c r="E165" s="510">
        <f>E166+E176</f>
        <v>561779</v>
      </c>
      <c r="F165" s="518">
        <f>F166+F176</f>
        <v>1136811</v>
      </c>
      <c r="G165" s="519">
        <f>G166+G176</f>
        <v>595600</v>
      </c>
      <c r="H165" s="219">
        <f>G165/F165*100</f>
        <v>52.39217424884172</v>
      </c>
    </row>
    <row r="166" spans="1:8" ht="12.75">
      <c r="A166" s="286"/>
      <c r="B166" s="325"/>
      <c r="C166" s="321"/>
      <c r="D166" s="481" t="s">
        <v>206</v>
      </c>
      <c r="E166" s="505">
        <f>E168+E173</f>
        <v>561779</v>
      </c>
      <c r="F166" s="520">
        <f>F168+F172+F173</f>
        <v>1106178</v>
      </c>
      <c r="G166" s="521">
        <f>G168+G172+G173</f>
        <v>564970</v>
      </c>
      <c r="H166" s="459">
        <f>G166/F166*100</f>
        <v>51.07405860539623</v>
      </c>
    </row>
    <row r="167" spans="1:8" ht="12.75">
      <c r="A167" s="286"/>
      <c r="B167" s="325"/>
      <c r="C167" s="321"/>
      <c r="D167" s="522"/>
      <c r="E167" s="523"/>
      <c r="F167" s="524"/>
      <c r="G167" s="525"/>
      <c r="H167" s="427"/>
    </row>
    <row r="168" spans="1:8" ht="12.75">
      <c r="A168" s="286"/>
      <c r="B168" s="325"/>
      <c r="C168" s="321"/>
      <c r="D168" s="526" t="s">
        <v>319</v>
      </c>
      <c r="E168" s="507">
        <v>50000</v>
      </c>
      <c r="F168" s="517">
        <v>50000</v>
      </c>
      <c r="G168" s="203">
        <v>20571.99</v>
      </c>
      <c r="H168" s="421">
        <f>G168/F168*100</f>
        <v>41.14398</v>
      </c>
    </row>
    <row r="169" spans="1:8" ht="12.75">
      <c r="A169" s="286"/>
      <c r="B169" s="325"/>
      <c r="C169" s="321">
        <v>6660</v>
      </c>
      <c r="D169" s="527" t="s">
        <v>367</v>
      </c>
      <c r="E169" s="507"/>
      <c r="F169" s="517"/>
      <c r="G169" s="203"/>
      <c r="H169" s="421"/>
    </row>
    <row r="170" spans="1:8" ht="12.75">
      <c r="A170" s="286"/>
      <c r="B170" s="325"/>
      <c r="C170" s="321"/>
      <c r="D170" s="527" t="s">
        <v>365</v>
      </c>
      <c r="E170" s="507"/>
      <c r="F170" s="517"/>
      <c r="G170" s="203"/>
      <c r="H170" s="421"/>
    </row>
    <row r="171" spans="1:8" ht="12.75">
      <c r="A171" s="286"/>
      <c r="B171" s="325"/>
      <c r="C171" s="321"/>
      <c r="D171" s="359" t="s">
        <v>366</v>
      </c>
      <c r="E171" s="507"/>
      <c r="F171" s="517"/>
      <c r="G171" s="203"/>
      <c r="H171" s="421"/>
    </row>
    <row r="172" spans="1:8" ht="12.75">
      <c r="A172" s="286"/>
      <c r="B172" s="325"/>
      <c r="C172" s="321"/>
      <c r="D172" s="312" t="s">
        <v>368</v>
      </c>
      <c r="E172" s="507">
        <v>0</v>
      </c>
      <c r="F172" s="517">
        <v>105873</v>
      </c>
      <c r="G172" s="203">
        <v>105872.19</v>
      </c>
      <c r="H172" s="421">
        <f>G172/F172*100</f>
        <v>99.99923493241903</v>
      </c>
    </row>
    <row r="173" spans="1:8" ht="12.75">
      <c r="A173" s="286"/>
      <c r="B173" s="325"/>
      <c r="C173" s="321"/>
      <c r="D173" s="528" t="s">
        <v>317</v>
      </c>
      <c r="E173" s="523">
        <f>SUM(E174:E175)</f>
        <v>511779</v>
      </c>
      <c r="F173" s="524">
        <f>SUM(F174:F175)</f>
        <v>950305</v>
      </c>
      <c r="G173" s="525">
        <f>SUM(G174:G175)</f>
        <v>438525.82</v>
      </c>
      <c r="H173" s="427">
        <f>G173/F173*100</f>
        <v>46.14579740188676</v>
      </c>
    </row>
    <row r="174" spans="1:8" ht="12.75">
      <c r="A174" s="286"/>
      <c r="B174" s="325"/>
      <c r="C174" s="321"/>
      <c r="D174" s="527" t="s">
        <v>362</v>
      </c>
      <c r="E174" s="507">
        <v>511779</v>
      </c>
      <c r="F174" s="517">
        <v>511779</v>
      </c>
      <c r="G174" s="203">
        <v>0</v>
      </c>
      <c r="H174" s="421">
        <f>G174/F174*100</f>
        <v>0</v>
      </c>
    </row>
    <row r="175" spans="1:8" ht="12.75">
      <c r="A175" s="286"/>
      <c r="B175" s="325"/>
      <c r="C175" s="269"/>
      <c r="D175" s="526" t="s">
        <v>318</v>
      </c>
      <c r="E175" s="193">
        <v>0</v>
      </c>
      <c r="F175" s="529">
        <v>438526</v>
      </c>
      <c r="G175" s="194">
        <v>438525.82</v>
      </c>
      <c r="H175" s="421">
        <f>G175/F175*100</f>
        <v>99.999958953403</v>
      </c>
    </row>
    <row r="176" spans="1:8" ht="12.75">
      <c r="A176" s="286"/>
      <c r="B176" s="330"/>
      <c r="C176" s="321"/>
      <c r="D176" s="481" t="s">
        <v>283</v>
      </c>
      <c r="E176" s="505">
        <f>SUM(E177:E180)</f>
        <v>0</v>
      </c>
      <c r="F176" s="520">
        <v>30633</v>
      </c>
      <c r="G176" s="521">
        <f>SUM(G177:G180)</f>
        <v>30630</v>
      </c>
      <c r="H176" s="227">
        <f>G176/F176*100</f>
        <v>99.99020663989815</v>
      </c>
    </row>
    <row r="177" spans="1:8" ht="12.75">
      <c r="A177" s="286"/>
      <c r="B177" s="330"/>
      <c r="C177" s="321"/>
      <c r="D177" s="270" t="s">
        <v>231</v>
      </c>
      <c r="E177" s="507">
        <v>0</v>
      </c>
      <c r="F177" s="517">
        <v>0</v>
      </c>
      <c r="G177" s="203">
        <v>0</v>
      </c>
      <c r="H177" s="221">
        <v>0</v>
      </c>
    </row>
    <row r="178" spans="1:8" ht="12.75">
      <c r="A178" s="286"/>
      <c r="B178" s="330"/>
      <c r="C178" s="321"/>
      <c r="D178" s="270" t="s">
        <v>232</v>
      </c>
      <c r="E178" s="507">
        <v>0</v>
      </c>
      <c r="F178" s="517">
        <v>30633</v>
      </c>
      <c r="G178" s="203">
        <v>30630</v>
      </c>
      <c r="H178" s="221">
        <f>G178/F178*100</f>
        <v>99.99020663989815</v>
      </c>
    </row>
    <row r="179" spans="1:8" ht="12.75">
      <c r="A179" s="286"/>
      <c r="B179" s="330"/>
      <c r="C179" s="321"/>
      <c r="D179" s="270" t="s">
        <v>233</v>
      </c>
      <c r="E179" s="507">
        <v>0</v>
      </c>
      <c r="F179" s="517">
        <v>0</v>
      </c>
      <c r="G179" s="203">
        <v>0</v>
      </c>
      <c r="H179" s="221">
        <v>0</v>
      </c>
    </row>
    <row r="180" spans="1:8" ht="12.75">
      <c r="A180" s="293"/>
      <c r="B180" s="333"/>
      <c r="C180" s="269"/>
      <c r="D180" s="270" t="s">
        <v>240</v>
      </c>
      <c r="E180" s="193">
        <v>0</v>
      </c>
      <c r="F180" s="529">
        <v>0</v>
      </c>
      <c r="G180" s="194">
        <v>0</v>
      </c>
      <c r="H180" s="421">
        <v>0</v>
      </c>
    </row>
    <row r="181" spans="1:8" ht="12.75">
      <c r="A181" s="319"/>
      <c r="B181" s="316"/>
      <c r="C181" s="316"/>
      <c r="D181" s="366"/>
      <c r="E181" s="216"/>
      <c r="F181" s="216"/>
      <c r="G181" s="233"/>
      <c r="H181" s="430"/>
    </row>
    <row r="182" spans="1:8" ht="12.75">
      <c r="A182" s="319"/>
      <c r="B182" s="316"/>
      <c r="C182" s="316"/>
      <c r="D182" s="366"/>
      <c r="E182" s="216"/>
      <c r="F182" s="216"/>
      <c r="G182" s="233"/>
      <c r="H182" s="430"/>
    </row>
    <row r="183" spans="1:8" ht="12.75">
      <c r="A183" s="319"/>
      <c r="B183" s="319"/>
      <c r="C183" s="319"/>
      <c r="D183" s="319"/>
      <c r="E183" s="216"/>
      <c r="F183" s="216"/>
      <c r="G183" s="233"/>
      <c r="H183" s="430"/>
    </row>
    <row r="184" spans="1:8" ht="12.75">
      <c r="A184" s="319"/>
      <c r="B184" s="319"/>
      <c r="C184" s="319"/>
      <c r="D184" s="319"/>
      <c r="E184" s="216"/>
      <c r="F184" s="216"/>
      <c r="G184" s="233"/>
      <c r="H184" s="430"/>
    </row>
    <row r="185" spans="1:8" ht="12.75">
      <c r="A185" s="319"/>
      <c r="B185" s="319"/>
      <c r="C185" s="319"/>
      <c r="D185" s="319"/>
      <c r="E185" s="216" t="s">
        <v>432</v>
      </c>
      <c r="F185" s="216"/>
      <c r="G185" s="233"/>
      <c r="H185" s="430"/>
    </row>
    <row r="186" spans="1:8" ht="12.75">
      <c r="A186" s="399" t="s">
        <v>0</v>
      </c>
      <c r="B186" s="396" t="s">
        <v>1</v>
      </c>
      <c r="C186" s="470" t="s">
        <v>2</v>
      </c>
      <c r="D186" s="397" t="s">
        <v>3</v>
      </c>
      <c r="E186" s="398" t="s">
        <v>174</v>
      </c>
      <c r="F186" s="397" t="s">
        <v>176</v>
      </c>
      <c r="G186" s="399" t="s">
        <v>178</v>
      </c>
      <c r="H186" s="471" t="s">
        <v>67</v>
      </c>
    </row>
    <row r="187" spans="1:8" ht="12.75">
      <c r="A187" s="403"/>
      <c r="B187" s="400"/>
      <c r="C187" s="472"/>
      <c r="D187" s="401"/>
      <c r="E187" s="400" t="s">
        <v>175</v>
      </c>
      <c r="F187" s="401" t="s">
        <v>177</v>
      </c>
      <c r="G187" s="403" t="s">
        <v>360</v>
      </c>
      <c r="H187" s="400" t="s">
        <v>196</v>
      </c>
    </row>
    <row r="188" spans="1:8" ht="12.75">
      <c r="A188" s="501">
        <v>1</v>
      </c>
      <c r="B188" s="501">
        <v>2</v>
      </c>
      <c r="C188" s="404">
        <v>3</v>
      </c>
      <c r="D188" s="403">
        <v>4</v>
      </c>
      <c r="E188" s="400">
        <v>5</v>
      </c>
      <c r="F188" s="400">
        <v>6</v>
      </c>
      <c r="G188" s="403">
        <v>7</v>
      </c>
      <c r="H188" s="473">
        <v>8</v>
      </c>
    </row>
    <row r="189" spans="1:55" s="1" customFormat="1" ht="12.75">
      <c r="A189" s="495">
        <v>754</v>
      </c>
      <c r="B189" s="308"/>
      <c r="C189" s="274"/>
      <c r="D189" s="302" t="s">
        <v>82</v>
      </c>
      <c r="E189" s="205"/>
      <c r="F189" s="530"/>
      <c r="G189" s="531"/>
      <c r="H189" s="207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</row>
    <row r="190" spans="1:55" s="1" customFormat="1" ht="12.75">
      <c r="A190" s="495"/>
      <c r="B190" s="308"/>
      <c r="C190" s="308"/>
      <c r="D190" s="187" t="s">
        <v>83</v>
      </c>
      <c r="E190" s="209">
        <f>E191+E192</f>
        <v>2927340</v>
      </c>
      <c r="F190" s="532">
        <f>F191+F192</f>
        <v>3226083</v>
      </c>
      <c r="G190" s="533">
        <f>G191+G192</f>
        <v>1738335.0299999998</v>
      </c>
      <c r="H190" s="211">
        <f aca="true" t="shared" si="5" ref="H190:H195">G190/F190*100</f>
        <v>53.88376647470011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</row>
    <row r="191" spans="1:55" s="1" customFormat="1" ht="12.75">
      <c r="A191" s="495"/>
      <c r="B191" s="308"/>
      <c r="C191" s="308"/>
      <c r="D191" s="477" t="s">
        <v>206</v>
      </c>
      <c r="E191" s="513">
        <v>0</v>
      </c>
      <c r="F191" s="513">
        <v>0</v>
      </c>
      <c r="G191" s="514">
        <v>0</v>
      </c>
      <c r="H191" s="196">
        <v>0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</row>
    <row r="192" spans="1:55" s="1" customFormat="1" ht="12.75">
      <c r="A192" s="495"/>
      <c r="B192" s="308"/>
      <c r="C192" s="308"/>
      <c r="D192" s="477" t="s">
        <v>332</v>
      </c>
      <c r="E192" s="513">
        <f>SUM(E193:E196)</f>
        <v>2927340</v>
      </c>
      <c r="F192" s="513">
        <f>SUM(F193:F196)</f>
        <v>3226083</v>
      </c>
      <c r="G192" s="514">
        <f>SUM(G193:G196)</f>
        <v>1738335.0299999998</v>
      </c>
      <c r="H192" s="196">
        <f t="shared" si="5"/>
        <v>53.88376647470011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</row>
    <row r="193" spans="1:55" s="1" customFormat="1" ht="12.75">
      <c r="A193" s="495"/>
      <c r="B193" s="308"/>
      <c r="C193" s="308"/>
      <c r="D193" s="477" t="s">
        <v>231</v>
      </c>
      <c r="E193" s="513">
        <f aca="true" t="shared" si="6" ref="E193:G195">E201+E207</f>
        <v>2505280</v>
      </c>
      <c r="F193" s="513">
        <f t="shared" si="6"/>
        <v>2799761</v>
      </c>
      <c r="G193" s="514">
        <f t="shared" si="6"/>
        <v>1482979.23</v>
      </c>
      <c r="H193" s="196">
        <f t="shared" si="5"/>
        <v>52.968065131273704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</row>
    <row r="194" spans="1:55" s="1" customFormat="1" ht="12.75">
      <c r="A194" s="495"/>
      <c r="B194" s="308"/>
      <c r="C194" s="308"/>
      <c r="D194" s="477" t="s">
        <v>232</v>
      </c>
      <c r="E194" s="513">
        <f>E202+E208</f>
        <v>262060</v>
      </c>
      <c r="F194" s="513">
        <f>F202+F208+F214</f>
        <v>266322</v>
      </c>
      <c r="G194" s="514">
        <f t="shared" si="6"/>
        <v>180720.86</v>
      </c>
      <c r="H194" s="196">
        <f t="shared" si="5"/>
        <v>67.85802900248571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</row>
    <row r="195" spans="1:55" s="1" customFormat="1" ht="12.75">
      <c r="A195" s="495"/>
      <c r="B195" s="308"/>
      <c r="C195" s="308"/>
      <c r="D195" s="477" t="s">
        <v>233</v>
      </c>
      <c r="E195" s="513">
        <f t="shared" si="6"/>
        <v>160000</v>
      </c>
      <c r="F195" s="513">
        <f t="shared" si="6"/>
        <v>160000</v>
      </c>
      <c r="G195" s="514">
        <f t="shared" si="6"/>
        <v>74634.94</v>
      </c>
      <c r="H195" s="196">
        <f t="shared" si="5"/>
        <v>46.6468375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</row>
    <row r="196" spans="1:55" s="1" customFormat="1" ht="12.75">
      <c r="A196" s="495"/>
      <c r="B196" s="310"/>
      <c r="C196" s="310"/>
      <c r="D196" s="477" t="s">
        <v>240</v>
      </c>
      <c r="E196" s="222">
        <v>0</v>
      </c>
      <c r="F196" s="222">
        <v>0</v>
      </c>
      <c r="G196" s="489">
        <v>0</v>
      </c>
      <c r="H196" s="196">
        <v>0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</row>
    <row r="197" spans="1:8" s="5" customFormat="1" ht="13.5">
      <c r="A197" s="315"/>
      <c r="B197" s="534">
        <v>75411</v>
      </c>
      <c r="C197" s="535"/>
      <c r="D197" s="273" t="s">
        <v>110</v>
      </c>
      <c r="E197" s="212">
        <f>SUM(E201:E203)</f>
        <v>2915000</v>
      </c>
      <c r="F197" s="212">
        <f>SUM(F201:F203)</f>
        <v>3213743</v>
      </c>
      <c r="G197" s="536">
        <f>SUM(G201:G203)</f>
        <v>1737683.76</v>
      </c>
      <c r="H197" s="256">
        <f>G197/F197*100</f>
        <v>54.070402020323336</v>
      </c>
    </row>
    <row r="198" spans="1:8" s="7" customFormat="1" ht="12.75">
      <c r="A198" s="340"/>
      <c r="B198" s="509"/>
      <c r="C198" s="327"/>
      <c r="D198" s="424" t="s">
        <v>84</v>
      </c>
      <c r="E198" s="425"/>
      <c r="F198" s="425"/>
      <c r="G198" s="537"/>
      <c r="H198" s="538"/>
    </row>
    <row r="199" spans="1:8" s="7" customFormat="1" ht="12.75">
      <c r="A199" s="340"/>
      <c r="B199" s="509"/>
      <c r="C199" s="327"/>
      <c r="D199" s="481" t="s">
        <v>206</v>
      </c>
      <c r="E199" s="499">
        <v>0</v>
      </c>
      <c r="F199" s="499">
        <v>0</v>
      </c>
      <c r="G199" s="539">
        <v>0</v>
      </c>
      <c r="H199" s="540">
        <v>0</v>
      </c>
    </row>
    <row r="200" spans="1:8" s="7" customFormat="1" ht="12.75">
      <c r="A200" s="340"/>
      <c r="B200" s="509"/>
      <c r="C200" s="327"/>
      <c r="D200" s="481" t="s">
        <v>283</v>
      </c>
      <c r="E200" s="486">
        <f>SUM(E201:E203)</f>
        <v>2915000</v>
      </c>
      <c r="F200" s="486">
        <f>SUM(F201:F203)</f>
        <v>3213743</v>
      </c>
      <c r="G200" s="541">
        <f>SUM(G201:G203)</f>
        <v>1737683.76</v>
      </c>
      <c r="H200" s="542">
        <f>G200/F200*100</f>
        <v>54.070402020323336</v>
      </c>
    </row>
    <row r="201" spans="1:8" ht="12.75">
      <c r="A201" s="286"/>
      <c r="B201" s="292"/>
      <c r="C201" s="295"/>
      <c r="D201" s="270" t="s">
        <v>231</v>
      </c>
      <c r="E201" s="193">
        <v>2505280</v>
      </c>
      <c r="F201" s="193">
        <v>2799761</v>
      </c>
      <c r="G201" s="543">
        <v>1482979.23</v>
      </c>
      <c r="H201" s="544">
        <f>G201/F201*100</f>
        <v>52.968065131273704</v>
      </c>
    </row>
    <row r="202" spans="1:8" ht="12.75">
      <c r="A202" s="286"/>
      <c r="B202" s="292"/>
      <c r="C202" s="295"/>
      <c r="D202" s="270" t="s">
        <v>232</v>
      </c>
      <c r="E202" s="193">
        <v>249720</v>
      </c>
      <c r="F202" s="193">
        <v>253982</v>
      </c>
      <c r="G202" s="543">
        <v>180069.59</v>
      </c>
      <c r="H202" s="544">
        <f>G202/F202*100</f>
        <v>70.89856367774094</v>
      </c>
    </row>
    <row r="203" spans="1:8" ht="12.75">
      <c r="A203" s="286"/>
      <c r="B203" s="292"/>
      <c r="C203" s="295"/>
      <c r="D203" s="270" t="s">
        <v>233</v>
      </c>
      <c r="E203" s="193">
        <v>160000</v>
      </c>
      <c r="F203" s="193">
        <v>160000</v>
      </c>
      <c r="G203" s="543">
        <v>74634.94</v>
      </c>
      <c r="H203" s="544">
        <f>G203/F203*100</f>
        <v>46.6468375</v>
      </c>
    </row>
    <row r="204" spans="1:8" s="5" customFormat="1" ht="13.5">
      <c r="A204" s="290"/>
      <c r="B204" s="321">
        <v>75421</v>
      </c>
      <c r="C204" s="294"/>
      <c r="D204" s="269" t="s">
        <v>172</v>
      </c>
      <c r="E204" s="191">
        <f>E205+E206</f>
        <v>12340</v>
      </c>
      <c r="F204" s="191">
        <f>F205+F206</f>
        <v>12340</v>
      </c>
      <c r="G204" s="545">
        <f>G205+G206</f>
        <v>651.27</v>
      </c>
      <c r="H204" s="542">
        <f>G204/F204*100</f>
        <v>5.277714748784441</v>
      </c>
    </row>
    <row r="205" spans="1:8" s="5" customFormat="1" ht="13.5">
      <c r="A205" s="290"/>
      <c r="B205" s="289"/>
      <c r="C205" s="294"/>
      <c r="D205" s="481" t="s">
        <v>206</v>
      </c>
      <c r="E205" s="486">
        <v>0</v>
      </c>
      <c r="F205" s="486">
        <v>0</v>
      </c>
      <c r="G205" s="541">
        <v>0</v>
      </c>
      <c r="H205" s="227">
        <v>0</v>
      </c>
    </row>
    <row r="206" spans="1:8" s="5" customFormat="1" ht="13.5">
      <c r="A206" s="290"/>
      <c r="B206" s="289"/>
      <c r="C206" s="294"/>
      <c r="D206" s="481" t="s">
        <v>283</v>
      </c>
      <c r="E206" s="486">
        <f>SUM(E207:E209)</f>
        <v>12340</v>
      </c>
      <c r="F206" s="486">
        <f>SUM(F207:F209)</f>
        <v>12340</v>
      </c>
      <c r="G206" s="541">
        <f>SUM(G207:G209)</f>
        <v>651.27</v>
      </c>
      <c r="H206" s="227">
        <f>G206/F206*100</f>
        <v>5.277714748784441</v>
      </c>
    </row>
    <row r="207" spans="1:8" s="5" customFormat="1" ht="13.5">
      <c r="A207" s="290"/>
      <c r="B207" s="289"/>
      <c r="C207" s="294"/>
      <c r="D207" s="270" t="s">
        <v>231</v>
      </c>
      <c r="E207" s="502">
        <v>0</v>
      </c>
      <c r="F207" s="502">
        <v>0</v>
      </c>
      <c r="G207" s="546">
        <v>0</v>
      </c>
      <c r="H207" s="235">
        <v>0</v>
      </c>
    </row>
    <row r="208" spans="1:8" ht="12.75">
      <c r="A208" s="286"/>
      <c r="B208" s="286"/>
      <c r="C208" s="295"/>
      <c r="D208" s="270" t="s">
        <v>232</v>
      </c>
      <c r="E208" s="193">
        <v>12340</v>
      </c>
      <c r="F208" s="193">
        <v>12340</v>
      </c>
      <c r="G208" s="543">
        <v>651.27</v>
      </c>
      <c r="H208" s="421">
        <f>G208/F208*100</f>
        <v>5.277714748784441</v>
      </c>
    </row>
    <row r="209" spans="1:8" ht="12.75">
      <c r="A209" s="286"/>
      <c r="B209" s="293"/>
      <c r="C209" s="295"/>
      <c r="D209" s="270" t="s">
        <v>233</v>
      </c>
      <c r="E209" s="193">
        <v>0</v>
      </c>
      <c r="F209" s="193">
        <v>0</v>
      </c>
      <c r="G209" s="543">
        <v>0</v>
      </c>
      <c r="H209" s="421">
        <v>0</v>
      </c>
    </row>
    <row r="210" spans="1:8" ht="12.75">
      <c r="A210" s="286"/>
      <c r="B210" s="325">
        <v>75495</v>
      </c>
      <c r="C210" s="294"/>
      <c r="D210" s="269" t="s">
        <v>160</v>
      </c>
      <c r="E210" s="191">
        <v>0</v>
      </c>
      <c r="F210" s="191">
        <v>0</v>
      </c>
      <c r="G210" s="545">
        <v>0</v>
      </c>
      <c r="H210" s="429">
        <v>0</v>
      </c>
    </row>
    <row r="211" spans="1:8" ht="12.75">
      <c r="A211" s="286"/>
      <c r="B211" s="292"/>
      <c r="C211" s="295"/>
      <c r="D211" s="481" t="s">
        <v>206</v>
      </c>
      <c r="E211" s="486">
        <v>0</v>
      </c>
      <c r="F211" s="486">
        <v>0</v>
      </c>
      <c r="G211" s="541">
        <v>0</v>
      </c>
      <c r="H211" s="459">
        <v>0</v>
      </c>
    </row>
    <row r="212" spans="1:8" ht="12.75">
      <c r="A212" s="286"/>
      <c r="B212" s="292"/>
      <c r="C212" s="295"/>
      <c r="D212" s="481" t="s">
        <v>283</v>
      </c>
      <c r="E212" s="486">
        <v>0</v>
      </c>
      <c r="F212" s="486">
        <v>0</v>
      </c>
      <c r="G212" s="541">
        <v>0</v>
      </c>
      <c r="H212" s="459">
        <v>0</v>
      </c>
    </row>
    <row r="213" spans="1:8" ht="12.75">
      <c r="A213" s="286"/>
      <c r="B213" s="292"/>
      <c r="C213" s="295"/>
      <c r="D213" s="270" t="s">
        <v>231</v>
      </c>
      <c r="E213" s="193">
        <v>0</v>
      </c>
      <c r="F213" s="193">
        <v>0</v>
      </c>
      <c r="G213" s="543">
        <v>0</v>
      </c>
      <c r="H213" s="421">
        <v>0</v>
      </c>
    </row>
    <row r="214" spans="1:8" ht="12.75">
      <c r="A214" s="286"/>
      <c r="B214" s="292"/>
      <c r="C214" s="295"/>
      <c r="D214" s="270" t="s">
        <v>232</v>
      </c>
      <c r="E214" s="193">
        <v>0</v>
      </c>
      <c r="F214" s="193">
        <v>0</v>
      </c>
      <c r="G214" s="543">
        <v>0</v>
      </c>
      <c r="H214" s="421">
        <v>0</v>
      </c>
    </row>
    <row r="215" spans="1:8" ht="12.75">
      <c r="A215" s="293"/>
      <c r="B215" s="292"/>
      <c r="C215" s="295"/>
      <c r="D215" s="270" t="s">
        <v>233</v>
      </c>
      <c r="E215" s="193">
        <v>0</v>
      </c>
      <c r="F215" s="193">
        <v>0</v>
      </c>
      <c r="G215" s="543">
        <v>0</v>
      </c>
      <c r="H215" s="421">
        <v>0</v>
      </c>
    </row>
    <row r="216" spans="1:8" s="4" customFormat="1" ht="12.75">
      <c r="A216" s="308">
        <v>757</v>
      </c>
      <c r="B216" s="272"/>
      <c r="C216" s="272"/>
      <c r="D216" s="272" t="s">
        <v>85</v>
      </c>
      <c r="E216" s="189">
        <v>700000</v>
      </c>
      <c r="F216" s="189">
        <f>F217+F219</f>
        <v>850785</v>
      </c>
      <c r="G216" s="452">
        <f>G217</f>
        <v>292444.86</v>
      </c>
      <c r="H216" s="190">
        <f>G216/F216*100</f>
        <v>34.37353267864383</v>
      </c>
    </row>
    <row r="217" spans="1:8" s="5" customFormat="1" ht="13.5">
      <c r="A217" s="315"/>
      <c r="B217" s="291">
        <v>75702</v>
      </c>
      <c r="C217" s="269"/>
      <c r="D217" s="269" t="s">
        <v>86</v>
      </c>
      <c r="E217" s="191">
        <v>700000</v>
      </c>
      <c r="F217" s="191">
        <v>700000</v>
      </c>
      <c r="G217" s="545">
        <f>G218+G220</f>
        <v>292444.86</v>
      </c>
      <c r="H217" s="219">
        <f>G217/F217*100</f>
        <v>41.77783714285714</v>
      </c>
    </row>
    <row r="218" spans="1:8" ht="12.75">
      <c r="A218" s="286"/>
      <c r="B218" s="372"/>
      <c r="C218" s="270"/>
      <c r="D218" s="270" t="s">
        <v>239</v>
      </c>
      <c r="E218" s="193">
        <v>700000</v>
      </c>
      <c r="F218" s="193">
        <v>700000</v>
      </c>
      <c r="G218" s="543">
        <v>292444.86</v>
      </c>
      <c r="H218" s="421">
        <f>G218/F218*100</f>
        <v>41.77783714285714</v>
      </c>
    </row>
    <row r="219" spans="1:8" ht="12.75">
      <c r="A219" s="286"/>
      <c r="B219" s="287">
        <v>75704</v>
      </c>
      <c r="C219" s="269"/>
      <c r="D219" s="269" t="s">
        <v>409</v>
      </c>
      <c r="E219" s="191">
        <v>0</v>
      </c>
      <c r="F219" s="191">
        <v>150785</v>
      </c>
      <c r="G219" s="545">
        <v>0</v>
      </c>
      <c r="H219" s="429">
        <v>0</v>
      </c>
    </row>
    <row r="220" spans="1:8" ht="12.75">
      <c r="A220" s="286"/>
      <c r="B220" s="288"/>
      <c r="C220" s="270"/>
      <c r="D220" s="270" t="s">
        <v>232</v>
      </c>
      <c r="E220" s="193">
        <v>0</v>
      </c>
      <c r="F220" s="193">
        <v>0</v>
      </c>
      <c r="G220" s="543">
        <v>0</v>
      </c>
      <c r="H220" s="421">
        <v>0</v>
      </c>
    </row>
    <row r="221" spans="1:8" ht="12.75">
      <c r="A221" s="293"/>
      <c r="B221" s="288"/>
      <c r="C221" s="270">
        <v>8020</v>
      </c>
      <c r="D221" s="332" t="s">
        <v>284</v>
      </c>
      <c r="E221" s="193">
        <v>0</v>
      </c>
      <c r="F221" s="193">
        <v>150785</v>
      </c>
      <c r="G221" s="543">
        <v>0</v>
      </c>
      <c r="H221" s="421">
        <v>0</v>
      </c>
    </row>
    <row r="222" spans="1:8" s="4" customFormat="1" ht="12.75">
      <c r="A222" s="310">
        <v>758</v>
      </c>
      <c r="B222" s="179"/>
      <c r="C222" s="272"/>
      <c r="D222" s="272" t="s">
        <v>37</v>
      </c>
      <c r="E222" s="189">
        <v>206000</v>
      </c>
      <c r="F222" s="189">
        <f>F223</f>
        <v>398450</v>
      </c>
      <c r="G222" s="452">
        <v>0</v>
      </c>
      <c r="H222" s="190">
        <f>G222/F222*100</f>
        <v>0</v>
      </c>
    </row>
    <row r="223" spans="1:8" s="5" customFormat="1" ht="13.5">
      <c r="A223" s="315"/>
      <c r="B223" s="321">
        <v>75818</v>
      </c>
      <c r="C223" s="269"/>
      <c r="D223" s="269" t="s">
        <v>87</v>
      </c>
      <c r="E223" s="191">
        <f>E224+E225</f>
        <v>206000</v>
      </c>
      <c r="F223" s="191">
        <f>F224+F225</f>
        <v>398450</v>
      </c>
      <c r="G223" s="545">
        <v>0</v>
      </c>
      <c r="H223" s="219">
        <f>G223/F223*100</f>
        <v>0</v>
      </c>
    </row>
    <row r="224" spans="1:8" ht="12.75">
      <c r="A224" s="286"/>
      <c r="B224" s="286"/>
      <c r="C224" s="270">
        <v>4810</v>
      </c>
      <c r="D224" s="270" t="s">
        <v>88</v>
      </c>
      <c r="E224" s="193">
        <v>100000</v>
      </c>
      <c r="F224" s="193">
        <v>292450</v>
      </c>
      <c r="G224" s="543">
        <v>0</v>
      </c>
      <c r="H224" s="421">
        <v>0</v>
      </c>
    </row>
    <row r="225" spans="1:8" ht="12.75">
      <c r="A225" s="375"/>
      <c r="B225" s="293"/>
      <c r="C225" s="270"/>
      <c r="D225" s="270" t="s">
        <v>207</v>
      </c>
      <c r="E225" s="193">
        <v>106000</v>
      </c>
      <c r="F225" s="193">
        <v>106000</v>
      </c>
      <c r="G225" s="543">
        <v>0</v>
      </c>
      <c r="H225" s="421">
        <v>0</v>
      </c>
    </row>
    <row r="226" spans="1:10" ht="12.75">
      <c r="A226" s="285">
        <v>801</v>
      </c>
      <c r="B226" s="285"/>
      <c r="C226" s="274"/>
      <c r="D226" s="371" t="s">
        <v>40</v>
      </c>
      <c r="E226" s="189">
        <f>E227+E228</f>
        <v>15798196</v>
      </c>
      <c r="F226" s="189">
        <f>F227+F228</f>
        <v>16450825</v>
      </c>
      <c r="G226" s="452">
        <f>G227+G228</f>
        <v>8942710.919999998</v>
      </c>
      <c r="H226" s="190">
        <f>G226/F226*100</f>
        <v>54.360258041769924</v>
      </c>
      <c r="I226" s="406"/>
      <c r="J226" s="406"/>
    </row>
    <row r="227" spans="1:8" ht="12.75">
      <c r="A227" s="495"/>
      <c r="B227" s="495"/>
      <c r="C227" s="308"/>
      <c r="D227" s="477" t="s">
        <v>206</v>
      </c>
      <c r="E227" s="478">
        <f>E339</f>
        <v>0</v>
      </c>
      <c r="F227" s="547">
        <f>F253+F262+F283+F317+F323+F339</f>
        <v>50000</v>
      </c>
      <c r="G227" s="548">
        <f>G235+G253+G262+G283+G317+G323+G339</f>
        <v>50000</v>
      </c>
      <c r="H227" s="394">
        <f>G227/F227*100</f>
        <v>100</v>
      </c>
    </row>
    <row r="228" spans="1:8" ht="12.75">
      <c r="A228" s="495"/>
      <c r="B228" s="495"/>
      <c r="C228" s="308"/>
      <c r="D228" s="477" t="s">
        <v>332</v>
      </c>
      <c r="E228" s="478">
        <f>SUM(E229:E232)</f>
        <v>15798196</v>
      </c>
      <c r="F228" s="547">
        <f>SUM(F229:F232)</f>
        <v>16400825</v>
      </c>
      <c r="G228" s="548">
        <f>SUM(G229:G232)</f>
        <v>8892710.919999998</v>
      </c>
      <c r="H228" s="196">
        <f aca="true" t="shared" si="7" ref="H228:H234">G228/F228*100</f>
        <v>54.221119486367286</v>
      </c>
    </row>
    <row r="229" spans="1:9" ht="12.75">
      <c r="A229" s="495"/>
      <c r="B229" s="495"/>
      <c r="C229" s="308"/>
      <c r="D229" s="477" t="s">
        <v>231</v>
      </c>
      <c r="E229" s="478">
        <f>E237+E255+E264+E285+E319</f>
        <v>12370523</v>
      </c>
      <c r="F229" s="547">
        <f>F237+F255+F264+F285+F319+F341</f>
        <v>12751650</v>
      </c>
      <c r="G229" s="548">
        <f>G237+G255+G264+G285+G319+G341</f>
        <v>6986817.4799999995</v>
      </c>
      <c r="H229" s="196">
        <f t="shared" si="7"/>
        <v>54.79147780875415</v>
      </c>
      <c r="I229" s="12"/>
    </row>
    <row r="230" spans="1:8" ht="12.75">
      <c r="A230" s="495"/>
      <c r="B230" s="495"/>
      <c r="C230" s="308"/>
      <c r="D230" s="477" t="s">
        <v>232</v>
      </c>
      <c r="E230" s="478">
        <f>E238+E256+E265+E286+E320+E326+E342</f>
        <v>2115042</v>
      </c>
      <c r="F230" s="547">
        <f>F238+F256+F265+F286+F320+F326+F342</f>
        <v>2311608</v>
      </c>
      <c r="G230" s="548">
        <f>G238+G256+G265+G286+G320+G326+G342</f>
        <v>1331131.05</v>
      </c>
      <c r="H230" s="196">
        <f t="shared" si="7"/>
        <v>57.58463588982215</v>
      </c>
    </row>
    <row r="231" spans="1:8" ht="12.75">
      <c r="A231" s="495"/>
      <c r="B231" s="495"/>
      <c r="C231" s="308"/>
      <c r="D231" s="477" t="s">
        <v>233</v>
      </c>
      <c r="E231" s="478">
        <f>E239+E257+E266+E287+E321</f>
        <v>88858</v>
      </c>
      <c r="F231" s="547">
        <f>F239+F257+F266+F287+F321</f>
        <v>92566</v>
      </c>
      <c r="G231" s="548">
        <f>G239+G257+G266+G287+G321</f>
        <v>32814.39</v>
      </c>
      <c r="H231" s="196">
        <f t="shared" si="7"/>
        <v>35.449722360261866</v>
      </c>
    </row>
    <row r="232" spans="1:8" ht="12.75">
      <c r="A232" s="495"/>
      <c r="B232" s="172"/>
      <c r="C232" s="310"/>
      <c r="D232" s="477" t="s">
        <v>240</v>
      </c>
      <c r="E232" s="478">
        <f>E267+E259+E288</f>
        <v>1223773</v>
      </c>
      <c r="F232" s="547">
        <f>F240+F260+F267+F288</f>
        <v>1245001</v>
      </c>
      <c r="G232" s="548">
        <f>G240+G260+G267+G288</f>
        <v>541948</v>
      </c>
      <c r="H232" s="196">
        <f t="shared" si="7"/>
        <v>43.52992487556235</v>
      </c>
    </row>
    <row r="233" spans="1:8" ht="12.75">
      <c r="A233" s="315"/>
      <c r="B233" s="291">
        <v>80102</v>
      </c>
      <c r="C233" s="269"/>
      <c r="D233" s="269" t="s">
        <v>89</v>
      </c>
      <c r="E233" s="191">
        <f>E234</f>
        <v>1156047</v>
      </c>
      <c r="F233" s="191">
        <f>F234</f>
        <v>1208135</v>
      </c>
      <c r="G233" s="545">
        <f>G234</f>
        <v>631288.7599999999</v>
      </c>
      <c r="H233" s="219">
        <f t="shared" si="7"/>
        <v>52.25316376067243</v>
      </c>
    </row>
    <row r="234" spans="1:8" ht="12.75">
      <c r="A234" s="340"/>
      <c r="B234" s="509"/>
      <c r="C234" s="334"/>
      <c r="D234" s="424" t="s">
        <v>51</v>
      </c>
      <c r="E234" s="425">
        <f>SUM(E237:E239)</f>
        <v>1156047</v>
      </c>
      <c r="F234" s="425">
        <f>F235+F236</f>
        <v>1208135</v>
      </c>
      <c r="G234" s="537">
        <f>G235+G236</f>
        <v>631288.7599999999</v>
      </c>
      <c r="H234" s="538">
        <f t="shared" si="7"/>
        <v>52.25316376067243</v>
      </c>
    </row>
    <row r="235" spans="1:8" ht="12.75">
      <c r="A235" s="340"/>
      <c r="B235" s="509"/>
      <c r="C235" s="334"/>
      <c r="D235" s="481" t="s">
        <v>206</v>
      </c>
      <c r="E235" s="486">
        <v>0</v>
      </c>
      <c r="F235" s="486">
        <v>0</v>
      </c>
      <c r="G235" s="541">
        <v>0</v>
      </c>
      <c r="H235" s="542">
        <v>0</v>
      </c>
    </row>
    <row r="236" spans="1:8" ht="12.75">
      <c r="A236" s="340"/>
      <c r="B236" s="509"/>
      <c r="C236" s="334"/>
      <c r="D236" s="481" t="s">
        <v>283</v>
      </c>
      <c r="E236" s="486">
        <f>SUM(E237:E240)</f>
        <v>1156047</v>
      </c>
      <c r="F236" s="486">
        <f>SUM(F237:F240)</f>
        <v>1208135</v>
      </c>
      <c r="G236" s="541">
        <f>SUM(G237:G240)</f>
        <v>631288.7599999999</v>
      </c>
      <c r="H236" s="542">
        <f>G236/F236*100</f>
        <v>52.25316376067243</v>
      </c>
    </row>
    <row r="237" spans="1:8" ht="12.75">
      <c r="A237" s="286"/>
      <c r="B237" s="292"/>
      <c r="C237" s="270"/>
      <c r="D237" s="270" t="s">
        <v>231</v>
      </c>
      <c r="E237" s="193">
        <v>1053715</v>
      </c>
      <c r="F237" s="193">
        <v>1078272</v>
      </c>
      <c r="G237" s="543">
        <v>548624.44</v>
      </c>
      <c r="H237" s="421">
        <f>G237/F237*100</f>
        <v>50.87996720679012</v>
      </c>
    </row>
    <row r="238" spans="1:8" ht="12.75">
      <c r="A238" s="286"/>
      <c r="B238" s="292"/>
      <c r="C238" s="270"/>
      <c r="D238" s="270" t="s">
        <v>232</v>
      </c>
      <c r="E238" s="193">
        <v>80100</v>
      </c>
      <c r="F238" s="193">
        <v>105921</v>
      </c>
      <c r="G238" s="543">
        <v>71561.59</v>
      </c>
      <c r="H238" s="421">
        <f>G238/F238*100</f>
        <v>67.56128624163291</v>
      </c>
    </row>
    <row r="239" spans="1:8" ht="12.75">
      <c r="A239" s="286"/>
      <c r="B239" s="292"/>
      <c r="C239" s="270"/>
      <c r="D239" s="270" t="s">
        <v>233</v>
      </c>
      <c r="E239" s="193">
        <v>22232</v>
      </c>
      <c r="F239" s="193">
        <v>23942</v>
      </c>
      <c r="G239" s="543">
        <v>11102.73</v>
      </c>
      <c r="H239" s="421">
        <f>G239/F239*100</f>
        <v>46.373444156712054</v>
      </c>
    </row>
    <row r="240" spans="1:8" ht="12.75">
      <c r="A240" s="293"/>
      <c r="B240" s="372"/>
      <c r="C240" s="270"/>
      <c r="D240" s="270" t="s">
        <v>240</v>
      </c>
      <c r="E240" s="193">
        <v>0</v>
      </c>
      <c r="F240" s="193">
        <v>0</v>
      </c>
      <c r="G240" s="543">
        <v>0</v>
      </c>
      <c r="H240" s="421">
        <v>0</v>
      </c>
    </row>
    <row r="241" spans="1:8" ht="12.75">
      <c r="A241" s="319"/>
      <c r="B241" s="319"/>
      <c r="C241" s="319"/>
      <c r="D241" s="319"/>
      <c r="E241" s="216"/>
      <c r="F241" s="216"/>
      <c r="G241" s="549"/>
      <c r="H241" s="430"/>
    </row>
    <row r="242" spans="1:8" ht="12.75">
      <c r="A242" s="319"/>
      <c r="B242" s="319"/>
      <c r="C242" s="319"/>
      <c r="D242" s="319"/>
      <c r="E242" s="216"/>
      <c r="F242" s="216"/>
      <c r="G242" s="549"/>
      <c r="H242" s="430"/>
    </row>
    <row r="243" spans="1:8" ht="12.75">
      <c r="A243" s="319"/>
      <c r="B243" s="319"/>
      <c r="C243" s="319"/>
      <c r="D243" s="319"/>
      <c r="E243" s="216"/>
      <c r="F243" s="216"/>
      <c r="G243" s="549"/>
      <c r="H243" s="430"/>
    </row>
    <row r="244" spans="1:8" ht="12.75">
      <c r="A244" s="319"/>
      <c r="B244" s="319"/>
      <c r="C244" s="319"/>
      <c r="D244" s="319"/>
      <c r="E244" s="216"/>
      <c r="F244" s="216"/>
      <c r="G244" s="549"/>
      <c r="H244" s="430"/>
    </row>
    <row r="245" spans="1:8" ht="12.75">
      <c r="A245" s="319"/>
      <c r="B245" s="319"/>
      <c r="C245" s="319"/>
      <c r="D245" s="319"/>
      <c r="E245" s="216"/>
      <c r="F245" s="216"/>
      <c r="G245" s="549"/>
      <c r="H245" s="430"/>
    </row>
    <row r="246" spans="1:8" ht="12.75">
      <c r="A246" s="319"/>
      <c r="B246" s="319"/>
      <c r="C246" s="319"/>
      <c r="D246" s="319"/>
      <c r="E246" s="216"/>
      <c r="F246" s="216"/>
      <c r="G246" s="549"/>
      <c r="H246" s="430"/>
    </row>
    <row r="247" spans="1:8" ht="12.75">
      <c r="A247" s="319"/>
      <c r="B247" s="319"/>
      <c r="C247" s="319"/>
      <c r="D247" s="319"/>
      <c r="E247" s="216" t="s">
        <v>307</v>
      </c>
      <c r="F247" s="216"/>
      <c r="G247" s="549"/>
      <c r="H247" s="430"/>
    </row>
    <row r="248" spans="1:8" ht="12.75">
      <c r="A248" s="399" t="s">
        <v>0</v>
      </c>
      <c r="B248" s="396" t="s">
        <v>1</v>
      </c>
      <c r="C248" s="470" t="s">
        <v>2</v>
      </c>
      <c r="D248" s="397" t="s">
        <v>3</v>
      </c>
      <c r="E248" s="398" t="s">
        <v>174</v>
      </c>
      <c r="F248" s="397" t="s">
        <v>176</v>
      </c>
      <c r="G248" s="399" t="s">
        <v>178</v>
      </c>
      <c r="H248" s="471" t="s">
        <v>67</v>
      </c>
    </row>
    <row r="249" spans="1:8" ht="12.75">
      <c r="A249" s="403"/>
      <c r="B249" s="400"/>
      <c r="C249" s="472"/>
      <c r="D249" s="401"/>
      <c r="E249" s="400" t="s">
        <v>175</v>
      </c>
      <c r="F249" s="401" t="s">
        <v>177</v>
      </c>
      <c r="G249" s="403" t="s">
        <v>360</v>
      </c>
      <c r="H249" s="400" t="s">
        <v>196</v>
      </c>
    </row>
    <row r="250" spans="1:8" ht="12.75">
      <c r="A250" s="396">
        <v>1</v>
      </c>
      <c r="B250" s="501">
        <v>2</v>
      </c>
      <c r="C250" s="501">
        <v>3</v>
      </c>
      <c r="D250" s="403">
        <v>4</v>
      </c>
      <c r="E250" s="400">
        <v>5</v>
      </c>
      <c r="F250" s="400">
        <v>6</v>
      </c>
      <c r="G250" s="403">
        <v>7</v>
      </c>
      <c r="H250" s="473">
        <v>8</v>
      </c>
    </row>
    <row r="251" spans="1:8" s="8" customFormat="1" ht="12.75">
      <c r="A251" s="315"/>
      <c r="B251" s="325">
        <v>80111</v>
      </c>
      <c r="C251" s="311"/>
      <c r="D251" s="273" t="s">
        <v>90</v>
      </c>
      <c r="E251" s="212">
        <f>E252+E259</f>
        <v>1770118</v>
      </c>
      <c r="F251" s="212">
        <f>F252+F259</f>
        <v>1851084</v>
      </c>
      <c r="G251" s="536">
        <f>G252+G259</f>
        <v>908624.06</v>
      </c>
      <c r="H251" s="256">
        <f>G251/F251*100</f>
        <v>49.08605228071768</v>
      </c>
    </row>
    <row r="252" spans="1:8" ht="12.75">
      <c r="A252" s="340"/>
      <c r="B252" s="509"/>
      <c r="C252" s="327"/>
      <c r="D252" s="424" t="s">
        <v>51</v>
      </c>
      <c r="E252" s="425">
        <f>SUM(E255:E257)</f>
        <v>964656</v>
      </c>
      <c r="F252" s="425">
        <f>F253+F254</f>
        <v>1007178</v>
      </c>
      <c r="G252" s="537">
        <f>G253+G254</f>
        <v>532383.06</v>
      </c>
      <c r="H252" s="538">
        <f>G252/F252*100</f>
        <v>52.85888492401543</v>
      </c>
    </row>
    <row r="253" spans="1:8" ht="12.75">
      <c r="A253" s="340"/>
      <c r="B253" s="509"/>
      <c r="C253" s="327"/>
      <c r="D253" s="481" t="s">
        <v>206</v>
      </c>
      <c r="E253" s="486">
        <v>0</v>
      </c>
      <c r="F253" s="486">
        <v>0</v>
      </c>
      <c r="G253" s="541">
        <v>0</v>
      </c>
      <c r="H253" s="542">
        <v>0</v>
      </c>
    </row>
    <row r="254" spans="1:8" ht="12.75">
      <c r="A254" s="340"/>
      <c r="B254" s="509"/>
      <c r="C254" s="327"/>
      <c r="D254" s="481" t="s">
        <v>283</v>
      </c>
      <c r="E254" s="486">
        <f>SUM(E255:E258)</f>
        <v>964656</v>
      </c>
      <c r="F254" s="486">
        <f>SUM(F255:F258)</f>
        <v>1007178</v>
      </c>
      <c r="G254" s="541">
        <f>SUM(G255:G258)</f>
        <v>532383.06</v>
      </c>
      <c r="H254" s="542">
        <f>G254/F254*100</f>
        <v>52.85888492401543</v>
      </c>
    </row>
    <row r="255" spans="1:8" ht="12.75">
      <c r="A255" s="286"/>
      <c r="B255" s="292"/>
      <c r="C255" s="295"/>
      <c r="D255" s="270" t="s">
        <v>231</v>
      </c>
      <c r="E255" s="193">
        <v>892080</v>
      </c>
      <c r="F255" s="193">
        <v>873175</v>
      </c>
      <c r="G255" s="543">
        <v>464902.33</v>
      </c>
      <c r="H255" s="421">
        <f>G255/F255*100</f>
        <v>53.24274400893292</v>
      </c>
    </row>
    <row r="256" spans="1:8" ht="12.75">
      <c r="A256" s="286"/>
      <c r="B256" s="292"/>
      <c r="C256" s="295"/>
      <c r="D256" s="270" t="s">
        <v>232</v>
      </c>
      <c r="E256" s="193">
        <v>44617</v>
      </c>
      <c r="F256" s="193">
        <v>103201</v>
      </c>
      <c r="G256" s="543">
        <v>54535.84</v>
      </c>
      <c r="H256" s="421">
        <f>G256/F256*100</f>
        <v>52.844294144436574</v>
      </c>
    </row>
    <row r="257" spans="1:8" ht="12.75">
      <c r="A257" s="286"/>
      <c r="B257" s="292"/>
      <c r="C257" s="295"/>
      <c r="D257" s="270" t="s">
        <v>233</v>
      </c>
      <c r="E257" s="193">
        <v>27959</v>
      </c>
      <c r="F257" s="193">
        <v>30802</v>
      </c>
      <c r="G257" s="543">
        <v>12944.89</v>
      </c>
      <c r="H257" s="421">
        <f>G257/F257*100</f>
        <v>42.02613466658009</v>
      </c>
    </row>
    <row r="258" spans="1:8" ht="12.75">
      <c r="A258" s="286"/>
      <c r="B258" s="292"/>
      <c r="C258" s="295"/>
      <c r="D258" s="270" t="s">
        <v>240</v>
      </c>
      <c r="E258" s="193">
        <v>0</v>
      </c>
      <c r="F258" s="193">
        <v>0</v>
      </c>
      <c r="G258" s="543">
        <v>0</v>
      </c>
      <c r="H258" s="421">
        <v>0</v>
      </c>
    </row>
    <row r="259" spans="1:8" ht="12.75">
      <c r="A259" s="286"/>
      <c r="B259" s="292"/>
      <c r="C259" s="295"/>
      <c r="D259" s="424" t="s">
        <v>173</v>
      </c>
      <c r="E259" s="425">
        <v>805462</v>
      </c>
      <c r="F259" s="425">
        <v>843906</v>
      </c>
      <c r="G259" s="537">
        <v>376241</v>
      </c>
      <c r="H259" s="538">
        <f aca="true" t="shared" si="8" ref="H259:H267">G259/F259*100</f>
        <v>44.58328297227416</v>
      </c>
    </row>
    <row r="260" spans="1:8" ht="12.75">
      <c r="A260" s="286"/>
      <c r="B260" s="372"/>
      <c r="C260" s="295"/>
      <c r="D260" s="270" t="s">
        <v>240</v>
      </c>
      <c r="E260" s="193">
        <v>805462</v>
      </c>
      <c r="F260" s="193">
        <v>843906</v>
      </c>
      <c r="G260" s="543">
        <v>376241</v>
      </c>
      <c r="H260" s="194">
        <f t="shared" si="8"/>
        <v>44.58328297227416</v>
      </c>
    </row>
    <row r="261" spans="1:8" s="8" customFormat="1" ht="12.75">
      <c r="A261" s="290"/>
      <c r="B261" s="325">
        <v>80120</v>
      </c>
      <c r="C261" s="294"/>
      <c r="D261" s="269" t="s">
        <v>41</v>
      </c>
      <c r="E261" s="191">
        <f>E269+E274+E278+E280</f>
        <v>3615112</v>
      </c>
      <c r="F261" s="191">
        <f>F262+F263</f>
        <v>3851845</v>
      </c>
      <c r="G261" s="545">
        <f>G269+G274+G278+G280</f>
        <v>2127114.5199999996</v>
      </c>
      <c r="H261" s="219">
        <f t="shared" si="8"/>
        <v>55.223263656767074</v>
      </c>
    </row>
    <row r="262" spans="1:8" s="8" customFormat="1" ht="12.75">
      <c r="A262" s="290"/>
      <c r="B262" s="325"/>
      <c r="C262" s="294"/>
      <c r="D262" s="481" t="s">
        <v>206</v>
      </c>
      <c r="E262" s="486">
        <v>0</v>
      </c>
      <c r="F262" s="486">
        <f>F273</f>
        <v>50000</v>
      </c>
      <c r="G262" s="541">
        <f>G273</f>
        <v>50000</v>
      </c>
      <c r="H262" s="717">
        <f t="shared" si="8"/>
        <v>100</v>
      </c>
    </row>
    <row r="263" spans="1:8" s="8" customFormat="1" ht="12.75">
      <c r="A263" s="290"/>
      <c r="B263" s="325"/>
      <c r="C263" s="294"/>
      <c r="D263" s="481" t="s">
        <v>283</v>
      </c>
      <c r="E263" s="486">
        <f>SUM(E264:E267)</f>
        <v>3615112</v>
      </c>
      <c r="F263" s="486">
        <f>SUM(F264:F267)</f>
        <v>3801845</v>
      </c>
      <c r="G263" s="541">
        <f>SUM(G264:G267)</f>
        <v>2077114.52</v>
      </c>
      <c r="H263" s="542">
        <f t="shared" si="8"/>
        <v>54.63438199084918</v>
      </c>
    </row>
    <row r="264" spans="1:8" s="8" customFormat="1" ht="12.75">
      <c r="A264" s="290"/>
      <c r="B264" s="325"/>
      <c r="C264" s="294"/>
      <c r="D264" s="270" t="s">
        <v>231</v>
      </c>
      <c r="E264" s="193">
        <f aca="true" t="shared" si="9" ref="E264:G266">E270+E275</f>
        <v>2952305</v>
      </c>
      <c r="F264" s="193">
        <f t="shared" si="9"/>
        <v>3062251</v>
      </c>
      <c r="G264" s="543">
        <f t="shared" si="9"/>
        <v>1638584.35</v>
      </c>
      <c r="H264" s="544">
        <f t="shared" si="8"/>
        <v>53.509145723195125</v>
      </c>
    </row>
    <row r="265" spans="1:8" s="8" customFormat="1" ht="12.75">
      <c r="A265" s="290"/>
      <c r="B265" s="325"/>
      <c r="C265" s="294"/>
      <c r="D265" s="270" t="s">
        <v>232</v>
      </c>
      <c r="E265" s="193">
        <f t="shared" si="9"/>
        <v>417862</v>
      </c>
      <c r="F265" s="193">
        <f t="shared" si="9"/>
        <v>513177</v>
      </c>
      <c r="G265" s="543">
        <f t="shared" si="9"/>
        <v>332152.88</v>
      </c>
      <c r="H265" s="544">
        <f t="shared" si="8"/>
        <v>64.72481814266813</v>
      </c>
    </row>
    <row r="266" spans="1:8" s="8" customFormat="1" ht="12.75">
      <c r="A266" s="290"/>
      <c r="B266" s="325"/>
      <c r="C266" s="294"/>
      <c r="D266" s="270" t="s">
        <v>233</v>
      </c>
      <c r="E266" s="193">
        <f t="shared" si="9"/>
        <v>9078</v>
      </c>
      <c r="F266" s="193">
        <f t="shared" si="9"/>
        <v>9078</v>
      </c>
      <c r="G266" s="543">
        <f t="shared" si="9"/>
        <v>2144.29</v>
      </c>
      <c r="H266" s="544">
        <f t="shared" si="8"/>
        <v>23.62073143864287</v>
      </c>
    </row>
    <row r="267" spans="1:8" s="8" customFormat="1" ht="12.75">
      <c r="A267" s="290"/>
      <c r="B267" s="325"/>
      <c r="C267" s="294"/>
      <c r="D267" s="270" t="s">
        <v>240</v>
      </c>
      <c r="E267" s="193">
        <f>E279+E281</f>
        <v>235867</v>
      </c>
      <c r="F267" s="193">
        <f>F281+F279</f>
        <v>217339</v>
      </c>
      <c r="G267" s="543">
        <f>G279+G281</f>
        <v>104233</v>
      </c>
      <c r="H267" s="544">
        <f t="shared" si="8"/>
        <v>47.95871886775958</v>
      </c>
    </row>
    <row r="268" spans="1:8" s="8" customFormat="1" ht="12.75">
      <c r="A268" s="290"/>
      <c r="B268" s="325"/>
      <c r="C268" s="294"/>
      <c r="D268" s="270" t="s">
        <v>289</v>
      </c>
      <c r="E268" s="193"/>
      <c r="F268" s="193"/>
      <c r="G268" s="543"/>
      <c r="H268" s="544"/>
    </row>
    <row r="269" spans="1:8" s="8" customFormat="1" ht="12.75">
      <c r="A269" s="340"/>
      <c r="B269" s="509"/>
      <c r="C269" s="327"/>
      <c r="D269" s="424" t="s">
        <v>47</v>
      </c>
      <c r="E269" s="425">
        <f>SUM(E270:E272)</f>
        <v>936811</v>
      </c>
      <c r="F269" s="425">
        <f>SUM(F270:F273)</f>
        <v>1064640</v>
      </c>
      <c r="G269" s="537">
        <f>SUM(G270:G273)</f>
        <v>710712.49</v>
      </c>
      <c r="H269" s="538">
        <f aca="true" t="shared" si="10" ref="H269:H276">G269/F269*100</f>
        <v>66.75613258941989</v>
      </c>
    </row>
    <row r="270" spans="1:8" ht="12.75">
      <c r="A270" s="286"/>
      <c r="B270" s="292"/>
      <c r="C270" s="295"/>
      <c r="D270" s="270" t="s">
        <v>231</v>
      </c>
      <c r="E270" s="193">
        <v>816272</v>
      </c>
      <c r="F270" s="193">
        <v>889101</v>
      </c>
      <c r="G270" s="543">
        <v>581853.32</v>
      </c>
      <c r="H270" s="421">
        <f>G270/F270*100</f>
        <v>65.44288219223688</v>
      </c>
    </row>
    <row r="271" spans="1:8" ht="12.75">
      <c r="A271" s="286"/>
      <c r="B271" s="292"/>
      <c r="C271" s="295"/>
      <c r="D271" s="270" t="s">
        <v>232</v>
      </c>
      <c r="E271" s="193">
        <v>117539</v>
      </c>
      <c r="F271" s="193">
        <v>122539</v>
      </c>
      <c r="G271" s="543">
        <v>76870.26</v>
      </c>
      <c r="H271" s="421">
        <f>G271/F271*100</f>
        <v>62.73126106790491</v>
      </c>
    </row>
    <row r="272" spans="1:8" ht="12.75">
      <c r="A272" s="286"/>
      <c r="B272" s="292"/>
      <c r="C272" s="295"/>
      <c r="D272" s="270" t="s">
        <v>233</v>
      </c>
      <c r="E272" s="193">
        <v>3000</v>
      </c>
      <c r="F272" s="193">
        <v>3000</v>
      </c>
      <c r="G272" s="543">
        <v>1988.91</v>
      </c>
      <c r="H272" s="421">
        <f>G272/F272*100</f>
        <v>66.29700000000001</v>
      </c>
    </row>
    <row r="273" spans="1:8" ht="12.75">
      <c r="A273" s="286"/>
      <c r="B273" s="292"/>
      <c r="C273" s="372"/>
      <c r="D273" s="550" t="s">
        <v>198</v>
      </c>
      <c r="E273" s="551">
        <v>0</v>
      </c>
      <c r="F273" s="552">
        <v>50000</v>
      </c>
      <c r="G273" s="553">
        <v>50000</v>
      </c>
      <c r="H273" s="716">
        <f>G273/F273*100</f>
        <v>100</v>
      </c>
    </row>
    <row r="274" spans="1:8" s="8" customFormat="1" ht="12.75">
      <c r="A274" s="340"/>
      <c r="B274" s="509"/>
      <c r="C274" s="554"/>
      <c r="D274" s="555" t="s">
        <v>44</v>
      </c>
      <c r="E274" s="556">
        <f>SUM(E275:E277)</f>
        <v>2442434</v>
      </c>
      <c r="F274" s="556">
        <f>SUM(F275:F277)</f>
        <v>2569866</v>
      </c>
      <c r="G274" s="557">
        <f>SUM(G275:G277)</f>
        <v>1312169.0299999998</v>
      </c>
      <c r="H274" s="538">
        <f t="shared" si="10"/>
        <v>51.05982296353194</v>
      </c>
    </row>
    <row r="275" spans="1:8" ht="12.75">
      <c r="A275" s="286"/>
      <c r="B275" s="292"/>
      <c r="C275" s="295"/>
      <c r="D275" s="270" t="s">
        <v>231</v>
      </c>
      <c r="E275" s="193">
        <v>2136033</v>
      </c>
      <c r="F275" s="193">
        <v>2173150</v>
      </c>
      <c r="G275" s="543">
        <v>1056731.03</v>
      </c>
      <c r="H275" s="421">
        <f t="shared" si="10"/>
        <v>48.62669535006788</v>
      </c>
    </row>
    <row r="276" spans="1:8" ht="12.75">
      <c r="A276" s="286"/>
      <c r="B276" s="292"/>
      <c r="C276" s="295"/>
      <c r="D276" s="270" t="s">
        <v>232</v>
      </c>
      <c r="E276" s="193">
        <v>300323</v>
      </c>
      <c r="F276" s="193">
        <v>390638</v>
      </c>
      <c r="G276" s="543">
        <v>255282.62</v>
      </c>
      <c r="H276" s="421">
        <f t="shared" si="10"/>
        <v>65.35017586614717</v>
      </c>
    </row>
    <row r="277" spans="1:8" ht="12.75">
      <c r="A277" s="286"/>
      <c r="B277" s="292"/>
      <c r="C277" s="295"/>
      <c r="D277" s="270" t="s">
        <v>233</v>
      </c>
      <c r="E277" s="193">
        <v>6078</v>
      </c>
      <c r="F277" s="193">
        <v>6078</v>
      </c>
      <c r="G277" s="558">
        <v>155.38</v>
      </c>
      <c r="H277" s="421">
        <f>G277/F277*100</f>
        <v>2.5564330371832837</v>
      </c>
    </row>
    <row r="278" spans="1:8" s="8" customFormat="1" ht="12.75">
      <c r="A278" s="340"/>
      <c r="B278" s="509"/>
      <c r="C278" s="327"/>
      <c r="D278" s="424" t="s">
        <v>131</v>
      </c>
      <c r="E278" s="425">
        <v>0</v>
      </c>
      <c r="F278" s="425">
        <v>0</v>
      </c>
      <c r="G278" s="537">
        <v>0</v>
      </c>
      <c r="H278" s="230">
        <v>0</v>
      </c>
    </row>
    <row r="279" spans="1:8" s="8" customFormat="1" ht="12.75">
      <c r="A279" s="286"/>
      <c r="B279" s="292"/>
      <c r="C279" s="295"/>
      <c r="D279" s="270" t="s">
        <v>240</v>
      </c>
      <c r="E279" s="193">
        <v>0</v>
      </c>
      <c r="F279" s="193">
        <v>0</v>
      </c>
      <c r="G279" s="543">
        <v>0</v>
      </c>
      <c r="H279" s="194">
        <v>0</v>
      </c>
    </row>
    <row r="280" spans="1:8" s="8" customFormat="1" ht="12.75">
      <c r="A280" s="340"/>
      <c r="B280" s="509"/>
      <c r="C280" s="327"/>
      <c r="D280" s="424" t="s">
        <v>91</v>
      </c>
      <c r="E280" s="425">
        <v>235867</v>
      </c>
      <c r="F280" s="425">
        <v>217339</v>
      </c>
      <c r="G280" s="537">
        <v>104233</v>
      </c>
      <c r="H280" s="538">
        <f>G280/F280*100</f>
        <v>47.95871886775958</v>
      </c>
    </row>
    <row r="281" spans="1:8" s="8" customFormat="1" ht="12.75">
      <c r="A281" s="286"/>
      <c r="B281" s="292"/>
      <c r="C281" s="295"/>
      <c r="D281" s="270" t="s">
        <v>240</v>
      </c>
      <c r="E281" s="193">
        <v>235867</v>
      </c>
      <c r="F281" s="193">
        <v>217339</v>
      </c>
      <c r="G281" s="543">
        <v>104233</v>
      </c>
      <c r="H281" s="194">
        <f>G281/F281*100</f>
        <v>47.95871886775958</v>
      </c>
    </row>
    <row r="282" spans="1:8" ht="12.75">
      <c r="A282" s="374"/>
      <c r="B282" s="321">
        <v>80130</v>
      </c>
      <c r="C282" s="294"/>
      <c r="D282" s="269" t="s">
        <v>46</v>
      </c>
      <c r="E282" s="191">
        <f>E283+E284</f>
        <v>8113664</v>
      </c>
      <c r="F282" s="191">
        <f>F283+F284</f>
        <v>8602207</v>
      </c>
      <c r="G282" s="545">
        <f>G283+G284</f>
        <v>4863838.03</v>
      </c>
      <c r="H282" s="219">
        <f aca="true" t="shared" si="11" ref="H282:H304">G282/F282*100</f>
        <v>56.541745972864874</v>
      </c>
    </row>
    <row r="283" spans="1:8" ht="12.75">
      <c r="A283" s="374"/>
      <c r="B283" s="289"/>
      <c r="C283" s="294"/>
      <c r="D283" s="481" t="s">
        <v>206</v>
      </c>
      <c r="E283" s="486">
        <v>0</v>
      </c>
      <c r="F283" s="486">
        <v>0</v>
      </c>
      <c r="G283" s="541">
        <v>0</v>
      </c>
      <c r="H283" s="542">
        <v>0</v>
      </c>
    </row>
    <row r="284" spans="1:8" ht="12.75">
      <c r="A284" s="374"/>
      <c r="B284" s="289"/>
      <c r="C284" s="294"/>
      <c r="D284" s="481" t="s">
        <v>283</v>
      </c>
      <c r="E284" s="486">
        <f>SUM(E285:E288)</f>
        <v>8113664</v>
      </c>
      <c r="F284" s="486">
        <f>SUM(F285:F288)</f>
        <v>8602207</v>
      </c>
      <c r="G284" s="541">
        <f>SUM(G285:G288)</f>
        <v>4863838.03</v>
      </c>
      <c r="H284" s="542">
        <f>G284/F284*100</f>
        <v>56.541745972864874</v>
      </c>
    </row>
    <row r="285" spans="1:8" ht="12.75">
      <c r="A285" s="374"/>
      <c r="B285" s="289"/>
      <c r="C285" s="294"/>
      <c r="D285" s="270" t="s">
        <v>231</v>
      </c>
      <c r="E285" s="193">
        <f aca="true" t="shared" si="12" ref="E285:G287">E291+E295+E299</f>
        <v>6959572</v>
      </c>
      <c r="F285" s="193">
        <f t="shared" si="12"/>
        <v>7212207</v>
      </c>
      <c r="G285" s="543">
        <f t="shared" si="12"/>
        <v>4058965.2199999997</v>
      </c>
      <c r="H285" s="544">
        <f>G285/F285*100</f>
        <v>56.27910041960803</v>
      </c>
    </row>
    <row r="286" spans="1:8" ht="12.75">
      <c r="A286" s="374"/>
      <c r="B286" s="289"/>
      <c r="C286" s="294"/>
      <c r="D286" s="270" t="s">
        <v>232</v>
      </c>
      <c r="E286" s="193">
        <f t="shared" si="12"/>
        <v>957205</v>
      </c>
      <c r="F286" s="193">
        <f t="shared" si="12"/>
        <v>1191801</v>
      </c>
      <c r="G286" s="543">
        <f>G292+G296+G300</f>
        <v>743317.53</v>
      </c>
      <c r="H286" s="544">
        <f>G286/F286*100</f>
        <v>62.36926550657367</v>
      </c>
    </row>
    <row r="287" spans="1:8" ht="12.75">
      <c r="A287" s="374"/>
      <c r="B287" s="289"/>
      <c r="C287" s="294"/>
      <c r="D287" s="270" t="s">
        <v>233</v>
      </c>
      <c r="E287" s="193">
        <f t="shared" si="12"/>
        <v>14443</v>
      </c>
      <c r="F287" s="193">
        <f t="shared" si="12"/>
        <v>14443</v>
      </c>
      <c r="G287" s="543">
        <f t="shared" si="12"/>
        <v>81.28</v>
      </c>
      <c r="H287" s="544">
        <f>G287/F287*100</f>
        <v>0.5627639687045628</v>
      </c>
    </row>
    <row r="288" spans="1:8" ht="12.75">
      <c r="A288" s="374"/>
      <c r="B288" s="289"/>
      <c r="C288" s="294"/>
      <c r="D288" s="270" t="s">
        <v>240</v>
      </c>
      <c r="E288" s="193">
        <f>E303+E305+E314</f>
        <v>182444</v>
      </c>
      <c r="F288" s="193">
        <f>F303+F305+F314</f>
        <v>183756</v>
      </c>
      <c r="G288" s="543">
        <f>G303+G305+G314</f>
        <v>61474</v>
      </c>
      <c r="H288" s="718">
        <f>G288/F288*100</f>
        <v>33.454145714969854</v>
      </c>
    </row>
    <row r="289" spans="1:8" ht="12.75">
      <c r="A289" s="374"/>
      <c r="B289" s="289"/>
      <c r="C289" s="294"/>
      <c r="D289" s="270" t="s">
        <v>289</v>
      </c>
      <c r="E289" s="193"/>
      <c r="F289" s="193"/>
      <c r="G289" s="543"/>
      <c r="H289" s="544"/>
    </row>
    <row r="290" spans="1:8" ht="12.75">
      <c r="A290" s="497"/>
      <c r="B290" s="340"/>
      <c r="C290" s="327"/>
      <c r="D290" s="424" t="s">
        <v>47</v>
      </c>
      <c r="E290" s="425">
        <f>SUM(E291:E293)</f>
        <v>1569676</v>
      </c>
      <c r="F290" s="425">
        <f>SUM(F291:F293)</f>
        <v>1708450</v>
      </c>
      <c r="G290" s="537">
        <f>SUM(G291:G293)</f>
        <v>1015478.14</v>
      </c>
      <c r="H290" s="538">
        <f t="shared" si="11"/>
        <v>59.43856361029003</v>
      </c>
    </row>
    <row r="291" spans="1:8" ht="12.75">
      <c r="A291" s="320"/>
      <c r="B291" s="286"/>
      <c r="C291" s="295"/>
      <c r="D291" s="270" t="s">
        <v>231</v>
      </c>
      <c r="E291" s="193">
        <v>1377405</v>
      </c>
      <c r="F291" s="193">
        <v>1486179</v>
      </c>
      <c r="G291" s="543">
        <v>873940.69</v>
      </c>
      <c r="H291" s="421">
        <f t="shared" si="11"/>
        <v>58.80453767682089</v>
      </c>
    </row>
    <row r="292" spans="1:8" ht="12.75">
      <c r="A292" s="320"/>
      <c r="B292" s="286"/>
      <c r="C292" s="295"/>
      <c r="D292" s="270" t="s">
        <v>232</v>
      </c>
      <c r="E292" s="193">
        <v>188471</v>
      </c>
      <c r="F292" s="193">
        <v>218471</v>
      </c>
      <c r="G292" s="543">
        <v>141456.17</v>
      </c>
      <c r="H292" s="421">
        <f t="shared" si="11"/>
        <v>64.74825949439514</v>
      </c>
    </row>
    <row r="293" spans="1:8" ht="12.75">
      <c r="A293" s="320"/>
      <c r="B293" s="286"/>
      <c r="C293" s="295"/>
      <c r="D293" s="270" t="s">
        <v>233</v>
      </c>
      <c r="E293" s="193">
        <v>3800</v>
      </c>
      <c r="F293" s="193">
        <v>3800</v>
      </c>
      <c r="G293" s="543">
        <v>81.28</v>
      </c>
      <c r="H293" s="559">
        <f>G293/F293*100</f>
        <v>2.1389473684210527</v>
      </c>
    </row>
    <row r="294" spans="1:13" s="11" customFormat="1" ht="12.75">
      <c r="A294" s="497"/>
      <c r="B294" s="340"/>
      <c r="C294" s="327"/>
      <c r="D294" s="424" t="s">
        <v>146</v>
      </c>
      <c r="E294" s="425">
        <f>SUM(E295:E297)</f>
        <v>365177</v>
      </c>
      <c r="F294" s="425">
        <f>SUM(F295:F297)</f>
        <v>384529</v>
      </c>
      <c r="G294" s="537">
        <f>SUM(G295:G297)</f>
        <v>226342.65999999997</v>
      </c>
      <c r="H294" s="230">
        <f t="shared" si="11"/>
        <v>58.8623120752921</v>
      </c>
      <c r="I294" s="7"/>
      <c r="J294" s="7"/>
      <c r="K294" s="7"/>
      <c r="L294" s="7"/>
      <c r="M294" s="7"/>
    </row>
    <row r="295" spans="1:8" ht="12.75">
      <c r="A295" s="320"/>
      <c r="B295" s="286"/>
      <c r="C295" s="295"/>
      <c r="D295" s="270" t="s">
        <v>231</v>
      </c>
      <c r="E295" s="193">
        <v>289528</v>
      </c>
      <c r="F295" s="193">
        <v>306221</v>
      </c>
      <c r="G295" s="543">
        <v>196383.8</v>
      </c>
      <c r="H295" s="421">
        <f t="shared" si="11"/>
        <v>64.13139529947325</v>
      </c>
    </row>
    <row r="296" spans="1:8" ht="12.75">
      <c r="A296" s="320"/>
      <c r="B296" s="286"/>
      <c r="C296" s="295"/>
      <c r="D296" s="270" t="s">
        <v>232</v>
      </c>
      <c r="E296" s="193">
        <v>74681</v>
      </c>
      <c r="F296" s="193">
        <v>77340</v>
      </c>
      <c r="G296" s="543">
        <v>29958.86</v>
      </c>
      <c r="H296" s="421">
        <f t="shared" si="11"/>
        <v>38.73656581329195</v>
      </c>
    </row>
    <row r="297" spans="1:8" ht="12.75">
      <c r="A297" s="320"/>
      <c r="B297" s="286"/>
      <c r="C297" s="295"/>
      <c r="D297" s="270" t="s">
        <v>233</v>
      </c>
      <c r="E297" s="193">
        <v>968</v>
      </c>
      <c r="F297" s="193">
        <v>968</v>
      </c>
      <c r="G297" s="543">
        <v>0</v>
      </c>
      <c r="H297" s="559">
        <f t="shared" si="11"/>
        <v>0</v>
      </c>
    </row>
    <row r="298" spans="1:13" s="11" customFormat="1" ht="12.75">
      <c r="A298" s="497"/>
      <c r="B298" s="340"/>
      <c r="C298" s="327"/>
      <c r="D298" s="424" t="s">
        <v>92</v>
      </c>
      <c r="E298" s="425">
        <f>SUM(E299:E301)</f>
        <v>5996367</v>
      </c>
      <c r="F298" s="425">
        <f>SUM(F299:F301)</f>
        <v>6325472</v>
      </c>
      <c r="G298" s="537">
        <f>SUM(G299:G301)</f>
        <v>3560543.23</v>
      </c>
      <c r="H298" s="538">
        <f t="shared" si="11"/>
        <v>56.288973060034095</v>
      </c>
      <c r="I298" s="7"/>
      <c r="J298" s="7"/>
      <c r="K298" s="7"/>
      <c r="L298" s="7"/>
      <c r="M298" s="7"/>
    </row>
    <row r="299" spans="1:8" ht="12.75">
      <c r="A299" s="320"/>
      <c r="B299" s="286"/>
      <c r="C299" s="295"/>
      <c r="D299" s="270" t="s">
        <v>231</v>
      </c>
      <c r="E299" s="193">
        <v>5292639</v>
      </c>
      <c r="F299" s="193">
        <v>5419807</v>
      </c>
      <c r="G299" s="543">
        <v>2988640.73</v>
      </c>
      <c r="H299" s="421">
        <f t="shared" si="11"/>
        <v>55.14293645511731</v>
      </c>
    </row>
    <row r="300" spans="1:8" ht="12.75">
      <c r="A300" s="320"/>
      <c r="B300" s="286"/>
      <c r="C300" s="295"/>
      <c r="D300" s="270" t="s">
        <v>232</v>
      </c>
      <c r="E300" s="193">
        <v>694053</v>
      </c>
      <c r="F300" s="193">
        <v>895990</v>
      </c>
      <c r="G300" s="543">
        <v>571902.5</v>
      </c>
      <c r="H300" s="421">
        <f t="shared" si="11"/>
        <v>63.82911639638835</v>
      </c>
    </row>
    <row r="301" spans="1:8" ht="12.75">
      <c r="A301" s="320"/>
      <c r="B301" s="286"/>
      <c r="C301" s="295"/>
      <c r="D301" s="270" t="s">
        <v>233</v>
      </c>
      <c r="E301" s="193">
        <v>9675</v>
      </c>
      <c r="F301" s="193">
        <v>9675</v>
      </c>
      <c r="G301" s="543">
        <v>0</v>
      </c>
      <c r="H301" s="559">
        <f t="shared" si="11"/>
        <v>0</v>
      </c>
    </row>
    <row r="302" spans="1:8" s="8" customFormat="1" ht="12.75">
      <c r="A302" s="497"/>
      <c r="B302" s="340"/>
      <c r="C302" s="327"/>
      <c r="D302" s="424" t="s">
        <v>93</v>
      </c>
      <c r="E302" s="425">
        <v>0</v>
      </c>
      <c r="F302" s="425">
        <v>0</v>
      </c>
      <c r="G302" s="537">
        <v>0</v>
      </c>
      <c r="H302" s="538">
        <v>0</v>
      </c>
    </row>
    <row r="303" spans="1:8" s="8" customFormat="1" ht="12.75">
      <c r="A303" s="320"/>
      <c r="B303" s="286"/>
      <c r="C303" s="295"/>
      <c r="D303" s="270" t="s">
        <v>240</v>
      </c>
      <c r="E303" s="193">
        <v>0</v>
      </c>
      <c r="F303" s="193">
        <v>0</v>
      </c>
      <c r="G303" s="543">
        <v>0</v>
      </c>
      <c r="H303" s="421">
        <v>0</v>
      </c>
    </row>
    <row r="304" spans="1:8" s="8" customFormat="1" ht="12.75">
      <c r="A304" s="497"/>
      <c r="B304" s="340"/>
      <c r="C304" s="327"/>
      <c r="D304" s="424" t="s">
        <v>94</v>
      </c>
      <c r="E304" s="425">
        <v>48916</v>
      </c>
      <c r="F304" s="425">
        <v>49268</v>
      </c>
      <c r="G304" s="537">
        <v>17976</v>
      </c>
      <c r="H304" s="538">
        <f t="shared" si="11"/>
        <v>36.48615734350897</v>
      </c>
    </row>
    <row r="305" spans="1:8" s="8" customFormat="1" ht="12.75">
      <c r="A305" s="375"/>
      <c r="B305" s="293"/>
      <c r="C305" s="295"/>
      <c r="D305" s="270" t="s">
        <v>240</v>
      </c>
      <c r="E305" s="193">
        <v>48916</v>
      </c>
      <c r="F305" s="193">
        <v>49268</v>
      </c>
      <c r="G305" s="543">
        <v>17976</v>
      </c>
      <c r="H305" s="232">
        <f>G305/F305*100</f>
        <v>36.48615734350897</v>
      </c>
    </row>
    <row r="306" spans="1:8" s="8" customFormat="1" ht="12.75">
      <c r="A306" s="319"/>
      <c r="B306" s="319"/>
      <c r="C306" s="319"/>
      <c r="D306" s="319"/>
      <c r="E306" s="216"/>
      <c r="F306" s="216"/>
      <c r="G306" s="549"/>
      <c r="H306" s="560"/>
    </row>
    <row r="307" spans="1:8" s="8" customFormat="1" ht="12.75">
      <c r="A307" s="319"/>
      <c r="B307" s="319"/>
      <c r="C307" s="319"/>
      <c r="D307" s="319"/>
      <c r="E307" s="216"/>
      <c r="F307" s="216"/>
      <c r="G307" s="549"/>
      <c r="H307" s="560"/>
    </row>
    <row r="308" spans="1:8" s="8" customFormat="1" ht="12.75">
      <c r="A308" s="319"/>
      <c r="B308" s="319"/>
      <c r="C308" s="319"/>
      <c r="D308" s="319"/>
      <c r="E308" s="216"/>
      <c r="F308" s="216"/>
      <c r="G308" s="549"/>
      <c r="H308" s="560"/>
    </row>
    <row r="309" spans="1:8" s="8" customFormat="1" ht="12.75">
      <c r="A309" s="319"/>
      <c r="B309" s="319"/>
      <c r="C309" s="319"/>
      <c r="D309" s="319"/>
      <c r="E309" s="216" t="s">
        <v>413</v>
      </c>
      <c r="F309" s="216"/>
      <c r="G309" s="549"/>
      <c r="H309" s="560"/>
    </row>
    <row r="310" spans="1:8" s="8" customFormat="1" ht="12.75">
      <c r="A310" s="399" t="s">
        <v>0</v>
      </c>
      <c r="B310" s="396" t="s">
        <v>1</v>
      </c>
      <c r="C310" s="470" t="s">
        <v>2</v>
      </c>
      <c r="D310" s="397" t="s">
        <v>3</v>
      </c>
      <c r="E310" s="398" t="s">
        <v>174</v>
      </c>
      <c r="F310" s="397" t="s">
        <v>176</v>
      </c>
      <c r="G310" s="399" t="s">
        <v>178</v>
      </c>
      <c r="H310" s="471" t="s">
        <v>67</v>
      </c>
    </row>
    <row r="311" spans="1:8" s="8" customFormat="1" ht="12.75">
      <c r="A311" s="403"/>
      <c r="B311" s="400"/>
      <c r="C311" s="472"/>
      <c r="D311" s="401"/>
      <c r="E311" s="400" t="s">
        <v>175</v>
      </c>
      <c r="F311" s="401" t="s">
        <v>177</v>
      </c>
      <c r="G311" s="403" t="s">
        <v>360</v>
      </c>
      <c r="H311" s="400" t="s">
        <v>196</v>
      </c>
    </row>
    <row r="312" spans="1:8" s="8" customFormat="1" ht="12.75">
      <c r="A312" s="501">
        <v>1</v>
      </c>
      <c r="B312" s="501">
        <v>2</v>
      </c>
      <c r="C312" s="404">
        <v>3</v>
      </c>
      <c r="D312" s="403">
        <v>4</v>
      </c>
      <c r="E312" s="400">
        <v>5</v>
      </c>
      <c r="F312" s="400">
        <v>6</v>
      </c>
      <c r="G312" s="403">
        <v>7</v>
      </c>
      <c r="H312" s="473">
        <v>8</v>
      </c>
    </row>
    <row r="313" spans="1:8" s="8" customFormat="1" ht="12.75">
      <c r="A313" s="286"/>
      <c r="B313" s="292"/>
      <c r="C313" s="295"/>
      <c r="D313" s="424" t="s">
        <v>320</v>
      </c>
      <c r="E313" s="425">
        <v>133528</v>
      </c>
      <c r="F313" s="425">
        <v>134488</v>
      </c>
      <c r="G313" s="537">
        <v>43498</v>
      </c>
      <c r="H313" s="264">
        <f>G313/F313*100</f>
        <v>32.34340610314675</v>
      </c>
    </row>
    <row r="314" spans="1:8" s="8" customFormat="1" ht="12.75">
      <c r="A314" s="286"/>
      <c r="B314" s="292"/>
      <c r="C314" s="295"/>
      <c r="D314" s="270" t="s">
        <v>240</v>
      </c>
      <c r="E314" s="193">
        <v>133528</v>
      </c>
      <c r="F314" s="193">
        <v>134488</v>
      </c>
      <c r="G314" s="543">
        <v>43498</v>
      </c>
      <c r="H314" s="232">
        <f>G314/F314*100</f>
        <v>32.34340610314675</v>
      </c>
    </row>
    <row r="315" spans="1:8" s="8" customFormat="1" ht="12.75">
      <c r="A315" s="286"/>
      <c r="B315" s="291">
        <v>80144</v>
      </c>
      <c r="C315" s="269"/>
      <c r="D315" s="269" t="s">
        <v>209</v>
      </c>
      <c r="E315" s="191">
        <f>E316</f>
        <v>562261</v>
      </c>
      <c r="F315" s="191">
        <f>F316</f>
        <v>587046</v>
      </c>
      <c r="G315" s="545">
        <f>G316</f>
        <v>311916.31</v>
      </c>
      <c r="H315" s="192">
        <f>G315/F315*100</f>
        <v>53.133197398500286</v>
      </c>
    </row>
    <row r="316" spans="1:8" s="8" customFormat="1" ht="12.75">
      <c r="A316" s="286"/>
      <c r="B316" s="292"/>
      <c r="C316" s="270"/>
      <c r="D316" s="424" t="s">
        <v>51</v>
      </c>
      <c r="E316" s="425">
        <f>SUM(E319:E321)</f>
        <v>562261</v>
      </c>
      <c r="F316" s="425">
        <f>SUM(F319:F321)</f>
        <v>587046</v>
      </c>
      <c r="G316" s="537">
        <f>SUM(G319:G321)</f>
        <v>311916.31</v>
      </c>
      <c r="H316" s="264">
        <f>G316/F316*100</f>
        <v>53.133197398500286</v>
      </c>
    </row>
    <row r="317" spans="1:8" s="8" customFormat="1" ht="12.75">
      <c r="A317" s="286"/>
      <c r="B317" s="292"/>
      <c r="C317" s="270"/>
      <c r="D317" s="481" t="s">
        <v>206</v>
      </c>
      <c r="E317" s="486">
        <v>0</v>
      </c>
      <c r="F317" s="486">
        <v>0</v>
      </c>
      <c r="G317" s="541">
        <v>0</v>
      </c>
      <c r="H317" s="516">
        <v>0</v>
      </c>
    </row>
    <row r="318" spans="1:8" s="8" customFormat="1" ht="12.75">
      <c r="A318" s="286"/>
      <c r="B318" s="292"/>
      <c r="C318" s="270"/>
      <c r="D318" s="481" t="s">
        <v>283</v>
      </c>
      <c r="E318" s="486">
        <f>SUM(E319:E321)</f>
        <v>562261</v>
      </c>
      <c r="F318" s="486">
        <f>SUM(F319:F321)</f>
        <v>587046</v>
      </c>
      <c r="G318" s="541">
        <f>SUM(G319:G321)</f>
        <v>311916.31</v>
      </c>
      <c r="H318" s="516">
        <f>G318/F318*100</f>
        <v>53.133197398500286</v>
      </c>
    </row>
    <row r="319" spans="1:8" s="8" customFormat="1" ht="12.75">
      <c r="A319" s="286"/>
      <c r="B319" s="292"/>
      <c r="C319" s="270"/>
      <c r="D319" s="270" t="s">
        <v>231</v>
      </c>
      <c r="E319" s="193">
        <v>512851</v>
      </c>
      <c r="F319" s="193">
        <v>512001</v>
      </c>
      <c r="G319" s="543">
        <v>275741.14</v>
      </c>
      <c r="H319" s="421">
        <f>G319/F319*100</f>
        <v>53.85558621955817</v>
      </c>
    </row>
    <row r="320" spans="1:8" s="8" customFormat="1" ht="12.75">
      <c r="A320" s="286"/>
      <c r="B320" s="292"/>
      <c r="C320" s="270"/>
      <c r="D320" s="270" t="s">
        <v>232</v>
      </c>
      <c r="E320" s="193">
        <v>34264</v>
      </c>
      <c r="F320" s="193">
        <v>60744</v>
      </c>
      <c r="G320" s="543">
        <v>29633.97</v>
      </c>
      <c r="H320" s="421">
        <f>G320/F320*100</f>
        <v>48.78501580403003</v>
      </c>
    </row>
    <row r="321" spans="1:8" s="8" customFormat="1" ht="12.75">
      <c r="A321" s="286"/>
      <c r="B321" s="372"/>
      <c r="C321" s="270"/>
      <c r="D321" s="270" t="s">
        <v>233</v>
      </c>
      <c r="E321" s="193">
        <v>15146</v>
      </c>
      <c r="F321" s="193">
        <v>14301</v>
      </c>
      <c r="G321" s="543">
        <v>6541.2</v>
      </c>
      <c r="H321" s="421">
        <f>G321/F321*100</f>
        <v>45.73945877910636</v>
      </c>
    </row>
    <row r="322" spans="1:8" s="8" customFormat="1" ht="12.75">
      <c r="A322" s="290"/>
      <c r="B322" s="316">
        <v>80146</v>
      </c>
      <c r="C322" s="269"/>
      <c r="D322" s="269" t="s">
        <v>95</v>
      </c>
      <c r="E322" s="191">
        <f>E323+E324</f>
        <v>88677</v>
      </c>
      <c r="F322" s="191">
        <f>F323+F324</f>
        <v>91023</v>
      </c>
      <c r="G322" s="545">
        <f>G323+G324</f>
        <v>24101.24</v>
      </c>
      <c r="H322" s="219">
        <f>G322/F322*100</f>
        <v>26.47818683189963</v>
      </c>
    </row>
    <row r="323" spans="1:8" s="8" customFormat="1" ht="12.75">
      <c r="A323" s="290"/>
      <c r="B323" s="316"/>
      <c r="C323" s="269"/>
      <c r="D323" s="481" t="s">
        <v>206</v>
      </c>
      <c r="E323" s="486">
        <v>0</v>
      </c>
      <c r="F323" s="486">
        <v>0</v>
      </c>
      <c r="G323" s="541">
        <v>0</v>
      </c>
      <c r="H323" s="256">
        <v>0</v>
      </c>
    </row>
    <row r="324" spans="1:8" s="8" customFormat="1" ht="12.75">
      <c r="A324" s="290"/>
      <c r="B324" s="316"/>
      <c r="C324" s="269"/>
      <c r="D324" s="481" t="s">
        <v>283</v>
      </c>
      <c r="E324" s="486">
        <f>SUM(E325:E326)</f>
        <v>88677</v>
      </c>
      <c r="F324" s="486">
        <f>SUM(F325:F326)</f>
        <v>91023</v>
      </c>
      <c r="G324" s="541">
        <f>SUM(G325:G326)</f>
        <v>24101.24</v>
      </c>
      <c r="H324" s="256">
        <f>G324/F324*100</f>
        <v>26.47818683189963</v>
      </c>
    </row>
    <row r="325" spans="1:8" s="8" customFormat="1" ht="12.75">
      <c r="A325" s="290"/>
      <c r="B325" s="316"/>
      <c r="C325" s="269"/>
      <c r="D325" s="270" t="s">
        <v>231</v>
      </c>
      <c r="E325" s="193">
        <v>0</v>
      </c>
      <c r="F325" s="193">
        <v>0</v>
      </c>
      <c r="G325" s="543">
        <v>0</v>
      </c>
      <c r="H325" s="544">
        <v>0</v>
      </c>
    </row>
    <row r="326" spans="1:8" s="8" customFormat="1" ht="12.75">
      <c r="A326" s="290"/>
      <c r="B326" s="316"/>
      <c r="C326" s="269"/>
      <c r="D326" s="270" t="s">
        <v>232</v>
      </c>
      <c r="E326" s="193">
        <f>E329+E331+E333+E335+E337</f>
        <v>88677</v>
      </c>
      <c r="F326" s="193">
        <f>F329+F331+F333+F335+F337</f>
        <v>91023</v>
      </c>
      <c r="G326" s="543">
        <f>G329+G331+G333+G335+G337</f>
        <v>24101.24</v>
      </c>
      <c r="H326" s="544">
        <f>G326/F326*100</f>
        <v>26.47818683189963</v>
      </c>
    </row>
    <row r="327" spans="1:8" s="8" customFormat="1" ht="12.75">
      <c r="A327" s="290"/>
      <c r="B327" s="316"/>
      <c r="C327" s="269"/>
      <c r="D327" s="270" t="s">
        <v>241</v>
      </c>
      <c r="E327" s="193"/>
      <c r="F327" s="193"/>
      <c r="G327" s="543"/>
      <c r="H327" s="544"/>
    </row>
    <row r="328" spans="1:8" s="8" customFormat="1" ht="12.75">
      <c r="A328" s="340"/>
      <c r="B328" s="341"/>
      <c r="C328" s="334"/>
      <c r="D328" s="424" t="s">
        <v>47</v>
      </c>
      <c r="E328" s="425">
        <v>13141</v>
      </c>
      <c r="F328" s="425">
        <f>F329</f>
        <v>13141</v>
      </c>
      <c r="G328" s="537">
        <f>G329</f>
        <v>1835</v>
      </c>
      <c r="H328" s="538">
        <f aca="true" t="shared" si="13" ref="H328:H338">G328/F328*100</f>
        <v>13.963929685716462</v>
      </c>
    </row>
    <row r="329" spans="1:8" ht="12.75">
      <c r="A329" s="286"/>
      <c r="B329" s="319"/>
      <c r="C329" s="270"/>
      <c r="D329" s="270" t="s">
        <v>232</v>
      </c>
      <c r="E329" s="193">
        <v>13141</v>
      </c>
      <c r="F329" s="193">
        <v>13141</v>
      </c>
      <c r="G329" s="543">
        <v>1835</v>
      </c>
      <c r="H329" s="421">
        <f t="shared" si="13"/>
        <v>13.963929685716462</v>
      </c>
    </row>
    <row r="330" spans="1:8" s="8" customFormat="1" ht="12.75">
      <c r="A330" s="340"/>
      <c r="B330" s="341"/>
      <c r="C330" s="334"/>
      <c r="D330" s="424" t="s">
        <v>242</v>
      </c>
      <c r="E330" s="425">
        <v>13803</v>
      </c>
      <c r="F330" s="425">
        <f>F331</f>
        <v>13803</v>
      </c>
      <c r="G330" s="537">
        <f>G331</f>
        <v>6197.04</v>
      </c>
      <c r="H330" s="538">
        <f t="shared" si="13"/>
        <v>44.89632688545968</v>
      </c>
    </row>
    <row r="331" spans="1:8" s="8" customFormat="1" ht="12.75">
      <c r="A331" s="286"/>
      <c r="B331" s="319"/>
      <c r="C331" s="270"/>
      <c r="D331" s="270" t="s">
        <v>232</v>
      </c>
      <c r="E331" s="193">
        <v>13803</v>
      </c>
      <c r="F331" s="193">
        <v>13803</v>
      </c>
      <c r="G331" s="543">
        <v>6197.04</v>
      </c>
      <c r="H331" s="421">
        <f t="shared" si="13"/>
        <v>44.89632688545968</v>
      </c>
    </row>
    <row r="332" spans="1:8" s="8" customFormat="1" ht="12.75">
      <c r="A332" s="340"/>
      <c r="B332" s="341"/>
      <c r="C332" s="334"/>
      <c r="D332" s="424" t="s">
        <v>138</v>
      </c>
      <c r="E332" s="425">
        <v>30777</v>
      </c>
      <c r="F332" s="425">
        <v>33327</v>
      </c>
      <c r="G332" s="537">
        <v>10894.2</v>
      </c>
      <c r="H332" s="538">
        <f t="shared" si="13"/>
        <v>32.68881087406608</v>
      </c>
    </row>
    <row r="333" spans="1:8" s="8" customFormat="1" ht="12.75">
      <c r="A333" s="286"/>
      <c r="B333" s="319"/>
      <c r="C333" s="270"/>
      <c r="D333" s="270" t="s">
        <v>232</v>
      </c>
      <c r="E333" s="193">
        <v>30777</v>
      </c>
      <c r="F333" s="193">
        <v>33327</v>
      </c>
      <c r="G333" s="543">
        <v>10894.2</v>
      </c>
      <c r="H333" s="421">
        <f t="shared" si="13"/>
        <v>32.68881087406608</v>
      </c>
    </row>
    <row r="334" spans="1:8" s="8" customFormat="1" ht="12.75">
      <c r="A334" s="340"/>
      <c r="B334" s="341"/>
      <c r="C334" s="334"/>
      <c r="D334" s="424" t="s">
        <v>51</v>
      </c>
      <c r="E334" s="425">
        <v>17654</v>
      </c>
      <c r="F334" s="425">
        <v>17000</v>
      </c>
      <c r="G334" s="537">
        <f>G335</f>
        <v>5175</v>
      </c>
      <c r="H334" s="538">
        <f t="shared" si="13"/>
        <v>30.441176470588232</v>
      </c>
    </row>
    <row r="335" spans="1:8" s="8" customFormat="1" ht="12.75">
      <c r="A335" s="286"/>
      <c r="B335" s="319"/>
      <c r="C335" s="270"/>
      <c r="D335" s="270" t="s">
        <v>232</v>
      </c>
      <c r="E335" s="193">
        <v>17654</v>
      </c>
      <c r="F335" s="193">
        <v>17000</v>
      </c>
      <c r="G335" s="543">
        <v>5175</v>
      </c>
      <c r="H335" s="421">
        <f t="shared" si="13"/>
        <v>30.441176470588232</v>
      </c>
    </row>
    <row r="336" spans="1:8" s="8" customFormat="1" ht="12.75">
      <c r="A336" s="286"/>
      <c r="B336" s="319"/>
      <c r="C336" s="270"/>
      <c r="D336" s="424" t="s">
        <v>96</v>
      </c>
      <c r="E336" s="425">
        <v>13302</v>
      </c>
      <c r="F336" s="425">
        <f>F337</f>
        <v>13752</v>
      </c>
      <c r="G336" s="537">
        <f>G337</f>
        <v>0</v>
      </c>
      <c r="H336" s="538">
        <f t="shared" si="13"/>
        <v>0</v>
      </c>
    </row>
    <row r="337" spans="1:8" s="8" customFormat="1" ht="12.75">
      <c r="A337" s="286"/>
      <c r="B337" s="319"/>
      <c r="C337" s="270"/>
      <c r="D337" s="270" t="s">
        <v>232</v>
      </c>
      <c r="E337" s="193">
        <v>13302</v>
      </c>
      <c r="F337" s="193">
        <v>13752</v>
      </c>
      <c r="G337" s="543">
        <v>0</v>
      </c>
      <c r="H337" s="421">
        <f t="shared" si="13"/>
        <v>0</v>
      </c>
    </row>
    <row r="338" spans="1:8" s="8" customFormat="1" ht="12.75">
      <c r="A338" s="290"/>
      <c r="B338" s="291">
        <v>80195</v>
      </c>
      <c r="C338" s="269"/>
      <c r="D338" s="269" t="s">
        <v>81</v>
      </c>
      <c r="E338" s="191">
        <f>E339+E340</f>
        <v>492317</v>
      </c>
      <c r="F338" s="191">
        <f>F339+F340</f>
        <v>259485</v>
      </c>
      <c r="G338" s="545">
        <f>G339+G340</f>
        <v>75828</v>
      </c>
      <c r="H338" s="219">
        <f t="shared" si="13"/>
        <v>29.222498410312735</v>
      </c>
    </row>
    <row r="339" spans="1:8" s="8" customFormat="1" ht="12.75">
      <c r="A339" s="290"/>
      <c r="B339" s="325"/>
      <c r="C339" s="269"/>
      <c r="D339" s="481" t="s">
        <v>206</v>
      </c>
      <c r="E339" s="486">
        <v>0</v>
      </c>
      <c r="F339" s="486">
        <v>0</v>
      </c>
      <c r="G339" s="541">
        <v>0</v>
      </c>
      <c r="H339" s="542">
        <v>0</v>
      </c>
    </row>
    <row r="340" spans="1:8" s="8" customFormat="1" ht="12.75">
      <c r="A340" s="290"/>
      <c r="B340" s="325"/>
      <c r="C340" s="269"/>
      <c r="D340" s="481" t="s">
        <v>283</v>
      </c>
      <c r="E340" s="486">
        <f>SUM(E341:E344)</f>
        <v>492317</v>
      </c>
      <c r="F340" s="486">
        <f>SUM(F341:F344)</f>
        <v>259485</v>
      </c>
      <c r="G340" s="541">
        <f>SUM(G341:G344)</f>
        <v>75828</v>
      </c>
      <c r="H340" s="542">
        <f>G340/F340*100</f>
        <v>29.222498410312735</v>
      </c>
    </row>
    <row r="341" spans="1:8" s="8" customFormat="1" ht="12.75">
      <c r="A341" s="290"/>
      <c r="B341" s="325"/>
      <c r="C341" s="269"/>
      <c r="D341" s="270" t="s">
        <v>231</v>
      </c>
      <c r="E341" s="193">
        <v>0</v>
      </c>
      <c r="F341" s="193">
        <f>F347</f>
        <v>13744</v>
      </c>
      <c r="G341" s="543">
        <v>0</v>
      </c>
      <c r="H341" s="544">
        <v>0</v>
      </c>
    </row>
    <row r="342" spans="1:8" s="8" customFormat="1" ht="12.75">
      <c r="A342" s="290"/>
      <c r="B342" s="325"/>
      <c r="C342" s="269"/>
      <c r="D342" s="270" t="s">
        <v>232</v>
      </c>
      <c r="E342" s="193">
        <f>E348+E350+E352+E354+E356</f>
        <v>492317</v>
      </c>
      <c r="F342" s="193">
        <f>F348+F350+F352+F354+F356</f>
        <v>245741</v>
      </c>
      <c r="G342" s="543">
        <f>G348+G350+G352+G354+G356</f>
        <v>75828</v>
      </c>
      <c r="H342" s="544">
        <f>G342/F342*100</f>
        <v>30.856877769684342</v>
      </c>
    </row>
    <row r="343" spans="1:8" s="8" customFormat="1" ht="12.75">
      <c r="A343" s="290"/>
      <c r="B343" s="325"/>
      <c r="C343" s="269"/>
      <c r="D343" s="270" t="s">
        <v>233</v>
      </c>
      <c r="E343" s="193">
        <v>0</v>
      </c>
      <c r="F343" s="193">
        <v>0</v>
      </c>
      <c r="G343" s="543">
        <v>0</v>
      </c>
      <c r="H343" s="544">
        <v>0</v>
      </c>
    </row>
    <row r="344" spans="1:8" s="8" customFormat="1" ht="12.75">
      <c r="A344" s="290"/>
      <c r="B344" s="325"/>
      <c r="C344" s="269"/>
      <c r="D344" s="270" t="s">
        <v>240</v>
      </c>
      <c r="E344" s="193">
        <v>0</v>
      </c>
      <c r="F344" s="193">
        <v>0</v>
      </c>
      <c r="G344" s="543">
        <v>0</v>
      </c>
      <c r="H344" s="544">
        <v>0</v>
      </c>
    </row>
    <row r="345" spans="1:8" s="8" customFormat="1" ht="12.75">
      <c r="A345" s="290"/>
      <c r="B345" s="325"/>
      <c r="C345" s="269"/>
      <c r="D345" s="270" t="s">
        <v>241</v>
      </c>
      <c r="E345" s="191"/>
      <c r="F345" s="191"/>
      <c r="G345" s="545"/>
      <c r="H345" s="256"/>
    </row>
    <row r="346" spans="1:8" s="8" customFormat="1" ht="12.75">
      <c r="A346" s="290"/>
      <c r="B346" s="534"/>
      <c r="C346" s="485"/>
      <c r="D346" s="424" t="s">
        <v>96</v>
      </c>
      <c r="E346" s="425">
        <v>405000</v>
      </c>
      <c r="F346" s="425">
        <f>F347+F348</f>
        <v>172168</v>
      </c>
      <c r="G346" s="537">
        <f>G347+G348</f>
        <v>671</v>
      </c>
      <c r="H346" s="538">
        <f>G346/F346*100</f>
        <v>0.3897356070814553</v>
      </c>
    </row>
    <row r="347" spans="1:8" s="8" customFormat="1" ht="12.75">
      <c r="A347" s="290"/>
      <c r="B347" s="534"/>
      <c r="C347" s="485"/>
      <c r="D347" s="270" t="s">
        <v>231</v>
      </c>
      <c r="E347" s="193">
        <v>0</v>
      </c>
      <c r="F347" s="193">
        <v>13744</v>
      </c>
      <c r="G347" s="543">
        <v>0</v>
      </c>
      <c r="H347" s="544">
        <v>0</v>
      </c>
    </row>
    <row r="348" spans="1:8" ht="12.75">
      <c r="A348" s="286"/>
      <c r="B348" s="292"/>
      <c r="C348" s="270"/>
      <c r="D348" s="270" t="s">
        <v>232</v>
      </c>
      <c r="E348" s="193">
        <v>405000</v>
      </c>
      <c r="F348" s="193">
        <v>158424</v>
      </c>
      <c r="G348" s="543">
        <v>671</v>
      </c>
      <c r="H348" s="194">
        <f aca="true" t="shared" si="14" ref="H348:H354">G348/F348*100</f>
        <v>0.4235469373327274</v>
      </c>
    </row>
    <row r="349" spans="1:8" s="8" customFormat="1" ht="12.75">
      <c r="A349" s="340"/>
      <c r="B349" s="509"/>
      <c r="C349" s="334"/>
      <c r="D349" s="424" t="s">
        <v>47</v>
      </c>
      <c r="E349" s="425">
        <v>22272</v>
      </c>
      <c r="F349" s="425">
        <f>F350</f>
        <v>22272</v>
      </c>
      <c r="G349" s="537">
        <f>G350</f>
        <v>22272</v>
      </c>
      <c r="H349" s="538">
        <f t="shared" si="14"/>
        <v>100</v>
      </c>
    </row>
    <row r="350" spans="1:8" s="8" customFormat="1" ht="12.75">
      <c r="A350" s="286"/>
      <c r="B350" s="292"/>
      <c r="C350" s="270"/>
      <c r="D350" s="270" t="s">
        <v>232</v>
      </c>
      <c r="E350" s="193">
        <v>22272</v>
      </c>
      <c r="F350" s="193">
        <v>22272</v>
      </c>
      <c r="G350" s="543">
        <v>22272</v>
      </c>
      <c r="H350" s="421">
        <f t="shared" si="14"/>
        <v>100</v>
      </c>
    </row>
    <row r="351" spans="1:8" s="8" customFormat="1" ht="12.75">
      <c r="A351" s="340"/>
      <c r="B351" s="509"/>
      <c r="C351" s="334"/>
      <c r="D351" s="424" t="s">
        <v>146</v>
      </c>
      <c r="E351" s="425">
        <v>23536</v>
      </c>
      <c r="F351" s="425">
        <f>F352</f>
        <v>23536</v>
      </c>
      <c r="G351" s="537">
        <f>G352</f>
        <v>19462</v>
      </c>
      <c r="H351" s="538">
        <f t="shared" si="14"/>
        <v>82.69034670292318</v>
      </c>
    </row>
    <row r="352" spans="1:8" s="8" customFormat="1" ht="12.75">
      <c r="A352" s="286"/>
      <c r="B352" s="292"/>
      <c r="C352" s="270"/>
      <c r="D352" s="270" t="s">
        <v>232</v>
      </c>
      <c r="E352" s="193">
        <v>23536</v>
      </c>
      <c r="F352" s="193">
        <v>23536</v>
      </c>
      <c r="G352" s="543">
        <v>19462</v>
      </c>
      <c r="H352" s="421">
        <f t="shared" si="14"/>
        <v>82.69034670292318</v>
      </c>
    </row>
    <row r="353" spans="1:8" s="8" customFormat="1" ht="12.75">
      <c r="A353" s="340"/>
      <c r="B353" s="509"/>
      <c r="C353" s="561"/>
      <c r="D353" s="555" t="s">
        <v>138</v>
      </c>
      <c r="E353" s="556">
        <v>36661</v>
      </c>
      <c r="F353" s="556">
        <f>F354</f>
        <v>36661</v>
      </c>
      <c r="G353" s="557">
        <f>G354</f>
        <v>29787</v>
      </c>
      <c r="H353" s="538">
        <f t="shared" si="14"/>
        <v>81.2498295191075</v>
      </c>
    </row>
    <row r="354" spans="1:8" s="8" customFormat="1" ht="12.75">
      <c r="A354" s="286"/>
      <c r="B354" s="292"/>
      <c r="C354" s="270"/>
      <c r="D354" s="270" t="s">
        <v>232</v>
      </c>
      <c r="E354" s="193">
        <v>36661</v>
      </c>
      <c r="F354" s="193">
        <v>36661</v>
      </c>
      <c r="G354" s="543">
        <v>29787</v>
      </c>
      <c r="H354" s="421">
        <f t="shared" si="14"/>
        <v>81.2498295191075</v>
      </c>
    </row>
    <row r="355" spans="1:8" s="8" customFormat="1" ht="12.75">
      <c r="A355" s="340"/>
      <c r="B355" s="509"/>
      <c r="C355" s="334"/>
      <c r="D355" s="424" t="s">
        <v>181</v>
      </c>
      <c r="E355" s="425">
        <v>4848</v>
      </c>
      <c r="F355" s="425">
        <f>F356</f>
        <v>4848</v>
      </c>
      <c r="G355" s="537">
        <f>G356</f>
        <v>3636</v>
      </c>
      <c r="H355" s="538">
        <f>G355/F355*100</f>
        <v>75</v>
      </c>
    </row>
    <row r="356" spans="1:8" s="8" customFormat="1" ht="12.75">
      <c r="A356" s="293"/>
      <c r="B356" s="372"/>
      <c r="C356" s="270"/>
      <c r="D356" s="270" t="s">
        <v>232</v>
      </c>
      <c r="E356" s="193">
        <v>4848</v>
      </c>
      <c r="F356" s="193">
        <v>4848</v>
      </c>
      <c r="G356" s="543">
        <v>3636</v>
      </c>
      <c r="H356" s="421">
        <f>G356/F356*100</f>
        <v>75</v>
      </c>
    </row>
    <row r="357" spans="1:8" s="8" customFormat="1" ht="12.75">
      <c r="A357" s="319"/>
      <c r="B357" s="319"/>
      <c r="C357" s="319"/>
      <c r="D357" s="562"/>
      <c r="E357" s="216"/>
      <c r="F357" s="563"/>
      <c r="G357" s="564"/>
      <c r="H357" s="565"/>
    </row>
    <row r="358" spans="1:8" s="8" customFormat="1" ht="12.75">
      <c r="A358" s="319"/>
      <c r="B358" s="319"/>
      <c r="C358" s="319"/>
      <c r="D358" s="562"/>
      <c r="E358" s="216"/>
      <c r="F358" s="563"/>
      <c r="G358" s="564"/>
      <c r="H358" s="565"/>
    </row>
    <row r="359" spans="1:8" s="8" customFormat="1" ht="12.75">
      <c r="A359" s="319"/>
      <c r="B359" s="319"/>
      <c r="C359" s="319"/>
      <c r="D359" s="562"/>
      <c r="E359" s="216"/>
      <c r="F359" s="563"/>
      <c r="G359" s="564"/>
      <c r="H359" s="565"/>
    </row>
    <row r="360" spans="1:8" s="8" customFormat="1" ht="12.75">
      <c r="A360" s="319"/>
      <c r="B360" s="319"/>
      <c r="C360" s="319"/>
      <c r="D360" s="562"/>
      <c r="E360" s="216"/>
      <c r="F360" s="563"/>
      <c r="G360" s="564"/>
      <c r="H360" s="565"/>
    </row>
    <row r="361" spans="1:8" s="8" customFormat="1" ht="12.75">
      <c r="A361" s="319"/>
      <c r="B361" s="319"/>
      <c r="C361" s="319"/>
      <c r="D361" s="562"/>
      <c r="E361" s="216"/>
      <c r="F361" s="563"/>
      <c r="G361" s="564"/>
      <c r="H361" s="565"/>
    </row>
    <row r="362" spans="1:8" s="8" customFormat="1" ht="12.75">
      <c r="A362" s="319"/>
      <c r="B362" s="319"/>
      <c r="C362" s="319"/>
      <c r="D362" s="562"/>
      <c r="E362" s="216"/>
      <c r="F362" s="563"/>
      <c r="G362" s="564"/>
      <c r="H362" s="565"/>
    </row>
    <row r="363" spans="1:8" s="8" customFormat="1" ht="12.75">
      <c r="A363" s="319"/>
      <c r="B363" s="319"/>
      <c r="C363" s="319"/>
      <c r="D363" s="562"/>
      <c r="E363" s="216"/>
      <c r="F363" s="563"/>
      <c r="G363" s="564"/>
      <c r="H363" s="565"/>
    </row>
    <row r="364" spans="1:8" s="8" customFormat="1" ht="12.75">
      <c r="A364" s="319"/>
      <c r="B364" s="319"/>
      <c r="C364" s="319"/>
      <c r="D364" s="562"/>
      <c r="E364" s="216"/>
      <c r="F364" s="563"/>
      <c r="G364" s="564"/>
      <c r="H364" s="565"/>
    </row>
    <row r="365" spans="1:8" s="8" customFormat="1" ht="12.75">
      <c r="A365" s="319"/>
      <c r="B365" s="319"/>
      <c r="C365" s="319"/>
      <c r="D365" s="562"/>
      <c r="E365" s="216"/>
      <c r="F365" s="563"/>
      <c r="G365" s="564"/>
      <c r="H365" s="565"/>
    </row>
    <row r="366" spans="1:8" s="8" customFormat="1" ht="12.75">
      <c r="A366" s="319"/>
      <c r="B366" s="319"/>
      <c r="C366" s="319"/>
      <c r="D366" s="562"/>
      <c r="E366" s="216"/>
      <c r="F366" s="563"/>
      <c r="G366" s="564"/>
      <c r="H366" s="565"/>
    </row>
    <row r="367" spans="1:8" s="8" customFormat="1" ht="12.75">
      <c r="A367" s="319"/>
      <c r="B367" s="319"/>
      <c r="C367" s="319"/>
      <c r="D367" s="562"/>
      <c r="E367" s="216"/>
      <c r="F367" s="563"/>
      <c r="G367" s="564"/>
      <c r="H367" s="565"/>
    </row>
    <row r="368" spans="1:8" s="8" customFormat="1" ht="12.75">
      <c r="A368" s="319"/>
      <c r="B368" s="319"/>
      <c r="C368" s="319"/>
      <c r="D368" s="562"/>
      <c r="E368" s="216"/>
      <c r="F368" s="563"/>
      <c r="G368" s="564"/>
      <c r="H368" s="565"/>
    </row>
    <row r="369" spans="1:8" s="8" customFormat="1" ht="12.75">
      <c r="A369" s="319"/>
      <c r="B369" s="319"/>
      <c r="C369" s="319"/>
      <c r="D369" s="562"/>
      <c r="E369" s="216"/>
      <c r="F369" s="563"/>
      <c r="G369" s="564"/>
      <c r="H369" s="565"/>
    </row>
    <row r="370" spans="1:8" s="8" customFormat="1" ht="12.75">
      <c r="A370" s="319"/>
      <c r="B370" s="319"/>
      <c r="C370" s="319"/>
      <c r="D370" s="562"/>
      <c r="E370" s="216"/>
      <c r="F370" s="563"/>
      <c r="G370" s="564"/>
      <c r="H370" s="565"/>
    </row>
    <row r="371" spans="1:8" s="8" customFormat="1" ht="12.75">
      <c r="A371" s="319"/>
      <c r="B371" s="319"/>
      <c r="C371" s="319"/>
      <c r="D371" s="562"/>
      <c r="E371" s="216" t="s">
        <v>414</v>
      </c>
      <c r="F371" s="563"/>
      <c r="G371" s="564"/>
      <c r="H371" s="565"/>
    </row>
    <row r="372" spans="1:8" s="8" customFormat="1" ht="12.75">
      <c r="A372" s="399" t="s">
        <v>0</v>
      </c>
      <c r="B372" s="396" t="s">
        <v>1</v>
      </c>
      <c r="C372" s="470" t="s">
        <v>2</v>
      </c>
      <c r="D372" s="397" t="s">
        <v>3</v>
      </c>
      <c r="E372" s="398" t="s">
        <v>174</v>
      </c>
      <c r="F372" s="397" t="s">
        <v>176</v>
      </c>
      <c r="G372" s="399" t="s">
        <v>178</v>
      </c>
      <c r="H372" s="471" t="s">
        <v>67</v>
      </c>
    </row>
    <row r="373" spans="1:8" s="8" customFormat="1" ht="12.75">
      <c r="A373" s="403"/>
      <c r="B373" s="400"/>
      <c r="C373" s="472"/>
      <c r="D373" s="401"/>
      <c r="E373" s="400" t="s">
        <v>175</v>
      </c>
      <c r="F373" s="401" t="s">
        <v>177</v>
      </c>
      <c r="G373" s="403" t="s">
        <v>360</v>
      </c>
      <c r="H373" s="400" t="s">
        <v>196</v>
      </c>
    </row>
    <row r="374" spans="1:8" s="8" customFormat="1" ht="12.75">
      <c r="A374" s="501">
        <v>1</v>
      </c>
      <c r="B374" s="501">
        <v>2</v>
      </c>
      <c r="C374" s="404">
        <v>3</v>
      </c>
      <c r="D374" s="403">
        <v>4</v>
      </c>
      <c r="E374" s="400">
        <v>5</v>
      </c>
      <c r="F374" s="400">
        <v>6</v>
      </c>
      <c r="G374" s="403">
        <v>7</v>
      </c>
      <c r="H374" s="473">
        <v>8</v>
      </c>
    </row>
    <row r="375" spans="1:8" ht="12.75">
      <c r="A375" s="495">
        <v>851</v>
      </c>
      <c r="B375" s="495"/>
      <c r="C375" s="274"/>
      <c r="D375" s="301" t="s">
        <v>48</v>
      </c>
      <c r="E375" s="205">
        <f>E376+E377</f>
        <v>2800396</v>
      </c>
      <c r="F375" s="205">
        <f>F376+F377</f>
        <v>2805996</v>
      </c>
      <c r="G375" s="566">
        <f>G376+G377</f>
        <v>1519234.92</v>
      </c>
      <c r="H375" s="190">
        <f>G375/F375*100</f>
        <v>54.14244781532119</v>
      </c>
    </row>
    <row r="376" spans="1:8" ht="12.75">
      <c r="A376" s="495"/>
      <c r="B376" s="495"/>
      <c r="C376" s="308"/>
      <c r="D376" s="477" t="s">
        <v>206</v>
      </c>
      <c r="E376" s="567">
        <v>0</v>
      </c>
      <c r="F376" s="567">
        <v>0</v>
      </c>
      <c r="G376" s="568">
        <v>0</v>
      </c>
      <c r="H376" s="196">
        <v>0</v>
      </c>
    </row>
    <row r="377" spans="1:8" ht="12.75">
      <c r="A377" s="495"/>
      <c r="B377" s="495"/>
      <c r="C377" s="308"/>
      <c r="D377" s="477" t="s">
        <v>332</v>
      </c>
      <c r="E377" s="567">
        <f>SUM(E378:E382)</f>
        <v>2800396</v>
      </c>
      <c r="F377" s="567">
        <f>SUM(F378:F382)</f>
        <v>2805996</v>
      </c>
      <c r="G377" s="568">
        <f>SUM(G378:G382)</f>
        <v>1519234.92</v>
      </c>
      <c r="H377" s="196">
        <f>G377/F377*100</f>
        <v>54.14244781532119</v>
      </c>
    </row>
    <row r="378" spans="1:8" ht="12.75">
      <c r="A378" s="495"/>
      <c r="B378" s="495"/>
      <c r="C378" s="308"/>
      <c r="D378" s="477" t="s">
        <v>231</v>
      </c>
      <c r="E378" s="567">
        <v>0</v>
      </c>
      <c r="F378" s="567">
        <f aca="true" t="shared" si="15" ref="F378:G380">F386+F393+F408+F422</f>
        <v>0</v>
      </c>
      <c r="G378" s="568">
        <f t="shared" si="15"/>
        <v>0</v>
      </c>
      <c r="H378" s="196">
        <v>0</v>
      </c>
    </row>
    <row r="379" spans="1:8" ht="12.75">
      <c r="A379" s="495"/>
      <c r="B379" s="495"/>
      <c r="C379" s="308"/>
      <c r="D379" s="477" t="s">
        <v>232</v>
      </c>
      <c r="E379" s="567">
        <f>E423</f>
        <v>2289000</v>
      </c>
      <c r="F379" s="567">
        <f>F387+F394+F409+F423</f>
        <v>2805996</v>
      </c>
      <c r="G379" s="568">
        <f>G387+G394+G409+G423</f>
        <v>1519234.92</v>
      </c>
      <c r="H379" s="196">
        <f>G379/F379*100</f>
        <v>54.14244781532119</v>
      </c>
    </row>
    <row r="380" spans="1:8" ht="12.75">
      <c r="A380" s="495"/>
      <c r="B380" s="495"/>
      <c r="C380" s="308"/>
      <c r="D380" s="477" t="s">
        <v>233</v>
      </c>
      <c r="E380" s="567">
        <v>0</v>
      </c>
      <c r="F380" s="567">
        <f t="shared" si="15"/>
        <v>0</v>
      </c>
      <c r="G380" s="568">
        <f t="shared" si="15"/>
        <v>0</v>
      </c>
      <c r="H380" s="196">
        <v>0</v>
      </c>
    </row>
    <row r="381" spans="1:8" ht="12.75">
      <c r="A381" s="495"/>
      <c r="B381" s="495"/>
      <c r="C381" s="308"/>
      <c r="D381" s="477" t="s">
        <v>240</v>
      </c>
      <c r="E381" s="567">
        <v>0</v>
      </c>
      <c r="F381" s="567">
        <f>F396+F425</f>
        <v>0</v>
      </c>
      <c r="G381" s="568">
        <v>0</v>
      </c>
      <c r="H381" s="196">
        <v>0</v>
      </c>
    </row>
    <row r="382" spans="1:8" ht="12.75">
      <c r="A382" s="495"/>
      <c r="B382" s="172"/>
      <c r="C382" s="310"/>
      <c r="D382" s="569" t="s">
        <v>284</v>
      </c>
      <c r="E382" s="567">
        <f>E389</f>
        <v>511396</v>
      </c>
      <c r="F382" s="567">
        <f>F389</f>
        <v>0</v>
      </c>
      <c r="G382" s="568">
        <f>G389</f>
        <v>0</v>
      </c>
      <c r="H382" s="196">
        <v>0</v>
      </c>
    </row>
    <row r="383" spans="1:8" ht="12.75">
      <c r="A383" s="377"/>
      <c r="B383" s="328">
        <v>85111</v>
      </c>
      <c r="C383" s="329"/>
      <c r="D383" s="377" t="s">
        <v>213</v>
      </c>
      <c r="E383" s="570">
        <f>E384+E385</f>
        <v>511396</v>
      </c>
      <c r="F383" s="570">
        <f>F384+F385</f>
        <v>511396</v>
      </c>
      <c r="G383" s="571">
        <f>G384+G385</f>
        <v>254245.7</v>
      </c>
      <c r="H383" s="219">
        <f>G383/F383*100</f>
        <v>49.71601263991115</v>
      </c>
    </row>
    <row r="384" spans="1:8" ht="12.75">
      <c r="A384" s="378"/>
      <c r="B384" s="330"/>
      <c r="C384" s="329"/>
      <c r="D384" s="481" t="s">
        <v>206</v>
      </c>
      <c r="E384" s="572">
        <v>0</v>
      </c>
      <c r="F384" s="572">
        <v>0</v>
      </c>
      <c r="G384" s="573">
        <v>0</v>
      </c>
      <c r="H384" s="227">
        <v>0</v>
      </c>
    </row>
    <row r="385" spans="1:8" ht="12.75">
      <c r="A385" s="378"/>
      <c r="B385" s="330"/>
      <c r="C385" s="329"/>
      <c r="D385" s="481" t="s">
        <v>283</v>
      </c>
      <c r="E385" s="572">
        <f>SUM(E386:E389)</f>
        <v>511396</v>
      </c>
      <c r="F385" s="572">
        <f>SUM(F386:F389)</f>
        <v>511396</v>
      </c>
      <c r="G385" s="573">
        <v>254245.7</v>
      </c>
      <c r="H385" s="227">
        <f>G385/F385*100</f>
        <v>49.71601263991115</v>
      </c>
    </row>
    <row r="386" spans="1:8" ht="12.75">
      <c r="A386" s="378"/>
      <c r="B386" s="330"/>
      <c r="C386" s="329"/>
      <c r="D386" s="270" t="s">
        <v>231</v>
      </c>
      <c r="E386" s="453">
        <v>0</v>
      </c>
      <c r="F386" s="453">
        <v>0</v>
      </c>
      <c r="G386" s="454">
        <v>0</v>
      </c>
      <c r="H386" s="221">
        <v>0</v>
      </c>
    </row>
    <row r="387" spans="1:8" ht="12.75">
      <c r="A387" s="378"/>
      <c r="B387" s="330"/>
      <c r="C387" s="329"/>
      <c r="D387" s="270" t="s">
        <v>232</v>
      </c>
      <c r="E387" s="453">
        <v>0</v>
      </c>
      <c r="F387" s="453">
        <v>511396</v>
      </c>
      <c r="G387" s="454">
        <v>254245.7</v>
      </c>
      <c r="H387" s="221">
        <f>G387/F387*100</f>
        <v>49.71601263991115</v>
      </c>
    </row>
    <row r="388" spans="1:8" ht="12.75">
      <c r="A388" s="378"/>
      <c r="B388" s="330"/>
      <c r="C388" s="329"/>
      <c r="D388" s="270" t="s">
        <v>233</v>
      </c>
      <c r="E388" s="453">
        <v>0</v>
      </c>
      <c r="F388" s="453">
        <v>0</v>
      </c>
      <c r="G388" s="454">
        <v>0</v>
      </c>
      <c r="H388" s="221">
        <v>0</v>
      </c>
    </row>
    <row r="389" spans="1:8" ht="12.75">
      <c r="A389" s="378"/>
      <c r="B389" s="333"/>
      <c r="C389" s="307">
        <v>4160</v>
      </c>
      <c r="D389" s="332" t="s">
        <v>284</v>
      </c>
      <c r="E389" s="220">
        <v>511396</v>
      </c>
      <c r="F389" s="220">
        <v>0</v>
      </c>
      <c r="G389" s="455">
        <v>0</v>
      </c>
      <c r="H389" s="221">
        <v>0</v>
      </c>
    </row>
    <row r="390" spans="1:8" ht="12.75">
      <c r="A390" s="286"/>
      <c r="B390" s="377">
        <v>85153</v>
      </c>
      <c r="C390" s="305"/>
      <c r="D390" s="329" t="s">
        <v>159</v>
      </c>
      <c r="E390" s="218">
        <f>E391+E392</f>
        <v>0</v>
      </c>
      <c r="F390" s="218">
        <f>F391+F392</f>
        <v>3000</v>
      </c>
      <c r="G390" s="574">
        <f>G391+G392</f>
        <v>700</v>
      </c>
      <c r="H390" s="219">
        <f>G390/F390*100</f>
        <v>23.333333333333332</v>
      </c>
    </row>
    <row r="391" spans="1:8" ht="12.75">
      <c r="A391" s="286"/>
      <c r="B391" s="378"/>
      <c r="C391" s="305"/>
      <c r="D391" s="481" t="s">
        <v>206</v>
      </c>
      <c r="E391" s="482">
        <v>0</v>
      </c>
      <c r="F391" s="482">
        <v>0</v>
      </c>
      <c r="G391" s="575">
        <v>0</v>
      </c>
      <c r="H391" s="542">
        <v>0</v>
      </c>
    </row>
    <row r="392" spans="1:8" ht="12.75">
      <c r="A392" s="286"/>
      <c r="B392" s="378"/>
      <c r="C392" s="305"/>
      <c r="D392" s="481" t="s">
        <v>283</v>
      </c>
      <c r="E392" s="482">
        <f>SUM(E393:E396)</f>
        <v>0</v>
      </c>
      <c r="F392" s="482">
        <f>SUM(F393:F396)</f>
        <v>3000</v>
      </c>
      <c r="G392" s="575">
        <f>SUM(G393:G396)</f>
        <v>700</v>
      </c>
      <c r="H392" s="542">
        <f>G392/F392*100</f>
        <v>23.333333333333332</v>
      </c>
    </row>
    <row r="393" spans="1:8" ht="12.75">
      <c r="A393" s="286"/>
      <c r="B393" s="378"/>
      <c r="C393" s="305"/>
      <c r="D393" s="270" t="s">
        <v>231</v>
      </c>
      <c r="E393" s="220">
        <v>0</v>
      </c>
      <c r="F393" s="220">
        <f>F399</f>
        <v>0</v>
      </c>
      <c r="G393" s="455">
        <v>0</v>
      </c>
      <c r="H393" s="544">
        <v>0</v>
      </c>
    </row>
    <row r="394" spans="1:8" ht="12.75">
      <c r="A394" s="286"/>
      <c r="B394" s="378"/>
      <c r="C394" s="305"/>
      <c r="D394" s="270" t="s">
        <v>232</v>
      </c>
      <c r="E394" s="220">
        <v>0</v>
      </c>
      <c r="F394" s="220">
        <f>F400+F402+F404</f>
        <v>3000</v>
      </c>
      <c r="G394" s="455">
        <f>G400+G402+G404</f>
        <v>700</v>
      </c>
      <c r="H394" s="544">
        <f>G394/F394*100</f>
        <v>23.333333333333332</v>
      </c>
    </row>
    <row r="395" spans="1:8" ht="12.75">
      <c r="A395" s="286"/>
      <c r="B395" s="378"/>
      <c r="C395" s="305"/>
      <c r="D395" s="270" t="s">
        <v>233</v>
      </c>
      <c r="E395" s="220">
        <v>0</v>
      </c>
      <c r="F395" s="220">
        <v>0</v>
      </c>
      <c r="G395" s="455">
        <v>0</v>
      </c>
      <c r="H395" s="544">
        <v>0</v>
      </c>
    </row>
    <row r="396" spans="1:8" ht="12.75">
      <c r="A396" s="286"/>
      <c r="B396" s="378"/>
      <c r="C396" s="305"/>
      <c r="D396" s="270" t="s">
        <v>240</v>
      </c>
      <c r="E396" s="220">
        <v>0</v>
      </c>
      <c r="F396" s="220">
        <v>0</v>
      </c>
      <c r="G396" s="455">
        <v>0</v>
      </c>
      <c r="H396" s="544">
        <v>0</v>
      </c>
    </row>
    <row r="397" spans="1:8" ht="12.75">
      <c r="A397" s="286"/>
      <c r="B397" s="378"/>
      <c r="C397" s="305"/>
      <c r="D397" s="270" t="s">
        <v>289</v>
      </c>
      <c r="E397" s="220"/>
      <c r="F397" s="220"/>
      <c r="G397" s="455"/>
      <c r="H397" s="544"/>
    </row>
    <row r="398" spans="1:8" ht="12.75">
      <c r="A398" s="286"/>
      <c r="B398" s="286"/>
      <c r="C398" s="295"/>
      <c r="D398" s="424" t="s">
        <v>146</v>
      </c>
      <c r="E398" s="425">
        <v>0</v>
      </c>
      <c r="F398" s="425">
        <f>F399+F400</f>
        <v>1450</v>
      </c>
      <c r="G398" s="537">
        <f>G399+G400</f>
        <v>700</v>
      </c>
      <c r="H398" s="538">
        <f>G398/F398*100</f>
        <v>48.275862068965516</v>
      </c>
    </row>
    <row r="399" spans="1:8" ht="12.75">
      <c r="A399" s="286"/>
      <c r="B399" s="286"/>
      <c r="C399" s="295"/>
      <c r="D399" s="270" t="s">
        <v>231</v>
      </c>
      <c r="E399" s="193">
        <v>0</v>
      </c>
      <c r="F399" s="193">
        <v>0</v>
      </c>
      <c r="G399" s="543">
        <v>0</v>
      </c>
      <c r="H399" s="421">
        <v>0</v>
      </c>
    </row>
    <row r="400" spans="1:8" ht="12.75">
      <c r="A400" s="286"/>
      <c r="B400" s="286"/>
      <c r="C400" s="295"/>
      <c r="D400" s="270" t="s">
        <v>232</v>
      </c>
      <c r="E400" s="193">
        <v>0</v>
      </c>
      <c r="F400" s="193">
        <v>1450</v>
      </c>
      <c r="G400" s="543">
        <v>700</v>
      </c>
      <c r="H400" s="421">
        <f>G400/F400*100</f>
        <v>48.275862068965516</v>
      </c>
    </row>
    <row r="401" spans="1:8" ht="12.75">
      <c r="A401" s="286"/>
      <c r="B401" s="286"/>
      <c r="C401" s="295"/>
      <c r="D401" s="424" t="s">
        <v>147</v>
      </c>
      <c r="E401" s="425">
        <v>0</v>
      </c>
      <c r="F401" s="425">
        <v>1100</v>
      </c>
      <c r="G401" s="537">
        <v>0</v>
      </c>
      <c r="H401" s="538">
        <f>G401/F401*100</f>
        <v>0</v>
      </c>
    </row>
    <row r="402" spans="1:8" ht="12.75">
      <c r="A402" s="286"/>
      <c r="B402" s="286"/>
      <c r="C402" s="295"/>
      <c r="D402" s="270" t="s">
        <v>232</v>
      </c>
      <c r="E402" s="193">
        <v>0</v>
      </c>
      <c r="F402" s="193">
        <v>1100</v>
      </c>
      <c r="G402" s="543">
        <v>0</v>
      </c>
      <c r="H402" s="421">
        <f>G402/F402*100</f>
        <v>0</v>
      </c>
    </row>
    <row r="403" spans="1:8" ht="12.75">
      <c r="A403" s="286"/>
      <c r="B403" s="286"/>
      <c r="C403" s="270"/>
      <c r="D403" s="424" t="s">
        <v>149</v>
      </c>
      <c r="E403" s="425">
        <v>0</v>
      </c>
      <c r="F403" s="425">
        <v>450</v>
      </c>
      <c r="G403" s="537">
        <v>0</v>
      </c>
      <c r="H403" s="427">
        <f>G403/F403*100</f>
        <v>0</v>
      </c>
    </row>
    <row r="404" spans="1:8" ht="12.75">
      <c r="A404" s="286"/>
      <c r="B404" s="293"/>
      <c r="C404" s="270"/>
      <c r="D404" s="270" t="s">
        <v>232</v>
      </c>
      <c r="E404" s="193">
        <v>0</v>
      </c>
      <c r="F404" s="193">
        <v>450</v>
      </c>
      <c r="G404" s="543">
        <v>0</v>
      </c>
      <c r="H404" s="421">
        <f>G404/F404*100</f>
        <v>0</v>
      </c>
    </row>
    <row r="405" spans="1:8" ht="12.75">
      <c r="A405" s="286"/>
      <c r="B405" s="316">
        <v>85154</v>
      </c>
      <c r="C405" s="269"/>
      <c r="D405" s="269" t="s">
        <v>148</v>
      </c>
      <c r="E405" s="191">
        <f>E406+E407</f>
        <v>0</v>
      </c>
      <c r="F405" s="191">
        <f>F406+F407</f>
        <v>2600</v>
      </c>
      <c r="G405" s="545">
        <f>G406+G407</f>
        <v>1398</v>
      </c>
      <c r="H405" s="219">
        <f aca="true" t="shared" si="16" ref="H405:H415">G405/F405*100</f>
        <v>53.76923076923077</v>
      </c>
    </row>
    <row r="406" spans="1:8" ht="12.75">
      <c r="A406" s="286"/>
      <c r="B406" s="316"/>
      <c r="C406" s="269"/>
      <c r="D406" s="481" t="s">
        <v>206</v>
      </c>
      <c r="E406" s="486">
        <v>0</v>
      </c>
      <c r="F406" s="486">
        <v>0</v>
      </c>
      <c r="G406" s="541">
        <v>0</v>
      </c>
      <c r="H406" s="542">
        <v>0</v>
      </c>
    </row>
    <row r="407" spans="1:8" ht="12.75">
      <c r="A407" s="286"/>
      <c r="B407" s="316"/>
      <c r="C407" s="269"/>
      <c r="D407" s="481" t="s">
        <v>283</v>
      </c>
      <c r="E407" s="486">
        <f>SUM(E408:E410)</f>
        <v>0</v>
      </c>
      <c r="F407" s="486">
        <f>SUM(F408:F410)</f>
        <v>2600</v>
      </c>
      <c r="G407" s="541">
        <f>SUM(G408:G410)</f>
        <v>1398</v>
      </c>
      <c r="H407" s="542">
        <f>G407/F407*100</f>
        <v>53.76923076923077</v>
      </c>
    </row>
    <row r="408" spans="1:8" ht="12.75">
      <c r="A408" s="286"/>
      <c r="B408" s="316"/>
      <c r="C408" s="269"/>
      <c r="D408" s="270" t="s">
        <v>231</v>
      </c>
      <c r="E408" s="193">
        <v>0</v>
      </c>
      <c r="F408" s="193">
        <v>0</v>
      </c>
      <c r="G408" s="543">
        <v>0</v>
      </c>
      <c r="H408" s="544">
        <v>0</v>
      </c>
    </row>
    <row r="409" spans="1:8" ht="12.75">
      <c r="A409" s="286"/>
      <c r="B409" s="316"/>
      <c r="C409" s="269"/>
      <c r="D409" s="270" t="s">
        <v>232</v>
      </c>
      <c r="E409" s="193">
        <v>0</v>
      </c>
      <c r="F409" s="193">
        <f>F413+F415+F417</f>
        <v>2600</v>
      </c>
      <c r="G409" s="543">
        <f>G413+G415+G417</f>
        <v>1398</v>
      </c>
      <c r="H409" s="544">
        <f>G409/F409*100</f>
        <v>53.76923076923077</v>
      </c>
    </row>
    <row r="410" spans="1:8" ht="12.75">
      <c r="A410" s="286"/>
      <c r="B410" s="316"/>
      <c r="C410" s="269"/>
      <c r="D410" s="270" t="s">
        <v>233</v>
      </c>
      <c r="E410" s="193">
        <v>0</v>
      </c>
      <c r="F410" s="193">
        <v>0</v>
      </c>
      <c r="G410" s="543">
        <v>0</v>
      </c>
      <c r="H410" s="544">
        <v>0</v>
      </c>
    </row>
    <row r="411" spans="1:8" ht="12.75">
      <c r="A411" s="286"/>
      <c r="B411" s="316"/>
      <c r="C411" s="269"/>
      <c r="D411" s="270" t="s">
        <v>241</v>
      </c>
      <c r="E411" s="193"/>
      <c r="F411" s="193"/>
      <c r="G411" s="543"/>
      <c r="H411" s="544"/>
    </row>
    <row r="412" spans="1:8" ht="12.75">
      <c r="A412" s="286"/>
      <c r="B412" s="319"/>
      <c r="C412" s="270"/>
      <c r="D412" s="424" t="s">
        <v>146</v>
      </c>
      <c r="E412" s="425">
        <v>0</v>
      </c>
      <c r="F412" s="425">
        <v>1000</v>
      </c>
      <c r="G412" s="537">
        <v>798</v>
      </c>
      <c r="H412" s="538">
        <f t="shared" si="16"/>
        <v>79.80000000000001</v>
      </c>
    </row>
    <row r="413" spans="1:8" ht="12.75">
      <c r="A413" s="286"/>
      <c r="B413" s="319"/>
      <c r="C413" s="270"/>
      <c r="D413" s="270" t="s">
        <v>232</v>
      </c>
      <c r="E413" s="193">
        <v>0</v>
      </c>
      <c r="F413" s="193">
        <v>1000</v>
      </c>
      <c r="G413" s="543">
        <v>798</v>
      </c>
      <c r="H413" s="421">
        <f t="shared" si="16"/>
        <v>79.80000000000001</v>
      </c>
    </row>
    <row r="414" spans="1:8" ht="12.75">
      <c r="A414" s="286"/>
      <c r="B414" s="319"/>
      <c r="C414" s="270"/>
      <c r="D414" s="424" t="s">
        <v>147</v>
      </c>
      <c r="E414" s="425">
        <v>0</v>
      </c>
      <c r="F414" s="425">
        <v>1000</v>
      </c>
      <c r="G414" s="537">
        <v>0</v>
      </c>
      <c r="H414" s="538">
        <f t="shared" si="16"/>
        <v>0</v>
      </c>
    </row>
    <row r="415" spans="1:8" ht="12.75">
      <c r="A415" s="286"/>
      <c r="B415" s="319"/>
      <c r="C415" s="270"/>
      <c r="D415" s="270" t="s">
        <v>232</v>
      </c>
      <c r="E415" s="193">
        <v>0</v>
      </c>
      <c r="F415" s="193">
        <v>1000</v>
      </c>
      <c r="G415" s="543">
        <v>0</v>
      </c>
      <c r="H415" s="421">
        <f t="shared" si="16"/>
        <v>0</v>
      </c>
    </row>
    <row r="416" spans="1:8" ht="12.75">
      <c r="A416" s="286"/>
      <c r="B416" s="319"/>
      <c r="C416" s="270"/>
      <c r="D416" s="424" t="s">
        <v>51</v>
      </c>
      <c r="E416" s="425">
        <v>0</v>
      </c>
      <c r="F416" s="425">
        <v>600</v>
      </c>
      <c r="G416" s="537">
        <v>600</v>
      </c>
      <c r="H416" s="427">
        <v>100</v>
      </c>
    </row>
    <row r="417" spans="1:8" ht="12.75">
      <c r="A417" s="286"/>
      <c r="B417" s="319"/>
      <c r="C417" s="270"/>
      <c r="D417" s="270" t="s">
        <v>232</v>
      </c>
      <c r="E417" s="193">
        <v>0</v>
      </c>
      <c r="F417" s="193">
        <v>600</v>
      </c>
      <c r="G417" s="543">
        <v>600</v>
      </c>
      <c r="H417" s="421">
        <v>100</v>
      </c>
    </row>
    <row r="418" spans="1:8" ht="12.75">
      <c r="A418" s="290"/>
      <c r="B418" s="321">
        <v>85156</v>
      </c>
      <c r="C418" s="269"/>
      <c r="D418" s="269" t="s">
        <v>97</v>
      </c>
      <c r="E418" s="191"/>
      <c r="F418" s="191"/>
      <c r="G418" s="545"/>
      <c r="H418" s="192"/>
    </row>
    <row r="419" spans="1:8" ht="12.75">
      <c r="A419" s="290"/>
      <c r="B419" s="289"/>
      <c r="C419" s="269"/>
      <c r="D419" s="269" t="s">
        <v>98</v>
      </c>
      <c r="E419" s="191">
        <f>E420+E421</f>
        <v>2289000</v>
      </c>
      <c r="F419" s="191">
        <f>F437+F439</f>
        <v>2289000</v>
      </c>
      <c r="G419" s="545">
        <f>G437+G439</f>
        <v>1262891.22</v>
      </c>
      <c r="H419" s="219">
        <f>G419/F419*100</f>
        <v>55.172180865006546</v>
      </c>
    </row>
    <row r="420" spans="1:8" ht="12.75">
      <c r="A420" s="290"/>
      <c r="B420" s="289"/>
      <c r="C420" s="269"/>
      <c r="D420" s="481" t="s">
        <v>206</v>
      </c>
      <c r="E420" s="486">
        <v>0</v>
      </c>
      <c r="F420" s="486">
        <v>0</v>
      </c>
      <c r="G420" s="541">
        <v>0</v>
      </c>
      <c r="H420" s="542">
        <v>0</v>
      </c>
    </row>
    <row r="421" spans="1:8" ht="12.75">
      <c r="A421" s="290"/>
      <c r="B421" s="289"/>
      <c r="C421" s="269"/>
      <c r="D421" s="481" t="s">
        <v>283</v>
      </c>
      <c r="E421" s="486">
        <f>SUM(E422:E425)</f>
        <v>2289000</v>
      </c>
      <c r="F421" s="486">
        <f>SUM(F422:F425)</f>
        <v>2289000</v>
      </c>
      <c r="G421" s="541">
        <f>SUM(G422:G425)</f>
        <v>1262891.22</v>
      </c>
      <c r="H421" s="542">
        <f>G421/F421*100</f>
        <v>55.172180865006546</v>
      </c>
    </row>
    <row r="422" spans="1:8" ht="12.75">
      <c r="A422" s="290"/>
      <c r="B422" s="289"/>
      <c r="C422" s="269"/>
      <c r="D422" s="270" t="s">
        <v>231</v>
      </c>
      <c r="E422" s="193">
        <v>0</v>
      </c>
      <c r="F422" s="193">
        <v>0</v>
      </c>
      <c r="G422" s="543">
        <v>0</v>
      </c>
      <c r="H422" s="544">
        <v>0</v>
      </c>
    </row>
    <row r="423" spans="1:8" ht="12.75">
      <c r="A423" s="290"/>
      <c r="B423" s="289"/>
      <c r="C423" s="269"/>
      <c r="D423" s="270" t="s">
        <v>232</v>
      </c>
      <c r="E423" s="193">
        <f>E438+E440</f>
        <v>2289000</v>
      </c>
      <c r="F423" s="193">
        <v>2289000</v>
      </c>
      <c r="G423" s="543">
        <f>G438+G440</f>
        <v>1262891.22</v>
      </c>
      <c r="H423" s="544">
        <f>G423/F423*100</f>
        <v>55.172180865006546</v>
      </c>
    </row>
    <row r="424" spans="1:8" ht="12.75">
      <c r="A424" s="290"/>
      <c r="B424" s="289"/>
      <c r="C424" s="269"/>
      <c r="D424" s="270" t="s">
        <v>233</v>
      </c>
      <c r="E424" s="193">
        <v>0</v>
      </c>
      <c r="F424" s="193">
        <v>0</v>
      </c>
      <c r="G424" s="543">
        <v>0</v>
      </c>
      <c r="H424" s="544">
        <v>0</v>
      </c>
    </row>
    <row r="425" spans="1:8" ht="12.75">
      <c r="A425" s="576"/>
      <c r="B425" s="273"/>
      <c r="C425" s="269"/>
      <c r="D425" s="270" t="s">
        <v>240</v>
      </c>
      <c r="E425" s="193">
        <v>0</v>
      </c>
      <c r="F425" s="193">
        <v>0</v>
      </c>
      <c r="G425" s="543">
        <v>0</v>
      </c>
      <c r="H425" s="544">
        <v>0</v>
      </c>
    </row>
    <row r="426" spans="1:8" ht="12.75">
      <c r="A426" s="577"/>
      <c r="B426" s="316"/>
      <c r="C426" s="316"/>
      <c r="D426" s="319"/>
      <c r="E426" s="216"/>
      <c r="F426" s="216"/>
      <c r="G426" s="549"/>
      <c r="H426" s="234"/>
    </row>
    <row r="427" spans="1:8" ht="12.75">
      <c r="A427" s="577"/>
      <c r="B427" s="316"/>
      <c r="C427" s="316"/>
      <c r="D427" s="319"/>
      <c r="E427" s="216"/>
      <c r="F427" s="216"/>
      <c r="G427" s="549"/>
      <c r="H427" s="234"/>
    </row>
    <row r="428" spans="1:8" ht="12.75">
      <c r="A428" s="577"/>
      <c r="B428" s="316"/>
      <c r="C428" s="316"/>
      <c r="D428" s="319"/>
      <c r="E428" s="216"/>
      <c r="F428" s="216"/>
      <c r="G428" s="549"/>
      <c r="H428" s="234"/>
    </row>
    <row r="429" spans="1:8" ht="12.75">
      <c r="A429" s="577"/>
      <c r="B429" s="316"/>
      <c r="C429" s="316"/>
      <c r="D429" s="319"/>
      <c r="E429" s="216"/>
      <c r="F429" s="216"/>
      <c r="G429" s="549"/>
      <c r="H429" s="234"/>
    </row>
    <row r="430" spans="1:8" ht="12.75">
      <c r="A430" s="577"/>
      <c r="B430" s="316"/>
      <c r="C430" s="316"/>
      <c r="D430" s="319"/>
      <c r="E430" s="216"/>
      <c r="F430" s="216"/>
      <c r="G430" s="549"/>
      <c r="H430" s="234"/>
    </row>
    <row r="431" spans="1:8" ht="12.75">
      <c r="A431" s="577"/>
      <c r="B431" s="316"/>
      <c r="C431" s="316"/>
      <c r="D431" s="319"/>
      <c r="E431" s="216"/>
      <c r="F431" s="216"/>
      <c r="G431" s="549"/>
      <c r="H431" s="234"/>
    </row>
    <row r="432" spans="1:8" ht="12.75">
      <c r="A432" s="577"/>
      <c r="B432" s="316"/>
      <c r="C432" s="316"/>
      <c r="D432" s="319"/>
      <c r="E432" s="216"/>
      <c r="F432" s="216"/>
      <c r="G432" s="549"/>
      <c r="H432" s="234"/>
    </row>
    <row r="433" spans="1:8" ht="12.75">
      <c r="A433" s="577"/>
      <c r="B433" s="316"/>
      <c r="C433" s="316"/>
      <c r="D433" s="319"/>
      <c r="E433" s="216" t="s">
        <v>433</v>
      </c>
      <c r="F433" s="216"/>
      <c r="G433" s="549"/>
      <c r="H433" s="234"/>
    </row>
    <row r="434" spans="1:8" ht="12.75">
      <c r="A434" s="399" t="s">
        <v>0</v>
      </c>
      <c r="B434" s="396" t="s">
        <v>1</v>
      </c>
      <c r="C434" s="470" t="s">
        <v>2</v>
      </c>
      <c r="D434" s="397" t="s">
        <v>3</v>
      </c>
      <c r="E434" s="398" t="s">
        <v>174</v>
      </c>
      <c r="F434" s="397" t="s">
        <v>176</v>
      </c>
      <c r="G434" s="399" t="s">
        <v>178</v>
      </c>
      <c r="H434" s="471" t="s">
        <v>67</v>
      </c>
    </row>
    <row r="435" spans="1:8" ht="12.75">
      <c r="A435" s="403"/>
      <c r="B435" s="400"/>
      <c r="C435" s="472"/>
      <c r="D435" s="401"/>
      <c r="E435" s="400" t="s">
        <v>175</v>
      </c>
      <c r="F435" s="401" t="s">
        <v>177</v>
      </c>
      <c r="G435" s="403" t="s">
        <v>360</v>
      </c>
      <c r="H435" s="400" t="s">
        <v>196</v>
      </c>
    </row>
    <row r="436" spans="1:8" ht="12.75">
      <c r="A436" s="501">
        <v>1</v>
      </c>
      <c r="B436" s="501">
        <v>2</v>
      </c>
      <c r="C436" s="404">
        <v>3</v>
      </c>
      <c r="D436" s="403">
        <v>4</v>
      </c>
      <c r="E436" s="400">
        <v>5</v>
      </c>
      <c r="F436" s="400">
        <v>6</v>
      </c>
      <c r="G436" s="403">
        <v>7</v>
      </c>
      <c r="H436" s="473">
        <v>8</v>
      </c>
    </row>
    <row r="437" spans="1:8" ht="12.75">
      <c r="A437" s="340"/>
      <c r="B437" s="509"/>
      <c r="C437" s="334"/>
      <c r="D437" s="424" t="s">
        <v>50</v>
      </c>
      <c r="E437" s="425">
        <v>2272000</v>
      </c>
      <c r="F437" s="425">
        <v>2272000</v>
      </c>
      <c r="G437" s="537">
        <v>1254773</v>
      </c>
      <c r="H437" s="538">
        <f aca="true" t="shared" si="17" ref="H437:H442">G437/F437*100</f>
        <v>55.22768485915493</v>
      </c>
    </row>
    <row r="438" spans="1:8" ht="12.75">
      <c r="A438" s="286"/>
      <c r="B438" s="292"/>
      <c r="C438" s="270"/>
      <c r="D438" s="270" t="s">
        <v>232</v>
      </c>
      <c r="E438" s="193">
        <v>2272000</v>
      </c>
      <c r="F438" s="193">
        <v>2272000</v>
      </c>
      <c r="G438" s="543">
        <v>1254773</v>
      </c>
      <c r="H438" s="421">
        <f t="shared" si="17"/>
        <v>55.22768485915493</v>
      </c>
    </row>
    <row r="439" spans="1:8" ht="12.75">
      <c r="A439" s="340"/>
      <c r="B439" s="509"/>
      <c r="C439" s="334"/>
      <c r="D439" s="424" t="s">
        <v>99</v>
      </c>
      <c r="E439" s="425">
        <v>17000</v>
      </c>
      <c r="F439" s="425">
        <v>17000</v>
      </c>
      <c r="G439" s="537">
        <v>8118.22</v>
      </c>
      <c r="H439" s="538">
        <f t="shared" si="17"/>
        <v>47.75423529411765</v>
      </c>
    </row>
    <row r="440" spans="1:8" ht="12.75">
      <c r="A440" s="293"/>
      <c r="B440" s="292"/>
      <c r="C440" s="271"/>
      <c r="D440" s="270" t="s">
        <v>232</v>
      </c>
      <c r="E440" s="193">
        <v>17000</v>
      </c>
      <c r="F440" s="193">
        <v>17000</v>
      </c>
      <c r="G440" s="543">
        <v>8118.22</v>
      </c>
      <c r="H440" s="421">
        <f t="shared" si="17"/>
        <v>47.75423529411765</v>
      </c>
    </row>
    <row r="441" spans="1:10" s="8" customFormat="1" ht="12.75">
      <c r="A441" s="495">
        <v>852</v>
      </c>
      <c r="B441" s="285"/>
      <c r="C441" s="274"/>
      <c r="D441" s="371" t="s">
        <v>100</v>
      </c>
      <c r="E441" s="189">
        <f>E442+E443</f>
        <v>8757010</v>
      </c>
      <c r="F441" s="189">
        <f>F442+F443</f>
        <v>8910376</v>
      </c>
      <c r="G441" s="452">
        <f>G442+G443</f>
        <v>4750959.58</v>
      </c>
      <c r="H441" s="190">
        <f t="shared" si="17"/>
        <v>53.31940627421334</v>
      </c>
      <c r="I441" s="405"/>
      <c r="J441" s="405"/>
    </row>
    <row r="442" spans="1:8" s="8" customFormat="1" ht="12.75">
      <c r="A442" s="495"/>
      <c r="B442" s="495"/>
      <c r="C442" s="308"/>
      <c r="D442" s="477" t="s">
        <v>206</v>
      </c>
      <c r="E442" s="195">
        <f>E449+E482+E484+E504+E512+E468</f>
        <v>9000</v>
      </c>
      <c r="F442" s="195">
        <f>F449+F468+F484+F504+F512</f>
        <v>9000</v>
      </c>
      <c r="G442" s="578">
        <f>G449+G468+G484+G504+G512</f>
        <v>7900</v>
      </c>
      <c r="H442" s="196">
        <f t="shared" si="17"/>
        <v>87.77777777777777</v>
      </c>
    </row>
    <row r="443" spans="1:8" s="8" customFormat="1" ht="12.75">
      <c r="A443" s="495"/>
      <c r="B443" s="495"/>
      <c r="C443" s="308"/>
      <c r="D443" s="477" t="s">
        <v>332</v>
      </c>
      <c r="E443" s="567">
        <f>SUM(E444:E447)</f>
        <v>8748010</v>
      </c>
      <c r="F443" s="567">
        <f>SUM(F444:F447)</f>
        <v>8901376</v>
      </c>
      <c r="G443" s="568">
        <f>SUM(G444:G447)</f>
        <v>4743059.58</v>
      </c>
      <c r="H443" s="456">
        <f aca="true" t="shared" si="18" ref="H443:H448">G443/F443*100</f>
        <v>53.284566116519514</v>
      </c>
    </row>
    <row r="444" spans="1:8" s="8" customFormat="1" ht="12.75">
      <c r="A444" s="495"/>
      <c r="B444" s="495"/>
      <c r="C444" s="308"/>
      <c r="D444" s="477" t="s">
        <v>231</v>
      </c>
      <c r="E444" s="567">
        <f>E451+E470+E486+E514+E519</f>
        <v>5140554</v>
      </c>
      <c r="F444" s="567">
        <f>F451+F470+F486+F514+F506+F519+F523</f>
        <v>5168005</v>
      </c>
      <c r="G444" s="568">
        <f>G451+G470+G486+G514+G506</f>
        <v>2698808.4</v>
      </c>
      <c r="H444" s="456">
        <f t="shared" si="18"/>
        <v>52.22147424392971</v>
      </c>
    </row>
    <row r="445" spans="1:8" s="8" customFormat="1" ht="12.75">
      <c r="A445" s="495"/>
      <c r="B445" s="495"/>
      <c r="C445" s="308"/>
      <c r="D445" s="477" t="s">
        <v>232</v>
      </c>
      <c r="E445" s="567">
        <f>E452+E471+E487+E507+E515+E520</f>
        <v>3357936</v>
      </c>
      <c r="F445" s="567">
        <f>F452+F471+F487+F507+F515+F520+F524</f>
        <v>2055090</v>
      </c>
      <c r="G445" s="568">
        <f>G452+G471+G487+G507+G515</f>
        <v>1169697.7699999998</v>
      </c>
      <c r="H445" s="456">
        <f t="shared" si="18"/>
        <v>56.91710679337644</v>
      </c>
    </row>
    <row r="446" spans="1:8" s="8" customFormat="1" ht="12.75">
      <c r="A446" s="495"/>
      <c r="B446" s="495"/>
      <c r="C446" s="308"/>
      <c r="D446" s="477" t="s">
        <v>233</v>
      </c>
      <c r="E446" s="567">
        <f>E453+E472+E488+E508+E516</f>
        <v>23300</v>
      </c>
      <c r="F446" s="567">
        <f>F453+F472+F488+F508+F516+F521+F525</f>
        <v>1488065</v>
      </c>
      <c r="G446" s="568">
        <f>G453+G472++G488+G508+G516</f>
        <v>774882.8300000001</v>
      </c>
      <c r="H446" s="456">
        <f t="shared" si="18"/>
        <v>52.073184303105045</v>
      </c>
    </row>
    <row r="447" spans="1:8" s="8" customFormat="1" ht="12.75">
      <c r="A447" s="495"/>
      <c r="B447" s="495"/>
      <c r="C447" s="310"/>
      <c r="D447" s="477" t="s">
        <v>240</v>
      </c>
      <c r="E447" s="567">
        <f>E454+E489+E509+E526</f>
        <v>226220</v>
      </c>
      <c r="F447" s="567">
        <f>F454+F489+F509+F526</f>
        <v>190216</v>
      </c>
      <c r="G447" s="568">
        <f>G454+G489+G509+G526</f>
        <v>99670.58</v>
      </c>
      <c r="H447" s="456">
        <f t="shared" si="18"/>
        <v>52.398631029986966</v>
      </c>
    </row>
    <row r="448" spans="1:8" s="8" customFormat="1" ht="12.75">
      <c r="A448" s="315"/>
      <c r="B448" s="291">
        <v>85201</v>
      </c>
      <c r="C448" s="291"/>
      <c r="D448" s="321" t="s">
        <v>52</v>
      </c>
      <c r="E448" s="510">
        <f>E449+E450</f>
        <v>1351200</v>
      </c>
      <c r="F448" s="510">
        <f>F449+F450</f>
        <v>1363400</v>
      </c>
      <c r="G448" s="579">
        <f>G449+G450</f>
        <v>720112.57</v>
      </c>
      <c r="H448" s="353">
        <f t="shared" si="18"/>
        <v>52.817410151092844</v>
      </c>
    </row>
    <row r="449" spans="1:8" s="8" customFormat="1" ht="12.75">
      <c r="A449" s="290"/>
      <c r="B449" s="325"/>
      <c r="C449" s="291"/>
      <c r="D449" s="481" t="s">
        <v>206</v>
      </c>
      <c r="E449" s="505">
        <v>0</v>
      </c>
      <c r="F449" s="505">
        <f>F466</f>
        <v>0</v>
      </c>
      <c r="G449" s="580">
        <f>G466</f>
        <v>0</v>
      </c>
      <c r="H449" s="581">
        <v>0</v>
      </c>
    </row>
    <row r="450" spans="1:8" s="8" customFormat="1" ht="12.75">
      <c r="A450" s="290"/>
      <c r="B450" s="325"/>
      <c r="C450" s="291"/>
      <c r="D450" s="481" t="s">
        <v>283</v>
      </c>
      <c r="E450" s="505">
        <f>SUM(E451:E454)</f>
        <v>1351200</v>
      </c>
      <c r="F450" s="505">
        <f>SUM(F451:F454)</f>
        <v>1363400</v>
      </c>
      <c r="G450" s="580">
        <f>SUM(G451:G454)</f>
        <v>720112.57</v>
      </c>
      <c r="H450" s="227">
        <f>G450/F450*100</f>
        <v>52.817410151092844</v>
      </c>
    </row>
    <row r="451" spans="1:8" s="8" customFormat="1" ht="12.75">
      <c r="A451" s="290"/>
      <c r="B451" s="325"/>
      <c r="C451" s="291"/>
      <c r="D451" s="270" t="s">
        <v>231</v>
      </c>
      <c r="E451" s="507">
        <f>E456+E463</f>
        <v>898470</v>
      </c>
      <c r="F451" s="507">
        <f>F456+F463</f>
        <v>898470</v>
      </c>
      <c r="G451" s="582">
        <f>G456+G463</f>
        <v>461920.72</v>
      </c>
      <c r="H451" s="421">
        <f>G451/F451*100</f>
        <v>51.41192471646243</v>
      </c>
    </row>
    <row r="452" spans="1:8" s="8" customFormat="1" ht="12.75">
      <c r="A452" s="290"/>
      <c r="B452" s="325"/>
      <c r="C452" s="291"/>
      <c r="D452" s="270" t="s">
        <v>232</v>
      </c>
      <c r="E452" s="507">
        <f>E457+E464+E460</f>
        <v>399810</v>
      </c>
      <c r="F452" s="507">
        <f>F457+F464+F460</f>
        <v>262010</v>
      </c>
      <c r="G452" s="582">
        <f>G457+G464</f>
        <v>150173.62</v>
      </c>
      <c r="H452" s="559">
        <f>G452/F452*100</f>
        <v>57.31598793939162</v>
      </c>
    </row>
    <row r="453" spans="1:8" s="8" customFormat="1" ht="12.75">
      <c r="A453" s="290"/>
      <c r="B453" s="325"/>
      <c r="C453" s="291"/>
      <c r="D453" s="270" t="s">
        <v>233</v>
      </c>
      <c r="E453" s="507">
        <f>E458+E461</f>
        <v>8150</v>
      </c>
      <c r="F453" s="507">
        <f>F458+F461</f>
        <v>158150</v>
      </c>
      <c r="G453" s="582">
        <f>G458+G461</f>
        <v>86648.65</v>
      </c>
      <c r="H453" s="559">
        <f>G453/F453*100</f>
        <v>54.7889029402466</v>
      </c>
    </row>
    <row r="454" spans="1:8" s="8" customFormat="1" ht="12.75">
      <c r="A454" s="290"/>
      <c r="B454" s="325"/>
      <c r="C454" s="291"/>
      <c r="D454" s="270" t="s">
        <v>240</v>
      </c>
      <c r="E454" s="507">
        <f>E465</f>
        <v>44770</v>
      </c>
      <c r="F454" s="507">
        <f>F465</f>
        <v>44770</v>
      </c>
      <c r="G454" s="582">
        <f>G465</f>
        <v>21369.58</v>
      </c>
      <c r="H454" s="239">
        <f>G454/F454*100</f>
        <v>47.731918695555066</v>
      </c>
    </row>
    <row r="455" spans="1:8" s="8" customFormat="1" ht="12.75">
      <c r="A455" s="286"/>
      <c r="B455" s="292"/>
      <c r="C455" s="295"/>
      <c r="D455" s="334" t="s">
        <v>99</v>
      </c>
      <c r="E455" s="425">
        <f>SUM(E456:E458)</f>
        <v>1156430</v>
      </c>
      <c r="F455" s="425">
        <f>SUM(F456:F458)</f>
        <v>1168630</v>
      </c>
      <c r="G455" s="537">
        <f>SUM(G456:G458)</f>
        <v>615474.34</v>
      </c>
      <c r="H455" s="230">
        <f aca="true" t="shared" si="19" ref="H455:H461">G455/F455*100</f>
        <v>52.66631354663153</v>
      </c>
    </row>
    <row r="456" spans="1:8" ht="12.75">
      <c r="A456" s="286"/>
      <c r="B456" s="292"/>
      <c r="C456" s="295"/>
      <c r="D456" s="583" t="s">
        <v>231</v>
      </c>
      <c r="E456" s="193">
        <v>898470</v>
      </c>
      <c r="F456" s="193">
        <v>898470</v>
      </c>
      <c r="G456" s="543">
        <v>461920.72</v>
      </c>
      <c r="H456" s="421">
        <f t="shared" si="19"/>
        <v>51.41192471646243</v>
      </c>
    </row>
    <row r="457" spans="1:8" ht="12.75">
      <c r="A457" s="286"/>
      <c r="B457" s="292"/>
      <c r="C457" s="295"/>
      <c r="D457" s="583" t="s">
        <v>232</v>
      </c>
      <c r="E457" s="193">
        <v>249810</v>
      </c>
      <c r="F457" s="193">
        <v>262010</v>
      </c>
      <c r="G457" s="543">
        <v>150173.62</v>
      </c>
      <c r="H457" s="421">
        <f t="shared" si="19"/>
        <v>57.31598793939162</v>
      </c>
    </row>
    <row r="458" spans="1:8" ht="12.75">
      <c r="A458" s="286"/>
      <c r="B458" s="292"/>
      <c r="C458" s="295"/>
      <c r="D458" s="583" t="s">
        <v>233</v>
      </c>
      <c r="E458" s="193">
        <v>8150</v>
      </c>
      <c r="F458" s="193">
        <v>8150</v>
      </c>
      <c r="G458" s="543">
        <v>3380</v>
      </c>
      <c r="H458" s="559">
        <f t="shared" si="19"/>
        <v>41.47239263803681</v>
      </c>
    </row>
    <row r="459" spans="1:8" s="8" customFormat="1" ht="12.75">
      <c r="A459" s="340"/>
      <c r="B459" s="509"/>
      <c r="C459" s="327"/>
      <c r="D459" s="334" t="s">
        <v>55</v>
      </c>
      <c r="E459" s="425">
        <v>150000</v>
      </c>
      <c r="F459" s="425">
        <v>150000</v>
      </c>
      <c r="G459" s="537">
        <v>83268.65</v>
      </c>
      <c r="H459" s="538">
        <f t="shared" si="19"/>
        <v>55.512433333333334</v>
      </c>
    </row>
    <row r="460" spans="1:8" s="8" customFormat="1" ht="12.75">
      <c r="A460" s="340"/>
      <c r="B460" s="509"/>
      <c r="C460" s="327"/>
      <c r="D460" s="583" t="s">
        <v>232</v>
      </c>
      <c r="E460" s="193">
        <v>150000</v>
      </c>
      <c r="F460" s="193">
        <v>0</v>
      </c>
      <c r="G460" s="543">
        <v>0</v>
      </c>
      <c r="H460" s="544">
        <v>0</v>
      </c>
    </row>
    <row r="461" spans="1:8" s="8" customFormat="1" ht="12.75">
      <c r="A461" s="286"/>
      <c r="B461" s="292"/>
      <c r="C461" s="295"/>
      <c r="D461" s="583" t="s">
        <v>233</v>
      </c>
      <c r="E461" s="193">
        <v>0</v>
      </c>
      <c r="F461" s="193">
        <v>150000</v>
      </c>
      <c r="G461" s="543">
        <v>83268.65</v>
      </c>
      <c r="H461" s="421">
        <f t="shared" si="19"/>
        <v>55.512433333333334</v>
      </c>
    </row>
    <row r="462" spans="1:8" s="8" customFormat="1" ht="12.75">
      <c r="A462" s="286"/>
      <c r="B462" s="292"/>
      <c r="C462" s="295"/>
      <c r="D462" s="334" t="s">
        <v>210</v>
      </c>
      <c r="E462" s="425">
        <f>E465+E466</f>
        <v>44770</v>
      </c>
      <c r="F462" s="425">
        <f>SUM(F463:F466)</f>
        <v>44770</v>
      </c>
      <c r="G462" s="537">
        <f>SUM(G463:G466)</f>
        <v>21369.58</v>
      </c>
      <c r="H462" s="427">
        <f>G462/F462*100</f>
        <v>47.731918695555066</v>
      </c>
    </row>
    <row r="463" spans="1:8" s="8" customFormat="1" ht="12.75">
      <c r="A463" s="286"/>
      <c r="B463" s="292"/>
      <c r="C463" s="295"/>
      <c r="D463" s="583" t="s">
        <v>231</v>
      </c>
      <c r="E463" s="193">
        <v>0</v>
      </c>
      <c r="F463" s="193">
        <v>0</v>
      </c>
      <c r="G463" s="543">
        <v>0</v>
      </c>
      <c r="H463" s="421">
        <v>0</v>
      </c>
    </row>
    <row r="464" spans="1:8" s="8" customFormat="1" ht="12.75">
      <c r="A464" s="286"/>
      <c r="B464" s="292"/>
      <c r="C464" s="295"/>
      <c r="D464" s="583" t="s">
        <v>232</v>
      </c>
      <c r="E464" s="193">
        <v>0</v>
      </c>
      <c r="F464" s="193">
        <v>0</v>
      </c>
      <c r="G464" s="543">
        <v>0</v>
      </c>
      <c r="H464" s="421">
        <v>0</v>
      </c>
    </row>
    <row r="465" spans="1:8" s="8" customFormat="1" ht="12.75">
      <c r="A465" s="286"/>
      <c r="B465" s="292"/>
      <c r="C465" s="295"/>
      <c r="D465" s="270" t="s">
        <v>240</v>
      </c>
      <c r="E465" s="193">
        <v>44770</v>
      </c>
      <c r="F465" s="193">
        <v>44770</v>
      </c>
      <c r="G465" s="543">
        <v>21369.58</v>
      </c>
      <c r="H465" s="421">
        <f>G465/F465*100</f>
        <v>47.731918695555066</v>
      </c>
    </row>
    <row r="466" spans="1:8" s="8" customFormat="1" ht="12.75">
      <c r="A466" s="286"/>
      <c r="B466" s="372"/>
      <c r="C466" s="295"/>
      <c r="D466" s="550" t="s">
        <v>150</v>
      </c>
      <c r="E466" s="193">
        <v>0</v>
      </c>
      <c r="F466" s="193">
        <v>0</v>
      </c>
      <c r="G466" s="543">
        <v>0</v>
      </c>
      <c r="H466" s="421">
        <v>0</v>
      </c>
    </row>
    <row r="467" spans="1:8" s="8" customFormat="1" ht="12.75">
      <c r="A467" s="290"/>
      <c r="B467" s="325">
        <v>85202</v>
      </c>
      <c r="C467" s="294"/>
      <c r="D467" s="269" t="s">
        <v>56</v>
      </c>
      <c r="E467" s="191">
        <f>E468+E469</f>
        <v>5321400</v>
      </c>
      <c r="F467" s="191">
        <f>F468+F469</f>
        <v>5451400</v>
      </c>
      <c r="G467" s="545">
        <f>G468+G469</f>
        <v>2902941.1399999997</v>
      </c>
      <c r="H467" s="219">
        <f>G467/F467*100</f>
        <v>53.251295813919356</v>
      </c>
    </row>
    <row r="468" spans="1:8" s="8" customFormat="1" ht="12.75">
      <c r="A468" s="290"/>
      <c r="B468" s="325"/>
      <c r="C468" s="294"/>
      <c r="D468" s="481" t="s">
        <v>206</v>
      </c>
      <c r="E468" s="486">
        <f>E477</f>
        <v>9000</v>
      </c>
      <c r="F468" s="486">
        <f>F477</f>
        <v>9000</v>
      </c>
      <c r="G468" s="541">
        <f>G477</f>
        <v>7900</v>
      </c>
      <c r="H468" s="542">
        <f>G468/F468*100</f>
        <v>87.77777777777777</v>
      </c>
    </row>
    <row r="469" spans="1:8" s="8" customFormat="1" ht="12.75">
      <c r="A469" s="290"/>
      <c r="B469" s="325"/>
      <c r="C469" s="294"/>
      <c r="D469" s="481" t="s">
        <v>283</v>
      </c>
      <c r="E469" s="486">
        <f>SUM(E470:E472)</f>
        <v>5312400</v>
      </c>
      <c r="F469" s="486">
        <f>SUM(F470:F472)</f>
        <v>5442400</v>
      </c>
      <c r="G469" s="541">
        <f>SUM(G470:G472)</f>
        <v>2895041.1399999997</v>
      </c>
      <c r="H469" s="542">
        <f aca="true" t="shared" si="20" ref="H469:H476">G469/F469*100</f>
        <v>53.19419998530059</v>
      </c>
    </row>
    <row r="470" spans="1:8" s="8" customFormat="1" ht="12.75">
      <c r="A470" s="290"/>
      <c r="B470" s="325"/>
      <c r="C470" s="294"/>
      <c r="D470" s="270" t="s">
        <v>231</v>
      </c>
      <c r="E470" s="193">
        <f aca="true" t="shared" si="21" ref="E470:G472">E474+E479</f>
        <v>3729724</v>
      </c>
      <c r="F470" s="193">
        <f t="shared" si="21"/>
        <v>3741508</v>
      </c>
      <c r="G470" s="543">
        <f t="shared" si="21"/>
        <v>1906075.5899999999</v>
      </c>
      <c r="H470" s="544">
        <f t="shared" si="20"/>
        <v>50.94404689232256</v>
      </c>
    </row>
    <row r="471" spans="1:8" s="8" customFormat="1" ht="12.75">
      <c r="A471" s="290"/>
      <c r="B471" s="325"/>
      <c r="C471" s="294"/>
      <c r="D471" s="270" t="s">
        <v>232</v>
      </c>
      <c r="E471" s="193">
        <f t="shared" si="21"/>
        <v>1567676</v>
      </c>
      <c r="F471" s="193">
        <f t="shared" si="21"/>
        <v>1685892</v>
      </c>
      <c r="G471" s="543">
        <f t="shared" si="21"/>
        <v>977626.1799999999</v>
      </c>
      <c r="H471" s="544">
        <f t="shared" si="20"/>
        <v>57.988660009063445</v>
      </c>
    </row>
    <row r="472" spans="1:8" s="8" customFormat="1" ht="12.75">
      <c r="A472" s="290"/>
      <c r="B472" s="325"/>
      <c r="C472" s="294"/>
      <c r="D472" s="270" t="s">
        <v>233</v>
      </c>
      <c r="E472" s="193">
        <f t="shared" si="21"/>
        <v>15000</v>
      </c>
      <c r="F472" s="193">
        <f t="shared" si="21"/>
        <v>15000</v>
      </c>
      <c r="G472" s="543">
        <f t="shared" si="21"/>
        <v>11339.369999999999</v>
      </c>
      <c r="H472" s="544">
        <f t="shared" si="20"/>
        <v>75.5958</v>
      </c>
    </row>
    <row r="473" spans="1:8" s="8" customFormat="1" ht="12.75">
      <c r="A473" s="340"/>
      <c r="B473" s="509"/>
      <c r="C473" s="327"/>
      <c r="D473" s="424" t="s">
        <v>57</v>
      </c>
      <c r="E473" s="425">
        <f>SUM(E474:E477)</f>
        <v>2385400</v>
      </c>
      <c r="F473" s="425">
        <f>SUM(F474:F477)</f>
        <v>2385400</v>
      </c>
      <c r="G473" s="537">
        <f>SUM(G474:G477)</f>
        <v>1261941.14</v>
      </c>
      <c r="H473" s="538">
        <f t="shared" si="20"/>
        <v>52.90270562589083</v>
      </c>
    </row>
    <row r="474" spans="1:8" s="8" customFormat="1" ht="12.75">
      <c r="A474" s="286"/>
      <c r="B474" s="292"/>
      <c r="C474" s="295"/>
      <c r="D474" s="270" t="s">
        <v>231</v>
      </c>
      <c r="E474" s="193">
        <v>1533154</v>
      </c>
      <c r="F474" s="193">
        <v>1524938</v>
      </c>
      <c r="G474" s="543">
        <v>778220.17</v>
      </c>
      <c r="H474" s="421">
        <f t="shared" si="20"/>
        <v>51.032905600096534</v>
      </c>
    </row>
    <row r="475" spans="1:8" s="8" customFormat="1" ht="12.75">
      <c r="A475" s="286"/>
      <c r="B475" s="292"/>
      <c r="C475" s="295"/>
      <c r="D475" s="270" t="s">
        <v>232</v>
      </c>
      <c r="E475" s="193">
        <v>837246</v>
      </c>
      <c r="F475" s="193">
        <v>845462</v>
      </c>
      <c r="G475" s="543">
        <v>473160.23</v>
      </c>
      <c r="H475" s="421">
        <f t="shared" si="20"/>
        <v>55.96469504247382</v>
      </c>
    </row>
    <row r="476" spans="1:8" s="8" customFormat="1" ht="12.75">
      <c r="A476" s="286"/>
      <c r="B476" s="292"/>
      <c r="C476" s="295"/>
      <c r="D476" s="270" t="s">
        <v>233</v>
      </c>
      <c r="E476" s="193">
        <v>6000</v>
      </c>
      <c r="F476" s="193">
        <v>6000</v>
      </c>
      <c r="G476" s="543">
        <v>2660.74</v>
      </c>
      <c r="H476" s="559">
        <f t="shared" si="20"/>
        <v>44.34566666666666</v>
      </c>
    </row>
    <row r="477" spans="1:8" s="8" customFormat="1" ht="12.75">
      <c r="A477" s="286"/>
      <c r="B477" s="292"/>
      <c r="C477" s="295">
        <v>6060</v>
      </c>
      <c r="D477" s="359" t="s">
        <v>150</v>
      </c>
      <c r="E477" s="193">
        <v>9000</v>
      </c>
      <c r="F477" s="193">
        <v>9000</v>
      </c>
      <c r="G477" s="543">
        <v>7900</v>
      </c>
      <c r="H477" s="559">
        <f>G477/F477*100</f>
        <v>87.77777777777777</v>
      </c>
    </row>
    <row r="478" spans="1:8" ht="12.75">
      <c r="A478" s="340"/>
      <c r="B478" s="509"/>
      <c r="C478" s="327"/>
      <c r="D478" s="424" t="s">
        <v>58</v>
      </c>
      <c r="E478" s="425">
        <f>SUM(E479:E482)</f>
        <v>2936000</v>
      </c>
      <c r="F478" s="425">
        <f>SUM(F479:F482)</f>
        <v>3066000</v>
      </c>
      <c r="G478" s="537">
        <f>SUM(G479:G482)</f>
        <v>1640999.9999999998</v>
      </c>
      <c r="H478" s="538">
        <f aca="true" t="shared" si="22" ref="H478:H483">G478/F478*100</f>
        <v>53.52250489236789</v>
      </c>
    </row>
    <row r="479" spans="1:8" ht="12.75">
      <c r="A479" s="286"/>
      <c r="B479" s="292"/>
      <c r="C479" s="295"/>
      <c r="D479" s="270" t="s">
        <v>231</v>
      </c>
      <c r="E479" s="193">
        <v>2196570</v>
      </c>
      <c r="F479" s="193">
        <v>2216570</v>
      </c>
      <c r="G479" s="543">
        <v>1127855.42</v>
      </c>
      <c r="H479" s="421">
        <f t="shared" si="22"/>
        <v>50.88291459326797</v>
      </c>
    </row>
    <row r="480" spans="1:8" ht="12.75">
      <c r="A480" s="286"/>
      <c r="B480" s="292"/>
      <c r="C480" s="295"/>
      <c r="D480" s="270" t="s">
        <v>232</v>
      </c>
      <c r="E480" s="193">
        <v>730430</v>
      </c>
      <c r="F480" s="193">
        <v>840430</v>
      </c>
      <c r="G480" s="543">
        <v>504465.95</v>
      </c>
      <c r="H480" s="421">
        <f t="shared" si="22"/>
        <v>60.02474328617493</v>
      </c>
    </row>
    <row r="481" spans="1:8" ht="12.75">
      <c r="A481" s="286"/>
      <c r="B481" s="292"/>
      <c r="C481" s="295"/>
      <c r="D481" s="270" t="s">
        <v>233</v>
      </c>
      <c r="E481" s="193">
        <v>9000</v>
      </c>
      <c r="F481" s="193">
        <v>9000</v>
      </c>
      <c r="G481" s="543">
        <v>8678.63</v>
      </c>
      <c r="H481" s="421">
        <f t="shared" si="22"/>
        <v>96.42922222222221</v>
      </c>
    </row>
    <row r="482" spans="1:8" ht="12.75">
      <c r="A482" s="286"/>
      <c r="B482" s="292"/>
      <c r="C482" s="295">
        <v>6050</v>
      </c>
      <c r="D482" s="312" t="s">
        <v>150</v>
      </c>
      <c r="E482" s="193">
        <v>0</v>
      </c>
      <c r="F482" s="193">
        <v>0</v>
      </c>
      <c r="G482" s="543">
        <v>0</v>
      </c>
      <c r="H482" s="421">
        <v>0</v>
      </c>
    </row>
    <row r="483" spans="1:8" ht="12.75">
      <c r="A483" s="374"/>
      <c r="B483" s="321">
        <v>85204</v>
      </c>
      <c r="C483" s="294"/>
      <c r="D483" s="269" t="s">
        <v>101</v>
      </c>
      <c r="E483" s="191">
        <f>E484+E485</f>
        <v>1628990</v>
      </c>
      <c r="F483" s="191">
        <f>F484+F485</f>
        <v>1640156</v>
      </c>
      <c r="G483" s="545">
        <f>G484+G485</f>
        <v>815290.6200000001</v>
      </c>
      <c r="H483" s="219">
        <f t="shared" si="22"/>
        <v>49.70811435009841</v>
      </c>
    </row>
    <row r="484" spans="1:8" ht="12.75">
      <c r="A484" s="374"/>
      <c r="B484" s="289"/>
      <c r="C484" s="294"/>
      <c r="D484" s="481" t="s">
        <v>206</v>
      </c>
      <c r="E484" s="486">
        <v>0</v>
      </c>
      <c r="F484" s="486">
        <v>0</v>
      </c>
      <c r="G484" s="541">
        <v>0</v>
      </c>
      <c r="H484" s="542">
        <v>0</v>
      </c>
    </row>
    <row r="485" spans="1:8" ht="12.75">
      <c r="A485" s="374"/>
      <c r="B485" s="289"/>
      <c r="C485" s="294"/>
      <c r="D485" s="481" t="s">
        <v>283</v>
      </c>
      <c r="E485" s="486">
        <f>SUM(E486:E489)</f>
        <v>1628990</v>
      </c>
      <c r="F485" s="486">
        <f>SUM(F486:F489)</f>
        <v>1640156</v>
      </c>
      <c r="G485" s="541">
        <f>SUM(G486:G489)</f>
        <v>815290.6200000001</v>
      </c>
      <c r="H485" s="542">
        <f>G485/F485*100</f>
        <v>49.70811435009841</v>
      </c>
    </row>
    <row r="486" spans="1:8" ht="12.75">
      <c r="A486" s="374"/>
      <c r="B486" s="289"/>
      <c r="C486" s="294"/>
      <c r="D486" s="270" t="s">
        <v>231</v>
      </c>
      <c r="E486" s="193">
        <f aca="true" t="shared" si="23" ref="E486:G487">E500</f>
        <v>153940</v>
      </c>
      <c r="F486" s="193">
        <f t="shared" si="23"/>
        <v>154487</v>
      </c>
      <c r="G486" s="543">
        <f t="shared" si="23"/>
        <v>57463.97</v>
      </c>
      <c r="H486" s="544">
        <f>G486/F486*100</f>
        <v>37.196637904807524</v>
      </c>
    </row>
    <row r="487" spans="1:8" ht="12.75">
      <c r="A487" s="374"/>
      <c r="B487" s="289"/>
      <c r="C487" s="294"/>
      <c r="D487" s="270" t="s">
        <v>232</v>
      </c>
      <c r="E487" s="193">
        <f t="shared" si="23"/>
        <v>1323600</v>
      </c>
      <c r="F487" s="193">
        <f t="shared" si="23"/>
        <v>55458</v>
      </c>
      <c r="G487" s="543">
        <f t="shared" si="23"/>
        <v>13580.84</v>
      </c>
      <c r="H487" s="544">
        <f>G487/F487*100</f>
        <v>24.48851383028598</v>
      </c>
    </row>
    <row r="488" spans="1:8" ht="12.75">
      <c r="A488" s="374"/>
      <c r="B488" s="289"/>
      <c r="C488" s="294"/>
      <c r="D488" s="270" t="s">
        <v>233</v>
      </c>
      <c r="E488" s="193">
        <v>0</v>
      </c>
      <c r="F488" s="193">
        <f>F502</f>
        <v>1314765</v>
      </c>
      <c r="G488" s="543">
        <f>G502</f>
        <v>676744.81</v>
      </c>
      <c r="H488" s="544">
        <f>G488/F488*100</f>
        <v>51.47268219035341</v>
      </c>
    </row>
    <row r="489" spans="1:8" ht="12.75">
      <c r="A489" s="374"/>
      <c r="B489" s="289"/>
      <c r="C489" s="294"/>
      <c r="D489" s="270" t="s">
        <v>240</v>
      </c>
      <c r="E489" s="193">
        <f>E492</f>
        <v>151450</v>
      </c>
      <c r="F489" s="193">
        <f>F492</f>
        <v>115446</v>
      </c>
      <c r="G489" s="543">
        <f>G492</f>
        <v>67501</v>
      </c>
      <c r="H489" s="544">
        <f>G489/F489*100</f>
        <v>58.469760753945565</v>
      </c>
    </row>
    <row r="490" spans="1:8" ht="12.75">
      <c r="A490" s="374"/>
      <c r="B490" s="289"/>
      <c r="C490" s="294"/>
      <c r="D490" s="270" t="s">
        <v>241</v>
      </c>
      <c r="E490" s="193"/>
      <c r="F490" s="193"/>
      <c r="G490" s="543"/>
      <c r="H490" s="256"/>
    </row>
    <row r="491" spans="1:8" ht="12.75">
      <c r="A491" s="374"/>
      <c r="B491" s="290"/>
      <c r="C491" s="500"/>
      <c r="D491" s="424" t="s">
        <v>137</v>
      </c>
      <c r="E491" s="425">
        <v>151450</v>
      </c>
      <c r="F491" s="425">
        <v>115446</v>
      </c>
      <c r="G491" s="537">
        <v>67501</v>
      </c>
      <c r="H491" s="538">
        <f>G491/F491*100</f>
        <v>58.469760753945565</v>
      </c>
    </row>
    <row r="492" spans="1:8" ht="12.75">
      <c r="A492" s="584"/>
      <c r="B492" s="576"/>
      <c r="C492" s="295"/>
      <c r="D492" s="270" t="s">
        <v>240</v>
      </c>
      <c r="E492" s="193">
        <v>151450</v>
      </c>
      <c r="F492" s="193">
        <v>115446</v>
      </c>
      <c r="G492" s="543">
        <v>67501</v>
      </c>
      <c r="H492" s="194">
        <f>G492/F492*100</f>
        <v>58.469760753945565</v>
      </c>
    </row>
    <row r="493" spans="1:8" ht="12.75">
      <c r="A493" s="577"/>
      <c r="B493" s="577"/>
      <c r="C493" s="319"/>
      <c r="D493" s="319"/>
      <c r="E493" s="216"/>
      <c r="F493" s="216"/>
      <c r="G493" s="549"/>
      <c r="H493" s="233"/>
    </row>
    <row r="494" spans="1:8" ht="12.75">
      <c r="A494" s="577"/>
      <c r="B494" s="577"/>
      <c r="C494" s="319"/>
      <c r="D494" s="319"/>
      <c r="E494" s="216"/>
      <c r="F494" s="216"/>
      <c r="G494" s="549"/>
      <c r="H494" s="233"/>
    </row>
    <row r="495" spans="1:8" ht="12.75">
      <c r="A495" s="577"/>
      <c r="B495" s="577"/>
      <c r="C495" s="319"/>
      <c r="D495" s="319"/>
      <c r="E495" s="216" t="s">
        <v>434</v>
      </c>
      <c r="F495" s="216"/>
      <c r="G495" s="549"/>
      <c r="H495" s="233"/>
    </row>
    <row r="496" spans="1:8" ht="12.75">
      <c r="A496" s="399" t="s">
        <v>0</v>
      </c>
      <c r="B496" s="396" t="s">
        <v>1</v>
      </c>
      <c r="C496" s="470" t="s">
        <v>2</v>
      </c>
      <c r="D496" s="397" t="s">
        <v>3</v>
      </c>
      <c r="E496" s="398" t="s">
        <v>174</v>
      </c>
      <c r="F496" s="397" t="s">
        <v>176</v>
      </c>
      <c r="G496" s="399" t="s">
        <v>178</v>
      </c>
      <c r="H496" s="471" t="s">
        <v>67</v>
      </c>
    </row>
    <row r="497" spans="1:8" ht="12.75">
      <c r="A497" s="403"/>
      <c r="B497" s="400"/>
      <c r="C497" s="472"/>
      <c r="D497" s="401"/>
      <c r="E497" s="400" t="s">
        <v>175</v>
      </c>
      <c r="F497" s="401" t="s">
        <v>177</v>
      </c>
      <c r="G497" s="403" t="s">
        <v>360</v>
      </c>
      <c r="H497" s="400" t="s">
        <v>196</v>
      </c>
    </row>
    <row r="498" spans="1:8" ht="12.75">
      <c r="A498" s="404">
        <v>1</v>
      </c>
      <c r="B498" s="501">
        <v>2</v>
      </c>
      <c r="C498" s="404">
        <v>3</v>
      </c>
      <c r="D498" s="403">
        <v>4</v>
      </c>
      <c r="E498" s="400">
        <v>5</v>
      </c>
      <c r="F498" s="400">
        <v>6</v>
      </c>
      <c r="G498" s="403">
        <v>7</v>
      </c>
      <c r="H498" s="473">
        <v>8</v>
      </c>
    </row>
    <row r="499" spans="1:8" ht="12.75">
      <c r="A499" s="585"/>
      <c r="B499" s="509"/>
      <c r="C499" s="327"/>
      <c r="D499" s="424" t="s">
        <v>55</v>
      </c>
      <c r="E499" s="425">
        <f>SUM(E500:E502)</f>
        <v>1477540</v>
      </c>
      <c r="F499" s="425">
        <f>SUM(F500:F502)</f>
        <v>1524710</v>
      </c>
      <c r="G499" s="537">
        <f>SUM(G500:G502)</f>
        <v>747789.6200000001</v>
      </c>
      <c r="H499" s="538">
        <f>G499/F499*100</f>
        <v>49.044711453325554</v>
      </c>
    </row>
    <row r="500" spans="1:8" ht="12.75">
      <c r="A500" s="340"/>
      <c r="B500" s="509"/>
      <c r="C500" s="327"/>
      <c r="D500" s="270" t="s">
        <v>231</v>
      </c>
      <c r="E500" s="193">
        <v>153940</v>
      </c>
      <c r="F500" s="193">
        <v>154487</v>
      </c>
      <c r="G500" s="543">
        <v>57463.97</v>
      </c>
      <c r="H500" s="544">
        <f>G500/F500*100</f>
        <v>37.196637904807524</v>
      </c>
    </row>
    <row r="501" spans="1:8" ht="12.75">
      <c r="A501" s="340"/>
      <c r="B501" s="509"/>
      <c r="C501" s="327"/>
      <c r="D501" s="270" t="s">
        <v>232</v>
      </c>
      <c r="E501" s="193">
        <v>1323600</v>
      </c>
      <c r="F501" s="193">
        <v>55458</v>
      </c>
      <c r="G501" s="543">
        <v>13580.84</v>
      </c>
      <c r="H501" s="544">
        <f>G501/F501*100</f>
        <v>24.48851383028598</v>
      </c>
    </row>
    <row r="502" spans="1:8" ht="12.75">
      <c r="A502" s="286"/>
      <c r="B502" s="372"/>
      <c r="C502" s="295"/>
      <c r="D502" s="270" t="s">
        <v>233</v>
      </c>
      <c r="E502" s="193">
        <v>0</v>
      </c>
      <c r="F502" s="193">
        <v>1314765</v>
      </c>
      <c r="G502" s="543">
        <v>676744.81</v>
      </c>
      <c r="H502" s="421">
        <f>G502/F502*100</f>
        <v>51.47268219035341</v>
      </c>
    </row>
    <row r="503" spans="1:8" ht="12.75">
      <c r="A503" s="286"/>
      <c r="B503" s="291">
        <v>85205</v>
      </c>
      <c r="C503" s="294"/>
      <c r="D503" s="269" t="s">
        <v>243</v>
      </c>
      <c r="E503" s="191">
        <f>E504+E505</f>
        <v>18000</v>
      </c>
      <c r="F503" s="191">
        <f>F504+F505</f>
        <v>18000</v>
      </c>
      <c r="G503" s="545">
        <f>G504+G505</f>
        <v>12506.369999999999</v>
      </c>
      <c r="H503" s="429">
        <f>G503/F503*100</f>
        <v>69.47983333333333</v>
      </c>
    </row>
    <row r="504" spans="1:8" ht="12.75">
      <c r="A504" s="286"/>
      <c r="B504" s="325"/>
      <c r="C504" s="294"/>
      <c r="D504" s="481" t="s">
        <v>206</v>
      </c>
      <c r="E504" s="486">
        <v>0</v>
      </c>
      <c r="F504" s="486">
        <v>0</v>
      </c>
      <c r="G504" s="541">
        <v>0</v>
      </c>
      <c r="H504" s="459">
        <v>0</v>
      </c>
    </row>
    <row r="505" spans="1:8" ht="12.75">
      <c r="A505" s="286"/>
      <c r="B505" s="325"/>
      <c r="C505" s="294"/>
      <c r="D505" s="481" t="s">
        <v>283</v>
      </c>
      <c r="E505" s="486">
        <f>SUM(E507:E509)</f>
        <v>18000</v>
      </c>
      <c r="F505" s="486">
        <f>SUM(F506:F509)</f>
        <v>18000</v>
      </c>
      <c r="G505" s="541">
        <f>SUM(G506:G509)</f>
        <v>12506.369999999999</v>
      </c>
      <c r="H505" s="459">
        <f>G505/F505*100</f>
        <v>69.47983333333333</v>
      </c>
    </row>
    <row r="506" spans="1:8" ht="12.75">
      <c r="A506" s="286"/>
      <c r="B506" s="325"/>
      <c r="C506" s="294"/>
      <c r="D506" s="270" t="s">
        <v>231</v>
      </c>
      <c r="E506" s="193">
        <v>0</v>
      </c>
      <c r="F506" s="193">
        <v>15120</v>
      </c>
      <c r="G506" s="543">
        <v>9626.4</v>
      </c>
      <c r="H506" s="421">
        <f>G506/F506*100</f>
        <v>63.66666666666666</v>
      </c>
    </row>
    <row r="507" spans="1:8" ht="12.75">
      <c r="A507" s="286"/>
      <c r="B507" s="292"/>
      <c r="C507" s="295"/>
      <c r="D507" s="270" t="s">
        <v>232</v>
      </c>
      <c r="E507" s="193">
        <v>18000</v>
      </c>
      <c r="F507" s="193">
        <v>2880</v>
      </c>
      <c r="G507" s="543">
        <v>2879.97</v>
      </c>
      <c r="H507" s="421">
        <f>G507/F507*100</f>
        <v>99.99895833333332</v>
      </c>
    </row>
    <row r="508" spans="1:8" ht="12.75">
      <c r="A508" s="286"/>
      <c r="B508" s="292"/>
      <c r="C508" s="295"/>
      <c r="D508" s="270" t="s">
        <v>233</v>
      </c>
      <c r="E508" s="193">
        <v>0</v>
      </c>
      <c r="F508" s="193">
        <v>0</v>
      </c>
      <c r="G508" s="543">
        <v>0</v>
      </c>
      <c r="H508" s="421">
        <v>0</v>
      </c>
    </row>
    <row r="509" spans="1:8" ht="12.75">
      <c r="A509" s="286"/>
      <c r="B509" s="292"/>
      <c r="C509" s="295"/>
      <c r="D509" s="270" t="s">
        <v>240</v>
      </c>
      <c r="E509" s="193">
        <v>0</v>
      </c>
      <c r="F509" s="193">
        <v>0</v>
      </c>
      <c r="G509" s="543">
        <v>0</v>
      </c>
      <c r="H509" s="421">
        <v>0</v>
      </c>
    </row>
    <row r="510" spans="1:13" s="10" customFormat="1" ht="13.5">
      <c r="A510" s="290"/>
      <c r="B510" s="321">
        <v>85218</v>
      </c>
      <c r="C510" s="269"/>
      <c r="D510" s="269" t="s">
        <v>102</v>
      </c>
      <c r="E510" s="191">
        <v>405420</v>
      </c>
      <c r="F510" s="191">
        <f>F511</f>
        <v>405420</v>
      </c>
      <c r="G510" s="545">
        <f>G511</f>
        <v>289308.87999999995</v>
      </c>
      <c r="H510" s="219">
        <f>G510/F510*100</f>
        <v>71.36028809629519</v>
      </c>
      <c r="I510" s="5"/>
      <c r="J510" s="5"/>
      <c r="K510" s="5"/>
      <c r="L510" s="5"/>
      <c r="M510" s="5"/>
    </row>
    <row r="511" spans="1:8" ht="12.75">
      <c r="A511" s="340"/>
      <c r="B511" s="340"/>
      <c r="C511" s="334"/>
      <c r="D511" s="424" t="s">
        <v>55</v>
      </c>
      <c r="E511" s="425">
        <f>E512+E513</f>
        <v>405420</v>
      </c>
      <c r="F511" s="425">
        <f>F512+F513</f>
        <v>405420</v>
      </c>
      <c r="G511" s="537">
        <f>G512+G513</f>
        <v>289308.87999999995</v>
      </c>
      <c r="H511" s="538">
        <f>G511/F511*100</f>
        <v>71.36028809629519</v>
      </c>
    </row>
    <row r="512" spans="1:8" ht="12.75">
      <c r="A512" s="340"/>
      <c r="B512" s="340"/>
      <c r="C512" s="334"/>
      <c r="D512" s="481" t="s">
        <v>206</v>
      </c>
      <c r="E512" s="486">
        <v>0</v>
      </c>
      <c r="F512" s="486">
        <v>0</v>
      </c>
      <c r="G512" s="541">
        <v>0</v>
      </c>
      <c r="H512" s="542">
        <v>0</v>
      </c>
    </row>
    <row r="513" spans="1:8" ht="12.75">
      <c r="A513" s="340"/>
      <c r="B513" s="340"/>
      <c r="C513" s="334"/>
      <c r="D513" s="481" t="s">
        <v>283</v>
      </c>
      <c r="E513" s="486">
        <f>SUM(E514:E516)</f>
        <v>405420</v>
      </c>
      <c r="F513" s="486">
        <f>SUM(F514:F516)</f>
        <v>405420</v>
      </c>
      <c r="G513" s="541">
        <f>SUM(G514:G516)</f>
        <v>289308.87999999995</v>
      </c>
      <c r="H513" s="542">
        <f>G513/F513*100</f>
        <v>71.36028809629519</v>
      </c>
    </row>
    <row r="514" spans="1:8" ht="12.75">
      <c r="A514" s="286"/>
      <c r="B514" s="286"/>
      <c r="C514" s="270"/>
      <c r="D514" s="270" t="s">
        <v>231</v>
      </c>
      <c r="E514" s="193">
        <v>357420</v>
      </c>
      <c r="F514" s="193">
        <v>357420</v>
      </c>
      <c r="G514" s="543">
        <v>263721.72</v>
      </c>
      <c r="H514" s="421">
        <f>G514/F514*100</f>
        <v>73.78482457612891</v>
      </c>
    </row>
    <row r="515" spans="1:8" ht="12.75">
      <c r="A515" s="286"/>
      <c r="B515" s="286"/>
      <c r="C515" s="270"/>
      <c r="D515" s="270" t="s">
        <v>232</v>
      </c>
      <c r="E515" s="193">
        <v>47850</v>
      </c>
      <c r="F515" s="193">
        <v>47850</v>
      </c>
      <c r="G515" s="543">
        <v>25437.16</v>
      </c>
      <c r="H515" s="421">
        <f>G515/F515*100</f>
        <v>53.16020898641588</v>
      </c>
    </row>
    <row r="516" spans="1:8" ht="12.75">
      <c r="A516" s="286"/>
      <c r="B516" s="293"/>
      <c r="C516" s="271"/>
      <c r="D516" s="270" t="s">
        <v>233</v>
      </c>
      <c r="E516" s="193">
        <v>150</v>
      </c>
      <c r="F516" s="193">
        <v>150</v>
      </c>
      <c r="G516" s="543">
        <v>150</v>
      </c>
      <c r="H516" s="421">
        <f>G516/F516*100</f>
        <v>100</v>
      </c>
    </row>
    <row r="517" spans="1:8" ht="12.75">
      <c r="A517" s="286"/>
      <c r="B517" s="321">
        <v>85220</v>
      </c>
      <c r="C517" s="321"/>
      <c r="D517" s="311" t="s">
        <v>364</v>
      </c>
      <c r="E517" s="212"/>
      <c r="F517" s="212"/>
      <c r="G517" s="536"/>
      <c r="H517" s="429"/>
    </row>
    <row r="518" spans="1:8" ht="12.75">
      <c r="A518" s="286"/>
      <c r="B518" s="289"/>
      <c r="C518" s="321"/>
      <c r="D518" s="311" t="s">
        <v>363</v>
      </c>
      <c r="E518" s="212">
        <f>SUM(E519:E521)</f>
        <v>2000</v>
      </c>
      <c r="F518" s="212">
        <f>SUM(F519:F521)</f>
        <v>2000</v>
      </c>
      <c r="G518" s="536">
        <f>SUM(G519:G521)</f>
        <v>0</v>
      </c>
      <c r="H518" s="429">
        <v>0</v>
      </c>
    </row>
    <row r="519" spans="1:8" ht="12.75">
      <c r="A519" s="286"/>
      <c r="B519" s="289"/>
      <c r="C519" s="321"/>
      <c r="D519" s="270" t="s">
        <v>231</v>
      </c>
      <c r="E519" s="551">
        <v>1000</v>
      </c>
      <c r="F519" s="551">
        <v>1000</v>
      </c>
      <c r="G519" s="586">
        <v>0</v>
      </c>
      <c r="H519" s="421">
        <v>0</v>
      </c>
    </row>
    <row r="520" spans="1:8" ht="12.75">
      <c r="A520" s="286"/>
      <c r="B520" s="289"/>
      <c r="C520" s="321"/>
      <c r="D520" s="270" t="s">
        <v>232</v>
      </c>
      <c r="E520" s="551">
        <v>1000</v>
      </c>
      <c r="F520" s="551">
        <v>1000</v>
      </c>
      <c r="G520" s="586">
        <v>0</v>
      </c>
      <c r="H520" s="421">
        <v>0</v>
      </c>
    </row>
    <row r="521" spans="1:8" ht="12.75">
      <c r="A521" s="286"/>
      <c r="B521" s="273"/>
      <c r="C521" s="321"/>
      <c r="D521" s="270" t="s">
        <v>233</v>
      </c>
      <c r="E521" s="551">
        <v>0</v>
      </c>
      <c r="F521" s="551">
        <v>0</v>
      </c>
      <c r="G521" s="586">
        <v>0</v>
      </c>
      <c r="H521" s="421">
        <v>0</v>
      </c>
    </row>
    <row r="522" spans="1:8" ht="12.75">
      <c r="A522" s="286"/>
      <c r="B522" s="321">
        <v>85295</v>
      </c>
      <c r="C522" s="321"/>
      <c r="D522" s="311" t="s">
        <v>160</v>
      </c>
      <c r="E522" s="212">
        <f>SUM(E523:E526)</f>
        <v>30000</v>
      </c>
      <c r="F522" s="212">
        <f>SUM(F523:F526)</f>
        <v>30000</v>
      </c>
      <c r="G522" s="536">
        <f>SUM(G523:G526)</f>
        <v>10800</v>
      </c>
      <c r="H522" s="429">
        <f>G522/F522*100</f>
        <v>36</v>
      </c>
    </row>
    <row r="523" spans="1:8" ht="12.75">
      <c r="A523" s="286"/>
      <c r="B523" s="289"/>
      <c r="C523" s="321"/>
      <c r="D523" s="270" t="s">
        <v>231</v>
      </c>
      <c r="E523" s="551">
        <v>0</v>
      </c>
      <c r="F523" s="551">
        <v>0</v>
      </c>
      <c r="G523" s="586">
        <v>0</v>
      </c>
      <c r="H523" s="421">
        <v>0</v>
      </c>
    </row>
    <row r="524" spans="1:8" ht="12.75">
      <c r="A524" s="286"/>
      <c r="B524" s="289"/>
      <c r="C524" s="321"/>
      <c r="D524" s="270" t="s">
        <v>232</v>
      </c>
      <c r="E524" s="551">
        <v>0</v>
      </c>
      <c r="F524" s="551">
        <v>0</v>
      </c>
      <c r="G524" s="586">
        <v>0</v>
      </c>
      <c r="H524" s="421">
        <v>0</v>
      </c>
    </row>
    <row r="525" spans="1:8" ht="12.75">
      <c r="A525" s="286"/>
      <c r="B525" s="289"/>
      <c r="C525" s="321"/>
      <c r="D525" s="270" t="s">
        <v>233</v>
      </c>
      <c r="E525" s="551">
        <v>0</v>
      </c>
      <c r="F525" s="551">
        <v>0</v>
      </c>
      <c r="G525" s="586">
        <v>0</v>
      </c>
      <c r="H525" s="421">
        <v>0</v>
      </c>
    </row>
    <row r="526" spans="1:8" ht="12.75">
      <c r="A526" s="293"/>
      <c r="B526" s="273"/>
      <c r="C526" s="321"/>
      <c r="D526" s="270" t="s">
        <v>240</v>
      </c>
      <c r="E526" s="551">
        <v>30000</v>
      </c>
      <c r="F526" s="551">
        <v>30000</v>
      </c>
      <c r="G526" s="586">
        <v>10800</v>
      </c>
      <c r="H526" s="421">
        <f>G526/F526*100</f>
        <v>36</v>
      </c>
    </row>
    <row r="527" spans="1:8" ht="12.75">
      <c r="A527" s="495">
        <v>853</v>
      </c>
      <c r="B527" s="285"/>
      <c r="C527" s="274"/>
      <c r="D527" s="303" t="s">
        <v>59</v>
      </c>
      <c r="E527" s="209">
        <f>E528+E529</f>
        <v>2619579</v>
      </c>
      <c r="F527" s="209">
        <f>F528+F529</f>
        <v>3134209</v>
      </c>
      <c r="G527" s="245">
        <f>G528+G529</f>
        <v>1350115.98</v>
      </c>
      <c r="H527" s="190">
        <f>G527/F527*100</f>
        <v>43.07676929011435</v>
      </c>
    </row>
    <row r="528" spans="1:8" ht="12.75">
      <c r="A528" s="495"/>
      <c r="B528" s="495"/>
      <c r="C528" s="308"/>
      <c r="D528" s="477" t="s">
        <v>206</v>
      </c>
      <c r="E528" s="478">
        <f>E537+E543+E568+E550+E562</f>
        <v>0</v>
      </c>
      <c r="F528" s="478">
        <f>F568</f>
        <v>0</v>
      </c>
      <c r="G528" s="248">
        <f>G537+G543+G568</f>
        <v>0</v>
      </c>
      <c r="H528" s="196">
        <v>0</v>
      </c>
    </row>
    <row r="529" spans="1:8" ht="12.75">
      <c r="A529" s="495"/>
      <c r="B529" s="495"/>
      <c r="C529" s="308"/>
      <c r="D529" s="477" t="s">
        <v>291</v>
      </c>
      <c r="E529" s="478">
        <f>SUM(E530:E534)</f>
        <v>2619579</v>
      </c>
      <c r="F529" s="478">
        <f>SUM(F530:F534)</f>
        <v>3134209</v>
      </c>
      <c r="G529" s="248">
        <f>SUM(G530:G534)</f>
        <v>1350115.98</v>
      </c>
      <c r="H529" s="196">
        <f aca="true" t="shared" si="24" ref="H529:H535">G529/F529*100</f>
        <v>43.07676929011435</v>
      </c>
    </row>
    <row r="530" spans="1:8" ht="12.75">
      <c r="A530" s="495"/>
      <c r="B530" s="495"/>
      <c r="C530" s="308"/>
      <c r="D530" s="477" t="s">
        <v>231</v>
      </c>
      <c r="E530" s="478">
        <f>E545+E552+E570</f>
        <v>1790097</v>
      </c>
      <c r="F530" s="478">
        <f>F545+F552+F570</f>
        <v>1758447</v>
      </c>
      <c r="G530" s="248">
        <f>G545+G552+G570</f>
        <v>860694.78</v>
      </c>
      <c r="H530" s="196">
        <f t="shared" si="24"/>
        <v>48.94630204947889</v>
      </c>
    </row>
    <row r="531" spans="1:8" ht="12.75">
      <c r="A531" s="495"/>
      <c r="B531" s="495"/>
      <c r="C531" s="308"/>
      <c r="D531" s="477" t="s">
        <v>232</v>
      </c>
      <c r="E531" s="478">
        <f>E539+E546+E553+E571</f>
        <v>239163</v>
      </c>
      <c r="F531" s="478">
        <f>F539+F546+F553+F571</f>
        <v>240813</v>
      </c>
      <c r="G531" s="248">
        <f>G539+G546+G553+G571</f>
        <v>135521.22</v>
      </c>
      <c r="H531" s="196">
        <f t="shared" si="24"/>
        <v>56.27653822675687</v>
      </c>
    </row>
    <row r="532" spans="1:8" ht="12.75">
      <c r="A532" s="495"/>
      <c r="B532" s="495"/>
      <c r="C532" s="308"/>
      <c r="D532" s="477" t="s">
        <v>233</v>
      </c>
      <c r="E532" s="478">
        <f>E540+E547+E554+E572</f>
        <v>620</v>
      </c>
      <c r="F532" s="478">
        <f>F540+F547+F554+F572+F566</f>
        <v>9856</v>
      </c>
      <c r="G532" s="248">
        <f>G540+G547+G554+G572+G566</f>
        <v>9235.88</v>
      </c>
      <c r="H532" s="196">
        <f t="shared" si="24"/>
        <v>93.70819805194805</v>
      </c>
    </row>
    <row r="533" spans="1:8" ht="12.75">
      <c r="A533" s="495"/>
      <c r="B533" s="495"/>
      <c r="C533" s="308"/>
      <c r="D533" s="477" t="s">
        <v>240</v>
      </c>
      <c r="E533" s="478">
        <f>E541</f>
        <v>43600</v>
      </c>
      <c r="F533" s="478">
        <f>F541</f>
        <v>44156</v>
      </c>
      <c r="G533" s="248">
        <f>G541</f>
        <v>21800</v>
      </c>
      <c r="H533" s="196">
        <f t="shared" si="24"/>
        <v>49.37041398677417</v>
      </c>
    </row>
    <row r="534" spans="1:8" ht="12.75">
      <c r="A534" s="495"/>
      <c r="B534" s="495"/>
      <c r="C534" s="308"/>
      <c r="D534" s="477" t="s">
        <v>234</v>
      </c>
      <c r="E534" s="478">
        <f>E573</f>
        <v>546099</v>
      </c>
      <c r="F534" s="478">
        <f>F573</f>
        <v>1080937</v>
      </c>
      <c r="G534" s="248">
        <f>G573</f>
        <v>322864.10000000003</v>
      </c>
      <c r="H534" s="196">
        <f t="shared" si="24"/>
        <v>29.868910028984114</v>
      </c>
    </row>
    <row r="535" spans="1:8" ht="12.75">
      <c r="A535" s="377"/>
      <c r="B535" s="328">
        <v>85311</v>
      </c>
      <c r="C535" s="329"/>
      <c r="D535" s="329" t="s">
        <v>179</v>
      </c>
      <c r="E535" s="218">
        <f>E537+E538</f>
        <v>43600</v>
      </c>
      <c r="F535" s="218">
        <f>F537+F538</f>
        <v>44156</v>
      </c>
      <c r="G535" s="492">
        <f>G537+G538</f>
        <v>21800</v>
      </c>
      <c r="H535" s="219">
        <f t="shared" si="24"/>
        <v>49.37041398677417</v>
      </c>
    </row>
    <row r="536" spans="1:8" ht="12.75">
      <c r="A536" s="378"/>
      <c r="B536" s="330"/>
      <c r="C536" s="329"/>
      <c r="D536" s="329" t="s">
        <v>180</v>
      </c>
      <c r="E536" s="218"/>
      <c r="F536" s="218"/>
      <c r="G536" s="492"/>
      <c r="H536" s="219"/>
    </row>
    <row r="537" spans="1:8" ht="12.75">
      <c r="A537" s="378"/>
      <c r="B537" s="330"/>
      <c r="C537" s="329"/>
      <c r="D537" s="481" t="s">
        <v>206</v>
      </c>
      <c r="E537" s="482">
        <v>0</v>
      </c>
      <c r="F537" s="482">
        <v>0</v>
      </c>
      <c r="G537" s="483">
        <v>0</v>
      </c>
      <c r="H537" s="227">
        <v>0</v>
      </c>
    </row>
    <row r="538" spans="1:8" ht="12.75">
      <c r="A538" s="378"/>
      <c r="B538" s="330"/>
      <c r="C538" s="329"/>
      <c r="D538" s="481" t="s">
        <v>283</v>
      </c>
      <c r="E538" s="482">
        <f>SUM(E539:E541)</f>
        <v>43600</v>
      </c>
      <c r="F538" s="482">
        <f>SUM(F539:F541)</f>
        <v>44156</v>
      </c>
      <c r="G538" s="483">
        <f>SUM(G539:G541)</f>
        <v>21800</v>
      </c>
      <c r="H538" s="227">
        <f>G538/F538*100</f>
        <v>49.37041398677417</v>
      </c>
    </row>
    <row r="539" spans="1:8" ht="12.75">
      <c r="A539" s="378"/>
      <c r="B539" s="330"/>
      <c r="C539" s="329"/>
      <c r="D539" s="270" t="s">
        <v>232</v>
      </c>
      <c r="E539" s="220">
        <v>0</v>
      </c>
      <c r="F539" s="220">
        <v>0</v>
      </c>
      <c r="G539" s="422">
        <v>0</v>
      </c>
      <c r="H539" s="221">
        <v>0</v>
      </c>
    </row>
    <row r="540" spans="1:8" ht="12.75">
      <c r="A540" s="378"/>
      <c r="B540" s="330"/>
      <c r="C540" s="329"/>
      <c r="D540" s="270" t="s">
        <v>233</v>
      </c>
      <c r="E540" s="220">
        <v>0</v>
      </c>
      <c r="F540" s="220">
        <v>0</v>
      </c>
      <c r="G540" s="422">
        <v>0</v>
      </c>
      <c r="H540" s="221">
        <v>0</v>
      </c>
    </row>
    <row r="541" spans="1:8" ht="12.75">
      <c r="A541" s="378"/>
      <c r="B541" s="330"/>
      <c r="C541" s="332"/>
      <c r="D541" s="270" t="s">
        <v>240</v>
      </c>
      <c r="E541" s="220">
        <v>43600</v>
      </c>
      <c r="F541" s="220">
        <v>44156</v>
      </c>
      <c r="G541" s="422">
        <v>21800</v>
      </c>
      <c r="H541" s="221">
        <f>G541/F541*100</f>
        <v>49.37041398677417</v>
      </c>
    </row>
    <row r="542" spans="1:8" ht="12.75">
      <c r="A542" s="290"/>
      <c r="B542" s="291">
        <v>85321</v>
      </c>
      <c r="C542" s="294"/>
      <c r="D542" s="269" t="s">
        <v>60</v>
      </c>
      <c r="E542" s="191">
        <f>SUM(E545:E547)</f>
        <v>78000</v>
      </c>
      <c r="F542" s="191">
        <f>F543+F544</f>
        <v>78000</v>
      </c>
      <c r="G542" s="428">
        <f>G543+G544</f>
        <v>55751.17999999999</v>
      </c>
      <c r="H542" s="219">
        <f>G542/F542*100</f>
        <v>71.47587179487178</v>
      </c>
    </row>
    <row r="543" spans="1:8" ht="12.75">
      <c r="A543" s="290"/>
      <c r="B543" s="325"/>
      <c r="C543" s="294"/>
      <c r="D543" s="481" t="s">
        <v>206</v>
      </c>
      <c r="E543" s="486">
        <v>0</v>
      </c>
      <c r="F543" s="486">
        <v>0</v>
      </c>
      <c r="G543" s="487">
        <v>0</v>
      </c>
      <c r="H543" s="227">
        <v>0</v>
      </c>
    </row>
    <row r="544" spans="1:8" ht="12.75">
      <c r="A544" s="290"/>
      <c r="B544" s="325"/>
      <c r="C544" s="294"/>
      <c r="D544" s="481" t="s">
        <v>283</v>
      </c>
      <c r="E544" s="486">
        <v>78000</v>
      </c>
      <c r="F544" s="486">
        <f>SUM(F545:F547)</f>
        <v>78000</v>
      </c>
      <c r="G544" s="487">
        <f>SUM(G545:G547)</f>
        <v>55751.17999999999</v>
      </c>
      <c r="H544" s="227">
        <f>G544/F544*100</f>
        <v>71.47587179487178</v>
      </c>
    </row>
    <row r="545" spans="1:8" ht="12.75">
      <c r="A545" s="286"/>
      <c r="B545" s="292"/>
      <c r="C545" s="295"/>
      <c r="D545" s="270" t="s">
        <v>231</v>
      </c>
      <c r="E545" s="193">
        <v>69607</v>
      </c>
      <c r="F545" s="193">
        <v>67957</v>
      </c>
      <c r="G545" s="418">
        <v>48617.02</v>
      </c>
      <c r="H545" s="421">
        <f>G545/F545*100</f>
        <v>71.54085671821888</v>
      </c>
    </row>
    <row r="546" spans="1:8" ht="12.75">
      <c r="A546" s="286"/>
      <c r="B546" s="292"/>
      <c r="C546" s="295"/>
      <c r="D546" s="270" t="s">
        <v>232</v>
      </c>
      <c r="E546" s="193">
        <v>8393</v>
      </c>
      <c r="F546" s="193">
        <v>10043</v>
      </c>
      <c r="G546" s="418">
        <v>7134.16</v>
      </c>
      <c r="H546" s="421">
        <f>G546/F546*100</f>
        <v>71.03614457831326</v>
      </c>
    </row>
    <row r="547" spans="1:8" ht="12.75">
      <c r="A547" s="286"/>
      <c r="B547" s="372"/>
      <c r="C547" s="295"/>
      <c r="D547" s="270" t="s">
        <v>233</v>
      </c>
      <c r="E547" s="193">
        <v>0</v>
      </c>
      <c r="F547" s="193">
        <v>0</v>
      </c>
      <c r="G547" s="418">
        <v>0</v>
      </c>
      <c r="H547" s="421">
        <v>0</v>
      </c>
    </row>
    <row r="548" spans="1:8" ht="12.75">
      <c r="A548" s="286"/>
      <c r="B548" s="291">
        <v>85333</v>
      </c>
      <c r="C548" s="294"/>
      <c r="D548" s="269" t="s">
        <v>103</v>
      </c>
      <c r="E548" s="191">
        <f>E549</f>
        <v>1902780</v>
      </c>
      <c r="F548" s="191">
        <f>F549</f>
        <v>1872780</v>
      </c>
      <c r="G548" s="428">
        <f>G549</f>
        <v>940464.8200000001</v>
      </c>
      <c r="H548" s="219">
        <f>G548/F548*100</f>
        <v>50.21758134965132</v>
      </c>
    </row>
    <row r="549" spans="1:8" ht="12.75">
      <c r="A549" s="286"/>
      <c r="B549" s="509"/>
      <c r="C549" s="327"/>
      <c r="D549" s="424" t="s">
        <v>50</v>
      </c>
      <c r="E549" s="587">
        <f>SUM(E552:E554)</f>
        <v>1902780</v>
      </c>
      <c r="F549" s="587">
        <f>SUM(F552:F554)</f>
        <v>1872780</v>
      </c>
      <c r="G549" s="588">
        <f>SUM(G552:G554)</f>
        <v>940464.8200000001</v>
      </c>
      <c r="H549" s="538">
        <f>G549/F549*100</f>
        <v>50.21758134965132</v>
      </c>
    </row>
    <row r="550" spans="1:8" ht="12.75">
      <c r="A550" s="286"/>
      <c r="B550" s="509"/>
      <c r="C550" s="327"/>
      <c r="D550" s="481" t="s">
        <v>206</v>
      </c>
      <c r="E550" s="486">
        <v>0</v>
      </c>
      <c r="F550" s="486">
        <v>0</v>
      </c>
      <c r="G550" s="487">
        <v>0</v>
      </c>
      <c r="H550" s="256">
        <v>0</v>
      </c>
    </row>
    <row r="551" spans="1:8" ht="12.75">
      <c r="A551" s="286"/>
      <c r="B551" s="509"/>
      <c r="C551" s="327"/>
      <c r="D551" s="481" t="s">
        <v>283</v>
      </c>
      <c r="E551" s="486">
        <f>SUM(E552:E554)</f>
        <v>1902780</v>
      </c>
      <c r="F551" s="486">
        <f>SUM(F552:F554)</f>
        <v>1872780</v>
      </c>
      <c r="G551" s="487">
        <f>SUM(G552:G554)</f>
        <v>940464.8200000001</v>
      </c>
      <c r="H551" s="256">
        <f>G551/F551*100</f>
        <v>50.21758134965132</v>
      </c>
    </row>
    <row r="552" spans="1:8" ht="12.75">
      <c r="A552" s="286"/>
      <c r="B552" s="292"/>
      <c r="C552" s="295"/>
      <c r="D552" s="270" t="s">
        <v>231</v>
      </c>
      <c r="E552" s="193">
        <v>1671390</v>
      </c>
      <c r="F552" s="193">
        <v>1641390</v>
      </c>
      <c r="G552" s="418">
        <v>812077.76</v>
      </c>
      <c r="H552" s="421">
        <f>G552/F552*100</f>
        <v>49.47500350312845</v>
      </c>
    </row>
    <row r="553" spans="1:8" ht="12.75">
      <c r="A553" s="286"/>
      <c r="B553" s="292"/>
      <c r="C553" s="295"/>
      <c r="D553" s="270" t="s">
        <v>232</v>
      </c>
      <c r="E553" s="193">
        <v>230770</v>
      </c>
      <c r="F553" s="193">
        <v>230770</v>
      </c>
      <c r="G553" s="418">
        <v>128387.06</v>
      </c>
      <c r="H553" s="421">
        <f>G553/F553*100</f>
        <v>55.634207219309275</v>
      </c>
    </row>
    <row r="554" spans="1:8" ht="12.75">
      <c r="A554" s="293"/>
      <c r="B554" s="372"/>
      <c r="C554" s="295"/>
      <c r="D554" s="270" t="s">
        <v>233</v>
      </c>
      <c r="E554" s="193">
        <v>620</v>
      </c>
      <c r="F554" s="193">
        <v>620</v>
      </c>
      <c r="G554" s="418">
        <v>0</v>
      </c>
      <c r="H554" s="421">
        <f>G554/F554*100</f>
        <v>0</v>
      </c>
    </row>
    <row r="555" spans="1:8" ht="12.75">
      <c r="A555" s="319"/>
      <c r="B555" s="319"/>
      <c r="C555" s="319"/>
      <c r="D555" s="319"/>
      <c r="E555" s="216"/>
      <c r="F555" s="216"/>
      <c r="G555" s="233"/>
      <c r="H555" s="430"/>
    </row>
    <row r="556" spans="1:8" ht="12.75">
      <c r="A556" s="319"/>
      <c r="B556" s="319"/>
      <c r="C556" s="319"/>
      <c r="D556" s="319"/>
      <c r="E556" s="216"/>
      <c r="F556" s="216"/>
      <c r="G556" s="233"/>
      <c r="H556" s="430"/>
    </row>
    <row r="557" spans="1:8" ht="12.75">
      <c r="A557" s="319"/>
      <c r="B557" s="319"/>
      <c r="C557" s="319"/>
      <c r="D557" s="319"/>
      <c r="E557" s="216" t="s">
        <v>435</v>
      </c>
      <c r="F557" s="216"/>
      <c r="G557" s="233"/>
      <c r="H557" s="430"/>
    </row>
    <row r="558" spans="1:8" ht="12.75">
      <c r="A558" s="399" t="s">
        <v>0</v>
      </c>
      <c r="B558" s="396" t="s">
        <v>1</v>
      </c>
      <c r="C558" s="470" t="s">
        <v>2</v>
      </c>
      <c r="D558" s="397" t="s">
        <v>3</v>
      </c>
      <c r="E558" s="398" t="s">
        <v>174</v>
      </c>
      <c r="F558" s="397" t="s">
        <v>176</v>
      </c>
      <c r="G558" s="399" t="s">
        <v>178</v>
      </c>
      <c r="H558" s="471" t="s">
        <v>67</v>
      </c>
    </row>
    <row r="559" spans="1:8" ht="12.75">
      <c r="A559" s="403"/>
      <c r="B559" s="400"/>
      <c r="C559" s="472"/>
      <c r="D559" s="401"/>
      <c r="E559" s="400" t="s">
        <v>175</v>
      </c>
      <c r="F559" s="401" t="s">
        <v>177</v>
      </c>
      <c r="G559" s="403" t="s">
        <v>360</v>
      </c>
      <c r="H559" s="400" t="s">
        <v>196</v>
      </c>
    </row>
    <row r="560" spans="1:8" ht="12.75">
      <c r="A560" s="501">
        <v>1</v>
      </c>
      <c r="B560" s="501">
        <v>2</v>
      </c>
      <c r="C560" s="404">
        <v>3</v>
      </c>
      <c r="D560" s="403">
        <v>4</v>
      </c>
      <c r="E560" s="400">
        <v>5</v>
      </c>
      <c r="F560" s="400">
        <v>6</v>
      </c>
      <c r="G560" s="403">
        <v>7</v>
      </c>
      <c r="H560" s="473">
        <v>8</v>
      </c>
    </row>
    <row r="561" spans="1:8" ht="12.75">
      <c r="A561" s="286"/>
      <c r="B561" s="325">
        <v>85334</v>
      </c>
      <c r="C561" s="294"/>
      <c r="D561" s="269" t="s">
        <v>354</v>
      </c>
      <c r="E561" s="191">
        <v>0</v>
      </c>
      <c r="F561" s="191">
        <v>9236</v>
      </c>
      <c r="G561" s="428">
        <v>9235.88</v>
      </c>
      <c r="H561" s="429">
        <f>G561/F561*100</f>
        <v>99.99870073624945</v>
      </c>
    </row>
    <row r="562" spans="1:8" ht="12.75">
      <c r="A562" s="286"/>
      <c r="B562" s="292"/>
      <c r="C562" s="295"/>
      <c r="D562" s="481" t="s">
        <v>206</v>
      </c>
      <c r="E562" s="486">
        <v>0</v>
      </c>
      <c r="F562" s="486">
        <v>0</v>
      </c>
      <c r="G562" s="487">
        <v>0</v>
      </c>
      <c r="H562" s="459">
        <v>0</v>
      </c>
    </row>
    <row r="563" spans="1:8" ht="12.75">
      <c r="A563" s="286"/>
      <c r="B563" s="292"/>
      <c r="C563" s="295"/>
      <c r="D563" s="481" t="s">
        <v>283</v>
      </c>
      <c r="E563" s="486">
        <v>0</v>
      </c>
      <c r="F563" s="486">
        <f>SUM(F564:F566)</f>
        <v>9236</v>
      </c>
      <c r="G563" s="487">
        <f>SUM(G564:G566)</f>
        <v>9235.88</v>
      </c>
      <c r="H563" s="458">
        <f>G563/F563*100</f>
        <v>99.99870073624945</v>
      </c>
    </row>
    <row r="564" spans="1:8" ht="12.75">
      <c r="A564" s="286"/>
      <c r="B564" s="292"/>
      <c r="C564" s="295"/>
      <c r="D564" s="270" t="s">
        <v>231</v>
      </c>
      <c r="E564" s="193">
        <v>0</v>
      </c>
      <c r="F564" s="193">
        <v>0</v>
      </c>
      <c r="G564" s="418">
        <v>0</v>
      </c>
      <c r="H564" s="421">
        <v>0</v>
      </c>
    </row>
    <row r="565" spans="1:8" ht="12.75">
      <c r="A565" s="286"/>
      <c r="B565" s="292"/>
      <c r="C565" s="295"/>
      <c r="D565" s="270" t="s">
        <v>232</v>
      </c>
      <c r="E565" s="193">
        <v>0</v>
      </c>
      <c r="F565" s="193">
        <v>0</v>
      </c>
      <c r="G565" s="418">
        <v>0</v>
      </c>
      <c r="H565" s="421">
        <v>0</v>
      </c>
    </row>
    <row r="566" spans="1:8" ht="12.75">
      <c r="A566" s="286"/>
      <c r="B566" s="292"/>
      <c r="C566" s="295"/>
      <c r="D566" s="270" t="s">
        <v>233</v>
      </c>
      <c r="E566" s="193">
        <v>0</v>
      </c>
      <c r="F566" s="193">
        <v>9236</v>
      </c>
      <c r="G566" s="418">
        <v>9235.88</v>
      </c>
      <c r="H566" s="421">
        <f>G566/F566*100</f>
        <v>99.99870073624945</v>
      </c>
    </row>
    <row r="567" spans="1:8" ht="12.75">
      <c r="A567" s="286"/>
      <c r="B567" s="291">
        <v>85395</v>
      </c>
      <c r="C567" s="294"/>
      <c r="D567" s="269" t="s">
        <v>81</v>
      </c>
      <c r="E567" s="191">
        <f>E568+E569</f>
        <v>595199</v>
      </c>
      <c r="F567" s="191">
        <f>F568+F569</f>
        <v>1130037</v>
      </c>
      <c r="G567" s="192">
        <f>G568+G569</f>
        <v>322864.10000000003</v>
      </c>
      <c r="H567" s="219">
        <f>G567/F567*100</f>
        <v>28.571108733607844</v>
      </c>
    </row>
    <row r="568" spans="1:8" ht="12.75">
      <c r="A568" s="286"/>
      <c r="B568" s="325"/>
      <c r="C568" s="294"/>
      <c r="D568" s="589" t="s">
        <v>290</v>
      </c>
      <c r="E568" s="486">
        <v>0</v>
      </c>
      <c r="F568" s="486">
        <v>0</v>
      </c>
      <c r="G568" s="516">
        <v>0</v>
      </c>
      <c r="H568" s="227">
        <v>0</v>
      </c>
    </row>
    <row r="569" spans="1:8" ht="12.75">
      <c r="A569" s="286"/>
      <c r="B569" s="325"/>
      <c r="C569" s="294"/>
      <c r="D569" s="589" t="s">
        <v>283</v>
      </c>
      <c r="E569" s="486">
        <f>SUM(E570:E573)</f>
        <v>595199</v>
      </c>
      <c r="F569" s="486">
        <f>F570+F571+F572+F573</f>
        <v>1130037</v>
      </c>
      <c r="G569" s="516">
        <f>G570+G571+G572+G573</f>
        <v>322864.10000000003</v>
      </c>
      <c r="H569" s="227">
        <f>G569/F569*100</f>
        <v>28.571108733607844</v>
      </c>
    </row>
    <row r="570" spans="1:8" ht="12.75">
      <c r="A570" s="286"/>
      <c r="B570" s="325"/>
      <c r="C570" s="294"/>
      <c r="D570" s="270" t="s">
        <v>231</v>
      </c>
      <c r="E570" s="193">
        <v>49100</v>
      </c>
      <c r="F570" s="193">
        <v>49100</v>
      </c>
      <c r="G570" s="194">
        <v>0</v>
      </c>
      <c r="H570" s="221">
        <v>0</v>
      </c>
    </row>
    <row r="571" spans="1:8" ht="12.75">
      <c r="A571" s="286"/>
      <c r="B571" s="325"/>
      <c r="C571" s="294"/>
      <c r="D571" s="270" t="s">
        <v>232</v>
      </c>
      <c r="E571" s="193">
        <v>0</v>
      </c>
      <c r="F571" s="193">
        <v>0</v>
      </c>
      <c r="G571" s="194">
        <v>0</v>
      </c>
      <c r="H571" s="221">
        <v>0</v>
      </c>
    </row>
    <row r="572" spans="1:8" ht="12.75">
      <c r="A572" s="286"/>
      <c r="B572" s="325"/>
      <c r="C572" s="294"/>
      <c r="D572" s="270" t="s">
        <v>233</v>
      </c>
      <c r="E572" s="193">
        <v>0</v>
      </c>
      <c r="F572" s="193">
        <v>0</v>
      </c>
      <c r="G572" s="194">
        <v>0</v>
      </c>
      <c r="H572" s="221">
        <v>0</v>
      </c>
    </row>
    <row r="573" spans="1:8" ht="12.75">
      <c r="A573" s="286"/>
      <c r="B573" s="325"/>
      <c r="C573" s="294"/>
      <c r="D573" s="270" t="s">
        <v>234</v>
      </c>
      <c r="E573" s="193">
        <v>546099</v>
      </c>
      <c r="F573" s="193">
        <f>F578+F581+F584</f>
        <v>1080937</v>
      </c>
      <c r="G573" s="194">
        <f>G578+G581+G584</f>
        <v>322864.10000000003</v>
      </c>
      <c r="H573" s="221">
        <f>G573/F573*100</f>
        <v>29.868910028984114</v>
      </c>
    </row>
    <row r="574" spans="1:8" ht="12.75">
      <c r="A574" s="286"/>
      <c r="B574" s="325"/>
      <c r="C574" s="294"/>
      <c r="D574" s="424" t="s">
        <v>210</v>
      </c>
      <c r="E574" s="425">
        <v>49100</v>
      </c>
      <c r="F574" s="425">
        <v>49100</v>
      </c>
      <c r="G574" s="426">
        <v>0</v>
      </c>
      <c r="H574" s="538">
        <f>G574/F574*100</f>
        <v>0</v>
      </c>
    </row>
    <row r="575" spans="1:8" ht="12.75">
      <c r="A575" s="286"/>
      <c r="B575" s="292"/>
      <c r="C575" s="295"/>
      <c r="D575" s="270" t="s">
        <v>231</v>
      </c>
      <c r="E575" s="193">
        <v>49100</v>
      </c>
      <c r="F575" s="193">
        <v>49100</v>
      </c>
      <c r="G575" s="418">
        <v>0</v>
      </c>
      <c r="H575" s="421">
        <f>G575/F575*100</f>
        <v>0</v>
      </c>
    </row>
    <row r="576" spans="1:8" ht="12.75">
      <c r="A576" s="286"/>
      <c r="B576" s="292"/>
      <c r="C576" s="295"/>
      <c r="D576" s="269" t="s">
        <v>211</v>
      </c>
      <c r="E576" s="191"/>
      <c r="F576" s="191"/>
      <c r="G576" s="428"/>
      <c r="H576" s="590"/>
    </row>
    <row r="577" spans="1:8" ht="12.75">
      <c r="A577" s="286"/>
      <c r="B577" s="292"/>
      <c r="C577" s="295"/>
      <c r="D577" s="424" t="s">
        <v>182</v>
      </c>
      <c r="E577" s="587">
        <v>0</v>
      </c>
      <c r="F577" s="587">
        <f>F578</f>
        <v>504838</v>
      </c>
      <c r="G577" s="588">
        <f>G578</f>
        <v>41647.46</v>
      </c>
      <c r="H577" s="538">
        <f>G577/F577*100</f>
        <v>8.249668210396207</v>
      </c>
    </row>
    <row r="578" spans="1:8" ht="12.75">
      <c r="A578" s="286"/>
      <c r="B578" s="292"/>
      <c r="C578" s="295"/>
      <c r="D578" s="270" t="s">
        <v>234</v>
      </c>
      <c r="E578" s="193">
        <v>0</v>
      </c>
      <c r="F578" s="193">
        <v>504838</v>
      </c>
      <c r="G578" s="418">
        <v>41647.46</v>
      </c>
      <c r="H578" s="421">
        <f>G578/F578*100</f>
        <v>8.249668210396207</v>
      </c>
    </row>
    <row r="579" spans="1:8" ht="12.75">
      <c r="A579" s="286"/>
      <c r="B579" s="292"/>
      <c r="C579" s="295"/>
      <c r="D579" s="269" t="s">
        <v>286</v>
      </c>
      <c r="E579" s="191"/>
      <c r="F579" s="191"/>
      <c r="G579" s="428"/>
      <c r="H579" s="429"/>
    </row>
    <row r="580" spans="1:8" ht="12.75">
      <c r="A580" s="286"/>
      <c r="B580" s="292"/>
      <c r="C580" s="295"/>
      <c r="D580" s="424" t="s">
        <v>182</v>
      </c>
      <c r="E580" s="425">
        <v>546099</v>
      </c>
      <c r="F580" s="425">
        <v>546099</v>
      </c>
      <c r="G580" s="426">
        <v>266588.4</v>
      </c>
      <c r="H580" s="421">
        <f>G580/F580*100</f>
        <v>48.81686287651141</v>
      </c>
    </row>
    <row r="581" spans="1:8" ht="12.75">
      <c r="A581" s="286"/>
      <c r="B581" s="292"/>
      <c r="C581" s="295"/>
      <c r="D581" s="270" t="s">
        <v>234</v>
      </c>
      <c r="E581" s="193">
        <v>546099</v>
      </c>
      <c r="F581" s="193">
        <v>546099</v>
      </c>
      <c r="G581" s="418">
        <v>266588.4</v>
      </c>
      <c r="H581" s="421">
        <f>G581/F581*100</f>
        <v>48.81686287651141</v>
      </c>
    </row>
    <row r="582" spans="1:8" ht="12.75">
      <c r="A582" s="286"/>
      <c r="B582" s="292"/>
      <c r="C582" s="295"/>
      <c r="D582" s="269" t="s">
        <v>287</v>
      </c>
      <c r="E582" s="191"/>
      <c r="F582" s="191"/>
      <c r="G582" s="428"/>
      <c r="H582" s="429"/>
    </row>
    <row r="583" spans="1:8" ht="12.75">
      <c r="A583" s="286"/>
      <c r="B583" s="292"/>
      <c r="C583" s="295"/>
      <c r="D583" s="424" t="s">
        <v>280</v>
      </c>
      <c r="E583" s="425">
        <v>0</v>
      </c>
      <c r="F583" s="425">
        <v>30000</v>
      </c>
      <c r="G583" s="426">
        <v>14628.24</v>
      </c>
      <c r="H583" s="421">
        <f>G583/F583*100</f>
        <v>48.760799999999996</v>
      </c>
    </row>
    <row r="584" spans="1:8" ht="12.75">
      <c r="A584" s="293"/>
      <c r="B584" s="372"/>
      <c r="C584" s="295"/>
      <c r="D584" s="270" t="s">
        <v>234</v>
      </c>
      <c r="E584" s="193">
        <v>0</v>
      </c>
      <c r="F584" s="193">
        <v>30000</v>
      </c>
      <c r="G584" s="418">
        <v>14628.24</v>
      </c>
      <c r="H584" s="421">
        <f>G584/F584*100</f>
        <v>48.760799999999996</v>
      </c>
    </row>
    <row r="585" spans="1:10" ht="12.75">
      <c r="A585" s="495">
        <v>854</v>
      </c>
      <c r="B585" s="308"/>
      <c r="C585" s="274"/>
      <c r="D585" s="371" t="s">
        <v>61</v>
      </c>
      <c r="E585" s="173">
        <f>E586+E587</f>
        <v>8969683</v>
      </c>
      <c r="F585" s="173">
        <f>F586+F587</f>
        <v>8839703</v>
      </c>
      <c r="G585" s="488">
        <f>G586+G587</f>
        <v>4313895.99</v>
      </c>
      <c r="H585" s="190">
        <f aca="true" t="shared" si="25" ref="H585:H597">G585/F585*100</f>
        <v>48.80136798713713</v>
      </c>
      <c r="I585" s="406"/>
      <c r="J585" s="406"/>
    </row>
    <row r="586" spans="1:8" ht="12.75">
      <c r="A586" s="495"/>
      <c r="B586" s="308"/>
      <c r="C586" s="308"/>
      <c r="D586" s="477" t="s">
        <v>206</v>
      </c>
      <c r="E586" s="222">
        <f>E599+E646</f>
        <v>0</v>
      </c>
      <c r="F586" s="222">
        <f>F599+F624+F641+F648+F661+F666+F688</f>
        <v>0</v>
      </c>
      <c r="G586" s="489">
        <f>G599+G601+G624+G641+G648+G661+G666+G688</f>
        <v>0</v>
      </c>
      <c r="H586" s="196">
        <v>0</v>
      </c>
    </row>
    <row r="587" spans="1:8" ht="12.75">
      <c r="A587" s="495"/>
      <c r="B587" s="308"/>
      <c r="C587" s="308"/>
      <c r="D587" s="477" t="s">
        <v>332</v>
      </c>
      <c r="E587" s="222">
        <f>SUM(E588:E591)</f>
        <v>8969683</v>
      </c>
      <c r="F587" s="222">
        <f>SUM(F588:F591)</f>
        <v>8839703</v>
      </c>
      <c r="G587" s="489">
        <f>SUM(G588:G591)</f>
        <v>4313895.99</v>
      </c>
      <c r="H587" s="196">
        <f t="shared" si="25"/>
        <v>48.80136798713713</v>
      </c>
    </row>
    <row r="588" spans="1:8" ht="12.75">
      <c r="A588" s="495"/>
      <c r="B588" s="308"/>
      <c r="C588" s="308"/>
      <c r="D588" s="477" t="s">
        <v>231</v>
      </c>
      <c r="E588" s="222">
        <f>E596+E603+E626+E643+E668+E690</f>
        <v>3843099</v>
      </c>
      <c r="F588" s="222">
        <f aca="true" t="shared" si="26" ref="F588:G590">F596+F603+F626+F643+F650+F668+F690</f>
        <v>3546889</v>
      </c>
      <c r="G588" s="489">
        <f t="shared" si="26"/>
        <v>1930892.7000000002</v>
      </c>
      <c r="H588" s="196">
        <f t="shared" si="25"/>
        <v>54.43905067229339</v>
      </c>
    </row>
    <row r="589" spans="1:8" ht="12.75">
      <c r="A589" s="495"/>
      <c r="B589" s="308"/>
      <c r="C589" s="308"/>
      <c r="D589" s="477" t="s">
        <v>232</v>
      </c>
      <c r="E589" s="222">
        <f>E597+E604+E627+E644+E651+E669+E691</f>
        <v>1940006</v>
      </c>
      <c r="F589" s="222">
        <f t="shared" si="26"/>
        <v>1905711</v>
      </c>
      <c r="G589" s="489">
        <f t="shared" si="26"/>
        <v>875426.27</v>
      </c>
      <c r="H589" s="196">
        <f t="shared" si="25"/>
        <v>45.93698992134694</v>
      </c>
    </row>
    <row r="590" spans="1:8" ht="12.75">
      <c r="A590" s="495"/>
      <c r="B590" s="308"/>
      <c r="C590" s="308"/>
      <c r="D590" s="477" t="s">
        <v>233</v>
      </c>
      <c r="E590" s="222">
        <f>E598+E605+E628+E645+E652+E670+E692</f>
        <v>44702</v>
      </c>
      <c r="F590" s="222">
        <f t="shared" si="26"/>
        <v>95270</v>
      </c>
      <c r="G590" s="489">
        <f t="shared" si="26"/>
        <v>39969.020000000004</v>
      </c>
      <c r="H590" s="196">
        <f t="shared" si="25"/>
        <v>41.953416605437184</v>
      </c>
    </row>
    <row r="591" spans="1:8" ht="12.75">
      <c r="A591" s="495"/>
      <c r="B591" s="310"/>
      <c r="C591" s="310"/>
      <c r="D591" s="477" t="s">
        <v>240</v>
      </c>
      <c r="E591" s="222">
        <f>E629+E664+E671+E693</f>
        <v>3141876</v>
      </c>
      <c r="F591" s="222">
        <f>F629+F664+F671+F693</f>
        <v>3291833</v>
      </c>
      <c r="G591" s="489">
        <f>G629+G664+G671+G693</f>
        <v>1467608</v>
      </c>
      <c r="H591" s="196">
        <f t="shared" si="25"/>
        <v>44.583306625822146</v>
      </c>
    </row>
    <row r="592" spans="1:8" ht="12.75">
      <c r="A592" s="315"/>
      <c r="B592" s="291">
        <v>85403</v>
      </c>
      <c r="C592" s="294"/>
      <c r="D592" s="269" t="s">
        <v>62</v>
      </c>
      <c r="E592" s="175">
        <v>1201318</v>
      </c>
      <c r="F592" s="175">
        <f>F593</f>
        <v>1250364</v>
      </c>
      <c r="G592" s="428">
        <f>G593</f>
        <v>697491.11</v>
      </c>
      <c r="H592" s="219">
        <f t="shared" si="25"/>
        <v>55.783044777360836</v>
      </c>
    </row>
    <row r="593" spans="1:8" ht="12.75">
      <c r="A593" s="340"/>
      <c r="B593" s="509"/>
      <c r="C593" s="327"/>
      <c r="D593" s="424" t="s">
        <v>51</v>
      </c>
      <c r="E593" s="228">
        <f>SUM(E596:E599)</f>
        <v>1201318</v>
      </c>
      <c r="F593" s="228">
        <f>SUM(F596:F599)</f>
        <v>1250364</v>
      </c>
      <c r="G593" s="426">
        <f>SUM(G596:G599)</f>
        <v>697491.11</v>
      </c>
      <c r="H593" s="538">
        <f t="shared" si="25"/>
        <v>55.783044777360836</v>
      </c>
    </row>
    <row r="594" spans="1:8" ht="12.75">
      <c r="A594" s="340"/>
      <c r="B594" s="509"/>
      <c r="C594" s="327"/>
      <c r="D594" s="481" t="s">
        <v>206</v>
      </c>
      <c r="E594" s="515">
        <v>0</v>
      </c>
      <c r="F594" s="515">
        <v>0</v>
      </c>
      <c r="G594" s="487">
        <v>0</v>
      </c>
      <c r="H594" s="542">
        <v>0</v>
      </c>
    </row>
    <row r="595" spans="1:8" ht="12.75">
      <c r="A595" s="340"/>
      <c r="B595" s="509"/>
      <c r="C595" s="327"/>
      <c r="D595" s="481" t="s">
        <v>283</v>
      </c>
      <c r="E595" s="515">
        <f>SUM(E596:E598)</f>
        <v>1201318</v>
      </c>
      <c r="F595" s="515">
        <f>SUM(F596:F598)</f>
        <v>1250364</v>
      </c>
      <c r="G595" s="487">
        <f>SUM(G596:G598)</f>
        <v>697491.11</v>
      </c>
      <c r="H595" s="542">
        <f>G595/F595*100</f>
        <v>55.783044777360836</v>
      </c>
    </row>
    <row r="596" spans="1:8" ht="12.75">
      <c r="A596" s="286"/>
      <c r="B596" s="292"/>
      <c r="C596" s="295"/>
      <c r="D596" s="270" t="s">
        <v>231</v>
      </c>
      <c r="E596" s="177">
        <v>1038690</v>
      </c>
      <c r="F596" s="177">
        <v>960594</v>
      </c>
      <c r="G596" s="418">
        <v>521264.57</v>
      </c>
      <c r="H596" s="421">
        <f t="shared" si="25"/>
        <v>54.26481635321478</v>
      </c>
    </row>
    <row r="597" spans="1:8" ht="12.75">
      <c r="A597" s="286"/>
      <c r="B597" s="292"/>
      <c r="C597" s="295"/>
      <c r="D597" s="270" t="s">
        <v>232</v>
      </c>
      <c r="E597" s="177">
        <v>133862</v>
      </c>
      <c r="F597" s="177">
        <v>260436</v>
      </c>
      <c r="G597" s="418">
        <v>160452.85</v>
      </c>
      <c r="H597" s="421">
        <f t="shared" si="25"/>
        <v>61.6093205240443</v>
      </c>
    </row>
    <row r="598" spans="1:8" ht="12.75">
      <c r="A598" s="286"/>
      <c r="B598" s="292"/>
      <c r="C598" s="295"/>
      <c r="D598" s="270" t="s">
        <v>233</v>
      </c>
      <c r="E598" s="177">
        <v>28766</v>
      </c>
      <c r="F598" s="177">
        <v>29334</v>
      </c>
      <c r="G598" s="418">
        <v>15773.69</v>
      </c>
      <c r="H598" s="421">
        <f>G598/F598*100</f>
        <v>53.77272107452104</v>
      </c>
    </row>
    <row r="599" spans="1:8" ht="12.75">
      <c r="A599" s="286"/>
      <c r="B599" s="292"/>
      <c r="C599" s="295"/>
      <c r="D599" s="583" t="s">
        <v>150</v>
      </c>
      <c r="E599" s="231">
        <v>0</v>
      </c>
      <c r="F599" s="231">
        <v>0</v>
      </c>
      <c r="G599" s="503">
        <v>0</v>
      </c>
      <c r="H599" s="432">
        <v>0</v>
      </c>
    </row>
    <row r="600" spans="1:8" ht="12.75">
      <c r="A600" s="320"/>
      <c r="B600" s="321">
        <v>85406</v>
      </c>
      <c r="C600" s="591"/>
      <c r="D600" s="212" t="s">
        <v>104</v>
      </c>
      <c r="E600" s="212">
        <f>E601+E602</f>
        <v>980105</v>
      </c>
      <c r="F600" s="212">
        <f>F601+F602</f>
        <v>989933</v>
      </c>
      <c r="G600" s="592">
        <f>G601+G602</f>
        <v>524943.7899999999</v>
      </c>
      <c r="H600" s="219">
        <f>G600/F600*100</f>
        <v>53.02821403064652</v>
      </c>
    </row>
    <row r="601" spans="1:8" ht="12.75">
      <c r="A601" s="320"/>
      <c r="B601" s="289"/>
      <c r="C601" s="591"/>
      <c r="D601" s="481" t="s">
        <v>206</v>
      </c>
      <c r="E601" s="593">
        <v>0</v>
      </c>
      <c r="F601" s="593">
        <v>0</v>
      </c>
      <c r="G601" s="594">
        <v>0</v>
      </c>
      <c r="H601" s="227">
        <v>0</v>
      </c>
    </row>
    <row r="602" spans="1:8" ht="12.75">
      <c r="A602" s="320"/>
      <c r="B602" s="289"/>
      <c r="C602" s="591"/>
      <c r="D602" s="481" t="s">
        <v>283</v>
      </c>
      <c r="E602" s="593">
        <f>SUM(E603:E605)</f>
        <v>980105</v>
      </c>
      <c r="F602" s="593">
        <f>SUM(F603:F605)</f>
        <v>989933</v>
      </c>
      <c r="G602" s="594">
        <f>SUM(G603:G605)</f>
        <v>524943.7899999999</v>
      </c>
      <c r="H602" s="227">
        <f>G602/F602*100</f>
        <v>53.02821403064652</v>
      </c>
    </row>
    <row r="603" spans="1:8" ht="12.75">
      <c r="A603" s="320"/>
      <c r="B603" s="289"/>
      <c r="C603" s="591"/>
      <c r="D603" s="270" t="s">
        <v>231</v>
      </c>
      <c r="E603" s="551">
        <f aca="true" t="shared" si="27" ref="E603:G605">E608+E612</f>
        <v>836095</v>
      </c>
      <c r="F603" s="551">
        <f t="shared" si="27"/>
        <v>847923</v>
      </c>
      <c r="G603" s="595">
        <f t="shared" si="27"/>
        <v>454836.69999999995</v>
      </c>
      <c r="H603" s="544">
        <f>G603/F603*100</f>
        <v>53.64127403077873</v>
      </c>
    </row>
    <row r="604" spans="1:8" ht="12.75">
      <c r="A604" s="320"/>
      <c r="B604" s="289"/>
      <c r="C604" s="591"/>
      <c r="D604" s="270" t="s">
        <v>232</v>
      </c>
      <c r="E604" s="551">
        <f t="shared" si="27"/>
        <v>143750</v>
      </c>
      <c r="F604" s="551">
        <f t="shared" si="27"/>
        <v>141750</v>
      </c>
      <c r="G604" s="595">
        <f t="shared" si="27"/>
        <v>70107.09</v>
      </c>
      <c r="H604" s="544">
        <f>G604/F604*100</f>
        <v>49.458264550264545</v>
      </c>
    </row>
    <row r="605" spans="1:8" ht="12.75">
      <c r="A605" s="320"/>
      <c r="B605" s="289"/>
      <c r="C605" s="591"/>
      <c r="D605" s="270" t="s">
        <v>233</v>
      </c>
      <c r="E605" s="551">
        <f t="shared" si="27"/>
        <v>260</v>
      </c>
      <c r="F605" s="551">
        <f t="shared" si="27"/>
        <v>260</v>
      </c>
      <c r="G605" s="595">
        <f t="shared" si="27"/>
        <v>0</v>
      </c>
      <c r="H605" s="544">
        <v>0</v>
      </c>
    </row>
    <row r="606" spans="1:8" ht="12.75">
      <c r="A606" s="320"/>
      <c r="B606" s="289"/>
      <c r="C606" s="591"/>
      <c r="D606" s="270" t="s">
        <v>241</v>
      </c>
      <c r="E606" s="551"/>
      <c r="F606" s="551"/>
      <c r="G606" s="595"/>
      <c r="H606" s="544"/>
    </row>
    <row r="607" spans="1:8" ht="12.75">
      <c r="A607" s="320"/>
      <c r="B607" s="286"/>
      <c r="C607" s="596"/>
      <c r="D607" s="425" t="s">
        <v>244</v>
      </c>
      <c r="E607" s="425">
        <f>SUM(E608:E610)</f>
        <v>446460</v>
      </c>
      <c r="F607" s="425">
        <f>SUM(F608:F610)</f>
        <v>446460</v>
      </c>
      <c r="G607" s="426">
        <f>SUM(G608:G610)</f>
        <v>227394.38999999998</v>
      </c>
      <c r="H607" s="538">
        <f>G607/F607*100</f>
        <v>50.93275769385834</v>
      </c>
    </row>
    <row r="608" spans="1:8" ht="12.75">
      <c r="A608" s="320"/>
      <c r="B608" s="286"/>
      <c r="C608" s="596"/>
      <c r="D608" s="270" t="s">
        <v>231</v>
      </c>
      <c r="E608" s="193">
        <v>382880</v>
      </c>
      <c r="F608" s="193">
        <v>384880</v>
      </c>
      <c r="G608" s="418">
        <v>201089.33</v>
      </c>
      <c r="H608" s="421">
        <f>G608/F608*100</f>
        <v>52.24727967158594</v>
      </c>
    </row>
    <row r="609" spans="1:8" ht="12.75">
      <c r="A609" s="320"/>
      <c r="B609" s="286"/>
      <c r="C609" s="596"/>
      <c r="D609" s="270" t="s">
        <v>232</v>
      </c>
      <c r="E609" s="193">
        <v>63580</v>
      </c>
      <c r="F609" s="193">
        <v>61580</v>
      </c>
      <c r="G609" s="418">
        <v>26305.06</v>
      </c>
      <c r="H609" s="421">
        <f>G609/F609*100</f>
        <v>42.71688860019487</v>
      </c>
    </row>
    <row r="610" spans="1:8" ht="12.75">
      <c r="A610" s="320"/>
      <c r="B610" s="286"/>
      <c r="C610" s="596"/>
      <c r="D610" s="270" t="s">
        <v>233</v>
      </c>
      <c r="E610" s="193">
        <v>0</v>
      </c>
      <c r="F610" s="193">
        <v>0</v>
      </c>
      <c r="G610" s="418">
        <v>0</v>
      </c>
      <c r="H610" s="559">
        <v>0</v>
      </c>
    </row>
    <row r="611" spans="1:8" ht="12.75">
      <c r="A611" s="320"/>
      <c r="B611" s="286"/>
      <c r="C611" s="597"/>
      <c r="D611" s="425" t="s">
        <v>105</v>
      </c>
      <c r="E611" s="425">
        <f>SUM(E612:E614)</f>
        <v>533645</v>
      </c>
      <c r="F611" s="425">
        <f>SUM(F612:F614)</f>
        <v>543473</v>
      </c>
      <c r="G611" s="426">
        <f>SUM(G612:G614)</f>
        <v>297549.4</v>
      </c>
      <c r="H611" s="538">
        <f>G611/F611*100</f>
        <v>54.7496195763175</v>
      </c>
    </row>
    <row r="612" spans="1:8" ht="12.75">
      <c r="A612" s="320"/>
      <c r="B612" s="286"/>
      <c r="C612" s="596"/>
      <c r="D612" s="270" t="s">
        <v>231</v>
      </c>
      <c r="E612" s="193">
        <v>453215</v>
      </c>
      <c r="F612" s="193">
        <v>463043</v>
      </c>
      <c r="G612" s="418">
        <v>253747.37</v>
      </c>
      <c r="H612" s="421">
        <f>G612/F612*100</f>
        <v>54.79995810324311</v>
      </c>
    </row>
    <row r="613" spans="1:8" ht="12.75">
      <c r="A613" s="320"/>
      <c r="B613" s="286"/>
      <c r="C613" s="596"/>
      <c r="D613" s="270" t="s">
        <v>232</v>
      </c>
      <c r="E613" s="193">
        <v>80170</v>
      </c>
      <c r="F613" s="193">
        <v>80170</v>
      </c>
      <c r="G613" s="418">
        <v>43802.03</v>
      </c>
      <c r="H613" s="421">
        <f>G613/F613*100</f>
        <v>54.63643507546464</v>
      </c>
    </row>
    <row r="614" spans="1:8" ht="12.75">
      <c r="A614" s="375"/>
      <c r="B614" s="293"/>
      <c r="C614" s="596"/>
      <c r="D614" s="270" t="s">
        <v>233</v>
      </c>
      <c r="E614" s="193">
        <v>260</v>
      </c>
      <c r="F614" s="193">
        <v>260</v>
      </c>
      <c r="G614" s="418">
        <v>0</v>
      </c>
      <c r="H614" s="421">
        <f>G614/F614*100</f>
        <v>0</v>
      </c>
    </row>
    <row r="615" spans="1:8" ht="12.75">
      <c r="A615" s="319"/>
      <c r="B615" s="319"/>
      <c r="C615" s="216"/>
      <c r="D615" s="319"/>
      <c r="E615" s="216"/>
      <c r="F615" s="216"/>
      <c r="G615" s="233"/>
      <c r="H615" s="430"/>
    </row>
    <row r="616" spans="1:8" ht="12.75">
      <c r="A616" s="319"/>
      <c r="B616" s="319"/>
      <c r="C616" s="216"/>
      <c r="D616" s="319"/>
      <c r="E616" s="216"/>
      <c r="F616" s="216"/>
      <c r="G616" s="233"/>
      <c r="H616" s="430"/>
    </row>
    <row r="617" spans="1:8" ht="12.75">
      <c r="A617" s="319"/>
      <c r="B617" s="319"/>
      <c r="C617" s="216"/>
      <c r="D617" s="319"/>
      <c r="E617" s="216"/>
      <c r="F617" s="216"/>
      <c r="G617" s="233"/>
      <c r="H617" s="430"/>
    </row>
    <row r="618" spans="1:8" ht="12.75">
      <c r="A618" s="319"/>
      <c r="B618" s="319"/>
      <c r="C618" s="216"/>
      <c r="D618" s="319"/>
      <c r="E618" s="216"/>
      <c r="F618" s="216"/>
      <c r="G618" s="233"/>
      <c r="H618" s="430"/>
    </row>
    <row r="619" spans="1:8" ht="12.75">
      <c r="A619" s="319"/>
      <c r="B619" s="319"/>
      <c r="C619" s="216"/>
      <c r="D619" s="319"/>
      <c r="E619" s="216" t="s">
        <v>415</v>
      </c>
      <c r="F619" s="216"/>
      <c r="G619" s="233"/>
      <c r="H619" s="430"/>
    </row>
    <row r="620" spans="1:8" ht="12.75">
      <c r="A620" s="399" t="s">
        <v>0</v>
      </c>
      <c r="B620" s="396" t="s">
        <v>1</v>
      </c>
      <c r="C620" s="470" t="s">
        <v>2</v>
      </c>
      <c r="D620" s="397" t="s">
        <v>3</v>
      </c>
      <c r="E620" s="398" t="s">
        <v>174</v>
      </c>
      <c r="F620" s="397" t="s">
        <v>176</v>
      </c>
      <c r="G620" s="399" t="s">
        <v>178</v>
      </c>
      <c r="H620" s="471" t="s">
        <v>67</v>
      </c>
    </row>
    <row r="621" spans="1:8" ht="12.75">
      <c r="A621" s="403"/>
      <c r="B621" s="400"/>
      <c r="C621" s="472"/>
      <c r="D621" s="401"/>
      <c r="E621" s="400" t="s">
        <v>175</v>
      </c>
      <c r="F621" s="401" t="s">
        <v>177</v>
      </c>
      <c r="G621" s="403" t="s">
        <v>360</v>
      </c>
      <c r="H621" s="400" t="s">
        <v>196</v>
      </c>
    </row>
    <row r="622" spans="1:8" ht="12.75">
      <c r="A622" s="396">
        <v>1</v>
      </c>
      <c r="B622" s="501">
        <v>2</v>
      </c>
      <c r="C622" s="404">
        <v>3</v>
      </c>
      <c r="D622" s="403">
        <v>4</v>
      </c>
      <c r="E622" s="400">
        <v>5</v>
      </c>
      <c r="F622" s="400">
        <v>6</v>
      </c>
      <c r="G622" s="403">
        <v>7</v>
      </c>
      <c r="H622" s="473">
        <v>8</v>
      </c>
    </row>
    <row r="623" spans="1:8" ht="12.75">
      <c r="A623" s="271"/>
      <c r="B623" s="291">
        <v>85410</v>
      </c>
      <c r="C623" s="598"/>
      <c r="D623" s="191" t="s">
        <v>63</v>
      </c>
      <c r="E623" s="191">
        <f>E624+E625</f>
        <v>2005545</v>
      </c>
      <c r="F623" s="191">
        <f>F624+F625</f>
        <v>2049426</v>
      </c>
      <c r="G623" s="428">
        <f>G624+G625</f>
        <v>981062.84</v>
      </c>
      <c r="H623" s="219">
        <f>G623/F623*100</f>
        <v>47.8701275381497</v>
      </c>
    </row>
    <row r="624" spans="1:8" ht="12.75">
      <c r="A624" s="286"/>
      <c r="B624" s="325"/>
      <c r="C624" s="598"/>
      <c r="D624" s="481" t="s">
        <v>206</v>
      </c>
      <c r="E624" s="486">
        <v>0</v>
      </c>
      <c r="F624" s="486">
        <v>0</v>
      </c>
      <c r="G624" s="487">
        <v>0</v>
      </c>
      <c r="H624" s="542">
        <v>0</v>
      </c>
    </row>
    <row r="625" spans="1:8" ht="12.75">
      <c r="A625" s="286"/>
      <c r="B625" s="325"/>
      <c r="C625" s="598"/>
      <c r="D625" s="481" t="s">
        <v>283</v>
      </c>
      <c r="E625" s="486">
        <f>SUM(E626:E629)</f>
        <v>2005545</v>
      </c>
      <c r="F625" s="486">
        <f>SUM(F626:F629)</f>
        <v>2049426</v>
      </c>
      <c r="G625" s="487">
        <f>SUM(G626:G629)</f>
        <v>981062.84</v>
      </c>
      <c r="H625" s="542">
        <f>G625/F625*100</f>
        <v>47.8701275381497</v>
      </c>
    </row>
    <row r="626" spans="1:8" ht="12.75">
      <c r="A626" s="286"/>
      <c r="B626" s="325"/>
      <c r="C626" s="598"/>
      <c r="D626" s="270" t="s">
        <v>231</v>
      </c>
      <c r="E626" s="193">
        <f aca="true" t="shared" si="28" ref="E626:G628">E632+E636</f>
        <v>871323</v>
      </c>
      <c r="F626" s="193">
        <f t="shared" si="28"/>
        <v>887499</v>
      </c>
      <c r="G626" s="418">
        <f t="shared" si="28"/>
        <v>502587.85</v>
      </c>
      <c r="H626" s="544">
        <f>G626/F626*100</f>
        <v>56.62968070949938</v>
      </c>
    </row>
    <row r="627" spans="1:8" ht="12.75">
      <c r="A627" s="286"/>
      <c r="B627" s="325"/>
      <c r="C627" s="598"/>
      <c r="D627" s="270" t="s">
        <v>232</v>
      </c>
      <c r="E627" s="193">
        <f t="shared" si="28"/>
        <v>1130546</v>
      </c>
      <c r="F627" s="193">
        <f t="shared" si="28"/>
        <v>1158251</v>
      </c>
      <c r="G627" s="418">
        <f t="shared" si="28"/>
        <v>477650.24</v>
      </c>
      <c r="H627" s="544">
        <f>G627/F627*100</f>
        <v>41.23892316950298</v>
      </c>
    </row>
    <row r="628" spans="1:8" ht="12.75">
      <c r="A628" s="286"/>
      <c r="B628" s="325"/>
      <c r="C628" s="598"/>
      <c r="D628" s="270" t="s">
        <v>233</v>
      </c>
      <c r="E628" s="193">
        <f t="shared" si="28"/>
        <v>3676</v>
      </c>
      <c r="F628" s="193">
        <f t="shared" si="28"/>
        <v>3676</v>
      </c>
      <c r="G628" s="418">
        <f t="shared" si="28"/>
        <v>824.75</v>
      </c>
      <c r="H628" s="544">
        <f>G628/F628*100</f>
        <v>22.4360718171926</v>
      </c>
    </row>
    <row r="629" spans="1:8" ht="12.75">
      <c r="A629" s="286"/>
      <c r="B629" s="325"/>
      <c r="C629" s="598"/>
      <c r="D629" s="270" t="s">
        <v>240</v>
      </c>
      <c r="E629" s="193">
        <v>0</v>
      </c>
      <c r="F629" s="193">
        <v>0</v>
      </c>
      <c r="G629" s="418">
        <v>0</v>
      </c>
      <c r="H629" s="544">
        <v>0</v>
      </c>
    </row>
    <row r="630" spans="1:8" ht="12.75">
      <c r="A630" s="286"/>
      <c r="B630" s="325"/>
      <c r="C630" s="598"/>
      <c r="D630" s="270" t="s">
        <v>288</v>
      </c>
      <c r="E630" s="191"/>
      <c r="F630" s="193"/>
      <c r="G630" s="194"/>
      <c r="H630" s="221"/>
    </row>
    <row r="631" spans="1:8" ht="12.75">
      <c r="A631" s="286"/>
      <c r="B631" s="509"/>
      <c r="C631" s="597"/>
      <c r="D631" s="425" t="s">
        <v>92</v>
      </c>
      <c r="E631" s="425">
        <f>SUM(E632:E634)</f>
        <v>1755954</v>
      </c>
      <c r="F631" s="425">
        <f>SUM(F632:F634)</f>
        <v>1800784</v>
      </c>
      <c r="G631" s="426">
        <f>SUM(G632:G634)</f>
        <v>867668.75</v>
      </c>
      <c r="H631" s="538">
        <f>G631/F631*100</f>
        <v>48.18283314378626</v>
      </c>
    </row>
    <row r="632" spans="1:8" ht="12.75">
      <c r="A632" s="286"/>
      <c r="B632" s="292"/>
      <c r="C632" s="596"/>
      <c r="D632" s="270" t="s">
        <v>231</v>
      </c>
      <c r="E632" s="193">
        <v>771081</v>
      </c>
      <c r="F632" s="193">
        <v>810018</v>
      </c>
      <c r="G632" s="418">
        <v>457553.54</v>
      </c>
      <c r="H632" s="421">
        <f>G632/F632*100</f>
        <v>56.486836095000356</v>
      </c>
    </row>
    <row r="633" spans="1:8" ht="12.75">
      <c r="A633" s="286"/>
      <c r="B633" s="292"/>
      <c r="C633" s="596"/>
      <c r="D633" s="270" t="s">
        <v>232</v>
      </c>
      <c r="E633" s="193">
        <v>983997</v>
      </c>
      <c r="F633" s="193">
        <v>989890</v>
      </c>
      <c r="G633" s="418">
        <v>410115.21</v>
      </c>
      <c r="H633" s="421">
        <f>G633/F633*100</f>
        <v>41.43038216367476</v>
      </c>
    </row>
    <row r="634" spans="1:8" ht="12.75">
      <c r="A634" s="286"/>
      <c r="B634" s="292"/>
      <c r="C634" s="596"/>
      <c r="D634" s="270" t="s">
        <v>233</v>
      </c>
      <c r="E634" s="193">
        <v>876</v>
      </c>
      <c r="F634" s="193">
        <v>876</v>
      </c>
      <c r="G634" s="418">
        <v>0</v>
      </c>
      <c r="H634" s="559">
        <v>0</v>
      </c>
    </row>
    <row r="635" spans="1:8" ht="12.75">
      <c r="A635" s="286"/>
      <c r="B635" s="292"/>
      <c r="C635" s="596"/>
      <c r="D635" s="425" t="s">
        <v>65</v>
      </c>
      <c r="E635" s="425">
        <f>SUM(E636:E638)</f>
        <v>249591</v>
      </c>
      <c r="F635" s="425">
        <f>SUM(F636:F638)</f>
        <v>248642</v>
      </c>
      <c r="G635" s="426">
        <f>SUM(G636:G638)</f>
        <v>113394.09</v>
      </c>
      <c r="H635" s="538">
        <f>G635/F635*100</f>
        <v>45.60536433908994</v>
      </c>
    </row>
    <row r="636" spans="1:8" ht="12.75">
      <c r="A636" s="286"/>
      <c r="B636" s="292"/>
      <c r="C636" s="596"/>
      <c r="D636" s="270" t="s">
        <v>231</v>
      </c>
      <c r="E636" s="193">
        <v>100242</v>
      </c>
      <c r="F636" s="193">
        <v>77481</v>
      </c>
      <c r="G636" s="418">
        <v>45034.31</v>
      </c>
      <c r="H636" s="421">
        <f>G636/F636*100</f>
        <v>58.12303661542829</v>
      </c>
    </row>
    <row r="637" spans="1:8" ht="12.75">
      <c r="A637" s="286"/>
      <c r="B637" s="292"/>
      <c r="C637" s="596"/>
      <c r="D637" s="270" t="s">
        <v>232</v>
      </c>
      <c r="E637" s="193">
        <v>146549</v>
      </c>
      <c r="F637" s="193">
        <v>168361</v>
      </c>
      <c r="G637" s="418">
        <v>67535.03</v>
      </c>
      <c r="H637" s="421">
        <f>G637/F637*100</f>
        <v>40.113226934979004</v>
      </c>
    </row>
    <row r="638" spans="1:8" ht="12.75">
      <c r="A638" s="286"/>
      <c r="B638" s="372"/>
      <c r="C638" s="596"/>
      <c r="D638" s="270" t="s">
        <v>233</v>
      </c>
      <c r="E638" s="193">
        <v>2800</v>
      </c>
      <c r="F638" s="193">
        <v>2800</v>
      </c>
      <c r="G638" s="418">
        <v>824.75</v>
      </c>
      <c r="H638" s="421">
        <f>G638/F638*100</f>
        <v>29.455357142857142</v>
      </c>
    </row>
    <row r="639" spans="1:8" ht="12.75">
      <c r="A639" s="290"/>
      <c r="B639" s="325">
        <v>85411</v>
      </c>
      <c r="C639" s="598"/>
      <c r="D639" s="191" t="s">
        <v>106</v>
      </c>
      <c r="E639" s="191">
        <f>E641+E642</f>
        <v>1507158</v>
      </c>
      <c r="F639" s="191">
        <f>F641+F642</f>
        <v>1170119</v>
      </c>
      <c r="G639" s="428">
        <f>G641+G642</f>
        <v>613740.72</v>
      </c>
      <c r="H639" s="219">
        <f aca="true" t="shared" si="29" ref="H639:H647">G639/F639*100</f>
        <v>52.4511370211064</v>
      </c>
    </row>
    <row r="640" spans="1:8" ht="12.75">
      <c r="A640" s="340"/>
      <c r="B640" s="509"/>
      <c r="C640" s="597"/>
      <c r="D640" s="425" t="s">
        <v>65</v>
      </c>
      <c r="E640" s="425">
        <f>SUM(E643:E646)</f>
        <v>1507158</v>
      </c>
      <c r="F640" s="425">
        <f>SUM(F643:F646)</f>
        <v>1170119</v>
      </c>
      <c r="G640" s="426">
        <f>SUM(G643:G646)</f>
        <v>613740.72</v>
      </c>
      <c r="H640" s="538">
        <f t="shared" si="29"/>
        <v>52.4511370211064</v>
      </c>
    </row>
    <row r="641" spans="1:8" ht="12.75">
      <c r="A641" s="340"/>
      <c r="B641" s="509"/>
      <c r="C641" s="597"/>
      <c r="D641" s="481" t="s">
        <v>206</v>
      </c>
      <c r="E641" s="486">
        <f>E646</f>
        <v>0</v>
      </c>
      <c r="F641" s="486">
        <f>F646</f>
        <v>0</v>
      </c>
      <c r="G641" s="487">
        <f>G646</f>
        <v>0</v>
      </c>
      <c r="H641" s="542">
        <v>0</v>
      </c>
    </row>
    <row r="642" spans="1:8" ht="12.75">
      <c r="A642" s="340"/>
      <c r="B642" s="509"/>
      <c r="C642" s="597"/>
      <c r="D642" s="481" t="s">
        <v>283</v>
      </c>
      <c r="E642" s="486">
        <f>SUM(E643:E645)</f>
        <v>1507158</v>
      </c>
      <c r="F642" s="486">
        <f>SUM(F643:F645)</f>
        <v>1170119</v>
      </c>
      <c r="G642" s="487">
        <f>SUM(G643:G645)</f>
        <v>613740.72</v>
      </c>
      <c r="H642" s="542">
        <f>G642/F642*100</f>
        <v>52.4511370211064</v>
      </c>
    </row>
    <row r="643" spans="1:8" ht="12.75">
      <c r="A643" s="286"/>
      <c r="B643" s="292"/>
      <c r="C643" s="596"/>
      <c r="D643" s="270" t="s">
        <v>231</v>
      </c>
      <c r="E643" s="193">
        <v>1096991</v>
      </c>
      <c r="F643" s="193">
        <v>846662</v>
      </c>
      <c r="G643" s="418">
        <v>452203.58</v>
      </c>
      <c r="H643" s="421">
        <f t="shared" si="29"/>
        <v>53.41016604028527</v>
      </c>
    </row>
    <row r="644" spans="1:8" ht="12.75">
      <c r="A644" s="286"/>
      <c r="B644" s="292"/>
      <c r="C644" s="596"/>
      <c r="D644" s="270" t="s">
        <v>232</v>
      </c>
      <c r="E644" s="193">
        <v>398167</v>
      </c>
      <c r="F644" s="193">
        <v>311457</v>
      </c>
      <c r="G644" s="418">
        <v>154966.56</v>
      </c>
      <c r="H644" s="421">
        <f t="shared" si="29"/>
        <v>49.755362698542655</v>
      </c>
    </row>
    <row r="645" spans="1:8" ht="12.75">
      <c r="A645" s="286"/>
      <c r="B645" s="292"/>
      <c r="C645" s="596"/>
      <c r="D645" s="270" t="s">
        <v>233</v>
      </c>
      <c r="E645" s="193">
        <v>12000</v>
      </c>
      <c r="F645" s="193">
        <v>12000</v>
      </c>
      <c r="G645" s="418">
        <v>6570.58</v>
      </c>
      <c r="H645" s="421">
        <f t="shared" si="29"/>
        <v>54.75483333333333</v>
      </c>
    </row>
    <row r="646" spans="1:8" ht="12.75">
      <c r="A646" s="286"/>
      <c r="B646" s="372"/>
      <c r="C646" s="295">
        <v>6050</v>
      </c>
      <c r="D646" s="583" t="s">
        <v>198</v>
      </c>
      <c r="E646" s="231">
        <v>0</v>
      </c>
      <c r="F646" s="231">
        <v>0</v>
      </c>
      <c r="G646" s="232">
        <v>0</v>
      </c>
      <c r="H646" s="232">
        <v>0</v>
      </c>
    </row>
    <row r="647" spans="1:13" s="10" customFormat="1" ht="13.5">
      <c r="A647" s="290"/>
      <c r="B647" s="291">
        <v>85415</v>
      </c>
      <c r="C647" s="598"/>
      <c r="D647" s="191" t="s">
        <v>70</v>
      </c>
      <c r="E647" s="191">
        <v>0</v>
      </c>
      <c r="F647" s="191">
        <f>F648+F649</f>
        <v>16800</v>
      </c>
      <c r="G647" s="428">
        <f>G648+G649</f>
        <v>16800</v>
      </c>
      <c r="H647" s="219">
        <f t="shared" si="29"/>
        <v>100</v>
      </c>
      <c r="I647" s="5"/>
      <c r="J647" s="5"/>
      <c r="K647" s="5"/>
      <c r="L647" s="5"/>
      <c r="M647" s="5"/>
    </row>
    <row r="648" spans="1:13" s="10" customFormat="1" ht="13.5">
      <c r="A648" s="290"/>
      <c r="B648" s="325"/>
      <c r="C648" s="598"/>
      <c r="D648" s="481" t="s">
        <v>206</v>
      </c>
      <c r="E648" s="486">
        <v>0</v>
      </c>
      <c r="F648" s="486">
        <v>0</v>
      </c>
      <c r="G648" s="487">
        <v>0</v>
      </c>
      <c r="H648" s="227">
        <v>0</v>
      </c>
      <c r="I648" s="5"/>
      <c r="J648" s="5"/>
      <c r="K648" s="5"/>
      <c r="L648" s="5"/>
      <c r="M648" s="5"/>
    </row>
    <row r="649" spans="1:13" s="10" customFormat="1" ht="13.5">
      <c r="A649" s="290"/>
      <c r="B649" s="325"/>
      <c r="C649" s="598"/>
      <c r="D649" s="481" t="s">
        <v>283</v>
      </c>
      <c r="E649" s="486">
        <v>0</v>
      </c>
      <c r="F649" s="486">
        <f>SUM(F651:F652)</f>
        <v>16800</v>
      </c>
      <c r="G649" s="487">
        <f>SUM(G650:G652)</f>
        <v>16800</v>
      </c>
      <c r="H649" s="623">
        <v>100</v>
      </c>
      <c r="I649" s="5"/>
      <c r="J649" s="5"/>
      <c r="K649" s="5"/>
      <c r="L649" s="5"/>
      <c r="M649" s="5"/>
    </row>
    <row r="650" spans="1:13" s="10" customFormat="1" ht="13.5">
      <c r="A650" s="290"/>
      <c r="B650" s="325"/>
      <c r="C650" s="598"/>
      <c r="D650" s="270" t="s">
        <v>231</v>
      </c>
      <c r="E650" s="193">
        <v>0</v>
      </c>
      <c r="F650" s="193">
        <v>0</v>
      </c>
      <c r="G650" s="418">
        <v>0</v>
      </c>
      <c r="H650" s="221">
        <v>0</v>
      </c>
      <c r="I650" s="5"/>
      <c r="J650" s="5"/>
      <c r="K650" s="5"/>
      <c r="L650" s="5"/>
      <c r="M650" s="5"/>
    </row>
    <row r="651" spans="1:13" s="10" customFormat="1" ht="13.5">
      <c r="A651" s="290"/>
      <c r="B651" s="325"/>
      <c r="C651" s="598"/>
      <c r="D651" s="270" t="s">
        <v>232</v>
      </c>
      <c r="E651" s="193">
        <v>0</v>
      </c>
      <c r="F651" s="193">
        <v>0</v>
      </c>
      <c r="G651" s="418">
        <v>0</v>
      </c>
      <c r="H651" s="221">
        <v>0</v>
      </c>
      <c r="I651" s="5"/>
      <c r="J651" s="5"/>
      <c r="K651" s="5"/>
      <c r="L651" s="5"/>
      <c r="M651" s="5"/>
    </row>
    <row r="652" spans="1:13" s="10" customFormat="1" ht="13.5">
      <c r="A652" s="290"/>
      <c r="B652" s="325"/>
      <c r="C652" s="598"/>
      <c r="D652" s="270" t="s">
        <v>233</v>
      </c>
      <c r="E652" s="193">
        <v>0</v>
      </c>
      <c r="F652" s="193">
        <f>F657+F655+F659</f>
        <v>16800</v>
      </c>
      <c r="G652" s="418">
        <f>G655+G657+G659</f>
        <v>16800</v>
      </c>
      <c r="H652" s="221">
        <v>100</v>
      </c>
      <c r="I652" s="5"/>
      <c r="J652" s="5"/>
      <c r="K652" s="5"/>
      <c r="L652" s="5"/>
      <c r="M652" s="5"/>
    </row>
    <row r="653" spans="1:13" s="11" customFormat="1" ht="12.75">
      <c r="A653" s="340"/>
      <c r="B653" s="509"/>
      <c r="C653" s="295"/>
      <c r="D653" s="486" t="s">
        <v>422</v>
      </c>
      <c r="E653" s="515"/>
      <c r="F653" s="515"/>
      <c r="G653" s="487"/>
      <c r="H653" s="192"/>
      <c r="I653" s="7"/>
      <c r="J653" s="7"/>
      <c r="K653" s="7"/>
      <c r="L653" s="7"/>
      <c r="M653" s="7"/>
    </row>
    <row r="654" spans="1:13" s="11" customFormat="1" ht="12.75">
      <c r="A654" s="340"/>
      <c r="B654" s="509"/>
      <c r="C654" s="295"/>
      <c r="D654" s="425" t="s">
        <v>47</v>
      </c>
      <c r="E654" s="228">
        <v>0</v>
      </c>
      <c r="F654" s="228">
        <f>F655</f>
        <v>5600</v>
      </c>
      <c r="G654" s="426">
        <f>G655</f>
        <v>5600</v>
      </c>
      <c r="H654" s="538">
        <f aca="true" t="shared" si="30" ref="H654:H659">G654/F654*100</f>
        <v>100</v>
      </c>
      <c r="I654" s="7"/>
      <c r="J654" s="7"/>
      <c r="K654" s="7"/>
      <c r="L654" s="7"/>
      <c r="M654" s="7"/>
    </row>
    <row r="655" spans="1:13" s="11" customFormat="1" ht="12.75">
      <c r="A655" s="340"/>
      <c r="B655" s="509"/>
      <c r="C655" s="295"/>
      <c r="D655" s="270" t="s">
        <v>233</v>
      </c>
      <c r="E655" s="177">
        <v>0</v>
      </c>
      <c r="F655" s="177">
        <v>5600</v>
      </c>
      <c r="G655" s="418">
        <v>5600</v>
      </c>
      <c r="H655" s="421">
        <f t="shared" si="30"/>
        <v>100</v>
      </c>
      <c r="I655" s="7"/>
      <c r="J655" s="7"/>
      <c r="K655" s="7"/>
      <c r="L655" s="7"/>
      <c r="M655" s="7"/>
    </row>
    <row r="656" spans="1:13" s="11" customFormat="1" ht="12.75">
      <c r="A656" s="340"/>
      <c r="B656" s="509"/>
      <c r="C656" s="295"/>
      <c r="D656" s="425" t="s">
        <v>44</v>
      </c>
      <c r="E656" s="228">
        <v>0</v>
      </c>
      <c r="F656" s="228">
        <f>F657</f>
        <v>4900</v>
      </c>
      <c r="G656" s="426">
        <f>G657</f>
        <v>4900</v>
      </c>
      <c r="H656" s="538">
        <f t="shared" si="30"/>
        <v>100</v>
      </c>
      <c r="I656" s="7"/>
      <c r="J656" s="7"/>
      <c r="K656" s="7"/>
      <c r="L656" s="7"/>
      <c r="M656" s="7"/>
    </row>
    <row r="657" spans="1:13" s="11" customFormat="1" ht="12.75">
      <c r="A657" s="340"/>
      <c r="B657" s="509"/>
      <c r="C657" s="295"/>
      <c r="D657" s="270" t="s">
        <v>233</v>
      </c>
      <c r="E657" s="177">
        <v>0</v>
      </c>
      <c r="F657" s="177">
        <v>4900</v>
      </c>
      <c r="G657" s="418">
        <v>4900</v>
      </c>
      <c r="H657" s="421">
        <f t="shared" si="30"/>
        <v>100</v>
      </c>
      <c r="I657" s="7"/>
      <c r="J657" s="7"/>
      <c r="K657" s="7"/>
      <c r="L657" s="7"/>
      <c r="M657" s="7"/>
    </row>
    <row r="658" spans="1:13" s="11" customFormat="1" ht="12.75">
      <c r="A658" s="340"/>
      <c r="B658" s="509"/>
      <c r="C658" s="295"/>
      <c r="D658" s="425" t="s">
        <v>92</v>
      </c>
      <c r="E658" s="228">
        <v>0</v>
      </c>
      <c r="F658" s="228">
        <f>F659</f>
        <v>6300</v>
      </c>
      <c r="G658" s="426">
        <f>G659</f>
        <v>6300</v>
      </c>
      <c r="H658" s="538">
        <f t="shared" si="30"/>
        <v>100</v>
      </c>
      <c r="I658" s="7"/>
      <c r="J658" s="7"/>
      <c r="K658" s="7"/>
      <c r="L658" s="7"/>
      <c r="M658" s="7"/>
    </row>
    <row r="659" spans="1:13" s="11" customFormat="1" ht="12.75">
      <c r="A659" s="340"/>
      <c r="B659" s="509"/>
      <c r="C659" s="295"/>
      <c r="D659" s="270" t="s">
        <v>233</v>
      </c>
      <c r="E659" s="177">
        <v>0</v>
      </c>
      <c r="F659" s="177">
        <v>6300</v>
      </c>
      <c r="G659" s="418">
        <v>6300</v>
      </c>
      <c r="H659" s="421">
        <f t="shared" si="30"/>
        <v>100</v>
      </c>
      <c r="I659" s="7"/>
      <c r="J659" s="7"/>
      <c r="K659" s="7"/>
      <c r="L659" s="7"/>
      <c r="M659" s="7"/>
    </row>
    <row r="660" spans="1:13" s="11" customFormat="1" ht="12.75">
      <c r="A660" s="340"/>
      <c r="B660" s="291">
        <v>85420</v>
      </c>
      <c r="C660" s="294"/>
      <c r="D660" s="191" t="s">
        <v>212</v>
      </c>
      <c r="E660" s="175">
        <f>E661+E662</f>
        <v>3141876</v>
      </c>
      <c r="F660" s="175">
        <f>F661+F662</f>
        <v>3291833</v>
      </c>
      <c r="G660" s="428">
        <f>G661+G662</f>
        <v>1467608</v>
      </c>
      <c r="H660" s="219">
        <f>G660/F660*100</f>
        <v>44.583306625822146</v>
      </c>
      <c r="I660" s="7"/>
      <c r="J660" s="7"/>
      <c r="K660" s="7"/>
      <c r="L660" s="7"/>
      <c r="M660" s="7"/>
    </row>
    <row r="661" spans="1:13" s="11" customFormat="1" ht="12.75">
      <c r="A661" s="340"/>
      <c r="B661" s="325"/>
      <c r="C661" s="311"/>
      <c r="D661" s="481" t="s">
        <v>206</v>
      </c>
      <c r="E661" s="515">
        <v>0</v>
      </c>
      <c r="F661" s="515">
        <v>0</v>
      </c>
      <c r="G661" s="487">
        <v>0</v>
      </c>
      <c r="H661" s="542">
        <v>0</v>
      </c>
      <c r="I661" s="7"/>
      <c r="J661" s="7"/>
      <c r="K661" s="7"/>
      <c r="L661" s="7"/>
      <c r="M661" s="7"/>
    </row>
    <row r="662" spans="1:13" s="11" customFormat="1" ht="12.75">
      <c r="A662" s="340"/>
      <c r="B662" s="325"/>
      <c r="C662" s="311"/>
      <c r="D662" s="481" t="s">
        <v>283</v>
      </c>
      <c r="E662" s="515">
        <f>SUM(E664:E664)</f>
        <v>3141876</v>
      </c>
      <c r="F662" s="515">
        <f>SUM(F664:F664)</f>
        <v>3291833</v>
      </c>
      <c r="G662" s="487">
        <f>G663</f>
        <v>1467608</v>
      </c>
      <c r="H662" s="542">
        <f>G662/F662*100</f>
        <v>44.583306625822146</v>
      </c>
      <c r="I662" s="7"/>
      <c r="J662" s="7"/>
      <c r="K662" s="7"/>
      <c r="L662" s="7"/>
      <c r="M662" s="7"/>
    </row>
    <row r="663" spans="1:13" s="11" customFormat="1" ht="12.75">
      <c r="A663" s="340"/>
      <c r="B663" s="325"/>
      <c r="C663" s="311"/>
      <c r="D663" s="555" t="s">
        <v>173</v>
      </c>
      <c r="E663" s="228">
        <v>3141876</v>
      </c>
      <c r="F663" s="228">
        <f>F664</f>
        <v>3291833</v>
      </c>
      <c r="G663" s="426">
        <f>G664</f>
        <v>1467608</v>
      </c>
      <c r="H663" s="538">
        <f>G663/F663*100</f>
        <v>44.583306625822146</v>
      </c>
      <c r="I663" s="7"/>
      <c r="J663" s="7"/>
      <c r="K663" s="7"/>
      <c r="L663" s="7"/>
      <c r="M663" s="7"/>
    </row>
    <row r="664" spans="1:13" s="11" customFormat="1" ht="12.75">
      <c r="A664" s="340"/>
      <c r="B664" s="325"/>
      <c r="C664" s="311"/>
      <c r="D664" s="270" t="s">
        <v>240</v>
      </c>
      <c r="E664" s="177">
        <v>3141876</v>
      </c>
      <c r="F664" s="177">
        <v>3291833</v>
      </c>
      <c r="G664" s="418">
        <v>1467608</v>
      </c>
      <c r="H664" s="421">
        <f>G664/F664*100</f>
        <v>44.583306625822146</v>
      </c>
      <c r="I664" s="7"/>
      <c r="J664" s="7"/>
      <c r="K664" s="7"/>
      <c r="L664" s="7"/>
      <c r="M664" s="7"/>
    </row>
    <row r="665" spans="1:8" ht="12.75">
      <c r="A665" s="290"/>
      <c r="B665" s="291">
        <v>85446</v>
      </c>
      <c r="C665" s="598"/>
      <c r="D665" s="191" t="s">
        <v>95</v>
      </c>
      <c r="E665" s="191">
        <f>E666+E667</f>
        <v>6540</v>
      </c>
      <c r="F665" s="191">
        <f>F666+F667</f>
        <v>8023</v>
      </c>
      <c r="G665" s="428">
        <f>G666+G667</f>
        <v>1883.5300000000002</v>
      </c>
      <c r="H665" s="219">
        <f>G665/F665*100</f>
        <v>23.47662968964228</v>
      </c>
    </row>
    <row r="666" spans="1:8" ht="12.75">
      <c r="A666" s="290"/>
      <c r="B666" s="325"/>
      <c r="C666" s="598"/>
      <c r="D666" s="481" t="s">
        <v>206</v>
      </c>
      <c r="E666" s="486">
        <v>0</v>
      </c>
      <c r="F666" s="486">
        <v>0</v>
      </c>
      <c r="G666" s="487">
        <v>0</v>
      </c>
      <c r="H666" s="542">
        <v>0</v>
      </c>
    </row>
    <row r="667" spans="1:8" ht="12.75">
      <c r="A667" s="290"/>
      <c r="B667" s="325"/>
      <c r="C667" s="598"/>
      <c r="D667" s="481" t="s">
        <v>283</v>
      </c>
      <c r="E667" s="486">
        <f>SUM(E668:E671)</f>
        <v>6540</v>
      </c>
      <c r="F667" s="486">
        <f>SUM(F668:F671)</f>
        <v>8023</v>
      </c>
      <c r="G667" s="487">
        <f>SUM(G668:G671)</f>
        <v>1883.5300000000002</v>
      </c>
      <c r="H667" s="542">
        <f>G667/F667*100</f>
        <v>23.47662968964228</v>
      </c>
    </row>
    <row r="668" spans="1:8" ht="12.75">
      <c r="A668" s="290"/>
      <c r="B668" s="325"/>
      <c r="C668" s="598"/>
      <c r="D668" s="270" t="s">
        <v>231</v>
      </c>
      <c r="E668" s="193">
        <v>0</v>
      </c>
      <c r="F668" s="193">
        <v>0</v>
      </c>
      <c r="G668" s="418">
        <v>0</v>
      </c>
      <c r="H668" s="544">
        <v>0</v>
      </c>
    </row>
    <row r="669" spans="1:8" ht="12.75">
      <c r="A669" s="290"/>
      <c r="B669" s="325"/>
      <c r="C669" s="598"/>
      <c r="D669" s="270" t="s">
        <v>232</v>
      </c>
      <c r="E669" s="193">
        <f>E678+E686+E674+E676</f>
        <v>6540</v>
      </c>
      <c r="F669" s="193">
        <f>F674+F676+F686+F678</f>
        <v>8023</v>
      </c>
      <c r="G669" s="418">
        <f>G674+G676+G678+G686</f>
        <v>1883.5300000000002</v>
      </c>
      <c r="H669" s="544">
        <f>G669/F669*100</f>
        <v>23.47662968964228</v>
      </c>
    </row>
    <row r="670" spans="1:8" ht="12.75">
      <c r="A670" s="290"/>
      <c r="B670" s="325"/>
      <c r="C670" s="598"/>
      <c r="D670" s="270" t="s">
        <v>233</v>
      </c>
      <c r="E670" s="193">
        <v>0</v>
      </c>
      <c r="F670" s="193">
        <v>0</v>
      </c>
      <c r="G670" s="418">
        <v>0</v>
      </c>
      <c r="H670" s="544">
        <v>0</v>
      </c>
    </row>
    <row r="671" spans="1:8" ht="12.75">
      <c r="A671" s="290"/>
      <c r="B671" s="325"/>
      <c r="C671" s="598"/>
      <c r="D671" s="270" t="s">
        <v>240</v>
      </c>
      <c r="E671" s="193">
        <v>0</v>
      </c>
      <c r="F671" s="193">
        <v>0</v>
      </c>
      <c r="G671" s="418">
        <v>0</v>
      </c>
      <c r="H671" s="544">
        <v>0</v>
      </c>
    </row>
    <row r="672" spans="1:8" ht="12.75">
      <c r="A672" s="290"/>
      <c r="B672" s="325"/>
      <c r="C672" s="598"/>
      <c r="D672" s="270" t="s">
        <v>241</v>
      </c>
      <c r="E672" s="191"/>
      <c r="F672" s="191"/>
      <c r="G672" s="428"/>
      <c r="H672" s="256"/>
    </row>
    <row r="673" spans="1:8" ht="12.75">
      <c r="A673" s="340"/>
      <c r="B673" s="509"/>
      <c r="C673" s="597"/>
      <c r="D673" s="425" t="s">
        <v>245</v>
      </c>
      <c r="E673" s="425">
        <v>1981</v>
      </c>
      <c r="F673" s="425">
        <v>4481</v>
      </c>
      <c r="G673" s="426">
        <v>512.1</v>
      </c>
      <c r="H673" s="538">
        <f aca="true" t="shared" si="31" ref="H673:H678">G673/F673*100</f>
        <v>11.428252622182548</v>
      </c>
    </row>
    <row r="674" spans="1:8" ht="12.75">
      <c r="A674" s="286"/>
      <c r="B674" s="292"/>
      <c r="C674" s="596"/>
      <c r="D674" s="270" t="s">
        <v>232</v>
      </c>
      <c r="E674" s="193">
        <v>1981</v>
      </c>
      <c r="F674" s="193">
        <v>4481</v>
      </c>
      <c r="G674" s="418">
        <v>512.1</v>
      </c>
      <c r="H674" s="421">
        <f t="shared" si="31"/>
        <v>11.428252622182548</v>
      </c>
    </row>
    <row r="675" spans="1:8" ht="12.75">
      <c r="A675" s="340"/>
      <c r="B675" s="509"/>
      <c r="C675" s="597"/>
      <c r="D675" s="425" t="s">
        <v>105</v>
      </c>
      <c r="E675" s="425">
        <v>2486</v>
      </c>
      <c r="F675" s="425">
        <v>2486</v>
      </c>
      <c r="G675" s="426">
        <v>1204.76</v>
      </c>
      <c r="H675" s="538">
        <f t="shared" si="31"/>
        <v>48.461786001609006</v>
      </c>
    </row>
    <row r="676" spans="1:8" ht="12.75">
      <c r="A676" s="286"/>
      <c r="B676" s="292"/>
      <c r="C676" s="596"/>
      <c r="D676" s="270" t="s">
        <v>232</v>
      </c>
      <c r="E676" s="193">
        <v>2486</v>
      </c>
      <c r="F676" s="193">
        <v>2486</v>
      </c>
      <c r="G676" s="418">
        <v>1204.76</v>
      </c>
      <c r="H676" s="421">
        <f t="shared" si="31"/>
        <v>48.461786001609006</v>
      </c>
    </row>
    <row r="677" spans="1:8" ht="12.75">
      <c r="A677" s="340"/>
      <c r="B677" s="509"/>
      <c r="C677" s="597"/>
      <c r="D677" s="425" t="s">
        <v>65</v>
      </c>
      <c r="E677" s="425">
        <v>1092</v>
      </c>
      <c r="F677" s="425">
        <v>1056</v>
      </c>
      <c r="G677" s="426">
        <v>166.67</v>
      </c>
      <c r="H677" s="538">
        <f t="shared" si="31"/>
        <v>15.783143939393938</v>
      </c>
    </row>
    <row r="678" spans="1:8" ht="12.75">
      <c r="A678" s="293"/>
      <c r="B678" s="372"/>
      <c r="C678" s="596"/>
      <c r="D678" s="270" t="s">
        <v>232</v>
      </c>
      <c r="E678" s="193">
        <v>1092</v>
      </c>
      <c r="F678" s="193">
        <v>1056</v>
      </c>
      <c r="G678" s="418">
        <v>166.67</v>
      </c>
      <c r="H678" s="421">
        <f t="shared" si="31"/>
        <v>15.783143939393938</v>
      </c>
    </row>
    <row r="679" spans="1:8" ht="12.75">
      <c r="A679" s="319"/>
      <c r="B679" s="319"/>
      <c r="C679" s="216"/>
      <c r="D679" s="319"/>
      <c r="E679" s="216"/>
      <c r="F679" s="216"/>
      <c r="G679" s="233"/>
      <c r="H679" s="430"/>
    </row>
    <row r="680" spans="1:8" ht="12.75">
      <c r="A680" s="319"/>
      <c r="B680" s="319"/>
      <c r="C680" s="216"/>
      <c r="D680" s="319"/>
      <c r="E680" s="216"/>
      <c r="F680" s="216"/>
      <c r="G680" s="233"/>
      <c r="H680" s="430"/>
    </row>
    <row r="681" spans="1:8" ht="12.75">
      <c r="A681" s="319"/>
      <c r="B681" s="319"/>
      <c r="C681" s="216"/>
      <c r="D681" s="319"/>
      <c r="E681" s="216" t="s">
        <v>308</v>
      </c>
      <c r="F681" s="216"/>
      <c r="G681" s="233"/>
      <c r="H681" s="430"/>
    </row>
    <row r="682" spans="1:8" ht="12.75">
      <c r="A682" s="399" t="s">
        <v>0</v>
      </c>
      <c r="B682" s="396" t="s">
        <v>1</v>
      </c>
      <c r="C682" s="470" t="s">
        <v>2</v>
      </c>
      <c r="D682" s="397" t="s">
        <v>3</v>
      </c>
      <c r="E682" s="398" t="s">
        <v>174</v>
      </c>
      <c r="F682" s="397" t="s">
        <v>176</v>
      </c>
      <c r="G682" s="399" t="s">
        <v>178</v>
      </c>
      <c r="H682" s="471" t="s">
        <v>67</v>
      </c>
    </row>
    <row r="683" spans="1:8" ht="12.75">
      <c r="A683" s="403"/>
      <c r="B683" s="400"/>
      <c r="C683" s="472"/>
      <c r="D683" s="401"/>
      <c r="E683" s="400" t="s">
        <v>175</v>
      </c>
      <c r="F683" s="401" t="s">
        <v>177</v>
      </c>
      <c r="G683" s="403" t="s">
        <v>360</v>
      </c>
      <c r="H683" s="400" t="s">
        <v>196</v>
      </c>
    </row>
    <row r="684" spans="1:8" ht="12.75">
      <c r="A684" s="400">
        <v>1</v>
      </c>
      <c r="B684" s="501">
        <v>2</v>
      </c>
      <c r="C684" s="400">
        <v>3</v>
      </c>
      <c r="D684" s="403">
        <v>4</v>
      </c>
      <c r="E684" s="400">
        <v>5</v>
      </c>
      <c r="F684" s="400">
        <v>6</v>
      </c>
      <c r="G684" s="403">
        <v>7</v>
      </c>
      <c r="H684" s="473">
        <v>8</v>
      </c>
    </row>
    <row r="685" spans="1:8" ht="12.75">
      <c r="A685" s="340"/>
      <c r="B685" s="509"/>
      <c r="C685" s="597"/>
      <c r="D685" s="425" t="s">
        <v>96</v>
      </c>
      <c r="E685" s="425">
        <v>981</v>
      </c>
      <c r="F685" s="425">
        <v>0</v>
      </c>
      <c r="G685" s="426">
        <v>0</v>
      </c>
      <c r="H685" s="538">
        <v>0</v>
      </c>
    </row>
    <row r="686" spans="1:8" ht="12.75">
      <c r="A686" s="286"/>
      <c r="B686" s="372"/>
      <c r="C686" s="596"/>
      <c r="D686" s="270" t="s">
        <v>232</v>
      </c>
      <c r="E686" s="193">
        <v>981</v>
      </c>
      <c r="F686" s="193">
        <v>0</v>
      </c>
      <c r="G686" s="418">
        <v>0</v>
      </c>
      <c r="H686" s="421">
        <v>0</v>
      </c>
    </row>
    <row r="687" spans="1:8" ht="12.75">
      <c r="A687" s="290"/>
      <c r="B687" s="291">
        <v>85495</v>
      </c>
      <c r="C687" s="598"/>
      <c r="D687" s="191" t="s">
        <v>81</v>
      </c>
      <c r="E687" s="191">
        <f>E688+E689</f>
        <v>127141</v>
      </c>
      <c r="F687" s="191">
        <f>F688+F689</f>
        <v>63205</v>
      </c>
      <c r="G687" s="428">
        <f>G688+G689</f>
        <v>10366</v>
      </c>
      <c r="H687" s="219">
        <f>G687/F687*100</f>
        <v>16.40060121825805</v>
      </c>
    </row>
    <row r="688" spans="1:8" ht="12.75">
      <c r="A688" s="290"/>
      <c r="B688" s="325"/>
      <c r="C688" s="598"/>
      <c r="D688" s="481" t="s">
        <v>206</v>
      </c>
      <c r="E688" s="486">
        <v>0</v>
      </c>
      <c r="F688" s="486">
        <v>0</v>
      </c>
      <c r="G688" s="487">
        <v>0</v>
      </c>
      <c r="H688" s="542">
        <v>0</v>
      </c>
    </row>
    <row r="689" spans="1:8" ht="12.75">
      <c r="A689" s="290"/>
      <c r="B689" s="325"/>
      <c r="C689" s="598"/>
      <c r="D689" s="481" t="s">
        <v>283</v>
      </c>
      <c r="E689" s="486">
        <f>SUM(E690:E693)</f>
        <v>127141</v>
      </c>
      <c r="F689" s="486">
        <f>SUM(F690:F693)</f>
        <v>63205</v>
      </c>
      <c r="G689" s="487">
        <f>SUM(G690:G693)</f>
        <v>10366</v>
      </c>
      <c r="H689" s="542">
        <f>G689/F689*100</f>
        <v>16.40060121825805</v>
      </c>
    </row>
    <row r="690" spans="1:8" ht="12.75">
      <c r="A690" s="290"/>
      <c r="B690" s="325"/>
      <c r="C690" s="598"/>
      <c r="D690" s="270" t="s">
        <v>231</v>
      </c>
      <c r="E690" s="193">
        <v>0</v>
      </c>
      <c r="F690" s="193">
        <f>F704</f>
        <v>4211</v>
      </c>
      <c r="G690" s="418">
        <v>0</v>
      </c>
      <c r="H690" s="544">
        <v>0</v>
      </c>
    </row>
    <row r="691" spans="1:8" ht="12.75">
      <c r="A691" s="290"/>
      <c r="B691" s="325"/>
      <c r="C691" s="598"/>
      <c r="D691" s="270" t="s">
        <v>232</v>
      </c>
      <c r="E691" s="193">
        <f>E696+E698+E700+E702+E706</f>
        <v>127141</v>
      </c>
      <c r="F691" s="193">
        <f>F696+F698+F700+F702+F706</f>
        <v>25794</v>
      </c>
      <c r="G691" s="418">
        <f>G696+G698+G700+G702+G706</f>
        <v>10366</v>
      </c>
      <c r="H691" s="544">
        <f>G691/F691*100</f>
        <v>40.18764053655889</v>
      </c>
    </row>
    <row r="692" spans="1:8" ht="12.75">
      <c r="A692" s="290"/>
      <c r="B692" s="325"/>
      <c r="C692" s="598"/>
      <c r="D692" s="270" t="s">
        <v>233</v>
      </c>
      <c r="E692" s="193">
        <v>0</v>
      </c>
      <c r="F692" s="193">
        <f>F705</f>
        <v>33200</v>
      </c>
      <c r="G692" s="418">
        <v>0</v>
      </c>
      <c r="H692" s="544">
        <v>0</v>
      </c>
    </row>
    <row r="693" spans="1:8" ht="12.75">
      <c r="A693" s="290"/>
      <c r="B693" s="325"/>
      <c r="C693" s="598"/>
      <c r="D693" s="270" t="s">
        <v>240</v>
      </c>
      <c r="E693" s="193">
        <v>0</v>
      </c>
      <c r="F693" s="193">
        <v>0</v>
      </c>
      <c r="G693" s="418">
        <v>0</v>
      </c>
      <c r="H693" s="544">
        <v>0</v>
      </c>
    </row>
    <row r="694" spans="1:8" ht="12.75">
      <c r="A694" s="290"/>
      <c r="B694" s="325"/>
      <c r="C694" s="598"/>
      <c r="D694" s="270" t="s">
        <v>241</v>
      </c>
      <c r="E694" s="193"/>
      <c r="F694" s="193"/>
      <c r="G694" s="418"/>
      <c r="H694" s="544"/>
    </row>
    <row r="695" spans="1:8" ht="12.75">
      <c r="A695" s="340"/>
      <c r="B695" s="509"/>
      <c r="C695" s="597"/>
      <c r="D695" s="425" t="s">
        <v>51</v>
      </c>
      <c r="E695" s="425">
        <v>9686</v>
      </c>
      <c r="F695" s="425">
        <v>9686</v>
      </c>
      <c r="G695" s="426">
        <v>7264</v>
      </c>
      <c r="H695" s="538">
        <f aca="true" t="shared" si="32" ref="H695:H702">G695/F695*100</f>
        <v>74.99483791038612</v>
      </c>
    </row>
    <row r="696" spans="1:8" ht="12.75">
      <c r="A696" s="286"/>
      <c r="B696" s="292"/>
      <c r="C696" s="596"/>
      <c r="D696" s="270" t="s">
        <v>232</v>
      </c>
      <c r="E696" s="193">
        <v>9686</v>
      </c>
      <c r="F696" s="193">
        <v>9686</v>
      </c>
      <c r="G696" s="418">
        <v>7264</v>
      </c>
      <c r="H696" s="421">
        <f t="shared" si="32"/>
        <v>74.99483791038612</v>
      </c>
    </row>
    <row r="697" spans="1:8" ht="12.75">
      <c r="A697" s="340"/>
      <c r="B697" s="509"/>
      <c r="C697" s="597"/>
      <c r="D697" s="425" t="s">
        <v>123</v>
      </c>
      <c r="E697" s="425">
        <v>2660</v>
      </c>
      <c r="F697" s="425">
        <v>2660</v>
      </c>
      <c r="G697" s="426">
        <v>1995</v>
      </c>
      <c r="H697" s="538">
        <f t="shared" si="32"/>
        <v>75</v>
      </c>
    </row>
    <row r="698" spans="1:8" ht="12.75">
      <c r="A698" s="286"/>
      <c r="B698" s="292"/>
      <c r="C698" s="596"/>
      <c r="D698" s="270" t="s">
        <v>232</v>
      </c>
      <c r="E698" s="193">
        <v>2660</v>
      </c>
      <c r="F698" s="193">
        <v>2660</v>
      </c>
      <c r="G698" s="418">
        <v>1995</v>
      </c>
      <c r="H698" s="421">
        <f t="shared" si="32"/>
        <v>75</v>
      </c>
    </row>
    <row r="699" spans="1:8" ht="12.75">
      <c r="A699" s="286"/>
      <c r="B699" s="292"/>
      <c r="C699" s="596"/>
      <c r="D699" s="425" t="s">
        <v>124</v>
      </c>
      <c r="E699" s="425">
        <v>862</v>
      </c>
      <c r="F699" s="425">
        <v>862</v>
      </c>
      <c r="G699" s="426">
        <v>215</v>
      </c>
      <c r="H699" s="538">
        <f t="shared" si="32"/>
        <v>24.94199535962877</v>
      </c>
    </row>
    <row r="700" spans="1:8" ht="12.75">
      <c r="A700" s="286"/>
      <c r="B700" s="292"/>
      <c r="C700" s="596"/>
      <c r="D700" s="270" t="s">
        <v>232</v>
      </c>
      <c r="E700" s="193">
        <v>862</v>
      </c>
      <c r="F700" s="193">
        <v>862</v>
      </c>
      <c r="G700" s="418">
        <v>215</v>
      </c>
      <c r="H700" s="421">
        <f t="shared" si="32"/>
        <v>24.94199535962877</v>
      </c>
    </row>
    <row r="701" spans="1:8" ht="12.75">
      <c r="A701" s="286"/>
      <c r="B701" s="292"/>
      <c r="C701" s="596"/>
      <c r="D701" s="425" t="s">
        <v>65</v>
      </c>
      <c r="E701" s="425">
        <v>1189</v>
      </c>
      <c r="F701" s="425">
        <v>1189</v>
      </c>
      <c r="G701" s="426">
        <v>892</v>
      </c>
      <c r="H701" s="538">
        <f t="shared" si="32"/>
        <v>75.02102607232969</v>
      </c>
    </row>
    <row r="702" spans="1:8" ht="12.75">
      <c r="A702" s="286"/>
      <c r="B702" s="292"/>
      <c r="C702" s="596"/>
      <c r="D702" s="270" t="s">
        <v>232</v>
      </c>
      <c r="E702" s="193">
        <v>1189</v>
      </c>
      <c r="F702" s="193">
        <v>1189</v>
      </c>
      <c r="G702" s="418">
        <v>892</v>
      </c>
      <c r="H702" s="421">
        <f t="shared" si="32"/>
        <v>75.02102607232969</v>
      </c>
    </row>
    <row r="703" spans="1:8" ht="12.75">
      <c r="A703" s="286"/>
      <c r="B703" s="292"/>
      <c r="C703" s="596"/>
      <c r="D703" s="425" t="s">
        <v>142</v>
      </c>
      <c r="E703" s="425">
        <v>112744</v>
      </c>
      <c r="F703" s="425">
        <f>SUM(F704:F706)</f>
        <v>48808</v>
      </c>
      <c r="G703" s="426">
        <v>0</v>
      </c>
      <c r="H703" s="538">
        <v>0</v>
      </c>
    </row>
    <row r="704" spans="1:8" ht="12.75">
      <c r="A704" s="286"/>
      <c r="B704" s="292"/>
      <c r="C704" s="596"/>
      <c r="D704" s="270" t="s">
        <v>231</v>
      </c>
      <c r="E704" s="193">
        <v>0</v>
      </c>
      <c r="F704" s="193">
        <v>4211</v>
      </c>
      <c r="G704" s="418">
        <v>0</v>
      </c>
      <c r="H704" s="544">
        <v>0</v>
      </c>
    </row>
    <row r="705" spans="1:8" ht="12.75">
      <c r="A705" s="286"/>
      <c r="B705" s="292"/>
      <c r="C705" s="596"/>
      <c r="D705" s="270" t="s">
        <v>233</v>
      </c>
      <c r="E705" s="193">
        <v>0</v>
      </c>
      <c r="F705" s="193">
        <v>33200</v>
      </c>
      <c r="G705" s="418">
        <v>0</v>
      </c>
      <c r="H705" s="421">
        <v>0</v>
      </c>
    </row>
    <row r="706" spans="1:8" ht="12.75">
      <c r="A706" s="293"/>
      <c r="B706" s="372"/>
      <c r="C706" s="596"/>
      <c r="D706" s="270" t="s">
        <v>232</v>
      </c>
      <c r="E706" s="193">
        <v>112744</v>
      </c>
      <c r="F706" s="193">
        <v>11397</v>
      </c>
      <c r="G706" s="418">
        <v>0</v>
      </c>
      <c r="H706" s="421">
        <v>0</v>
      </c>
    </row>
    <row r="707" spans="1:10" ht="12.75">
      <c r="A707" s="308">
        <v>900</v>
      </c>
      <c r="B707" s="512"/>
      <c r="C707" s="599"/>
      <c r="D707" s="272" t="s">
        <v>246</v>
      </c>
      <c r="E707" s="189">
        <f>E708+E709</f>
        <v>2001995</v>
      </c>
      <c r="F707" s="189">
        <f>F708+F709</f>
        <v>2082932</v>
      </c>
      <c r="G707" s="488">
        <f>G708+G709</f>
        <v>268520.02</v>
      </c>
      <c r="H707" s="386">
        <f>G707/F707*100</f>
        <v>12.891444367843022</v>
      </c>
      <c r="I707" s="406"/>
      <c r="J707" s="406"/>
    </row>
    <row r="708" spans="1:8" ht="12.75">
      <c r="A708" s="308"/>
      <c r="B708" s="512"/>
      <c r="C708" s="599"/>
      <c r="D708" s="477" t="s">
        <v>206</v>
      </c>
      <c r="E708" s="195">
        <f>E716+E723</f>
        <v>1871995</v>
      </c>
      <c r="F708" s="195">
        <f>F716+F723</f>
        <v>1952932</v>
      </c>
      <c r="G708" s="489">
        <f>G716+G723</f>
        <v>257828.58000000002</v>
      </c>
      <c r="H708" s="386">
        <f>G708/F708*100</f>
        <v>13.202127877468342</v>
      </c>
    </row>
    <row r="709" spans="1:8" ht="12.75">
      <c r="A709" s="308"/>
      <c r="B709" s="512"/>
      <c r="C709" s="599"/>
      <c r="D709" s="477" t="s">
        <v>332</v>
      </c>
      <c r="E709" s="195">
        <f>SUM(E710:E713)</f>
        <v>130000</v>
      </c>
      <c r="F709" s="195">
        <f>SUM(F710:F713)</f>
        <v>130000</v>
      </c>
      <c r="G709" s="489">
        <f>SUM(G710:G713)</f>
        <v>10691.44</v>
      </c>
      <c r="H709" s="386">
        <f>G709/F709*100</f>
        <v>8.224184615384615</v>
      </c>
    </row>
    <row r="710" spans="1:8" ht="12.75">
      <c r="A710" s="308"/>
      <c r="B710" s="512"/>
      <c r="C710" s="599"/>
      <c r="D710" s="477" t="s">
        <v>231</v>
      </c>
      <c r="E710" s="195">
        <f aca="true" t="shared" si="33" ref="E710:G713">E718+E725</f>
        <v>0</v>
      </c>
      <c r="F710" s="195">
        <f t="shared" si="33"/>
        <v>0</v>
      </c>
      <c r="G710" s="489">
        <f t="shared" si="33"/>
        <v>0</v>
      </c>
      <c r="H710" s="386">
        <v>0</v>
      </c>
    </row>
    <row r="711" spans="1:8" ht="12.75">
      <c r="A711" s="308"/>
      <c r="B711" s="512"/>
      <c r="C711" s="599"/>
      <c r="D711" s="477" t="s">
        <v>232</v>
      </c>
      <c r="E711" s="195">
        <f t="shared" si="33"/>
        <v>110000</v>
      </c>
      <c r="F711" s="195">
        <f t="shared" si="33"/>
        <v>110000</v>
      </c>
      <c r="G711" s="489">
        <f t="shared" si="33"/>
        <v>10691.44</v>
      </c>
      <c r="H711" s="386">
        <f>G711/F711*100</f>
        <v>9.71949090909091</v>
      </c>
    </row>
    <row r="712" spans="1:8" ht="12.75">
      <c r="A712" s="308"/>
      <c r="B712" s="512"/>
      <c r="C712" s="599"/>
      <c r="D712" s="477" t="s">
        <v>233</v>
      </c>
      <c r="E712" s="195">
        <f t="shared" si="33"/>
        <v>0</v>
      </c>
      <c r="F712" s="195">
        <f t="shared" si="33"/>
        <v>0</v>
      </c>
      <c r="G712" s="489">
        <f t="shared" si="33"/>
        <v>0</v>
      </c>
      <c r="H712" s="386">
        <v>0</v>
      </c>
    </row>
    <row r="713" spans="1:8" ht="12.75">
      <c r="A713" s="308"/>
      <c r="B713" s="512"/>
      <c r="C713" s="599"/>
      <c r="D713" s="477" t="s">
        <v>240</v>
      </c>
      <c r="E713" s="195">
        <f t="shared" si="33"/>
        <v>20000</v>
      </c>
      <c r="F713" s="195">
        <f t="shared" si="33"/>
        <v>20000</v>
      </c>
      <c r="G713" s="489">
        <f t="shared" si="33"/>
        <v>0</v>
      </c>
      <c r="H713" s="386">
        <f>G713/F713*100</f>
        <v>0</v>
      </c>
    </row>
    <row r="714" spans="1:8" ht="12.75">
      <c r="A714" s="271"/>
      <c r="B714" s="291">
        <v>90019</v>
      </c>
      <c r="C714" s="598"/>
      <c r="D714" s="269" t="s">
        <v>247</v>
      </c>
      <c r="E714" s="193"/>
      <c r="F714" s="191"/>
      <c r="G714" s="428"/>
      <c r="H714" s="429"/>
    </row>
    <row r="715" spans="1:8" ht="12.75">
      <c r="A715" s="286"/>
      <c r="B715" s="325"/>
      <c r="C715" s="598"/>
      <c r="D715" s="269" t="s">
        <v>220</v>
      </c>
      <c r="E715" s="191">
        <f>E717</f>
        <v>130000</v>
      </c>
      <c r="F715" s="191">
        <f>F716+F717</f>
        <v>130000</v>
      </c>
      <c r="G715" s="428">
        <f>G716+G717</f>
        <v>10691.44</v>
      </c>
      <c r="H715" s="429">
        <f>G715/F715*100</f>
        <v>8.224184615384615</v>
      </c>
    </row>
    <row r="716" spans="1:8" ht="12.75">
      <c r="A716" s="286"/>
      <c r="B716" s="325"/>
      <c r="C716" s="598"/>
      <c r="D716" s="481" t="s">
        <v>206</v>
      </c>
      <c r="E716" s="486">
        <v>0</v>
      </c>
      <c r="F716" s="486">
        <v>0</v>
      </c>
      <c r="G716" s="487">
        <v>0</v>
      </c>
      <c r="H716" s="459">
        <v>0</v>
      </c>
    </row>
    <row r="717" spans="1:8" ht="12.75">
      <c r="A717" s="286"/>
      <c r="B717" s="325"/>
      <c r="C717" s="598"/>
      <c r="D717" s="481" t="s">
        <v>283</v>
      </c>
      <c r="E717" s="486">
        <f>SUM(E718:E721)</f>
        <v>130000</v>
      </c>
      <c r="F717" s="486">
        <f>SUM(F718:F721)</f>
        <v>130000</v>
      </c>
      <c r="G717" s="487">
        <f>SUM(G718:G721)</f>
        <v>10691.44</v>
      </c>
      <c r="H717" s="459">
        <f>G717/F717*100</f>
        <v>8.224184615384615</v>
      </c>
    </row>
    <row r="718" spans="1:8" ht="12.75">
      <c r="A718" s="286"/>
      <c r="B718" s="325"/>
      <c r="C718" s="598"/>
      <c r="D718" s="270" t="s">
        <v>231</v>
      </c>
      <c r="E718" s="193">
        <v>0</v>
      </c>
      <c r="F718" s="193">
        <v>0</v>
      </c>
      <c r="G718" s="418">
        <v>0</v>
      </c>
      <c r="H718" s="421">
        <v>0</v>
      </c>
    </row>
    <row r="719" spans="1:8" ht="12.75">
      <c r="A719" s="286"/>
      <c r="B719" s="325"/>
      <c r="C719" s="598"/>
      <c r="D719" s="270" t="s">
        <v>232</v>
      </c>
      <c r="E719" s="193">
        <v>110000</v>
      </c>
      <c r="F719" s="193">
        <v>110000</v>
      </c>
      <c r="G719" s="418">
        <v>10691.44</v>
      </c>
      <c r="H719" s="421">
        <f>G719/F719*100</f>
        <v>9.71949090909091</v>
      </c>
    </row>
    <row r="720" spans="1:8" ht="12.75">
      <c r="A720" s="286"/>
      <c r="B720" s="325"/>
      <c r="C720" s="598"/>
      <c r="D720" s="270" t="s">
        <v>233</v>
      </c>
      <c r="E720" s="193">
        <v>0</v>
      </c>
      <c r="F720" s="193">
        <v>0</v>
      </c>
      <c r="G720" s="418">
        <v>0</v>
      </c>
      <c r="H720" s="421">
        <v>0</v>
      </c>
    </row>
    <row r="721" spans="1:8" ht="12.75">
      <c r="A721" s="286"/>
      <c r="B721" s="325"/>
      <c r="C721" s="598"/>
      <c r="D721" s="270" t="s">
        <v>240</v>
      </c>
      <c r="E721" s="193">
        <v>20000</v>
      </c>
      <c r="F721" s="193">
        <v>20000</v>
      </c>
      <c r="G721" s="418">
        <v>0</v>
      </c>
      <c r="H721" s="421">
        <v>0</v>
      </c>
    </row>
    <row r="722" spans="1:8" ht="12.75">
      <c r="A722" s="320"/>
      <c r="B722" s="321">
        <v>90095</v>
      </c>
      <c r="C722" s="598"/>
      <c r="D722" s="294" t="s">
        <v>81</v>
      </c>
      <c r="E722" s="191">
        <f>E723+E724</f>
        <v>1871995</v>
      </c>
      <c r="F722" s="191">
        <f>F723+F724</f>
        <v>1952932</v>
      </c>
      <c r="G722" s="428">
        <f>G723+G724</f>
        <v>257828.58000000002</v>
      </c>
      <c r="H722" s="429">
        <f>G722/F722*100</f>
        <v>13.202127877468342</v>
      </c>
    </row>
    <row r="723" spans="1:8" ht="12.75">
      <c r="A723" s="320"/>
      <c r="B723" s="289"/>
      <c r="C723" s="598"/>
      <c r="D723" s="481" t="s">
        <v>206</v>
      </c>
      <c r="E723" s="486">
        <f>E730</f>
        <v>1871995</v>
      </c>
      <c r="F723" s="486">
        <f>F730</f>
        <v>1952932</v>
      </c>
      <c r="G723" s="487">
        <f>G730</f>
        <v>257828.58000000002</v>
      </c>
      <c r="H723" s="459">
        <f>G723/F723*100</f>
        <v>13.202127877468342</v>
      </c>
    </row>
    <row r="724" spans="1:8" ht="12.75">
      <c r="A724" s="320"/>
      <c r="B724" s="289"/>
      <c r="C724" s="598"/>
      <c r="D724" s="481" t="s">
        <v>283</v>
      </c>
      <c r="E724" s="486">
        <f>SUM(E725:E728)</f>
        <v>0</v>
      </c>
      <c r="F724" s="486">
        <f>SUM(F725:F728)</f>
        <v>0</v>
      </c>
      <c r="G724" s="487">
        <f>SUM(G725:G728)</f>
        <v>0</v>
      </c>
      <c r="H724" s="459">
        <v>0</v>
      </c>
    </row>
    <row r="725" spans="1:8" ht="12.75">
      <c r="A725" s="320"/>
      <c r="B725" s="289"/>
      <c r="C725" s="598"/>
      <c r="D725" s="270" t="s">
        <v>231</v>
      </c>
      <c r="E725" s="193">
        <v>0</v>
      </c>
      <c r="F725" s="193">
        <v>0</v>
      </c>
      <c r="G725" s="418">
        <v>0</v>
      </c>
      <c r="H725" s="421">
        <v>0</v>
      </c>
    </row>
    <row r="726" spans="1:8" ht="12.75">
      <c r="A726" s="320"/>
      <c r="B726" s="289"/>
      <c r="C726" s="598"/>
      <c r="D726" s="270" t="s">
        <v>232</v>
      </c>
      <c r="E726" s="193">
        <v>0</v>
      </c>
      <c r="F726" s="193">
        <v>0</v>
      </c>
      <c r="G726" s="418">
        <v>0</v>
      </c>
      <c r="H726" s="421">
        <v>0</v>
      </c>
    </row>
    <row r="727" spans="1:8" ht="12.75">
      <c r="A727" s="320"/>
      <c r="B727" s="289"/>
      <c r="C727" s="598"/>
      <c r="D727" s="270" t="s">
        <v>233</v>
      </c>
      <c r="E727" s="193">
        <v>0</v>
      </c>
      <c r="F727" s="193">
        <v>0</v>
      </c>
      <c r="G727" s="418">
        <v>0</v>
      </c>
      <c r="H727" s="421">
        <v>0</v>
      </c>
    </row>
    <row r="728" spans="1:8" ht="12.75">
      <c r="A728" s="320"/>
      <c r="B728" s="289"/>
      <c r="C728" s="598"/>
      <c r="D728" s="270" t="s">
        <v>240</v>
      </c>
      <c r="E728" s="193">
        <v>0</v>
      </c>
      <c r="F728" s="193">
        <v>0</v>
      </c>
      <c r="G728" s="418">
        <v>0</v>
      </c>
      <c r="H728" s="421">
        <v>0</v>
      </c>
    </row>
    <row r="729" spans="1:8" ht="12.75">
      <c r="A729" s="320"/>
      <c r="B729" s="289"/>
      <c r="C729" s="598"/>
      <c r="D729" s="600" t="s">
        <v>142</v>
      </c>
      <c r="E729" s="425"/>
      <c r="F729" s="425"/>
      <c r="G729" s="426"/>
      <c r="H729" s="427"/>
    </row>
    <row r="730" spans="1:8" ht="12.75">
      <c r="A730" s="320"/>
      <c r="B730" s="289"/>
      <c r="C730" s="598"/>
      <c r="D730" s="601" t="s">
        <v>206</v>
      </c>
      <c r="E730" s="502">
        <f>E731+E732+E733</f>
        <v>1871995</v>
      </c>
      <c r="F730" s="502">
        <f>F731+F732+F733</f>
        <v>1952932</v>
      </c>
      <c r="G730" s="503">
        <f>SUM(G731:G733)</f>
        <v>257828.58000000002</v>
      </c>
      <c r="H730" s="432">
        <f>G730/F730*100</f>
        <v>13.202127877468342</v>
      </c>
    </row>
    <row r="731" spans="1:8" ht="12.75">
      <c r="A731" s="320"/>
      <c r="B731" s="289"/>
      <c r="C731" s="596">
        <v>6056</v>
      </c>
      <c r="D731" s="307" t="s">
        <v>150</v>
      </c>
      <c r="E731" s="502">
        <f>E736+E739+E748+E751+E754</f>
        <v>196799</v>
      </c>
      <c r="F731" s="502">
        <f>F736+F739+F748+F751+F754</f>
        <v>208940</v>
      </c>
      <c r="G731" s="503">
        <f>G736+G739+G748+G751+G754</f>
        <v>8281.32</v>
      </c>
      <c r="H731" s="432">
        <f aca="true" t="shared" si="34" ref="H731:H752">G731/F731*100</f>
        <v>3.9634919115535556</v>
      </c>
    </row>
    <row r="732" spans="1:8" ht="12.75">
      <c r="A732" s="320"/>
      <c r="B732" s="289"/>
      <c r="C732" s="596">
        <v>6057</v>
      </c>
      <c r="D732" s="307" t="s">
        <v>150</v>
      </c>
      <c r="E732" s="502">
        <f>E737+E740+E749+E752+E755+E757</f>
        <v>1591196</v>
      </c>
      <c r="F732" s="502">
        <f>F737+F740+F749+F752+F755+F757</f>
        <v>1659992</v>
      </c>
      <c r="G732" s="503">
        <f>G737+G740+G749+G752+G757+G755</f>
        <v>219154.29</v>
      </c>
      <c r="H732" s="432">
        <f>G732/F732*100</f>
        <v>13.20212928737006</v>
      </c>
    </row>
    <row r="733" spans="1:8" ht="12.75">
      <c r="A733" s="320"/>
      <c r="B733" s="289"/>
      <c r="C733" s="596">
        <v>6059</v>
      </c>
      <c r="D733" s="307" t="s">
        <v>398</v>
      </c>
      <c r="E733" s="502">
        <f>E758</f>
        <v>84000</v>
      </c>
      <c r="F733" s="502">
        <f>F758</f>
        <v>84000</v>
      </c>
      <c r="G733" s="503">
        <f>G758</f>
        <v>30392.97</v>
      </c>
      <c r="H733" s="432">
        <f>G733/F733*100</f>
        <v>36.18210714285715</v>
      </c>
    </row>
    <row r="734" spans="1:8" ht="12.75">
      <c r="A734" s="320"/>
      <c r="B734" s="289"/>
      <c r="C734" s="598"/>
      <c r="D734" s="602" t="s">
        <v>369</v>
      </c>
      <c r="E734" s="587">
        <f>E735+E738+E747+E750+E753</f>
        <v>1311995</v>
      </c>
      <c r="F734" s="587">
        <f>F735+F738+F747+F750+F753</f>
        <v>1392932</v>
      </c>
      <c r="G734" s="588">
        <f>G735+G738+G747+G750+G753</f>
        <v>55208.8</v>
      </c>
      <c r="H734" s="432">
        <f t="shared" si="34"/>
        <v>3.9634957054615736</v>
      </c>
    </row>
    <row r="735" spans="1:8" ht="12.75">
      <c r="A735" s="320"/>
      <c r="B735" s="289"/>
      <c r="C735" s="598"/>
      <c r="D735" s="601" t="s">
        <v>370</v>
      </c>
      <c r="E735" s="502">
        <f>E736+E737</f>
        <v>761995</v>
      </c>
      <c r="F735" s="502">
        <f>F736+F737</f>
        <v>761995</v>
      </c>
      <c r="G735" s="503">
        <f>G736+G737</f>
        <v>0</v>
      </c>
      <c r="H735" s="432">
        <f t="shared" si="34"/>
        <v>0</v>
      </c>
    </row>
    <row r="736" spans="1:8" ht="12.75">
      <c r="A736" s="320"/>
      <c r="B736" s="289"/>
      <c r="C736" s="596">
        <v>6056</v>
      </c>
      <c r="D736" s="307" t="s">
        <v>150</v>
      </c>
      <c r="E736" s="193">
        <v>114299</v>
      </c>
      <c r="F736" s="193">
        <v>114299</v>
      </c>
      <c r="G736" s="418">
        <v>0</v>
      </c>
      <c r="H736" s="432">
        <f t="shared" si="34"/>
        <v>0</v>
      </c>
    </row>
    <row r="737" spans="1:8" ht="12.75">
      <c r="A737" s="320"/>
      <c r="B737" s="289"/>
      <c r="C737" s="596">
        <v>6057</v>
      </c>
      <c r="D737" s="307" t="s">
        <v>150</v>
      </c>
      <c r="E737" s="193">
        <v>647696</v>
      </c>
      <c r="F737" s="193">
        <v>647696</v>
      </c>
      <c r="G737" s="418">
        <v>0</v>
      </c>
      <c r="H737" s="432">
        <f t="shared" si="34"/>
        <v>0</v>
      </c>
    </row>
    <row r="738" spans="1:8" ht="12.75">
      <c r="A738" s="320"/>
      <c r="B738" s="289"/>
      <c r="C738" s="596"/>
      <c r="D738" s="601" t="s">
        <v>372</v>
      </c>
      <c r="E738" s="502">
        <f>E739+E740</f>
        <v>250000</v>
      </c>
      <c r="F738" s="502">
        <f>F739+F740</f>
        <v>250000</v>
      </c>
      <c r="G738" s="503">
        <f>G739+G740</f>
        <v>0</v>
      </c>
      <c r="H738" s="432">
        <f>G738/F738*100</f>
        <v>0</v>
      </c>
    </row>
    <row r="739" spans="1:8" ht="12.75">
      <c r="A739" s="320"/>
      <c r="B739" s="289"/>
      <c r="C739" s="596">
        <v>6056</v>
      </c>
      <c r="D739" s="307" t="s">
        <v>150</v>
      </c>
      <c r="E739" s="193">
        <v>37500</v>
      </c>
      <c r="F739" s="193">
        <v>37500</v>
      </c>
      <c r="G739" s="418">
        <v>0</v>
      </c>
      <c r="H739" s="432">
        <f>G739/F739*100</f>
        <v>0</v>
      </c>
    </row>
    <row r="740" spans="1:8" ht="12.75">
      <c r="A740" s="375"/>
      <c r="B740" s="273"/>
      <c r="C740" s="596">
        <v>6057</v>
      </c>
      <c r="D740" s="307" t="s">
        <v>150</v>
      </c>
      <c r="E740" s="193">
        <v>212500</v>
      </c>
      <c r="F740" s="193">
        <v>212500</v>
      </c>
      <c r="G740" s="418">
        <v>0</v>
      </c>
      <c r="H740" s="432">
        <f>G740/F740*100</f>
        <v>0</v>
      </c>
    </row>
    <row r="741" spans="1:8" ht="12.75">
      <c r="A741" s="319"/>
      <c r="B741" s="316"/>
      <c r="C741" s="216"/>
      <c r="D741" s="366"/>
      <c r="E741" s="216"/>
      <c r="F741" s="216"/>
      <c r="G741" s="233"/>
      <c r="H741" s="565"/>
    </row>
    <row r="742" spans="1:8" ht="12.75">
      <c r="A742" s="319"/>
      <c r="B742" s="316"/>
      <c r="C742" s="216"/>
      <c r="D742" s="366"/>
      <c r="E742" s="216"/>
      <c r="F742" s="216"/>
      <c r="G742" s="233"/>
      <c r="H742" s="565"/>
    </row>
    <row r="743" spans="1:8" ht="12.75">
      <c r="A743" s="319"/>
      <c r="B743" s="316"/>
      <c r="C743" s="216"/>
      <c r="D743" s="366"/>
      <c r="E743" s="216" t="s">
        <v>309</v>
      </c>
      <c r="F743" s="216"/>
      <c r="G743" s="233"/>
      <c r="H743" s="565"/>
    </row>
    <row r="744" spans="1:8" ht="12.75">
      <c r="A744" s="399" t="s">
        <v>0</v>
      </c>
      <c r="B744" s="396" t="s">
        <v>1</v>
      </c>
      <c r="C744" s="470" t="s">
        <v>2</v>
      </c>
      <c r="D744" s="397" t="s">
        <v>3</v>
      </c>
      <c r="E744" s="398" t="s">
        <v>174</v>
      </c>
      <c r="F744" s="397" t="s">
        <v>176</v>
      </c>
      <c r="G744" s="399" t="s">
        <v>178</v>
      </c>
      <c r="H744" s="471" t="s">
        <v>67</v>
      </c>
    </row>
    <row r="745" spans="1:8" ht="12.75">
      <c r="A745" s="403"/>
      <c r="B745" s="400"/>
      <c r="C745" s="472"/>
      <c r="D745" s="401"/>
      <c r="E745" s="400" t="s">
        <v>175</v>
      </c>
      <c r="F745" s="401" t="s">
        <v>177</v>
      </c>
      <c r="G745" s="403" t="s">
        <v>360</v>
      </c>
      <c r="H745" s="400" t="s">
        <v>196</v>
      </c>
    </row>
    <row r="746" spans="1:8" ht="12.75">
      <c r="A746" s="501">
        <v>1</v>
      </c>
      <c r="B746" s="501">
        <v>2</v>
      </c>
      <c r="C746" s="400">
        <v>3</v>
      </c>
      <c r="D746" s="403">
        <v>4</v>
      </c>
      <c r="E746" s="400">
        <v>5</v>
      </c>
      <c r="F746" s="400">
        <v>6</v>
      </c>
      <c r="G746" s="403">
        <v>7</v>
      </c>
      <c r="H746" s="473">
        <v>8</v>
      </c>
    </row>
    <row r="747" spans="1:8" ht="12.75">
      <c r="A747" s="320"/>
      <c r="B747" s="289"/>
      <c r="C747" s="596"/>
      <c r="D747" s="601" t="s">
        <v>371</v>
      </c>
      <c r="E747" s="502">
        <f>E748+E749</f>
        <v>200000</v>
      </c>
      <c r="F747" s="502">
        <f>F748+F749</f>
        <v>200000</v>
      </c>
      <c r="G747" s="503">
        <f>G748+G749</f>
        <v>0</v>
      </c>
      <c r="H747" s="432">
        <f t="shared" si="34"/>
        <v>0</v>
      </c>
    </row>
    <row r="748" spans="1:8" ht="12.75">
      <c r="A748" s="320"/>
      <c r="B748" s="289"/>
      <c r="C748" s="596">
        <v>6056</v>
      </c>
      <c r="D748" s="307" t="s">
        <v>150</v>
      </c>
      <c r="E748" s="193">
        <v>30000</v>
      </c>
      <c r="F748" s="193">
        <v>30000</v>
      </c>
      <c r="G748" s="418">
        <v>0</v>
      </c>
      <c r="H748" s="432">
        <f t="shared" si="34"/>
        <v>0</v>
      </c>
    </row>
    <row r="749" spans="1:8" ht="12.75">
      <c r="A749" s="320"/>
      <c r="B749" s="289"/>
      <c r="C749" s="596">
        <v>6057</v>
      </c>
      <c r="D749" s="307" t="s">
        <v>150</v>
      </c>
      <c r="E749" s="193">
        <v>170000</v>
      </c>
      <c r="F749" s="193">
        <v>170000</v>
      </c>
      <c r="G749" s="418">
        <v>0</v>
      </c>
      <c r="H749" s="432">
        <f t="shared" si="34"/>
        <v>0</v>
      </c>
    </row>
    <row r="750" spans="1:8" ht="12.75">
      <c r="A750" s="320"/>
      <c r="B750" s="289"/>
      <c r="C750" s="596"/>
      <c r="D750" s="601" t="s">
        <v>373</v>
      </c>
      <c r="E750" s="603">
        <f>E751+E752</f>
        <v>100000</v>
      </c>
      <c r="F750" s="604">
        <v>100000</v>
      </c>
      <c r="G750" s="418">
        <v>0</v>
      </c>
      <c r="H750" s="432">
        <f t="shared" si="34"/>
        <v>0</v>
      </c>
    </row>
    <row r="751" spans="1:8" ht="12.75">
      <c r="A751" s="320"/>
      <c r="B751" s="289"/>
      <c r="C751" s="596">
        <v>6056</v>
      </c>
      <c r="D751" s="307" t="s">
        <v>150</v>
      </c>
      <c r="E751" s="193">
        <v>15000</v>
      </c>
      <c r="F751" s="193">
        <v>15000</v>
      </c>
      <c r="G751" s="418">
        <v>0</v>
      </c>
      <c r="H751" s="432">
        <f t="shared" si="34"/>
        <v>0</v>
      </c>
    </row>
    <row r="752" spans="1:8" ht="12.75">
      <c r="A752" s="320"/>
      <c r="B752" s="289"/>
      <c r="C752" s="596">
        <v>6057</v>
      </c>
      <c r="D752" s="307" t="s">
        <v>150</v>
      </c>
      <c r="E752" s="193">
        <v>85000</v>
      </c>
      <c r="F752" s="193">
        <v>85000</v>
      </c>
      <c r="G752" s="418">
        <v>0</v>
      </c>
      <c r="H752" s="432">
        <f t="shared" si="34"/>
        <v>0</v>
      </c>
    </row>
    <row r="753" spans="1:11" ht="12.75">
      <c r="A753" s="320"/>
      <c r="B753" s="289"/>
      <c r="C753" s="596"/>
      <c r="D753" s="602" t="s">
        <v>397</v>
      </c>
      <c r="E753" s="587">
        <v>0</v>
      </c>
      <c r="F753" s="587">
        <v>80937</v>
      </c>
      <c r="G753" s="588">
        <f>G754+G755</f>
        <v>55208.8</v>
      </c>
      <c r="H753" s="432">
        <f aca="true" t="shared" si="35" ref="H753:H759">G753/F753*100</f>
        <v>68.21206617492618</v>
      </c>
      <c r="J753" s="6"/>
      <c r="K753" s="6"/>
    </row>
    <row r="754" spans="1:11" ht="12.75">
      <c r="A754" s="320"/>
      <c r="B754" s="289"/>
      <c r="C754" s="596">
        <v>6056</v>
      </c>
      <c r="D754" s="307" t="s">
        <v>150</v>
      </c>
      <c r="E754" s="193">
        <v>0</v>
      </c>
      <c r="F754" s="193">
        <v>12141</v>
      </c>
      <c r="G754" s="418">
        <v>8281.32</v>
      </c>
      <c r="H754" s="432">
        <f t="shared" si="35"/>
        <v>68.20953792933037</v>
      </c>
      <c r="J754" s="6"/>
      <c r="K754" s="6"/>
    </row>
    <row r="755" spans="1:8" ht="12.75">
      <c r="A755" s="320"/>
      <c r="B755" s="289"/>
      <c r="C755" s="605">
        <v>6057</v>
      </c>
      <c r="D755" s="606" t="s">
        <v>150</v>
      </c>
      <c r="E755" s="507">
        <v>0</v>
      </c>
      <c r="F755" s="507">
        <v>68796</v>
      </c>
      <c r="G755" s="508">
        <v>46927.48</v>
      </c>
      <c r="H755" s="607">
        <f t="shared" si="35"/>
        <v>68.2125123553695</v>
      </c>
    </row>
    <row r="756" spans="1:8" ht="12.75">
      <c r="A756" s="320"/>
      <c r="B756" s="289"/>
      <c r="C756" s="596"/>
      <c r="D756" s="602" t="s">
        <v>374</v>
      </c>
      <c r="E756" s="587">
        <f>E758+E757</f>
        <v>560000</v>
      </c>
      <c r="F756" s="587">
        <f>F758+F757</f>
        <v>560000</v>
      </c>
      <c r="G756" s="588">
        <f>G758+G757</f>
        <v>202619.78</v>
      </c>
      <c r="H756" s="498">
        <f t="shared" si="35"/>
        <v>36.18210357142857</v>
      </c>
    </row>
    <row r="757" spans="1:8" ht="12.75">
      <c r="A757" s="320"/>
      <c r="B757" s="289"/>
      <c r="C757" s="596">
        <v>6057</v>
      </c>
      <c r="D757" s="307" t="s">
        <v>150</v>
      </c>
      <c r="E757" s="193">
        <v>476000</v>
      </c>
      <c r="F757" s="193">
        <v>476000</v>
      </c>
      <c r="G757" s="418">
        <v>172226.81</v>
      </c>
      <c r="H757" s="432">
        <f t="shared" si="35"/>
        <v>36.18210294117647</v>
      </c>
    </row>
    <row r="758" spans="1:8" ht="12.75">
      <c r="A758" s="320"/>
      <c r="B758" s="289"/>
      <c r="C758" s="596">
        <v>6059</v>
      </c>
      <c r="D758" s="307" t="s">
        <v>198</v>
      </c>
      <c r="E758" s="193">
        <v>84000</v>
      </c>
      <c r="F758" s="193">
        <v>84000</v>
      </c>
      <c r="G758" s="418">
        <v>30392.97</v>
      </c>
      <c r="H758" s="432">
        <f t="shared" si="35"/>
        <v>36.18210714285715</v>
      </c>
    </row>
    <row r="759" spans="1:8" ht="12.75">
      <c r="A759" s="274">
        <v>921</v>
      </c>
      <c r="B759" s="274"/>
      <c r="C759" s="189"/>
      <c r="D759" s="189" t="s">
        <v>125</v>
      </c>
      <c r="E759" s="189">
        <f>E760+E761</f>
        <v>42000</v>
      </c>
      <c r="F759" s="189">
        <f>F760+F761</f>
        <v>42000</v>
      </c>
      <c r="G759" s="190">
        <f>G760+G761</f>
        <v>32038</v>
      </c>
      <c r="H759" s="190">
        <f t="shared" si="35"/>
        <v>76.28095238095239</v>
      </c>
    </row>
    <row r="760" spans="1:8" ht="12.75">
      <c r="A760" s="308"/>
      <c r="B760" s="308"/>
      <c r="C760" s="189"/>
      <c r="D760" s="608" t="s">
        <v>206</v>
      </c>
      <c r="E760" s="195">
        <v>0</v>
      </c>
      <c r="F760" s="195">
        <v>0</v>
      </c>
      <c r="G760" s="196">
        <v>0</v>
      </c>
      <c r="H760" s="196">
        <v>0</v>
      </c>
    </row>
    <row r="761" spans="1:8" ht="12.75">
      <c r="A761" s="308"/>
      <c r="B761" s="308"/>
      <c r="C761" s="189"/>
      <c r="D761" s="608" t="s">
        <v>332</v>
      </c>
      <c r="E761" s="195">
        <f>SUM(E762:E765)</f>
        <v>42000</v>
      </c>
      <c r="F761" s="195">
        <f>SUM(F762:F765)</f>
        <v>42000</v>
      </c>
      <c r="G761" s="196">
        <f>SUM(G762:G765)</f>
        <v>32038</v>
      </c>
      <c r="H761" s="196">
        <f>G761/F761*100</f>
        <v>76.28095238095239</v>
      </c>
    </row>
    <row r="762" spans="1:8" ht="12.75">
      <c r="A762" s="308"/>
      <c r="B762" s="308"/>
      <c r="C762" s="189"/>
      <c r="D762" s="608" t="s">
        <v>231</v>
      </c>
      <c r="E762" s="189"/>
      <c r="F762" s="189">
        <v>0</v>
      </c>
      <c r="G762" s="190">
        <v>0</v>
      </c>
      <c r="H762" s="190">
        <v>0</v>
      </c>
    </row>
    <row r="763" spans="1:8" ht="12.75">
      <c r="A763" s="308"/>
      <c r="B763" s="308"/>
      <c r="C763" s="189"/>
      <c r="D763" s="608" t="s">
        <v>232</v>
      </c>
      <c r="E763" s="189"/>
      <c r="F763" s="189">
        <v>0</v>
      </c>
      <c r="G763" s="190">
        <v>0</v>
      </c>
      <c r="H763" s="190">
        <v>0</v>
      </c>
    </row>
    <row r="764" spans="1:8" ht="12.75">
      <c r="A764" s="308"/>
      <c r="B764" s="308"/>
      <c r="C764" s="189"/>
      <c r="D764" s="608" t="s">
        <v>233</v>
      </c>
      <c r="E764" s="189"/>
      <c r="F764" s="189">
        <v>0</v>
      </c>
      <c r="G764" s="190">
        <v>0</v>
      </c>
      <c r="H764" s="190">
        <v>0</v>
      </c>
    </row>
    <row r="765" spans="1:8" ht="12.75">
      <c r="A765" s="310"/>
      <c r="B765" s="310"/>
      <c r="C765" s="189"/>
      <c r="D765" s="608" t="s">
        <v>240</v>
      </c>
      <c r="E765" s="189">
        <f>E769+E773</f>
        <v>42000</v>
      </c>
      <c r="F765" s="189">
        <f>F769+F773</f>
        <v>42000</v>
      </c>
      <c r="G765" s="190">
        <f>G769+G773</f>
        <v>32038</v>
      </c>
      <c r="H765" s="190">
        <f>G765/F765*100</f>
        <v>76.28095238095239</v>
      </c>
    </row>
    <row r="766" spans="1:8" ht="12.75">
      <c r="A766" s="286"/>
      <c r="B766" s="325">
        <v>92116</v>
      </c>
      <c r="C766" s="212"/>
      <c r="D766" s="212" t="s">
        <v>126</v>
      </c>
      <c r="E766" s="212">
        <v>17000</v>
      </c>
      <c r="F766" s="212">
        <f>F767+F768</f>
        <v>17000</v>
      </c>
      <c r="G766" s="592">
        <f>G767+G768</f>
        <v>8500</v>
      </c>
      <c r="H766" s="256">
        <f>G766/F766*100</f>
        <v>50</v>
      </c>
    </row>
    <row r="767" spans="1:8" ht="12.75">
      <c r="A767" s="286"/>
      <c r="B767" s="325"/>
      <c r="C767" s="212"/>
      <c r="D767" s="481" t="s">
        <v>206</v>
      </c>
      <c r="E767" s="486">
        <v>0</v>
      </c>
      <c r="F767" s="486">
        <v>0</v>
      </c>
      <c r="G767" s="487">
        <v>0</v>
      </c>
      <c r="H767" s="227">
        <v>0</v>
      </c>
    </row>
    <row r="768" spans="1:8" ht="12.75">
      <c r="A768" s="286"/>
      <c r="B768" s="325"/>
      <c r="C768" s="212"/>
      <c r="D768" s="481" t="s">
        <v>283</v>
      </c>
      <c r="E768" s="486">
        <f>SUM(E769:E769)</f>
        <v>17000</v>
      </c>
      <c r="F768" s="486">
        <v>17000</v>
      </c>
      <c r="G768" s="487">
        <f>SUM(G769:G769)</f>
        <v>8500</v>
      </c>
      <c r="H768" s="227">
        <f>G768/F768*100</f>
        <v>50</v>
      </c>
    </row>
    <row r="769" spans="1:8" ht="12.75">
      <c r="A769" s="286"/>
      <c r="B769" s="372"/>
      <c r="C769" s="293"/>
      <c r="D769" s="270" t="s">
        <v>240</v>
      </c>
      <c r="E769" s="193">
        <v>17000</v>
      </c>
      <c r="F769" s="193">
        <v>17000</v>
      </c>
      <c r="G769" s="418">
        <v>8500</v>
      </c>
      <c r="H769" s="221">
        <f>G769/F769*100</f>
        <v>50</v>
      </c>
    </row>
    <row r="770" spans="1:8" ht="12.75">
      <c r="A770" s="404"/>
      <c r="B770" s="609">
        <v>92120</v>
      </c>
      <c r="C770" s="610"/>
      <c r="D770" s="611" t="s">
        <v>322</v>
      </c>
      <c r="E770" s="460">
        <v>25000</v>
      </c>
      <c r="F770" s="460">
        <f>F771+F772</f>
        <v>25000</v>
      </c>
      <c r="G770" s="461">
        <f>G771+G772</f>
        <v>23538</v>
      </c>
      <c r="H770" s="462">
        <f>G770/F770*100</f>
        <v>94.152</v>
      </c>
    </row>
    <row r="771" spans="1:8" ht="12.75">
      <c r="A771" s="404"/>
      <c r="B771" s="609"/>
      <c r="C771" s="610"/>
      <c r="D771" s="481" t="s">
        <v>206</v>
      </c>
      <c r="E771" s="463">
        <v>0</v>
      </c>
      <c r="F771" s="463">
        <v>0</v>
      </c>
      <c r="G771" s="464">
        <v>0</v>
      </c>
      <c r="H771" s="465">
        <v>0</v>
      </c>
    </row>
    <row r="772" spans="1:8" ht="12.75">
      <c r="A772" s="404"/>
      <c r="B772" s="609"/>
      <c r="C772" s="610"/>
      <c r="D772" s="481" t="s">
        <v>283</v>
      </c>
      <c r="E772" s="463">
        <v>25000</v>
      </c>
      <c r="F772" s="463">
        <f>SUM(F773:F773)</f>
        <v>25000</v>
      </c>
      <c r="G772" s="464">
        <f>SUM(G773:G773)</f>
        <v>23538</v>
      </c>
      <c r="H772" s="465">
        <f>G772/F772*100</f>
        <v>94.152</v>
      </c>
    </row>
    <row r="773" spans="1:8" ht="12.75">
      <c r="A773" s="404"/>
      <c r="B773" s="612"/>
      <c r="C773" s="613"/>
      <c r="D773" s="270" t="s">
        <v>240</v>
      </c>
      <c r="E773" s="466">
        <v>25000</v>
      </c>
      <c r="F773" s="466">
        <v>25000</v>
      </c>
      <c r="G773" s="467">
        <v>23538</v>
      </c>
      <c r="H773" s="468">
        <f>G773/F773*100</f>
        <v>94.152</v>
      </c>
    </row>
    <row r="774" spans="1:8" ht="12.75">
      <c r="A774" s="274">
        <v>926</v>
      </c>
      <c r="B774" s="274"/>
      <c r="C774" s="274"/>
      <c r="D774" s="371" t="s">
        <v>107</v>
      </c>
      <c r="E774" s="189">
        <f>E775+E776</f>
        <v>100000</v>
      </c>
      <c r="F774" s="189">
        <f>F775+F776</f>
        <v>100000</v>
      </c>
      <c r="G774" s="452">
        <f>G775+G776</f>
        <v>58532.11</v>
      </c>
      <c r="H774" s="475">
        <f>G774/F774*100</f>
        <v>58.53211</v>
      </c>
    </row>
    <row r="775" spans="1:8" ht="12.75">
      <c r="A775" s="308"/>
      <c r="B775" s="308"/>
      <c r="C775" s="308"/>
      <c r="D775" s="477" t="s">
        <v>206</v>
      </c>
      <c r="E775" s="478">
        <f>E782</f>
        <v>0</v>
      </c>
      <c r="F775" s="478">
        <f>F782</f>
        <v>0</v>
      </c>
      <c r="G775" s="548">
        <v>0</v>
      </c>
      <c r="H775" s="386">
        <v>0</v>
      </c>
    </row>
    <row r="776" spans="1:8" ht="12.75">
      <c r="A776" s="308"/>
      <c r="B776" s="308"/>
      <c r="C776" s="308"/>
      <c r="D776" s="477" t="s">
        <v>332</v>
      </c>
      <c r="E776" s="478">
        <f>SUM(E777:E780)</f>
        <v>100000</v>
      </c>
      <c r="F776" s="478">
        <f>SUM(F777:F780)</f>
        <v>100000</v>
      </c>
      <c r="G776" s="548">
        <f>SUM(G777:G780)</f>
        <v>58532.11</v>
      </c>
      <c r="H776" s="386">
        <f>G776/F776*100</f>
        <v>58.53211</v>
      </c>
    </row>
    <row r="777" spans="1:8" ht="12.75">
      <c r="A777" s="308"/>
      <c r="B777" s="308"/>
      <c r="C777" s="308"/>
      <c r="D777" s="477" t="s">
        <v>231</v>
      </c>
      <c r="E777" s="478">
        <v>0</v>
      </c>
      <c r="F777" s="478">
        <v>0</v>
      </c>
      <c r="G777" s="548">
        <v>0</v>
      </c>
      <c r="H777" s="386">
        <v>0</v>
      </c>
    </row>
    <row r="778" spans="1:8" ht="12.75">
      <c r="A778" s="308"/>
      <c r="B778" s="308"/>
      <c r="C778" s="308"/>
      <c r="D778" s="477" t="s">
        <v>232</v>
      </c>
      <c r="E778" s="478">
        <f aca="true" t="shared" si="36" ref="E778:G780">E784</f>
        <v>60000</v>
      </c>
      <c r="F778" s="478">
        <f t="shared" si="36"/>
        <v>56400</v>
      </c>
      <c r="G778" s="548">
        <f t="shared" si="36"/>
        <v>30432.11</v>
      </c>
      <c r="H778" s="386">
        <f>G778/F778*100</f>
        <v>53.957641843971636</v>
      </c>
    </row>
    <row r="779" spans="1:8" ht="12.75">
      <c r="A779" s="308"/>
      <c r="B779" s="308"/>
      <c r="C779" s="308"/>
      <c r="D779" s="477" t="s">
        <v>233</v>
      </c>
      <c r="E779" s="478">
        <f t="shared" si="36"/>
        <v>0</v>
      </c>
      <c r="F779" s="478">
        <f t="shared" si="36"/>
        <v>0</v>
      </c>
      <c r="G779" s="548">
        <f t="shared" si="36"/>
        <v>0</v>
      </c>
      <c r="H779" s="386">
        <v>0</v>
      </c>
    </row>
    <row r="780" spans="1:8" ht="12.75">
      <c r="A780" s="310"/>
      <c r="B780" s="310"/>
      <c r="C780" s="310"/>
      <c r="D780" s="477" t="s">
        <v>240</v>
      </c>
      <c r="E780" s="478">
        <f t="shared" si="36"/>
        <v>40000</v>
      </c>
      <c r="F780" s="478">
        <f t="shared" si="36"/>
        <v>43600</v>
      </c>
      <c r="G780" s="548">
        <f t="shared" si="36"/>
        <v>28100</v>
      </c>
      <c r="H780" s="386">
        <f>G780/F780*100</f>
        <v>64.44954128440367</v>
      </c>
    </row>
    <row r="781" spans="1:8" ht="12.75">
      <c r="A781" s="290"/>
      <c r="B781" s="316">
        <v>92695</v>
      </c>
      <c r="C781" s="273"/>
      <c r="D781" s="273" t="s">
        <v>81</v>
      </c>
      <c r="E781" s="212">
        <f>E784+E786</f>
        <v>100000</v>
      </c>
      <c r="F781" s="212">
        <f>F782+F783</f>
        <v>100000</v>
      </c>
      <c r="G781" s="536">
        <f>G782+G783</f>
        <v>58532.11</v>
      </c>
      <c r="H781" s="480">
        <f>G781/F781*100</f>
        <v>58.53211</v>
      </c>
    </row>
    <row r="782" spans="1:8" ht="12.75">
      <c r="A782" s="290"/>
      <c r="B782" s="316"/>
      <c r="C782" s="273"/>
      <c r="D782" s="481" t="s">
        <v>206</v>
      </c>
      <c r="E782" s="593">
        <v>0</v>
      </c>
      <c r="F782" s="593">
        <v>0</v>
      </c>
      <c r="G782" s="614">
        <v>0</v>
      </c>
      <c r="H782" s="484">
        <v>0</v>
      </c>
    </row>
    <row r="783" spans="1:8" ht="12.75">
      <c r="A783" s="290"/>
      <c r="B783" s="316"/>
      <c r="C783" s="273"/>
      <c r="D783" s="481" t="s">
        <v>283</v>
      </c>
      <c r="E783" s="593">
        <f>SUM(E784:E786)</f>
        <v>100000</v>
      </c>
      <c r="F783" s="593">
        <f>SUM(F784:F786)</f>
        <v>100000</v>
      </c>
      <c r="G783" s="614">
        <f>SUM(G784:G786)</f>
        <v>58532.11</v>
      </c>
      <c r="H783" s="484">
        <f>G783/F783*100</f>
        <v>58.53211</v>
      </c>
    </row>
    <row r="784" spans="1:8" ht="12.75">
      <c r="A784" s="290"/>
      <c r="B784" s="577"/>
      <c r="C784" s="293"/>
      <c r="D784" s="270" t="s">
        <v>232</v>
      </c>
      <c r="E784" s="551">
        <v>60000</v>
      </c>
      <c r="F784" s="551">
        <v>56400</v>
      </c>
      <c r="G784" s="586">
        <v>30432.11</v>
      </c>
      <c r="H784" s="421">
        <f>G784/F784*100</f>
        <v>53.957641843971636</v>
      </c>
    </row>
    <row r="785" spans="1:8" ht="12.75">
      <c r="A785" s="290"/>
      <c r="B785" s="577"/>
      <c r="C785" s="293"/>
      <c r="D785" s="270" t="s">
        <v>233</v>
      </c>
      <c r="E785" s="551">
        <v>0</v>
      </c>
      <c r="F785" s="551">
        <v>0</v>
      </c>
      <c r="G785" s="586">
        <v>0</v>
      </c>
      <c r="H785" s="421">
        <v>0</v>
      </c>
    </row>
    <row r="786" spans="1:8" ht="12.75">
      <c r="A786" s="290"/>
      <c r="B786" s="577"/>
      <c r="C786" s="293"/>
      <c r="D786" s="270" t="s">
        <v>240</v>
      </c>
      <c r="E786" s="551">
        <v>40000</v>
      </c>
      <c r="F786" s="551">
        <v>43600</v>
      </c>
      <c r="G786" s="586">
        <v>28100</v>
      </c>
      <c r="H786" s="421">
        <f>G786/F786*100</f>
        <v>64.44954128440367</v>
      </c>
    </row>
    <row r="787" spans="1:8" ht="12.75">
      <c r="A787" s="285"/>
      <c r="B787" s="274"/>
      <c r="C787" s="371"/>
      <c r="D787" s="272" t="s">
        <v>304</v>
      </c>
      <c r="E787" s="189">
        <f>E788+E789</f>
        <v>59148252</v>
      </c>
      <c r="F787" s="189">
        <f>F788+F789</f>
        <v>61606365</v>
      </c>
      <c r="G787" s="624">
        <f>G788+G789</f>
        <v>28614354.87</v>
      </c>
      <c r="H787" s="475">
        <f>G787/F787*100</f>
        <v>46.44707550916208</v>
      </c>
    </row>
    <row r="788" spans="1:8" ht="12.75">
      <c r="A788" s="615"/>
      <c r="B788" s="616"/>
      <c r="C788" s="617"/>
      <c r="D788" s="477" t="s">
        <v>206</v>
      </c>
      <c r="E788" s="195">
        <f>E39+E66+E85+E128+E191+E376+E442+E586+E775+E708+E227</f>
        <v>5812710</v>
      </c>
      <c r="F788" s="195">
        <f>F39+F9+F21+F760+F66+F85+F128+F191+F227+F376+F442+F586+F708+F775+F528</f>
        <v>6508046</v>
      </c>
      <c r="G788" s="196">
        <f>G39+G66+G85+G128+G191+G227+G376+G442+G586+G775+G528+G708</f>
        <v>1033260.49</v>
      </c>
      <c r="H788" s="196">
        <f>G788/F788*100</f>
        <v>15.876662365324401</v>
      </c>
    </row>
    <row r="789" spans="1:10" ht="12.75">
      <c r="A789" s="615"/>
      <c r="B789" s="616"/>
      <c r="C789" s="617"/>
      <c r="D789" s="477" t="s">
        <v>332</v>
      </c>
      <c r="E789" s="195">
        <f>E790+E791+E792+E793+E794+E795+E796</f>
        <v>53335542</v>
      </c>
      <c r="F789" s="195">
        <f>SUM(F790:F796)</f>
        <v>55098319</v>
      </c>
      <c r="G789" s="394">
        <f>SUM(G790:G796)</f>
        <v>27581094.380000003</v>
      </c>
      <c r="H789" s="196">
        <f>G789/F789*100</f>
        <v>50.057959808174914</v>
      </c>
      <c r="I789" s="406"/>
      <c r="J789" s="406"/>
    </row>
    <row r="790" spans="1:10" ht="12.75">
      <c r="A790" s="615"/>
      <c r="B790" s="616"/>
      <c r="C790" s="617"/>
      <c r="D790" s="371" t="s">
        <v>231</v>
      </c>
      <c r="E790" s="189">
        <f>E11+E23+E41+E68+E87+E130+E193+E229+E378+E444+E530+E588+E710+E762+E777</f>
        <v>31280223</v>
      </c>
      <c r="F790" s="189">
        <f>F11+F23+F41+F68+F87+F130+F193+F229+F378+F444+F530+F588+F710+F762+F777</f>
        <v>31655303</v>
      </c>
      <c r="G790" s="391">
        <f>G11+G23+G41+G68+G87+G130+G193+G229+G378+G444+G530+G588+G710+G762+G777</f>
        <v>16778015.07</v>
      </c>
      <c r="H790" s="190">
        <f aca="true" t="shared" si="37" ref="H790:H796">G790/F790*100</f>
        <v>53.0022254723008</v>
      </c>
      <c r="J790" s="9"/>
    </row>
    <row r="791" spans="1:8" ht="12.75">
      <c r="A791" s="615"/>
      <c r="B791" s="616"/>
      <c r="C791" s="617"/>
      <c r="D791" s="371" t="s">
        <v>232</v>
      </c>
      <c r="E791" s="189">
        <f>E12+E24+E42+E69+E88+E131+E194+E230+E379+E445+E531+E589+E711+E763+E778+E222</f>
        <v>14773155</v>
      </c>
      <c r="F791" s="189">
        <f>F12+F24+F42+F69+F88+F131+F194+F230+F379+F445+F531+F589+F711+F763+F778+F222+F220</f>
        <v>14315533</v>
      </c>
      <c r="G791" s="190">
        <f>G12+G24+G42+G69+G88+G131+G194+G222+G230+G379+G445+G531+G589+G711+G763+G778</f>
        <v>6849616.4</v>
      </c>
      <c r="H791" s="190">
        <f t="shared" si="37"/>
        <v>47.84744235509778</v>
      </c>
    </row>
    <row r="792" spans="1:10" ht="12.75">
      <c r="A792" s="615"/>
      <c r="B792" s="616"/>
      <c r="C792" s="617"/>
      <c r="D792" s="371" t="s">
        <v>233</v>
      </c>
      <c r="E792" s="189">
        <f>E25+E43+E70+E89+E132+E195+E231+E380+E446+E532+E590+E712+E764+E779</f>
        <v>787200</v>
      </c>
      <c r="F792" s="189">
        <f>F13+F25+F43+F70+F89+F132+F195+F231+F380+F446+F532+F590+F712+F764+F779</f>
        <v>2318955</v>
      </c>
      <c r="G792" s="190">
        <f>G13+G25+G43+G70+G89+G132+G195+G231+G380+G446+G532+G590+G712+G764+G779</f>
        <v>1146989.37</v>
      </c>
      <c r="H792" s="190">
        <f t="shared" si="37"/>
        <v>49.46147596654528</v>
      </c>
      <c r="J792" s="9"/>
    </row>
    <row r="793" spans="1:8" ht="12.75">
      <c r="A793" s="615"/>
      <c r="B793" s="616"/>
      <c r="C793" s="617"/>
      <c r="D793" s="371" t="s">
        <v>240</v>
      </c>
      <c r="E793" s="189">
        <f>E44+E71+E90+E133+E196+E232+E381+E447+E533+E591+E713+E765+E780</f>
        <v>4737469</v>
      </c>
      <c r="F793" s="189">
        <f>F44+F71+F90+F133+F196+F232+F381+F447+F533+F591+F713+F765+F780</f>
        <v>4876806</v>
      </c>
      <c r="G793" s="190">
        <f>G44+G71+G90+G133+G196+G232+G381+G447+G533+G591+G713+G765+G780</f>
        <v>2191164.58</v>
      </c>
      <c r="H793" s="190">
        <f t="shared" si="37"/>
        <v>44.930320787827114</v>
      </c>
    </row>
    <row r="794" spans="1:8" ht="12.75">
      <c r="A794" s="615"/>
      <c r="B794" s="616"/>
      <c r="C794" s="617"/>
      <c r="D794" s="477" t="s">
        <v>234</v>
      </c>
      <c r="E794" s="189">
        <f>E534</f>
        <v>546099</v>
      </c>
      <c r="F794" s="189">
        <f>F534</f>
        <v>1080937</v>
      </c>
      <c r="G794" s="190">
        <f>G534</f>
        <v>322864.10000000003</v>
      </c>
      <c r="H794" s="190">
        <f t="shared" si="37"/>
        <v>29.868910028984114</v>
      </c>
    </row>
    <row r="795" spans="1:8" ht="12.75">
      <c r="A795" s="615"/>
      <c r="B795" s="616"/>
      <c r="C795" s="617"/>
      <c r="D795" s="301" t="s">
        <v>284</v>
      </c>
      <c r="E795" s="189">
        <f>E382</f>
        <v>511396</v>
      </c>
      <c r="F795" s="189">
        <f>F382+F221</f>
        <v>150785</v>
      </c>
      <c r="G795" s="190">
        <f>G382</f>
        <v>0</v>
      </c>
      <c r="H795" s="190">
        <f t="shared" si="37"/>
        <v>0</v>
      </c>
    </row>
    <row r="796" spans="1:8" ht="12.75">
      <c r="A796" s="618"/>
      <c r="B796" s="619"/>
      <c r="C796" s="617"/>
      <c r="D796" s="371" t="s">
        <v>285</v>
      </c>
      <c r="E796" s="189">
        <f>E218</f>
        <v>700000</v>
      </c>
      <c r="F796" s="189">
        <f>F217</f>
        <v>700000</v>
      </c>
      <c r="G796" s="190">
        <f>G218</f>
        <v>292444.86</v>
      </c>
      <c r="H796" s="190">
        <f t="shared" si="37"/>
        <v>41.77783714285714</v>
      </c>
    </row>
    <row r="797" spans="1:8" ht="12.75">
      <c r="A797" s="288"/>
      <c r="B797" s="288"/>
      <c r="C797" s="288"/>
      <c r="D797" s="366"/>
      <c r="E797" s="620"/>
      <c r="F797" s="620"/>
      <c r="G797" s="621"/>
      <c r="H797" s="622"/>
    </row>
    <row r="798" spans="1:8" ht="12.75">
      <c r="A798" s="288"/>
      <c r="B798" s="288"/>
      <c r="C798" s="288"/>
      <c r="D798" s="366"/>
      <c r="E798" s="620"/>
      <c r="F798" s="620"/>
      <c r="G798" s="621"/>
      <c r="H798" s="622"/>
    </row>
    <row r="799" spans="1:8" ht="12.75">
      <c r="A799" s="288"/>
      <c r="B799" s="288"/>
      <c r="C799" s="288"/>
      <c r="D799" s="366"/>
      <c r="E799" s="620"/>
      <c r="F799" s="620"/>
      <c r="G799" s="621"/>
      <c r="H799" s="622"/>
    </row>
    <row r="800" spans="1:8" ht="12.75">
      <c r="A800" s="288"/>
      <c r="B800" s="288"/>
      <c r="C800" s="288"/>
      <c r="D800" s="288"/>
      <c r="E800" s="288"/>
      <c r="F800" s="288"/>
      <c r="G800" s="288"/>
      <c r="H800" s="622"/>
    </row>
    <row r="801" spans="1:8" ht="12.75">
      <c r="A801" s="288"/>
      <c r="B801" s="288"/>
      <c r="C801" s="288"/>
      <c r="D801" s="288"/>
      <c r="E801" s="288"/>
      <c r="F801" s="288"/>
      <c r="G801" s="288"/>
      <c r="H801" s="622"/>
    </row>
    <row r="802" spans="1:8" ht="12.75">
      <c r="A802" s="288"/>
      <c r="B802" s="288"/>
      <c r="C802" s="288"/>
      <c r="D802" s="288"/>
      <c r="E802" s="288"/>
      <c r="F802" s="288"/>
      <c r="G802" s="288"/>
      <c r="H802" s="622"/>
    </row>
    <row r="803" spans="1:8" ht="12.75">
      <c r="A803" s="288"/>
      <c r="B803" s="288"/>
      <c r="C803" s="288"/>
      <c r="D803" s="288"/>
      <c r="E803" s="288"/>
      <c r="F803" s="288"/>
      <c r="G803" s="288"/>
      <c r="H803" s="622"/>
    </row>
    <row r="804" spans="1:8" ht="12.75">
      <c r="A804" s="288"/>
      <c r="B804" s="288"/>
      <c r="C804" s="288"/>
      <c r="D804" s="288"/>
      <c r="E804" s="288"/>
      <c r="F804" s="288"/>
      <c r="G804" s="288"/>
      <c r="H804" s="622"/>
    </row>
    <row r="805" spans="1:8" ht="12.75">
      <c r="A805" s="288"/>
      <c r="B805" s="288"/>
      <c r="C805" s="288"/>
      <c r="D805" s="288"/>
      <c r="E805" s="288" t="s">
        <v>416</v>
      </c>
      <c r="F805" s="288"/>
      <c r="G805" s="288"/>
      <c r="H805" s="622"/>
    </row>
    <row r="806" spans="1:8" ht="15">
      <c r="A806" s="74"/>
      <c r="B806" s="74"/>
      <c r="C806" s="74"/>
      <c r="D806" s="74"/>
      <c r="E806" s="288" t="s">
        <v>161</v>
      </c>
      <c r="F806" s="288"/>
      <c r="G806" s="622"/>
      <c r="H806" s="622"/>
    </row>
    <row r="807" spans="1:8" ht="15">
      <c r="A807" s="74"/>
      <c r="B807" s="74"/>
      <c r="C807" s="74"/>
      <c r="D807" s="74"/>
      <c r="E807" s="288" t="s">
        <v>69</v>
      </c>
      <c r="F807" s="288"/>
      <c r="G807" s="622"/>
      <c r="H807" s="622"/>
    </row>
    <row r="808" spans="1:8" ht="15">
      <c r="A808" s="74"/>
      <c r="B808" s="74"/>
      <c r="C808" s="74"/>
      <c r="D808" s="74"/>
      <c r="E808" s="288" t="s">
        <v>333</v>
      </c>
      <c r="F808" s="288"/>
      <c r="G808" s="622"/>
      <c r="H808" s="622"/>
    </row>
    <row r="809" spans="1:8" ht="12.75">
      <c r="A809" s="130" t="s">
        <v>303</v>
      </c>
      <c r="B809" s="130"/>
      <c r="C809" s="160"/>
      <c r="D809" s="130"/>
      <c r="E809" s="130"/>
      <c r="F809" s="38"/>
      <c r="G809" s="450" t="s">
        <v>302</v>
      </c>
      <c r="H809" s="40"/>
    </row>
    <row r="810" spans="1:8" ht="12.75">
      <c r="A810" s="399" t="s">
        <v>0</v>
      </c>
      <c r="B810" s="396" t="s">
        <v>1</v>
      </c>
      <c r="C810" s="470" t="s">
        <v>2</v>
      </c>
      <c r="D810" s="397" t="s">
        <v>3</v>
      </c>
      <c r="E810" s="398" t="s">
        <v>174</v>
      </c>
      <c r="F810" s="397" t="s">
        <v>176</v>
      </c>
      <c r="G810" s="399" t="s">
        <v>178</v>
      </c>
      <c r="H810" s="471" t="s">
        <v>67</v>
      </c>
    </row>
    <row r="811" spans="1:8" ht="12.75">
      <c r="A811" s="403"/>
      <c r="B811" s="400"/>
      <c r="C811" s="472"/>
      <c r="D811" s="401"/>
      <c r="E811" s="400" t="s">
        <v>175</v>
      </c>
      <c r="F811" s="401" t="s">
        <v>177</v>
      </c>
      <c r="G811" s="403" t="s">
        <v>360</v>
      </c>
      <c r="H811" s="400" t="s">
        <v>196</v>
      </c>
    </row>
    <row r="812" spans="1:8" ht="12.75">
      <c r="A812" s="404">
        <v>1</v>
      </c>
      <c r="B812" s="404">
        <v>2</v>
      </c>
      <c r="C812" s="404">
        <v>3</v>
      </c>
      <c r="D812" s="403">
        <v>4</v>
      </c>
      <c r="E812" s="400">
        <v>5</v>
      </c>
      <c r="F812" s="400">
        <v>6</v>
      </c>
      <c r="G812" s="403">
        <v>7</v>
      </c>
      <c r="H812" s="473">
        <v>8</v>
      </c>
    </row>
    <row r="813" spans="1:8" ht="12.75">
      <c r="A813" s="474" t="s">
        <v>4</v>
      </c>
      <c r="B813" s="474"/>
      <c r="C813" s="274"/>
      <c r="D813" s="371" t="s">
        <v>5</v>
      </c>
      <c r="E813" s="209">
        <f>E814+E815</f>
        <v>10000</v>
      </c>
      <c r="F813" s="209">
        <v>10000</v>
      </c>
      <c r="G813" s="245">
        <v>4704</v>
      </c>
      <c r="H813" s="475">
        <f>G813/F813*100</f>
        <v>47.04</v>
      </c>
    </row>
    <row r="814" spans="1:8" ht="12.75">
      <c r="A814" s="476"/>
      <c r="B814" s="476"/>
      <c r="C814" s="308"/>
      <c r="D814" s="477" t="s">
        <v>206</v>
      </c>
      <c r="E814" s="478">
        <v>0</v>
      </c>
      <c r="F814" s="478">
        <v>0</v>
      </c>
      <c r="G814" s="248">
        <v>0</v>
      </c>
      <c r="H814" s="386">
        <v>0</v>
      </c>
    </row>
    <row r="815" spans="1:8" ht="12.75">
      <c r="A815" s="476"/>
      <c r="B815" s="476"/>
      <c r="C815" s="308"/>
      <c r="D815" s="477" t="s">
        <v>332</v>
      </c>
      <c r="E815" s="478">
        <f>SUM(E816:E818)</f>
        <v>10000</v>
      </c>
      <c r="F815" s="478">
        <f>SUM(F816:F818)</f>
        <v>10000</v>
      </c>
      <c r="G815" s="248">
        <f>SUM(G816:G818)</f>
        <v>4704</v>
      </c>
      <c r="H815" s="386">
        <f>G815/F815*100</f>
        <v>47.04</v>
      </c>
    </row>
    <row r="816" spans="1:8" ht="12.75">
      <c r="A816" s="476"/>
      <c r="B816" s="476"/>
      <c r="C816" s="308"/>
      <c r="D816" s="477" t="s">
        <v>231</v>
      </c>
      <c r="E816" s="209">
        <v>0</v>
      </c>
      <c r="F816" s="209">
        <v>0</v>
      </c>
      <c r="G816" s="245">
        <v>0</v>
      </c>
      <c r="H816" s="475">
        <v>0</v>
      </c>
    </row>
    <row r="817" spans="1:8" ht="12.75">
      <c r="A817" s="476"/>
      <c r="B817" s="476"/>
      <c r="C817" s="308"/>
      <c r="D817" s="477" t="s">
        <v>232</v>
      </c>
      <c r="E817" s="209">
        <f>E823</f>
        <v>10000</v>
      </c>
      <c r="F817" s="209">
        <v>10000</v>
      </c>
      <c r="G817" s="245">
        <v>4704</v>
      </c>
      <c r="H817" s="475">
        <f>G817/F817*100</f>
        <v>47.04</v>
      </c>
    </row>
    <row r="818" spans="1:8" ht="12.75">
      <c r="A818" s="479"/>
      <c r="B818" s="479"/>
      <c r="C818" s="310"/>
      <c r="D818" s="477" t="s">
        <v>233</v>
      </c>
      <c r="E818" s="209">
        <v>0</v>
      </c>
      <c r="F818" s="209">
        <v>0</v>
      </c>
      <c r="G818" s="245">
        <v>0</v>
      </c>
      <c r="H818" s="475">
        <v>0</v>
      </c>
    </row>
    <row r="819" spans="1:8" ht="12.75">
      <c r="A819" s="290"/>
      <c r="B819" s="369" t="s">
        <v>6</v>
      </c>
      <c r="C819" s="269"/>
      <c r="D819" s="269" t="s">
        <v>72</v>
      </c>
      <c r="E819" s="191">
        <v>10000</v>
      </c>
      <c r="F819" s="191">
        <v>10000</v>
      </c>
      <c r="G819" s="428">
        <v>4704</v>
      </c>
      <c r="H819" s="480">
        <f>G819/F819*100</f>
        <v>47.04</v>
      </c>
    </row>
    <row r="820" spans="1:8" ht="12.75">
      <c r="A820" s="290"/>
      <c r="B820" s="369"/>
      <c r="C820" s="269"/>
      <c r="D820" s="481" t="s">
        <v>206</v>
      </c>
      <c r="E820" s="482">
        <v>0</v>
      </c>
      <c r="F820" s="482">
        <v>0</v>
      </c>
      <c r="G820" s="483">
        <v>0</v>
      </c>
      <c r="H820" s="484">
        <v>0</v>
      </c>
    </row>
    <row r="821" spans="1:8" ht="12.75">
      <c r="A821" s="290"/>
      <c r="B821" s="369"/>
      <c r="C821" s="269"/>
      <c r="D821" s="485" t="s">
        <v>281</v>
      </c>
      <c r="E821" s="486">
        <f>SUM(E822:E824)</f>
        <v>10000</v>
      </c>
      <c r="F821" s="486">
        <f>SUM(F822:F824)</f>
        <v>10000</v>
      </c>
      <c r="G821" s="487">
        <f>SUM(G822:G824)</f>
        <v>4704</v>
      </c>
      <c r="H821" s="484">
        <f>G821/F821*100</f>
        <v>47.04</v>
      </c>
    </row>
    <row r="822" spans="1:8" ht="12.75">
      <c r="A822" s="290"/>
      <c r="B822" s="369"/>
      <c r="C822" s="269"/>
      <c r="D822" s="270" t="s">
        <v>231</v>
      </c>
      <c r="E822" s="193">
        <v>0</v>
      </c>
      <c r="F822" s="193">
        <v>0</v>
      </c>
      <c r="G822" s="418">
        <v>0</v>
      </c>
      <c r="H822" s="419">
        <v>0</v>
      </c>
    </row>
    <row r="823" spans="1:8" ht="12.75">
      <c r="A823" s="290"/>
      <c r="B823" s="369"/>
      <c r="C823" s="269"/>
      <c r="D823" s="270" t="s">
        <v>232</v>
      </c>
      <c r="E823" s="193">
        <v>10000</v>
      </c>
      <c r="F823" s="193">
        <v>10000</v>
      </c>
      <c r="G823" s="418">
        <v>4704</v>
      </c>
      <c r="H823" s="419">
        <f>G823/F823*100</f>
        <v>47.04</v>
      </c>
    </row>
    <row r="824" spans="1:8" ht="12.75">
      <c r="A824" s="286"/>
      <c r="B824" s="370"/>
      <c r="C824" s="270"/>
      <c r="D824" s="270" t="s">
        <v>233</v>
      </c>
      <c r="E824" s="193">
        <v>0</v>
      </c>
      <c r="F824" s="193">
        <v>0</v>
      </c>
      <c r="G824" s="418">
        <v>0</v>
      </c>
      <c r="H824" s="421">
        <v>0</v>
      </c>
    </row>
    <row r="825" spans="1:8" ht="12.75">
      <c r="A825" s="274">
        <v>700</v>
      </c>
      <c r="B825" s="274"/>
      <c r="C825" s="274"/>
      <c r="D825" s="371" t="s">
        <v>13</v>
      </c>
      <c r="E825" s="189">
        <f>E826+E827</f>
        <v>22000</v>
      </c>
      <c r="F825" s="189">
        <f>F826+F827</f>
        <v>22000</v>
      </c>
      <c r="G825" s="488">
        <f>G826+G827</f>
        <v>9499.3</v>
      </c>
      <c r="H825" s="190">
        <f>G825/F825*100</f>
        <v>43.17863636363636</v>
      </c>
    </row>
    <row r="826" spans="1:8" ht="12.75">
      <c r="A826" s="308"/>
      <c r="B826" s="308"/>
      <c r="C826" s="308"/>
      <c r="D826" s="477" t="s">
        <v>206</v>
      </c>
      <c r="E826" s="195">
        <f>E837</f>
        <v>0</v>
      </c>
      <c r="F826" s="195">
        <v>0</v>
      </c>
      <c r="G826" s="489">
        <v>0</v>
      </c>
      <c r="H826" s="196">
        <v>0</v>
      </c>
    </row>
    <row r="827" spans="1:8" ht="12.75">
      <c r="A827" s="308"/>
      <c r="B827" s="308"/>
      <c r="C827" s="308"/>
      <c r="D827" s="477" t="s">
        <v>332</v>
      </c>
      <c r="E827" s="195">
        <f>SUM(E828:E831)</f>
        <v>22000</v>
      </c>
      <c r="F827" s="195">
        <f>SUM(F828:F831)</f>
        <v>22000</v>
      </c>
      <c r="G827" s="489">
        <f>SUM(G828:G831)</f>
        <v>9499.3</v>
      </c>
      <c r="H827" s="196">
        <f>G827/F827*100</f>
        <v>43.17863636363636</v>
      </c>
    </row>
    <row r="828" spans="1:8" ht="12.75">
      <c r="A828" s="308"/>
      <c r="B828" s="308"/>
      <c r="C828" s="308"/>
      <c r="D828" s="477" t="s">
        <v>231</v>
      </c>
      <c r="E828" s="189">
        <v>0</v>
      </c>
      <c r="F828" s="189">
        <v>0</v>
      </c>
      <c r="G828" s="488">
        <v>0</v>
      </c>
      <c r="H828" s="190">
        <v>0</v>
      </c>
    </row>
    <row r="829" spans="1:8" ht="12.75">
      <c r="A829" s="308"/>
      <c r="B829" s="308"/>
      <c r="C829" s="308"/>
      <c r="D829" s="477" t="s">
        <v>232</v>
      </c>
      <c r="E829" s="189">
        <f>E836</f>
        <v>22000</v>
      </c>
      <c r="F829" s="189">
        <f>F836</f>
        <v>22000</v>
      </c>
      <c r="G829" s="488">
        <f>G836</f>
        <v>9499.3</v>
      </c>
      <c r="H829" s="190">
        <f>G829/F829*100</f>
        <v>43.17863636363636</v>
      </c>
    </row>
    <row r="830" spans="1:8" ht="12.75">
      <c r="A830" s="308"/>
      <c r="B830" s="308"/>
      <c r="C830" s="308"/>
      <c r="D830" s="477" t="s">
        <v>233</v>
      </c>
      <c r="E830" s="189">
        <v>0</v>
      </c>
      <c r="F830" s="189">
        <v>0</v>
      </c>
      <c r="G830" s="488">
        <v>0</v>
      </c>
      <c r="H830" s="190">
        <v>0</v>
      </c>
    </row>
    <row r="831" spans="1:8" ht="12.75">
      <c r="A831" s="310"/>
      <c r="B831" s="310"/>
      <c r="C831" s="310"/>
      <c r="D831" s="477" t="s">
        <v>240</v>
      </c>
      <c r="E831" s="189">
        <v>0</v>
      </c>
      <c r="F831" s="189">
        <v>0</v>
      </c>
      <c r="G831" s="488">
        <v>0</v>
      </c>
      <c r="H831" s="190">
        <v>0</v>
      </c>
    </row>
    <row r="832" spans="1:8" ht="12.75">
      <c r="A832" s="374"/>
      <c r="B832" s="321">
        <v>70005</v>
      </c>
      <c r="C832" s="311"/>
      <c r="D832" s="269" t="s">
        <v>14</v>
      </c>
      <c r="E832" s="191">
        <f>E833+E834</f>
        <v>22000</v>
      </c>
      <c r="F832" s="191">
        <v>22000</v>
      </c>
      <c r="G832" s="428">
        <f>G833+G834</f>
        <v>9499.3</v>
      </c>
      <c r="H832" s="219">
        <f>G832/F832*100</f>
        <v>43.17863636363636</v>
      </c>
    </row>
    <row r="833" spans="1:8" ht="12.75">
      <c r="A833" s="374"/>
      <c r="B833" s="289"/>
      <c r="C833" s="294"/>
      <c r="D833" s="481" t="s">
        <v>206</v>
      </c>
      <c r="E833" s="486">
        <v>0</v>
      </c>
      <c r="F833" s="486">
        <v>0</v>
      </c>
      <c r="G833" s="487">
        <v>0</v>
      </c>
      <c r="H833" s="219">
        <v>0</v>
      </c>
    </row>
    <row r="834" spans="1:8" ht="12.75">
      <c r="A834" s="374"/>
      <c r="B834" s="289"/>
      <c r="C834" s="294"/>
      <c r="D834" s="481" t="s">
        <v>283</v>
      </c>
      <c r="E834" s="486">
        <f>SUM(E835:E837)</f>
        <v>22000</v>
      </c>
      <c r="F834" s="486">
        <f>SUM(F835:F837)</f>
        <v>22000</v>
      </c>
      <c r="G834" s="487">
        <f>SUM(G835:G837)</f>
        <v>9499.3</v>
      </c>
      <c r="H834" s="227">
        <f>G834/F834*100</f>
        <v>43.17863636363636</v>
      </c>
    </row>
    <row r="835" spans="1:8" ht="12.75">
      <c r="A835" s="374"/>
      <c r="B835" s="289"/>
      <c r="C835" s="294"/>
      <c r="D835" s="270" t="s">
        <v>231</v>
      </c>
      <c r="E835" s="193">
        <v>0</v>
      </c>
      <c r="F835" s="193">
        <v>0</v>
      </c>
      <c r="G835" s="418">
        <v>0</v>
      </c>
      <c r="H835" s="221">
        <v>0</v>
      </c>
    </row>
    <row r="836" spans="1:8" ht="12.75">
      <c r="A836" s="374"/>
      <c r="B836" s="290"/>
      <c r="C836" s="500"/>
      <c r="D836" s="270" t="s">
        <v>232</v>
      </c>
      <c r="E836" s="193">
        <v>22000</v>
      </c>
      <c r="F836" s="193">
        <v>22000</v>
      </c>
      <c r="G836" s="418">
        <v>9499.3</v>
      </c>
      <c r="H836" s="221">
        <f>G836/F836*100</f>
        <v>43.17863636363636</v>
      </c>
    </row>
    <row r="837" spans="1:8" ht="12.75">
      <c r="A837" s="320"/>
      <c r="B837" s="293"/>
      <c r="C837" s="295"/>
      <c r="D837" s="270" t="s">
        <v>233</v>
      </c>
      <c r="E837" s="502">
        <v>0</v>
      </c>
      <c r="F837" s="502">
        <v>0</v>
      </c>
      <c r="G837" s="503">
        <v>0</v>
      </c>
      <c r="H837" s="221">
        <v>0</v>
      </c>
    </row>
    <row r="838" spans="1:8" ht="12.75">
      <c r="A838" s="285">
        <v>710</v>
      </c>
      <c r="B838" s="285"/>
      <c r="C838" s="274"/>
      <c r="D838" s="371" t="s">
        <v>15</v>
      </c>
      <c r="E838" s="189">
        <f>E839+E840</f>
        <v>468000</v>
      </c>
      <c r="F838" s="189">
        <f>F839+F840</f>
        <v>468000</v>
      </c>
      <c r="G838" s="488">
        <f>G839+G840</f>
        <v>138574.28</v>
      </c>
      <c r="H838" s="190">
        <f>G838/F838*100</f>
        <v>29.60988888888889</v>
      </c>
    </row>
    <row r="839" spans="1:12" ht="12.75">
      <c r="A839" s="495"/>
      <c r="B839" s="495"/>
      <c r="C839" s="308"/>
      <c r="D839" s="477" t="s">
        <v>206</v>
      </c>
      <c r="E839" s="195">
        <v>0</v>
      </c>
      <c r="F839" s="195">
        <v>0</v>
      </c>
      <c r="G839" s="489">
        <v>0</v>
      </c>
      <c r="H839" s="190">
        <v>0</v>
      </c>
      <c r="I839" s="24"/>
      <c r="J839" s="24"/>
      <c r="K839" s="30"/>
      <c r="L839" s="15"/>
    </row>
    <row r="840" spans="1:12" ht="12.75">
      <c r="A840" s="495"/>
      <c r="B840" s="495"/>
      <c r="C840" s="308"/>
      <c r="D840" s="477" t="s">
        <v>332</v>
      </c>
      <c r="E840" s="195">
        <f>SUM(E841:E844)</f>
        <v>468000</v>
      </c>
      <c r="F840" s="195">
        <f>SUM(F841:F844)</f>
        <v>468000</v>
      </c>
      <c r="G840" s="489">
        <f>SUM(G841:G844)</f>
        <v>138574.28</v>
      </c>
      <c r="H840" s="190">
        <f>G840/F840*100</f>
        <v>29.60988888888889</v>
      </c>
      <c r="I840" s="24"/>
      <c r="J840" s="24"/>
      <c r="K840" s="30"/>
      <c r="L840" s="15"/>
    </row>
    <row r="841" spans="1:12" ht="12.75">
      <c r="A841" s="495"/>
      <c r="B841" s="495"/>
      <c r="C841" s="308"/>
      <c r="D841" s="477" t="s">
        <v>231</v>
      </c>
      <c r="E841" s="195">
        <f>E855</f>
        <v>251000</v>
      </c>
      <c r="F841" s="195">
        <f>F855</f>
        <v>251000</v>
      </c>
      <c r="G841" s="489">
        <f>G855</f>
        <v>122316.97</v>
      </c>
      <c r="H841" s="190">
        <f>G841/F841*100</f>
        <v>48.731860557768925</v>
      </c>
      <c r="I841" s="24"/>
      <c r="J841" s="24"/>
      <c r="K841" s="30"/>
      <c r="L841" s="15"/>
    </row>
    <row r="842" spans="1:12" ht="12.75">
      <c r="A842" s="495"/>
      <c r="B842" s="495"/>
      <c r="C842" s="308"/>
      <c r="D842" s="477" t="s">
        <v>232</v>
      </c>
      <c r="E842" s="195">
        <f>E849+E856</f>
        <v>217000</v>
      </c>
      <c r="F842" s="195">
        <f>F849+F856</f>
        <v>217000</v>
      </c>
      <c r="G842" s="489">
        <f>G849+G856</f>
        <v>16257.31</v>
      </c>
      <c r="H842" s="190">
        <f>G842/F842*100</f>
        <v>7.4918479262672815</v>
      </c>
      <c r="I842" s="24"/>
      <c r="J842" s="24"/>
      <c r="K842" s="30"/>
      <c r="L842" s="15"/>
    </row>
    <row r="843" spans="1:12" ht="12.75">
      <c r="A843" s="495"/>
      <c r="B843" s="495"/>
      <c r="C843" s="308"/>
      <c r="D843" s="477" t="s">
        <v>233</v>
      </c>
      <c r="E843" s="195">
        <v>0</v>
      </c>
      <c r="F843" s="195">
        <v>0</v>
      </c>
      <c r="G843" s="489">
        <v>0</v>
      </c>
      <c r="H843" s="190">
        <v>0</v>
      </c>
      <c r="I843" s="24"/>
      <c r="J843" s="24"/>
      <c r="K843" s="30"/>
      <c r="L843" s="15"/>
    </row>
    <row r="844" spans="1:12" ht="12.75">
      <c r="A844" s="495"/>
      <c r="B844" s="172"/>
      <c r="C844" s="310"/>
      <c r="D844" s="477" t="s">
        <v>240</v>
      </c>
      <c r="E844" s="195">
        <v>0</v>
      </c>
      <c r="F844" s="195">
        <v>0</v>
      </c>
      <c r="G844" s="489">
        <v>0</v>
      </c>
      <c r="H844" s="190">
        <v>0</v>
      </c>
      <c r="I844" s="24"/>
      <c r="J844" s="24"/>
      <c r="K844" s="30"/>
      <c r="L844" s="15"/>
    </row>
    <row r="845" spans="1:12" ht="12.75">
      <c r="A845" s="315"/>
      <c r="B845" s="291">
        <v>71013</v>
      </c>
      <c r="C845" s="269"/>
      <c r="D845" s="269" t="s">
        <v>16</v>
      </c>
      <c r="E845" s="191">
        <v>178000</v>
      </c>
      <c r="F845" s="191">
        <v>178000</v>
      </c>
      <c r="G845" s="428">
        <v>0</v>
      </c>
      <c r="H845" s="219">
        <f>G845/F845*100</f>
        <v>0</v>
      </c>
      <c r="I845" s="24"/>
      <c r="J845" s="24"/>
      <c r="K845" s="30"/>
      <c r="L845" s="15"/>
    </row>
    <row r="846" spans="1:8" ht="12.75">
      <c r="A846" s="290"/>
      <c r="B846" s="325"/>
      <c r="C846" s="273"/>
      <c r="D846" s="481" t="s">
        <v>206</v>
      </c>
      <c r="E846" s="486">
        <v>0</v>
      </c>
      <c r="F846" s="486">
        <v>0</v>
      </c>
      <c r="G846" s="487">
        <v>0</v>
      </c>
      <c r="H846" s="227">
        <v>0</v>
      </c>
    </row>
    <row r="847" spans="1:8" ht="12.75">
      <c r="A847" s="290"/>
      <c r="B847" s="325"/>
      <c r="C847" s="273"/>
      <c r="D847" s="481" t="s">
        <v>283</v>
      </c>
      <c r="E847" s="486">
        <v>178000</v>
      </c>
      <c r="F847" s="486">
        <v>178000</v>
      </c>
      <c r="G847" s="487">
        <v>0</v>
      </c>
      <c r="H847" s="227">
        <v>0</v>
      </c>
    </row>
    <row r="848" spans="1:8" ht="12.75">
      <c r="A848" s="290"/>
      <c r="B848" s="325"/>
      <c r="C848" s="273"/>
      <c r="D848" s="270" t="s">
        <v>231</v>
      </c>
      <c r="E848" s="193">
        <v>0</v>
      </c>
      <c r="F848" s="193">
        <v>0</v>
      </c>
      <c r="G848" s="418">
        <v>0</v>
      </c>
      <c r="H848" s="221">
        <v>0</v>
      </c>
    </row>
    <row r="849" spans="1:8" ht="12.75">
      <c r="A849" s="290"/>
      <c r="B849" s="325"/>
      <c r="C849" s="273"/>
      <c r="D849" s="270" t="s">
        <v>232</v>
      </c>
      <c r="E849" s="193">
        <v>178000</v>
      </c>
      <c r="F849" s="193">
        <v>178000</v>
      </c>
      <c r="G849" s="418">
        <v>0</v>
      </c>
      <c r="H849" s="421">
        <f>G849/F849*100</f>
        <v>0</v>
      </c>
    </row>
    <row r="850" spans="1:8" ht="12.75">
      <c r="A850" s="286"/>
      <c r="B850" s="372"/>
      <c r="C850" s="270"/>
      <c r="D850" s="270" t="s">
        <v>233</v>
      </c>
      <c r="E850" s="193">
        <v>0</v>
      </c>
      <c r="F850" s="193">
        <v>0</v>
      </c>
      <c r="G850" s="418">
        <v>0</v>
      </c>
      <c r="H850" s="421">
        <v>0</v>
      </c>
    </row>
    <row r="851" spans="1:8" ht="12.75">
      <c r="A851" s="290"/>
      <c r="B851" s="291">
        <v>71015</v>
      </c>
      <c r="C851" s="294"/>
      <c r="D851" s="269" t="s">
        <v>18</v>
      </c>
      <c r="E851" s="191">
        <f>SUM(E855:E857)</f>
        <v>290000</v>
      </c>
      <c r="F851" s="191">
        <f>F853+F854</f>
        <v>290000</v>
      </c>
      <c r="G851" s="428">
        <f>G852</f>
        <v>138574.28</v>
      </c>
      <c r="H851" s="219">
        <f>G851/F851*100</f>
        <v>47.78423448275862</v>
      </c>
    </row>
    <row r="852" spans="1:8" ht="12.75">
      <c r="A852" s="340"/>
      <c r="B852" s="509"/>
      <c r="C852" s="327"/>
      <c r="D852" s="424" t="s">
        <v>79</v>
      </c>
      <c r="E852" s="425">
        <f>SUM(E855:E857)</f>
        <v>290000</v>
      </c>
      <c r="F852" s="425">
        <f>SUM(F855:F857)</f>
        <v>290000</v>
      </c>
      <c r="G852" s="426">
        <f>G853+G854</f>
        <v>138574.28</v>
      </c>
      <c r="H852" s="427">
        <f>G852/F852*100</f>
        <v>47.78423448275862</v>
      </c>
    </row>
    <row r="853" spans="1:8" ht="12.75">
      <c r="A853" s="340"/>
      <c r="B853" s="509"/>
      <c r="C853" s="327"/>
      <c r="D853" s="481" t="s">
        <v>206</v>
      </c>
      <c r="E853" s="486">
        <v>0</v>
      </c>
      <c r="F853" s="486">
        <v>0</v>
      </c>
      <c r="G853" s="487">
        <v>0</v>
      </c>
      <c r="H853" s="459">
        <v>0</v>
      </c>
    </row>
    <row r="854" spans="1:8" ht="12.75">
      <c r="A854" s="340"/>
      <c r="B854" s="509"/>
      <c r="C854" s="327"/>
      <c r="D854" s="481" t="s">
        <v>283</v>
      </c>
      <c r="E854" s="486">
        <f>SUM(E855:E857)</f>
        <v>290000</v>
      </c>
      <c r="F854" s="486">
        <f>SUM(F855:F857)</f>
        <v>290000</v>
      </c>
      <c r="G854" s="487">
        <f>SUM(G855:G857)</f>
        <v>138574.28</v>
      </c>
      <c r="H854" s="459">
        <f>G854/F854*100</f>
        <v>47.78423448275862</v>
      </c>
    </row>
    <row r="855" spans="1:8" ht="12.75">
      <c r="A855" s="286"/>
      <c r="B855" s="292"/>
      <c r="C855" s="295"/>
      <c r="D855" s="270" t="s">
        <v>231</v>
      </c>
      <c r="E855" s="193">
        <v>251000</v>
      </c>
      <c r="F855" s="193">
        <v>251000</v>
      </c>
      <c r="G855" s="418">
        <v>122316.97</v>
      </c>
      <c r="H855" s="421">
        <f>G855/F855*100</f>
        <v>48.731860557768925</v>
      </c>
    </row>
    <row r="856" spans="1:8" ht="12.75">
      <c r="A856" s="286"/>
      <c r="B856" s="292"/>
      <c r="C856" s="295"/>
      <c r="D856" s="270" t="s">
        <v>232</v>
      </c>
      <c r="E856" s="193">
        <v>39000</v>
      </c>
      <c r="F856" s="193">
        <v>39000</v>
      </c>
      <c r="G856" s="418">
        <v>16257.31</v>
      </c>
      <c r="H856" s="421">
        <f>G856/F856*100</f>
        <v>41.68541025641026</v>
      </c>
    </row>
    <row r="857" spans="1:8" ht="12.75">
      <c r="A857" s="293"/>
      <c r="B857" s="372"/>
      <c r="C857" s="295"/>
      <c r="D857" s="270" t="s">
        <v>233</v>
      </c>
      <c r="E857" s="193">
        <v>0</v>
      </c>
      <c r="F857" s="193">
        <v>0</v>
      </c>
      <c r="G857" s="418">
        <v>0</v>
      </c>
      <c r="H857" s="421">
        <v>0</v>
      </c>
    </row>
    <row r="858" spans="1:8" ht="12.75">
      <c r="A858" s="319"/>
      <c r="B858" s="319"/>
      <c r="C858" s="319"/>
      <c r="D858" s="319"/>
      <c r="E858" s="216"/>
      <c r="F858" s="216"/>
      <c r="G858" s="233"/>
      <c r="H858" s="430"/>
    </row>
    <row r="859" spans="1:8" ht="12.75">
      <c r="A859" s="319"/>
      <c r="B859" s="319"/>
      <c r="C859" s="319"/>
      <c r="D859" s="319"/>
      <c r="E859" s="216"/>
      <c r="F859" s="216"/>
      <c r="G859" s="233"/>
      <c r="H859" s="430"/>
    </row>
    <row r="860" spans="1:8" ht="12.75">
      <c r="A860" s="319"/>
      <c r="B860" s="319"/>
      <c r="C860" s="319"/>
      <c r="D860" s="319"/>
      <c r="E860" s="216"/>
      <c r="F860" s="216"/>
      <c r="G860" s="233"/>
      <c r="H860" s="430"/>
    </row>
    <row r="861" spans="1:8" ht="12.75">
      <c r="A861" s="319"/>
      <c r="B861" s="319"/>
      <c r="C861" s="319"/>
      <c r="D861" s="319"/>
      <c r="E861" s="216"/>
      <c r="F861" s="216"/>
      <c r="G861" s="233"/>
      <c r="H861" s="430"/>
    </row>
    <row r="862" spans="1:8" ht="12.75">
      <c r="A862" s="319"/>
      <c r="B862" s="319"/>
      <c r="C862" s="319"/>
      <c r="D862" s="319"/>
      <c r="E862" s="216"/>
      <c r="F862" s="216"/>
      <c r="G862" s="233"/>
      <c r="H862" s="430"/>
    </row>
    <row r="863" spans="1:8" ht="12.75">
      <c r="A863" s="319"/>
      <c r="B863" s="319"/>
      <c r="C863" s="319"/>
      <c r="D863" s="319"/>
      <c r="E863" s="216"/>
      <c r="F863" s="216"/>
      <c r="G863" s="233"/>
      <c r="H863" s="430"/>
    </row>
    <row r="864" spans="1:8" ht="12.75">
      <c r="A864" s="319"/>
      <c r="B864" s="319"/>
      <c r="C864" s="319"/>
      <c r="D864" s="319"/>
      <c r="E864" s="216"/>
      <c r="F864" s="216"/>
      <c r="G864" s="233"/>
      <c r="H864" s="430"/>
    </row>
    <row r="865" spans="1:8" ht="12.75">
      <c r="A865" s="319"/>
      <c r="B865" s="319"/>
      <c r="C865" s="319"/>
      <c r="D865" s="319"/>
      <c r="E865" s="216"/>
      <c r="F865" s="216"/>
      <c r="G865" s="233"/>
      <c r="H865" s="430"/>
    </row>
    <row r="866" spans="1:8" ht="12.75">
      <c r="A866" s="319"/>
      <c r="B866" s="319"/>
      <c r="C866" s="319"/>
      <c r="D866" s="319"/>
      <c r="E866" s="216"/>
      <c r="F866" s="216"/>
      <c r="G866" s="233"/>
      <c r="H866" s="430"/>
    </row>
    <row r="867" spans="1:8" ht="12.75">
      <c r="A867" s="319"/>
      <c r="B867" s="319"/>
      <c r="C867" s="319"/>
      <c r="D867" s="562"/>
      <c r="E867" s="216" t="s">
        <v>310</v>
      </c>
      <c r="F867" s="563"/>
      <c r="G867" s="560"/>
      <c r="H867" s="565"/>
    </row>
    <row r="868" spans="1:8" ht="12.75">
      <c r="A868" s="399" t="s">
        <v>0</v>
      </c>
      <c r="B868" s="396" t="s">
        <v>1</v>
      </c>
      <c r="C868" s="470" t="s">
        <v>2</v>
      </c>
      <c r="D868" s="397" t="s">
        <v>3</v>
      </c>
      <c r="E868" s="398" t="s">
        <v>174</v>
      </c>
      <c r="F868" s="397" t="s">
        <v>176</v>
      </c>
      <c r="G868" s="399" t="s">
        <v>178</v>
      </c>
      <c r="H868" s="471" t="s">
        <v>67</v>
      </c>
    </row>
    <row r="869" spans="1:8" ht="12.75">
      <c r="A869" s="403"/>
      <c r="B869" s="400"/>
      <c r="C869" s="472"/>
      <c r="D869" s="401"/>
      <c r="E869" s="400" t="s">
        <v>175</v>
      </c>
      <c r="F869" s="401" t="s">
        <v>177</v>
      </c>
      <c r="G869" s="403" t="s">
        <v>360</v>
      </c>
      <c r="H869" s="400" t="s">
        <v>196</v>
      </c>
    </row>
    <row r="870" spans="1:8" ht="12.75">
      <c r="A870" s="404">
        <v>1</v>
      </c>
      <c r="B870" s="404">
        <v>2</v>
      </c>
      <c r="C870" s="404">
        <v>3</v>
      </c>
      <c r="D870" s="403">
        <v>4</v>
      </c>
      <c r="E870" s="400">
        <v>5</v>
      </c>
      <c r="F870" s="400">
        <v>6</v>
      </c>
      <c r="G870" s="403">
        <v>7</v>
      </c>
      <c r="H870" s="473">
        <v>8</v>
      </c>
    </row>
    <row r="871" spans="1:8" ht="12.75">
      <c r="A871" s="285">
        <v>750</v>
      </c>
      <c r="B871" s="285"/>
      <c r="C871" s="274"/>
      <c r="D871" s="301" t="s">
        <v>19</v>
      </c>
      <c r="E871" s="240">
        <f>E872+E873</f>
        <v>130000</v>
      </c>
      <c r="F871" s="240">
        <f>F872+F873</f>
        <v>130000</v>
      </c>
      <c r="G871" s="207">
        <f>G872+G873</f>
        <v>80961</v>
      </c>
      <c r="H871" s="196">
        <f>G871/F871*100</f>
        <v>62.27769230769231</v>
      </c>
    </row>
    <row r="872" spans="1:8" ht="12.75">
      <c r="A872" s="495"/>
      <c r="B872" s="495"/>
      <c r="C872" s="308"/>
      <c r="D872" s="477" t="s">
        <v>206</v>
      </c>
      <c r="E872" s="240">
        <v>0</v>
      </c>
      <c r="F872" s="240">
        <v>0</v>
      </c>
      <c r="G872" s="207">
        <v>0</v>
      </c>
      <c r="H872" s="196">
        <v>0</v>
      </c>
    </row>
    <row r="873" spans="1:8" ht="12.75">
      <c r="A873" s="495"/>
      <c r="B873" s="495"/>
      <c r="C873" s="308"/>
      <c r="D873" s="477" t="s">
        <v>332</v>
      </c>
      <c r="E873" s="240">
        <f>SUM(E874:E877)</f>
        <v>130000</v>
      </c>
      <c r="F873" s="240">
        <f>SUM(F874:F877)</f>
        <v>130000</v>
      </c>
      <c r="G873" s="207">
        <f>SUM(G874:G877)</f>
        <v>80961</v>
      </c>
      <c r="H873" s="190">
        <f>G873/F873*100</f>
        <v>62.27769230769231</v>
      </c>
    </row>
    <row r="874" spans="1:8" ht="12.75">
      <c r="A874" s="495"/>
      <c r="B874" s="495"/>
      <c r="C874" s="308"/>
      <c r="D874" s="477" t="s">
        <v>231</v>
      </c>
      <c r="E874" s="240">
        <f aca="true" t="shared" si="38" ref="E874:G876">E881+E887</f>
        <v>117500</v>
      </c>
      <c r="F874" s="240">
        <f t="shared" si="38"/>
        <v>117386</v>
      </c>
      <c r="G874" s="207">
        <f t="shared" si="38"/>
        <v>68346.6</v>
      </c>
      <c r="H874" s="190">
        <f>G874/F874*100</f>
        <v>58.22380863135298</v>
      </c>
    </row>
    <row r="875" spans="1:8" ht="12.75">
      <c r="A875" s="495"/>
      <c r="B875" s="495"/>
      <c r="C875" s="308"/>
      <c r="D875" s="477" t="s">
        <v>232</v>
      </c>
      <c r="E875" s="240">
        <f t="shared" si="38"/>
        <v>5200</v>
      </c>
      <c r="F875" s="240">
        <f t="shared" si="38"/>
        <v>5894</v>
      </c>
      <c r="G875" s="207">
        <f t="shared" si="38"/>
        <v>5894.4</v>
      </c>
      <c r="H875" s="190">
        <f>G875/F875*100</f>
        <v>100.00678656260604</v>
      </c>
    </row>
    <row r="876" spans="1:8" ht="12.75">
      <c r="A876" s="495"/>
      <c r="B876" s="495"/>
      <c r="C876" s="308"/>
      <c r="D876" s="477" t="s">
        <v>233</v>
      </c>
      <c r="E876" s="240">
        <f t="shared" si="38"/>
        <v>7300</v>
      </c>
      <c r="F876" s="240">
        <f t="shared" si="38"/>
        <v>6720</v>
      </c>
      <c r="G876" s="207">
        <f t="shared" si="38"/>
        <v>6720</v>
      </c>
      <c r="H876" s="190">
        <f>G876/F876*100</f>
        <v>100</v>
      </c>
    </row>
    <row r="877" spans="1:8" ht="12.75">
      <c r="A877" s="172"/>
      <c r="B877" s="172"/>
      <c r="C877" s="310"/>
      <c r="D877" s="477" t="s">
        <v>240</v>
      </c>
      <c r="E877" s="240">
        <v>0</v>
      </c>
      <c r="F877" s="240">
        <v>0</v>
      </c>
      <c r="G877" s="207">
        <v>0</v>
      </c>
      <c r="H877" s="190">
        <v>0</v>
      </c>
    </row>
    <row r="878" spans="1:8" ht="12.75">
      <c r="A878" s="290"/>
      <c r="B878" s="325">
        <v>75011</v>
      </c>
      <c r="C878" s="273"/>
      <c r="D878" s="269" t="s">
        <v>20</v>
      </c>
      <c r="E878" s="175">
        <v>107000</v>
      </c>
      <c r="F878" s="175">
        <v>107000</v>
      </c>
      <c r="G878" s="192">
        <f>G879+G880</f>
        <v>57961</v>
      </c>
      <c r="H878" s="219">
        <f>G878/F878*100</f>
        <v>54.169158878504675</v>
      </c>
    </row>
    <row r="879" spans="1:8" ht="12.75">
      <c r="A879" s="290"/>
      <c r="B879" s="325"/>
      <c r="C879" s="269"/>
      <c r="D879" s="481" t="s">
        <v>206</v>
      </c>
      <c r="E879" s="515">
        <v>0</v>
      </c>
      <c r="F879" s="515">
        <v>0</v>
      </c>
      <c r="G879" s="516">
        <v>0</v>
      </c>
      <c r="H879" s="227">
        <v>0</v>
      </c>
    </row>
    <row r="880" spans="1:8" ht="12.75">
      <c r="A880" s="290"/>
      <c r="B880" s="325"/>
      <c r="C880" s="269"/>
      <c r="D880" s="481" t="s">
        <v>283</v>
      </c>
      <c r="E880" s="515">
        <v>107000</v>
      </c>
      <c r="F880" s="515">
        <v>107000</v>
      </c>
      <c r="G880" s="516">
        <v>57961</v>
      </c>
      <c r="H880" s="227">
        <f>G880/F880*100</f>
        <v>54.169158878504675</v>
      </c>
    </row>
    <row r="881" spans="1:8" ht="12.75">
      <c r="A881" s="286"/>
      <c r="B881" s="292"/>
      <c r="C881" s="270"/>
      <c r="D881" s="270" t="s">
        <v>231</v>
      </c>
      <c r="E881" s="177">
        <v>107000</v>
      </c>
      <c r="F881" s="177">
        <v>107000</v>
      </c>
      <c r="G881" s="194">
        <v>57961</v>
      </c>
      <c r="H881" s="421">
        <f>G881/F881*100</f>
        <v>54.169158878504675</v>
      </c>
    </row>
    <row r="882" spans="1:8" ht="12.75">
      <c r="A882" s="286"/>
      <c r="B882" s="292"/>
      <c r="C882" s="295"/>
      <c r="D882" s="270" t="s">
        <v>232</v>
      </c>
      <c r="E882" s="177">
        <v>0</v>
      </c>
      <c r="F882" s="177">
        <v>0</v>
      </c>
      <c r="G882" s="194">
        <v>0</v>
      </c>
      <c r="H882" s="421">
        <v>0</v>
      </c>
    </row>
    <row r="883" spans="1:8" ht="12.75">
      <c r="A883" s="286"/>
      <c r="B883" s="292"/>
      <c r="C883" s="295"/>
      <c r="D883" s="270" t="s">
        <v>233</v>
      </c>
      <c r="E883" s="177">
        <v>0</v>
      </c>
      <c r="F883" s="177">
        <v>0</v>
      </c>
      <c r="G883" s="194">
        <v>0</v>
      </c>
      <c r="H883" s="421">
        <v>0</v>
      </c>
    </row>
    <row r="884" spans="1:8" ht="12.75">
      <c r="A884" s="290"/>
      <c r="B884" s="291">
        <v>75045</v>
      </c>
      <c r="C884" s="269"/>
      <c r="D884" s="269" t="s">
        <v>228</v>
      </c>
      <c r="E884" s="191">
        <f>E885+E886</f>
        <v>23000</v>
      </c>
      <c r="F884" s="191">
        <f>F885+F886</f>
        <v>23000</v>
      </c>
      <c r="G884" s="192">
        <f>G885+G886</f>
        <v>23000</v>
      </c>
      <c r="H884" s="219">
        <f>G884/F884*100</f>
        <v>100</v>
      </c>
    </row>
    <row r="885" spans="1:8" ht="12.75">
      <c r="A885" s="290"/>
      <c r="B885" s="325"/>
      <c r="C885" s="269"/>
      <c r="D885" s="481" t="s">
        <v>206</v>
      </c>
      <c r="E885" s="486">
        <v>0</v>
      </c>
      <c r="F885" s="486">
        <v>0</v>
      </c>
      <c r="G885" s="516">
        <v>0</v>
      </c>
      <c r="H885" s="227">
        <v>0</v>
      </c>
    </row>
    <row r="886" spans="1:8" ht="12.75">
      <c r="A886" s="290"/>
      <c r="B886" s="325"/>
      <c r="C886" s="269"/>
      <c r="D886" s="481" t="s">
        <v>283</v>
      </c>
      <c r="E886" s="486">
        <f>SUM(E887:E889)</f>
        <v>23000</v>
      </c>
      <c r="F886" s="486">
        <f>SUM(F887:F889)</f>
        <v>23000</v>
      </c>
      <c r="G886" s="516">
        <f>SUM(G887:G889)</f>
        <v>23000</v>
      </c>
      <c r="H886" s="623">
        <f>G886/F886*100</f>
        <v>100</v>
      </c>
    </row>
    <row r="887" spans="1:8" ht="12.75">
      <c r="A887" s="286"/>
      <c r="B887" s="292"/>
      <c r="C887" s="270"/>
      <c r="D887" s="270" t="s">
        <v>231</v>
      </c>
      <c r="E887" s="193">
        <v>10500</v>
      </c>
      <c r="F887" s="193">
        <v>10386</v>
      </c>
      <c r="G887" s="194">
        <v>10385.6</v>
      </c>
      <c r="H887" s="421">
        <f>G887/F887*100</f>
        <v>99.99614866165993</v>
      </c>
    </row>
    <row r="888" spans="1:8" ht="12.75">
      <c r="A888" s="286"/>
      <c r="B888" s="292"/>
      <c r="C888" s="270"/>
      <c r="D888" s="270" t="s">
        <v>232</v>
      </c>
      <c r="E888" s="193">
        <v>5200</v>
      </c>
      <c r="F888" s="193">
        <v>5894</v>
      </c>
      <c r="G888" s="194">
        <v>5894.4</v>
      </c>
      <c r="H888" s="421">
        <f>G888/F888*100</f>
        <v>100.00678656260604</v>
      </c>
    </row>
    <row r="889" spans="1:8" ht="12.75">
      <c r="A889" s="293"/>
      <c r="B889" s="372"/>
      <c r="C889" s="270"/>
      <c r="D889" s="270" t="s">
        <v>233</v>
      </c>
      <c r="E889" s="193">
        <v>7300</v>
      </c>
      <c r="F889" s="193">
        <v>6720</v>
      </c>
      <c r="G889" s="194">
        <v>6720</v>
      </c>
      <c r="H889" s="421">
        <f>G889/F889*100</f>
        <v>100</v>
      </c>
    </row>
    <row r="890" spans="1:8" ht="12.75">
      <c r="A890" s="495">
        <v>754</v>
      </c>
      <c r="B890" s="308"/>
      <c r="C890" s="274"/>
      <c r="D890" s="302" t="s">
        <v>82</v>
      </c>
      <c r="E890" s="205"/>
      <c r="F890" s="530"/>
      <c r="G890" s="531"/>
      <c r="H890" s="207"/>
    </row>
    <row r="891" spans="1:8" ht="12.75">
      <c r="A891" s="495"/>
      <c r="B891" s="308"/>
      <c r="C891" s="308"/>
      <c r="D891" s="187" t="s">
        <v>83</v>
      </c>
      <c r="E891" s="209">
        <f>E892+E893</f>
        <v>2915000</v>
      </c>
      <c r="F891" s="532">
        <f>F892+F893</f>
        <v>3213743</v>
      </c>
      <c r="G891" s="533">
        <f>G892+G893</f>
        <v>1737683.76</v>
      </c>
      <c r="H891" s="211">
        <f>G891/F891*100</f>
        <v>54.070402020323336</v>
      </c>
    </row>
    <row r="892" spans="1:8" ht="12.75">
      <c r="A892" s="495"/>
      <c r="B892" s="308"/>
      <c r="C892" s="308"/>
      <c r="D892" s="477" t="s">
        <v>206</v>
      </c>
      <c r="E892" s="513">
        <v>0</v>
      </c>
      <c r="F892" s="513">
        <v>0</v>
      </c>
      <c r="G892" s="514">
        <v>0</v>
      </c>
      <c r="H892" s="196">
        <v>0</v>
      </c>
    </row>
    <row r="893" spans="1:8" ht="12.75">
      <c r="A893" s="495"/>
      <c r="B893" s="308"/>
      <c r="C893" s="308"/>
      <c r="D893" s="477" t="s">
        <v>332</v>
      </c>
      <c r="E893" s="513">
        <f>SUM(E894:E897)</f>
        <v>2915000</v>
      </c>
      <c r="F893" s="513">
        <f>SUM(F894:F897)</f>
        <v>3213743</v>
      </c>
      <c r="G893" s="514">
        <f>SUM(G894:G897)</f>
        <v>1737683.76</v>
      </c>
      <c r="H893" s="196">
        <f>G893/F893*100</f>
        <v>54.070402020323336</v>
      </c>
    </row>
    <row r="894" spans="1:8" ht="12.75">
      <c r="A894" s="495"/>
      <c r="B894" s="308"/>
      <c r="C894" s="308"/>
      <c r="D894" s="477" t="s">
        <v>231</v>
      </c>
      <c r="E894" s="513">
        <f aca="true" t="shared" si="39" ref="E894:G896">E902</f>
        <v>2505280</v>
      </c>
      <c r="F894" s="513">
        <f t="shared" si="39"/>
        <v>2799761</v>
      </c>
      <c r="G894" s="514">
        <f t="shared" si="39"/>
        <v>1482979.23</v>
      </c>
      <c r="H894" s="196">
        <f>G894/F894*100</f>
        <v>52.968065131273704</v>
      </c>
    </row>
    <row r="895" spans="1:8" ht="12.75">
      <c r="A895" s="495"/>
      <c r="B895" s="308"/>
      <c r="C895" s="308"/>
      <c r="D895" s="477" t="s">
        <v>232</v>
      </c>
      <c r="E895" s="513">
        <f t="shared" si="39"/>
        <v>249720</v>
      </c>
      <c r="F895" s="513">
        <f t="shared" si="39"/>
        <v>253982</v>
      </c>
      <c r="G895" s="514">
        <f t="shared" si="39"/>
        <v>180069.59</v>
      </c>
      <c r="H895" s="196">
        <f>G895/F895*100</f>
        <v>70.89856367774094</v>
      </c>
    </row>
    <row r="896" spans="1:8" ht="12.75">
      <c r="A896" s="495"/>
      <c r="B896" s="308"/>
      <c r="C896" s="308"/>
      <c r="D896" s="477" t="s">
        <v>233</v>
      </c>
      <c r="E896" s="513">
        <f t="shared" si="39"/>
        <v>160000</v>
      </c>
      <c r="F896" s="513">
        <f t="shared" si="39"/>
        <v>160000</v>
      </c>
      <c r="G896" s="514">
        <f t="shared" si="39"/>
        <v>74634.94</v>
      </c>
      <c r="H896" s="196">
        <f>G896/F896*100</f>
        <v>46.6468375</v>
      </c>
    </row>
    <row r="897" spans="1:8" ht="12.75">
      <c r="A897" s="495"/>
      <c r="B897" s="310"/>
      <c r="C897" s="310"/>
      <c r="D897" s="477" t="s">
        <v>240</v>
      </c>
      <c r="E897" s="222">
        <v>0</v>
      </c>
      <c r="F897" s="222">
        <v>0</v>
      </c>
      <c r="G897" s="489">
        <v>0</v>
      </c>
      <c r="H897" s="196">
        <v>0</v>
      </c>
    </row>
    <row r="898" spans="1:8" ht="12.75">
      <c r="A898" s="315"/>
      <c r="B898" s="534">
        <v>75411</v>
      </c>
      <c r="C898" s="535"/>
      <c r="D898" s="273" t="s">
        <v>110</v>
      </c>
      <c r="E898" s="212">
        <f>SUM(E902:E904)</f>
        <v>2915000</v>
      </c>
      <c r="F898" s="212">
        <f>SUM(F902:F904)</f>
        <v>3213743</v>
      </c>
      <c r="G898" s="536">
        <f>SUM(G902:G904)</f>
        <v>1737683.76</v>
      </c>
      <c r="H898" s="256">
        <f>G898/F898*100</f>
        <v>54.070402020323336</v>
      </c>
    </row>
    <row r="899" spans="1:8" ht="12.75">
      <c r="A899" s="340"/>
      <c r="B899" s="509"/>
      <c r="C899" s="327"/>
      <c r="D899" s="424" t="s">
        <v>84</v>
      </c>
      <c r="E899" s="425"/>
      <c r="F899" s="425"/>
      <c r="G899" s="537"/>
      <c r="H899" s="538"/>
    </row>
    <row r="900" spans="1:8" ht="12.75">
      <c r="A900" s="340"/>
      <c r="B900" s="509"/>
      <c r="C900" s="327"/>
      <c r="D900" s="481" t="s">
        <v>206</v>
      </c>
      <c r="E900" s="486">
        <v>0</v>
      </c>
      <c r="F900" s="486">
        <v>0</v>
      </c>
      <c r="G900" s="541">
        <v>0</v>
      </c>
      <c r="H900" s="542">
        <v>0</v>
      </c>
    </row>
    <row r="901" spans="1:8" ht="12.75">
      <c r="A901" s="340"/>
      <c r="B901" s="509"/>
      <c r="C901" s="327"/>
      <c r="D901" s="481" t="s">
        <v>283</v>
      </c>
      <c r="E901" s="486">
        <f>SUM(E902:E904)</f>
        <v>2915000</v>
      </c>
      <c r="F901" s="486">
        <f>SUM(F902:F904)</f>
        <v>3213743</v>
      </c>
      <c r="G901" s="541">
        <f>SUM(G902:G904)</f>
        <v>1737683.76</v>
      </c>
      <c r="H901" s="542">
        <f>G901/F901*100</f>
        <v>54.070402020323336</v>
      </c>
    </row>
    <row r="902" spans="1:8" ht="12.75">
      <c r="A902" s="286"/>
      <c r="B902" s="292"/>
      <c r="C902" s="295"/>
      <c r="D902" s="270" t="s">
        <v>231</v>
      </c>
      <c r="E902" s="193">
        <v>2505280</v>
      </c>
      <c r="F902" s="193">
        <v>2799761</v>
      </c>
      <c r="G902" s="543">
        <v>1482979.23</v>
      </c>
      <c r="H902" s="421">
        <f>G902/F902*100</f>
        <v>52.968065131273704</v>
      </c>
    </row>
    <row r="903" spans="1:8" ht="12.75">
      <c r="A903" s="286"/>
      <c r="B903" s="292"/>
      <c r="C903" s="295"/>
      <c r="D903" s="270" t="s">
        <v>232</v>
      </c>
      <c r="E903" s="193">
        <v>249720</v>
      </c>
      <c r="F903" s="193">
        <v>253982</v>
      </c>
      <c r="G903" s="543">
        <v>180069.59</v>
      </c>
      <c r="H903" s="421">
        <f>G903/F903*100</f>
        <v>70.89856367774094</v>
      </c>
    </row>
    <row r="904" spans="1:8" ht="12.75">
      <c r="A904" s="286"/>
      <c r="B904" s="292"/>
      <c r="C904" s="300"/>
      <c r="D904" s="270" t="s">
        <v>233</v>
      </c>
      <c r="E904" s="193">
        <v>160000</v>
      </c>
      <c r="F904" s="193">
        <v>160000</v>
      </c>
      <c r="G904" s="543">
        <v>74634.94</v>
      </c>
      <c r="H904" s="421">
        <f>G904/F904*100</f>
        <v>46.6468375</v>
      </c>
    </row>
    <row r="905" spans="1:8" ht="12.75">
      <c r="A905" s="285">
        <v>851</v>
      </c>
      <c r="B905" s="285"/>
      <c r="C905" s="274"/>
      <c r="D905" s="303" t="s">
        <v>48</v>
      </c>
      <c r="E905" s="209">
        <f>E906+E907</f>
        <v>2289000</v>
      </c>
      <c r="F905" s="209">
        <f>F906+F907</f>
        <v>2289000</v>
      </c>
      <c r="G905" s="211">
        <f>G906+G907</f>
        <v>1262891.22</v>
      </c>
      <c r="H905" s="196">
        <f>G905/F905*100</f>
        <v>55.172180865006546</v>
      </c>
    </row>
    <row r="906" spans="1:8" ht="12.75">
      <c r="A906" s="495"/>
      <c r="B906" s="495"/>
      <c r="C906" s="308"/>
      <c r="D906" s="477" t="s">
        <v>206</v>
      </c>
      <c r="E906" s="209">
        <v>0</v>
      </c>
      <c r="F906" s="209">
        <v>0</v>
      </c>
      <c r="G906" s="245">
        <v>0</v>
      </c>
      <c r="H906" s="196">
        <v>0</v>
      </c>
    </row>
    <row r="907" spans="1:8" ht="12.75">
      <c r="A907" s="495"/>
      <c r="B907" s="495"/>
      <c r="C907" s="308"/>
      <c r="D907" s="477" t="s">
        <v>332</v>
      </c>
      <c r="E907" s="209">
        <f>SUM(E908:E911)</f>
        <v>2289000</v>
      </c>
      <c r="F907" s="209">
        <f>SUM(F908:F911)</f>
        <v>2289000</v>
      </c>
      <c r="G907" s="245">
        <f>SUM(G908:G911)</f>
        <v>1262891.22</v>
      </c>
      <c r="H907" s="196">
        <f>G907/F907*100</f>
        <v>55.172180865006546</v>
      </c>
    </row>
    <row r="908" spans="1:8" ht="12.75">
      <c r="A908" s="495"/>
      <c r="B908" s="495"/>
      <c r="C908" s="308"/>
      <c r="D908" s="477" t="s">
        <v>231</v>
      </c>
      <c r="E908" s="209">
        <v>0</v>
      </c>
      <c r="F908" s="209">
        <v>0</v>
      </c>
      <c r="G908" s="245">
        <v>0</v>
      </c>
      <c r="H908" s="196">
        <v>0</v>
      </c>
    </row>
    <row r="909" spans="1:8" ht="12.75">
      <c r="A909" s="495"/>
      <c r="B909" s="495"/>
      <c r="C909" s="308"/>
      <c r="D909" s="477" t="s">
        <v>232</v>
      </c>
      <c r="E909" s="209">
        <f>E917</f>
        <v>2289000</v>
      </c>
      <c r="F909" s="209">
        <f>F917</f>
        <v>2289000</v>
      </c>
      <c r="G909" s="245">
        <f>G917</f>
        <v>1262891.22</v>
      </c>
      <c r="H909" s="196">
        <f>G909/F909*100</f>
        <v>55.172180865006546</v>
      </c>
    </row>
    <row r="910" spans="1:8" ht="12.75">
      <c r="A910" s="495"/>
      <c r="B910" s="495"/>
      <c r="C910" s="308"/>
      <c r="D910" s="477" t="s">
        <v>233</v>
      </c>
      <c r="E910" s="209"/>
      <c r="F910" s="209">
        <f>F918</f>
        <v>0</v>
      </c>
      <c r="G910" s="245">
        <f>G918</f>
        <v>0</v>
      </c>
      <c r="H910" s="196">
        <v>0</v>
      </c>
    </row>
    <row r="911" spans="1:8" ht="12.75">
      <c r="A911" s="172"/>
      <c r="B911" s="172"/>
      <c r="C911" s="310"/>
      <c r="D911" s="477" t="s">
        <v>240</v>
      </c>
      <c r="E911" s="209">
        <v>0</v>
      </c>
      <c r="F911" s="209">
        <v>0</v>
      </c>
      <c r="G911" s="245">
        <v>0</v>
      </c>
      <c r="H911" s="196">
        <v>0</v>
      </c>
    </row>
    <row r="912" spans="1:8" ht="12.75">
      <c r="A912" s="290"/>
      <c r="B912" s="325">
        <v>85156</v>
      </c>
      <c r="C912" s="311"/>
      <c r="D912" s="269" t="s">
        <v>97</v>
      </c>
      <c r="E912" s="191"/>
      <c r="F912" s="191"/>
      <c r="G912" s="545"/>
      <c r="H912" s="192"/>
    </row>
    <row r="913" spans="1:8" ht="12.75">
      <c r="A913" s="290"/>
      <c r="B913" s="325"/>
      <c r="C913" s="294"/>
      <c r="D913" s="269" t="s">
        <v>98</v>
      </c>
      <c r="E913" s="191">
        <f>E914+E915</f>
        <v>2289000</v>
      </c>
      <c r="F913" s="191">
        <f>F914+F915</f>
        <v>2289000</v>
      </c>
      <c r="G913" s="545">
        <f>G914+G915</f>
        <v>1262891.22</v>
      </c>
      <c r="H913" s="219">
        <f>G913/F913*100</f>
        <v>55.172180865006546</v>
      </c>
    </row>
    <row r="914" spans="1:8" ht="12.75">
      <c r="A914" s="290"/>
      <c r="B914" s="325"/>
      <c r="C914" s="294"/>
      <c r="D914" s="481" t="s">
        <v>206</v>
      </c>
      <c r="E914" s="486">
        <v>0</v>
      </c>
      <c r="F914" s="486">
        <v>0</v>
      </c>
      <c r="G914" s="541">
        <v>0</v>
      </c>
      <c r="H914" s="542">
        <v>0</v>
      </c>
    </row>
    <row r="915" spans="1:8" ht="12.75">
      <c r="A915" s="290"/>
      <c r="B915" s="325"/>
      <c r="C915" s="294"/>
      <c r="D915" s="481" t="s">
        <v>283</v>
      </c>
      <c r="E915" s="486">
        <f>SUM(E916:E919)</f>
        <v>2289000</v>
      </c>
      <c r="F915" s="486">
        <f>SUM(F916:F919)</f>
        <v>2289000</v>
      </c>
      <c r="G915" s="541">
        <f>SUM(G916:G919)</f>
        <v>1262891.22</v>
      </c>
      <c r="H915" s="542">
        <f>G915/F915*100</f>
        <v>55.172180865006546</v>
      </c>
    </row>
    <row r="916" spans="1:8" ht="12.75">
      <c r="A916" s="290"/>
      <c r="B916" s="325"/>
      <c r="C916" s="294"/>
      <c r="D916" s="270" t="s">
        <v>231</v>
      </c>
      <c r="E916" s="193">
        <v>0</v>
      </c>
      <c r="F916" s="193">
        <v>0</v>
      </c>
      <c r="G916" s="543">
        <v>0</v>
      </c>
      <c r="H916" s="544">
        <v>0</v>
      </c>
    </row>
    <row r="917" spans="1:8" ht="12.75">
      <c r="A917" s="290"/>
      <c r="B917" s="325"/>
      <c r="C917" s="294"/>
      <c r="D917" s="270" t="s">
        <v>232</v>
      </c>
      <c r="E917" s="193">
        <v>2289000</v>
      </c>
      <c r="F917" s="193">
        <v>2289000</v>
      </c>
      <c r="G917" s="543">
        <v>1262891.22</v>
      </c>
      <c r="H917" s="544">
        <f>G917/F917*100</f>
        <v>55.172180865006546</v>
      </c>
    </row>
    <row r="918" spans="1:8" ht="12.75">
      <c r="A918" s="290"/>
      <c r="B918" s="325"/>
      <c r="C918" s="294"/>
      <c r="D918" s="270" t="s">
        <v>233</v>
      </c>
      <c r="E918" s="193">
        <v>0</v>
      </c>
      <c r="F918" s="193">
        <v>0</v>
      </c>
      <c r="G918" s="543">
        <v>0</v>
      </c>
      <c r="H918" s="544">
        <v>0</v>
      </c>
    </row>
    <row r="919" spans="1:8" ht="12.75">
      <c r="A919" s="290"/>
      <c r="B919" s="325"/>
      <c r="C919" s="294"/>
      <c r="D919" s="270" t="s">
        <v>240</v>
      </c>
      <c r="E919" s="193">
        <v>0</v>
      </c>
      <c r="F919" s="193">
        <v>0</v>
      </c>
      <c r="G919" s="543">
        <v>0</v>
      </c>
      <c r="H919" s="544">
        <v>0</v>
      </c>
    </row>
    <row r="920" spans="1:8" ht="12.75">
      <c r="A920" s="340"/>
      <c r="B920" s="509"/>
      <c r="C920" s="327"/>
      <c r="D920" s="424" t="s">
        <v>50</v>
      </c>
      <c r="E920" s="425">
        <v>2272000</v>
      </c>
      <c r="F920" s="425">
        <v>2272000</v>
      </c>
      <c r="G920" s="537">
        <v>1254773</v>
      </c>
      <c r="H920" s="538">
        <f>G920/F920*100</f>
        <v>55.22768485915493</v>
      </c>
    </row>
    <row r="921" spans="1:8" ht="12.75">
      <c r="A921" s="286"/>
      <c r="B921" s="292"/>
      <c r="C921" s="295"/>
      <c r="D921" s="270" t="s">
        <v>232</v>
      </c>
      <c r="E921" s="193">
        <v>2272000</v>
      </c>
      <c r="F921" s="193">
        <v>2272000</v>
      </c>
      <c r="G921" s="543">
        <v>1254773</v>
      </c>
      <c r="H921" s="421">
        <f>G921/F921*100</f>
        <v>55.22768485915493</v>
      </c>
    </row>
    <row r="922" spans="1:8" ht="12.75">
      <c r="A922" s="340"/>
      <c r="B922" s="509"/>
      <c r="C922" s="327"/>
      <c r="D922" s="424" t="s">
        <v>99</v>
      </c>
      <c r="E922" s="425">
        <v>17000</v>
      </c>
      <c r="F922" s="425">
        <v>17000</v>
      </c>
      <c r="G922" s="537">
        <v>8118.22</v>
      </c>
      <c r="H922" s="538">
        <f>G922/F922*100</f>
        <v>47.75423529411765</v>
      </c>
    </row>
    <row r="923" spans="1:8" ht="12.75">
      <c r="A923" s="293"/>
      <c r="B923" s="372"/>
      <c r="C923" s="295"/>
      <c r="D923" s="270" t="s">
        <v>232</v>
      </c>
      <c r="E923" s="193">
        <v>17000</v>
      </c>
      <c r="F923" s="193">
        <v>17000</v>
      </c>
      <c r="G923" s="543">
        <v>8118.22</v>
      </c>
      <c r="H923" s="421">
        <f>G923/F923*100</f>
        <v>47.75423529411765</v>
      </c>
    </row>
    <row r="924" spans="1:8" ht="12.75">
      <c r="A924" s="319"/>
      <c r="B924" s="319"/>
      <c r="C924" s="319"/>
      <c r="D924" s="319"/>
      <c r="E924" s="216"/>
      <c r="F924" s="216"/>
      <c r="G924" s="549"/>
      <c r="H924" s="430"/>
    </row>
    <row r="925" spans="1:8" ht="12.75">
      <c r="A925" s="319"/>
      <c r="B925" s="319"/>
      <c r="C925" s="319"/>
      <c r="D925" s="319"/>
      <c r="E925" s="216"/>
      <c r="F925" s="216"/>
      <c r="G925" s="549"/>
      <c r="H925" s="430"/>
    </row>
    <row r="926" spans="1:8" ht="12.75">
      <c r="A926" s="319"/>
      <c r="B926" s="319"/>
      <c r="C926" s="319"/>
      <c r="D926" s="319"/>
      <c r="E926" s="216"/>
      <c r="F926" s="216"/>
      <c r="G926" s="549"/>
      <c r="H926" s="430"/>
    </row>
    <row r="927" spans="1:8" ht="12.75">
      <c r="A927" s="319"/>
      <c r="B927" s="319"/>
      <c r="C927" s="319"/>
      <c r="D927" s="319"/>
      <c r="E927" s="216"/>
      <c r="F927" s="216"/>
      <c r="G927" s="549"/>
      <c r="H927" s="430"/>
    </row>
    <row r="928" spans="1:8" ht="12.75">
      <c r="A928" s="319"/>
      <c r="B928" s="319"/>
      <c r="C928" s="319"/>
      <c r="D928" s="319"/>
      <c r="E928" s="216"/>
      <c r="F928" s="216"/>
      <c r="G928" s="549"/>
      <c r="H928" s="430"/>
    </row>
    <row r="929" spans="1:8" ht="12.75">
      <c r="A929" s="319"/>
      <c r="B929" s="319"/>
      <c r="C929" s="319"/>
      <c r="D929" s="319"/>
      <c r="E929" s="216" t="s">
        <v>436</v>
      </c>
      <c r="F929" s="216"/>
      <c r="G929" s="549"/>
      <c r="H929" s="430"/>
    </row>
    <row r="930" spans="1:8" ht="12.75">
      <c r="A930" s="399" t="s">
        <v>0</v>
      </c>
      <c r="B930" s="396" t="s">
        <v>1</v>
      </c>
      <c r="C930" s="470" t="s">
        <v>2</v>
      </c>
      <c r="D930" s="397" t="s">
        <v>3</v>
      </c>
      <c r="E930" s="398" t="s">
        <v>174</v>
      </c>
      <c r="F930" s="397" t="s">
        <v>176</v>
      </c>
      <c r="G930" s="399" t="s">
        <v>178</v>
      </c>
      <c r="H930" s="471" t="s">
        <v>67</v>
      </c>
    </row>
    <row r="931" spans="1:8" ht="12.75">
      <c r="A931" s="403"/>
      <c r="B931" s="400"/>
      <c r="C931" s="472"/>
      <c r="D931" s="401"/>
      <c r="E931" s="400" t="s">
        <v>175</v>
      </c>
      <c r="F931" s="401" t="s">
        <v>177</v>
      </c>
      <c r="G931" s="403" t="s">
        <v>360</v>
      </c>
      <c r="H931" s="400" t="s">
        <v>196</v>
      </c>
    </row>
    <row r="932" spans="1:8" ht="12.75">
      <c r="A932" s="501">
        <v>1</v>
      </c>
      <c r="B932" s="501">
        <v>2</v>
      </c>
      <c r="C932" s="501">
        <v>3</v>
      </c>
      <c r="D932" s="403">
        <v>4</v>
      </c>
      <c r="E932" s="400">
        <v>5</v>
      </c>
      <c r="F932" s="400">
        <v>6</v>
      </c>
      <c r="G932" s="403">
        <v>7</v>
      </c>
      <c r="H932" s="473">
        <v>8</v>
      </c>
    </row>
    <row r="933" spans="1:8" ht="12.75">
      <c r="A933" s="285">
        <v>852</v>
      </c>
      <c r="B933" s="285"/>
      <c r="C933" s="274"/>
      <c r="D933" s="371" t="s">
        <v>100</v>
      </c>
      <c r="E933" s="189">
        <f>E934+E935</f>
        <v>18000</v>
      </c>
      <c r="F933" s="189">
        <f>F934+F935</f>
        <v>18000</v>
      </c>
      <c r="G933" s="190">
        <f>G934+G935</f>
        <v>12506.369999999999</v>
      </c>
      <c r="H933" s="196">
        <f>G933/F933*100</f>
        <v>69.47983333333333</v>
      </c>
    </row>
    <row r="934" spans="1:8" ht="12.75">
      <c r="A934" s="495"/>
      <c r="B934" s="495"/>
      <c r="C934" s="308"/>
      <c r="D934" s="477" t="s">
        <v>206</v>
      </c>
      <c r="E934" s="189">
        <v>0</v>
      </c>
      <c r="F934" s="189">
        <v>0</v>
      </c>
      <c r="G934" s="190">
        <v>0</v>
      </c>
      <c r="H934" s="196">
        <v>0</v>
      </c>
    </row>
    <row r="935" spans="1:8" ht="12.75">
      <c r="A935" s="495"/>
      <c r="B935" s="495"/>
      <c r="C935" s="308"/>
      <c r="D935" s="477" t="s">
        <v>332</v>
      </c>
      <c r="E935" s="189">
        <f>SUM(E936:E939)</f>
        <v>18000</v>
      </c>
      <c r="F935" s="189">
        <f>SUM(F936:F939)</f>
        <v>18000</v>
      </c>
      <c r="G935" s="190">
        <f>SUM(G936:G939)</f>
        <v>12506.369999999999</v>
      </c>
      <c r="H935" s="196">
        <f>G935/F935*100</f>
        <v>69.47983333333333</v>
      </c>
    </row>
    <row r="936" spans="1:8" ht="12.75">
      <c r="A936" s="495"/>
      <c r="B936" s="495"/>
      <c r="C936" s="308"/>
      <c r="D936" s="477" t="s">
        <v>231</v>
      </c>
      <c r="E936" s="189">
        <v>0</v>
      </c>
      <c r="F936" s="189">
        <f>F943</f>
        <v>15120</v>
      </c>
      <c r="G936" s="190">
        <f>G943</f>
        <v>9626.4</v>
      </c>
      <c r="H936" s="196">
        <f>G936/F936*100</f>
        <v>63.66666666666666</v>
      </c>
    </row>
    <row r="937" spans="1:8" ht="12.75">
      <c r="A937" s="495"/>
      <c r="B937" s="495"/>
      <c r="C937" s="308"/>
      <c r="D937" s="477" t="s">
        <v>232</v>
      </c>
      <c r="E937" s="189">
        <v>18000</v>
      </c>
      <c r="F937" s="189">
        <f>F944</f>
        <v>2880</v>
      </c>
      <c r="G937" s="190">
        <f>G944</f>
        <v>2879.97</v>
      </c>
      <c r="H937" s="394">
        <f>G937/F937*100</f>
        <v>99.99895833333332</v>
      </c>
    </row>
    <row r="938" spans="1:8" ht="12.75">
      <c r="A938" s="495"/>
      <c r="B938" s="495"/>
      <c r="C938" s="308"/>
      <c r="D938" s="477" t="s">
        <v>233</v>
      </c>
      <c r="E938" s="189">
        <v>0</v>
      </c>
      <c r="F938" s="189">
        <v>0</v>
      </c>
      <c r="G938" s="190">
        <v>0</v>
      </c>
      <c r="H938" s="196">
        <v>0</v>
      </c>
    </row>
    <row r="939" spans="1:8" ht="12.75">
      <c r="A939" s="172"/>
      <c r="B939" s="172"/>
      <c r="C939" s="310"/>
      <c r="D939" s="477" t="s">
        <v>240</v>
      </c>
      <c r="E939" s="189">
        <v>0</v>
      </c>
      <c r="F939" s="189">
        <v>0</v>
      </c>
      <c r="G939" s="190">
        <v>0</v>
      </c>
      <c r="H939" s="196">
        <v>0</v>
      </c>
    </row>
    <row r="940" spans="1:8" ht="12.75">
      <c r="A940" s="286"/>
      <c r="B940" s="325">
        <v>85205</v>
      </c>
      <c r="C940" s="311"/>
      <c r="D940" s="269" t="s">
        <v>243</v>
      </c>
      <c r="E940" s="191">
        <v>18000</v>
      </c>
      <c r="F940" s="191">
        <f>F941+F942</f>
        <v>18000</v>
      </c>
      <c r="G940" s="545">
        <f>G941+G942</f>
        <v>12506.369999999999</v>
      </c>
      <c r="H940" s="429">
        <f>G940/F940*100</f>
        <v>69.47983333333333</v>
      </c>
    </row>
    <row r="941" spans="1:8" ht="12.75">
      <c r="A941" s="286"/>
      <c r="B941" s="325"/>
      <c r="C941" s="294"/>
      <c r="D941" s="481" t="s">
        <v>206</v>
      </c>
      <c r="E941" s="486">
        <v>0</v>
      </c>
      <c r="F941" s="486">
        <v>0</v>
      </c>
      <c r="G941" s="541">
        <v>0</v>
      </c>
      <c r="H941" s="459">
        <v>0</v>
      </c>
    </row>
    <row r="942" spans="1:8" ht="12.75">
      <c r="A942" s="286"/>
      <c r="B942" s="325"/>
      <c r="C942" s="294"/>
      <c r="D942" s="481" t="s">
        <v>283</v>
      </c>
      <c r="E942" s="486">
        <f>SUM(E944:E945)</f>
        <v>18000</v>
      </c>
      <c r="F942" s="486">
        <f>SUM(F943:F945)</f>
        <v>18000</v>
      </c>
      <c r="G942" s="541">
        <f>SUM(G943:G945)</f>
        <v>12506.369999999999</v>
      </c>
      <c r="H942" s="459">
        <f>G942/F942*100</f>
        <v>69.47983333333333</v>
      </c>
    </row>
    <row r="943" spans="1:8" ht="12.75">
      <c r="A943" s="286"/>
      <c r="B943" s="325"/>
      <c r="C943" s="294"/>
      <c r="D943" s="270" t="s">
        <v>231</v>
      </c>
      <c r="E943" s="193">
        <v>0</v>
      </c>
      <c r="F943" s="193">
        <v>15120</v>
      </c>
      <c r="G943" s="543">
        <v>9626.4</v>
      </c>
      <c r="H943" s="421">
        <f>G943/F943*100</f>
        <v>63.66666666666666</v>
      </c>
    </row>
    <row r="944" spans="1:8" ht="12.75">
      <c r="A944" s="286"/>
      <c r="B944" s="292"/>
      <c r="C944" s="295"/>
      <c r="D944" s="270" t="s">
        <v>232</v>
      </c>
      <c r="E944" s="193">
        <v>18000</v>
      </c>
      <c r="F944" s="193">
        <v>2880</v>
      </c>
      <c r="G944" s="543">
        <v>2879.97</v>
      </c>
      <c r="H944" s="421">
        <f>G944/F944*100</f>
        <v>99.99895833333332</v>
      </c>
    </row>
    <row r="945" spans="1:8" ht="12.75">
      <c r="A945" s="286"/>
      <c r="B945" s="292"/>
      <c r="C945" s="295"/>
      <c r="D945" s="270" t="s">
        <v>233</v>
      </c>
      <c r="E945" s="193">
        <v>0</v>
      </c>
      <c r="F945" s="193">
        <v>0</v>
      </c>
      <c r="G945" s="543">
        <v>0</v>
      </c>
      <c r="H945" s="421">
        <v>0</v>
      </c>
    </row>
    <row r="946" spans="1:8" ht="12.75">
      <c r="A946" s="285">
        <v>853</v>
      </c>
      <c r="B946" s="285"/>
      <c r="C946" s="274"/>
      <c r="D946" s="371" t="s">
        <v>59</v>
      </c>
      <c r="E946" s="189">
        <f>E947+E948</f>
        <v>78000</v>
      </c>
      <c r="F946" s="189">
        <f>F947+F948</f>
        <v>87236</v>
      </c>
      <c r="G946" s="190">
        <f>G947+G948</f>
        <v>48235.88</v>
      </c>
      <c r="H946" s="190">
        <f>G946/F946*100</f>
        <v>55.293548535008476</v>
      </c>
    </row>
    <row r="947" spans="1:8" ht="12.75">
      <c r="A947" s="495"/>
      <c r="B947" s="495"/>
      <c r="C947" s="308"/>
      <c r="D947" s="477" t="s">
        <v>206</v>
      </c>
      <c r="E947" s="189">
        <v>0</v>
      </c>
      <c r="F947" s="189">
        <v>0</v>
      </c>
      <c r="G947" s="488">
        <v>0</v>
      </c>
      <c r="H947" s="190">
        <v>0</v>
      </c>
    </row>
    <row r="948" spans="1:8" ht="12.75">
      <c r="A948" s="495"/>
      <c r="B948" s="495"/>
      <c r="C948" s="308"/>
      <c r="D948" s="477" t="s">
        <v>332</v>
      </c>
      <c r="E948" s="189">
        <f>SUM(E949:E952)</f>
        <v>78000</v>
      </c>
      <c r="F948" s="189">
        <f>SUM(F949:F952)</f>
        <v>87236</v>
      </c>
      <c r="G948" s="488">
        <f>SUM(G949:G952)</f>
        <v>48235.88</v>
      </c>
      <c r="H948" s="190">
        <f>G948/F948*100</f>
        <v>55.293548535008476</v>
      </c>
    </row>
    <row r="949" spans="1:8" ht="12.75">
      <c r="A949" s="495"/>
      <c r="B949" s="495"/>
      <c r="C949" s="308"/>
      <c r="D949" s="477" t="s">
        <v>231</v>
      </c>
      <c r="E949" s="189">
        <v>69607</v>
      </c>
      <c r="F949" s="189">
        <f>F956</f>
        <v>67957</v>
      </c>
      <c r="G949" s="488">
        <f>G956</f>
        <v>31865.84</v>
      </c>
      <c r="H949" s="190">
        <f>G949/F949*100</f>
        <v>46.89118118810424</v>
      </c>
    </row>
    <row r="950" spans="1:8" ht="12.75">
      <c r="A950" s="495"/>
      <c r="B950" s="495"/>
      <c r="C950" s="308"/>
      <c r="D950" s="477" t="s">
        <v>232</v>
      </c>
      <c r="E950" s="189">
        <v>8393</v>
      </c>
      <c r="F950" s="189">
        <f>F957</f>
        <v>10043</v>
      </c>
      <c r="G950" s="488">
        <f>G957</f>
        <v>7134.16</v>
      </c>
      <c r="H950" s="190">
        <f>G950/F950*100</f>
        <v>71.03614457831326</v>
      </c>
    </row>
    <row r="951" spans="1:8" ht="12.75">
      <c r="A951" s="495"/>
      <c r="B951" s="495"/>
      <c r="C951" s="308"/>
      <c r="D951" s="477" t="s">
        <v>233</v>
      </c>
      <c r="E951" s="189">
        <v>0</v>
      </c>
      <c r="F951" s="189">
        <f>F958+F964</f>
        <v>9236</v>
      </c>
      <c r="G951" s="488">
        <f>G958+G964</f>
        <v>9235.88</v>
      </c>
      <c r="H951" s="190">
        <f>G951/F951*100</f>
        <v>99.99870073624945</v>
      </c>
    </row>
    <row r="952" spans="1:8" ht="12.75">
      <c r="A952" s="172"/>
      <c r="B952" s="172"/>
      <c r="C952" s="310"/>
      <c r="D952" s="477" t="s">
        <v>240</v>
      </c>
      <c r="E952" s="189">
        <v>0</v>
      </c>
      <c r="F952" s="189">
        <v>0</v>
      </c>
      <c r="G952" s="488">
        <v>0</v>
      </c>
      <c r="H952" s="190">
        <v>0</v>
      </c>
    </row>
    <row r="953" spans="1:8" ht="12.75">
      <c r="A953" s="290"/>
      <c r="B953" s="325">
        <v>85321</v>
      </c>
      <c r="C953" s="311"/>
      <c r="D953" s="269" t="s">
        <v>60</v>
      </c>
      <c r="E953" s="191">
        <f>SUM(E956:E958)</f>
        <v>78000</v>
      </c>
      <c r="F953" s="191">
        <f>F954+F955</f>
        <v>78000</v>
      </c>
      <c r="G953" s="428">
        <f>G954+G955</f>
        <v>39000</v>
      </c>
      <c r="H953" s="219">
        <f>G953/F953*100</f>
        <v>50</v>
      </c>
    </row>
    <row r="954" spans="1:8" ht="12.75">
      <c r="A954" s="290"/>
      <c r="B954" s="325"/>
      <c r="C954" s="294"/>
      <c r="D954" s="481" t="s">
        <v>206</v>
      </c>
      <c r="E954" s="486">
        <v>0</v>
      </c>
      <c r="F954" s="486">
        <v>0</v>
      </c>
      <c r="G954" s="487">
        <v>0</v>
      </c>
      <c r="H954" s="227">
        <v>0</v>
      </c>
    </row>
    <row r="955" spans="1:8" ht="12.75">
      <c r="A955" s="290"/>
      <c r="B955" s="325"/>
      <c r="C955" s="294"/>
      <c r="D955" s="481" t="s">
        <v>283</v>
      </c>
      <c r="E955" s="486">
        <f>SUM(E956:E958)</f>
        <v>78000</v>
      </c>
      <c r="F955" s="486">
        <f>SUM(F956:F958)</f>
        <v>78000</v>
      </c>
      <c r="G955" s="487">
        <f>SUM(G956:G958)</f>
        <v>39000</v>
      </c>
      <c r="H955" s="227">
        <f>G955/F955*100</f>
        <v>50</v>
      </c>
    </row>
    <row r="956" spans="1:8" ht="12.75">
      <c r="A956" s="286"/>
      <c r="B956" s="292"/>
      <c r="C956" s="295"/>
      <c r="D956" s="270" t="s">
        <v>231</v>
      </c>
      <c r="E956" s="193">
        <v>69607</v>
      </c>
      <c r="F956" s="193">
        <v>67957</v>
      </c>
      <c r="G956" s="418">
        <v>31865.84</v>
      </c>
      <c r="H956" s="421">
        <f>G956/F956*100</f>
        <v>46.89118118810424</v>
      </c>
    </row>
    <row r="957" spans="1:8" ht="12.75">
      <c r="A957" s="286"/>
      <c r="B957" s="292"/>
      <c r="C957" s="295"/>
      <c r="D957" s="270" t="s">
        <v>232</v>
      </c>
      <c r="E957" s="193">
        <v>8393</v>
      </c>
      <c r="F957" s="193">
        <v>10043</v>
      </c>
      <c r="G957" s="418">
        <v>7134.16</v>
      </c>
      <c r="H957" s="421">
        <f>G957/F957*100</f>
        <v>71.03614457831326</v>
      </c>
    </row>
    <row r="958" spans="1:8" ht="12.75">
      <c r="A958" s="286"/>
      <c r="B958" s="292"/>
      <c r="C958" s="295"/>
      <c r="D958" s="270" t="s">
        <v>233</v>
      </c>
      <c r="E958" s="193">
        <v>0</v>
      </c>
      <c r="F958" s="193">
        <v>0</v>
      </c>
      <c r="G958" s="418">
        <v>0</v>
      </c>
      <c r="H958" s="421">
        <v>0</v>
      </c>
    </row>
    <row r="959" spans="1:8" ht="12.75">
      <c r="A959" s="286"/>
      <c r="B959" s="325">
        <v>85334</v>
      </c>
      <c r="C959" s="294"/>
      <c r="D959" s="269" t="s">
        <v>354</v>
      </c>
      <c r="E959" s="191">
        <v>0</v>
      </c>
      <c r="F959" s="191">
        <f>F960+F961</f>
        <v>9236</v>
      </c>
      <c r="G959" s="428">
        <f>G960+G961</f>
        <v>9235.88</v>
      </c>
      <c r="H959" s="429">
        <f>G959/F959*100</f>
        <v>99.99870073624945</v>
      </c>
    </row>
    <row r="960" spans="1:9" ht="12.75">
      <c r="A960" s="286"/>
      <c r="B960" s="292"/>
      <c r="C960" s="295"/>
      <c r="D960" s="481" t="s">
        <v>206</v>
      </c>
      <c r="E960" s="191">
        <v>0</v>
      </c>
      <c r="F960" s="191">
        <v>0</v>
      </c>
      <c r="G960" s="428">
        <v>0</v>
      </c>
      <c r="H960" s="429">
        <v>0</v>
      </c>
      <c r="I960" s="4"/>
    </row>
    <row r="961" spans="1:8" ht="12.75">
      <c r="A961" s="286"/>
      <c r="B961" s="292"/>
      <c r="C961" s="295"/>
      <c r="D961" s="481" t="s">
        <v>283</v>
      </c>
      <c r="E961" s="486">
        <v>0</v>
      </c>
      <c r="F961" s="486">
        <f>SUM(F962:F964)</f>
        <v>9236</v>
      </c>
      <c r="G961" s="487">
        <f>SUM(G962:G964)</f>
        <v>9235.88</v>
      </c>
      <c r="H961" s="458">
        <f>G961/F961*100</f>
        <v>99.99870073624945</v>
      </c>
    </row>
    <row r="962" spans="1:8" ht="12.75">
      <c r="A962" s="286"/>
      <c r="B962" s="292"/>
      <c r="C962" s="295"/>
      <c r="D962" s="270" t="s">
        <v>231</v>
      </c>
      <c r="E962" s="193">
        <v>0</v>
      </c>
      <c r="F962" s="193">
        <v>0</v>
      </c>
      <c r="G962" s="418">
        <v>0</v>
      </c>
      <c r="H962" s="421">
        <v>0</v>
      </c>
    </row>
    <row r="963" spans="1:8" ht="12.75">
      <c r="A963" s="286"/>
      <c r="B963" s="292"/>
      <c r="C963" s="295"/>
      <c r="D963" s="270" t="s">
        <v>232</v>
      </c>
      <c r="E963" s="193">
        <v>0</v>
      </c>
      <c r="F963" s="193">
        <v>0</v>
      </c>
      <c r="G963" s="418">
        <v>0</v>
      </c>
      <c r="H963" s="421">
        <v>0</v>
      </c>
    </row>
    <row r="964" spans="1:8" ht="12.75">
      <c r="A964" s="286"/>
      <c r="B964" s="292"/>
      <c r="C964" s="295"/>
      <c r="D964" s="270" t="s">
        <v>233</v>
      </c>
      <c r="E964" s="193">
        <v>0</v>
      </c>
      <c r="F964" s="193">
        <v>9236</v>
      </c>
      <c r="G964" s="418">
        <v>9235.88</v>
      </c>
      <c r="H964" s="421">
        <f>G964/F964*100</f>
        <v>99.99870073624945</v>
      </c>
    </row>
    <row r="965" spans="1:8" ht="12.75">
      <c r="A965" s="285"/>
      <c r="B965" s="274"/>
      <c r="C965" s="371"/>
      <c r="D965" s="272" t="s">
        <v>166</v>
      </c>
      <c r="E965" s="189">
        <f>E966+E967</f>
        <v>5930000</v>
      </c>
      <c r="F965" s="189">
        <f>F966+F967</f>
        <v>6237979</v>
      </c>
      <c r="G965" s="190">
        <f>G966+G967</f>
        <v>3295055.81</v>
      </c>
      <c r="H965" s="196">
        <f>G965/F965*100</f>
        <v>52.82248962364253</v>
      </c>
    </row>
    <row r="966" spans="1:8" ht="12.75">
      <c r="A966" s="625"/>
      <c r="B966" s="308"/>
      <c r="C966" s="371"/>
      <c r="D966" s="608" t="s">
        <v>206</v>
      </c>
      <c r="E966" s="195">
        <v>0</v>
      </c>
      <c r="F966" s="222">
        <v>0</v>
      </c>
      <c r="G966" s="222">
        <v>0</v>
      </c>
      <c r="H966" s="196">
        <v>0</v>
      </c>
    </row>
    <row r="967" spans="1:8" ht="12.75">
      <c r="A967" s="625"/>
      <c r="B967" s="308"/>
      <c r="C967" s="371"/>
      <c r="D967" s="477" t="s">
        <v>332</v>
      </c>
      <c r="E967" s="195">
        <f>SUM(E968:E971)</f>
        <v>5930000</v>
      </c>
      <c r="F967" s="222">
        <f>SUM(F968:F971)</f>
        <v>6237979</v>
      </c>
      <c r="G967" s="196">
        <f>SUM(G968:G971)</f>
        <v>3295055.81</v>
      </c>
      <c r="H967" s="196">
        <f>G967/F967*100</f>
        <v>52.82248962364253</v>
      </c>
    </row>
    <row r="968" spans="1:8" ht="12.75">
      <c r="A968" s="625"/>
      <c r="B968" s="308"/>
      <c r="C968" s="371"/>
      <c r="D968" s="608" t="s">
        <v>231</v>
      </c>
      <c r="E968" s="195">
        <f aca="true" t="shared" si="40" ref="E968:G970">E816+E828+E841+E874+E894+E908+E936+E949</f>
        <v>2943387</v>
      </c>
      <c r="F968" s="222">
        <f t="shared" si="40"/>
        <v>3251224</v>
      </c>
      <c r="G968" s="196">
        <f t="shared" si="40"/>
        <v>1715135.04</v>
      </c>
      <c r="H968" s="196">
        <f>G968/F968*100</f>
        <v>52.753518059659996</v>
      </c>
    </row>
    <row r="969" spans="1:8" ht="12.75">
      <c r="A969" s="625"/>
      <c r="B969" s="308"/>
      <c r="C969" s="371"/>
      <c r="D969" s="608" t="s">
        <v>232</v>
      </c>
      <c r="E969" s="195">
        <f t="shared" si="40"/>
        <v>2819313</v>
      </c>
      <c r="F969" s="222">
        <f t="shared" si="40"/>
        <v>2810799</v>
      </c>
      <c r="G969" s="196">
        <f t="shared" si="40"/>
        <v>1489329.95</v>
      </c>
      <c r="H969" s="196">
        <f>G969/F969*100</f>
        <v>52.98599971040263</v>
      </c>
    </row>
    <row r="970" spans="1:8" ht="12.75">
      <c r="A970" s="625"/>
      <c r="B970" s="308"/>
      <c r="C970" s="371"/>
      <c r="D970" s="608" t="s">
        <v>233</v>
      </c>
      <c r="E970" s="195">
        <f t="shared" si="40"/>
        <v>167300</v>
      </c>
      <c r="F970" s="222">
        <f t="shared" si="40"/>
        <v>175956</v>
      </c>
      <c r="G970" s="196">
        <f t="shared" si="40"/>
        <v>90590.82</v>
      </c>
      <c r="H970" s="196">
        <f>G970/F970*100</f>
        <v>51.48492805019437</v>
      </c>
    </row>
    <row r="971" spans="1:8" ht="12.75">
      <c r="A971" s="626"/>
      <c r="B971" s="310"/>
      <c r="C971" s="371"/>
      <c r="D971" s="608" t="s">
        <v>240</v>
      </c>
      <c r="E971" s="195">
        <f>E831+E844+E877+E897+E911+E939+E952</f>
        <v>0</v>
      </c>
      <c r="F971" s="222">
        <f>F831+F844+F877+F897+F911+F939+F952</f>
        <v>0</v>
      </c>
      <c r="G971" s="196">
        <f>G831+G844+G877+G897+G911+G939+G952</f>
        <v>0</v>
      </c>
      <c r="H971" s="196">
        <v>0</v>
      </c>
    </row>
    <row r="972" spans="1:8" ht="12.75">
      <c r="A972" s="627"/>
      <c r="B972" s="627"/>
      <c r="C972" s="627"/>
      <c r="D972" s="627"/>
      <c r="E972" s="620"/>
      <c r="F972" s="47"/>
      <c r="G972" s="113"/>
      <c r="H972" s="628"/>
    </row>
    <row r="973" spans="1:8" ht="12.75">
      <c r="A973" s="627"/>
      <c r="B973" s="627"/>
      <c r="C973" s="627"/>
      <c r="D973" s="627"/>
      <c r="E973" s="629"/>
      <c r="F973" s="113"/>
      <c r="G973" s="628"/>
      <c r="H973" s="628"/>
    </row>
    <row r="974" spans="1:8" ht="12.75">
      <c r="A974" s="627"/>
      <c r="B974" s="627"/>
      <c r="C974" s="627"/>
      <c r="D974" s="627"/>
      <c r="E974" s="629"/>
      <c r="F974" s="113"/>
      <c r="G974" s="628"/>
      <c r="H974" s="628"/>
    </row>
    <row r="975" spans="1:8" ht="12.75">
      <c r="A975" s="627"/>
      <c r="B975" s="627"/>
      <c r="C975" s="627"/>
      <c r="D975" s="627"/>
      <c r="E975" s="629"/>
      <c r="F975" s="113"/>
      <c r="G975" s="628"/>
      <c r="H975" s="628"/>
    </row>
    <row r="976" spans="1:8" ht="12.75">
      <c r="A976" s="627"/>
      <c r="B976" s="627"/>
      <c r="C976" s="627"/>
      <c r="D976" s="627"/>
      <c r="E976" s="629"/>
      <c r="F976" s="113"/>
      <c r="G976" s="628"/>
      <c r="H976" s="628"/>
    </row>
    <row r="977" spans="1:8" ht="12.75">
      <c r="A977" s="627"/>
      <c r="B977" s="627"/>
      <c r="C977" s="627"/>
      <c r="D977" s="627"/>
      <c r="E977" s="629"/>
      <c r="F977" s="113"/>
      <c r="G977" s="628"/>
      <c r="H977" s="628"/>
    </row>
    <row r="978" spans="1:8" ht="12.75">
      <c r="A978" s="627"/>
      <c r="B978" s="627"/>
      <c r="C978" s="627"/>
      <c r="D978" s="627"/>
      <c r="E978" s="629"/>
      <c r="F978" s="113"/>
      <c r="G978" s="628"/>
      <c r="H978" s="628"/>
    </row>
    <row r="979" spans="1:8" ht="12.75">
      <c r="A979" s="627"/>
      <c r="B979" s="627"/>
      <c r="C979" s="627"/>
      <c r="D979" s="627"/>
      <c r="E979" s="629"/>
      <c r="F979" s="113"/>
      <c r="G979" s="113"/>
      <c r="H979" s="628"/>
    </row>
    <row r="980" spans="1:8" ht="12.75">
      <c r="A980" s="627"/>
      <c r="B980" s="627"/>
      <c r="C980" s="627"/>
      <c r="D980" s="627"/>
      <c r="E980" s="629"/>
      <c r="F980" s="113"/>
      <c r="G980" s="113"/>
      <c r="H980" s="628"/>
    </row>
    <row r="981" spans="1:8" ht="12.75">
      <c r="A981" s="627"/>
      <c r="B981" s="627"/>
      <c r="C981" s="627"/>
      <c r="D981" s="627"/>
      <c r="E981" s="629"/>
      <c r="F981" s="113"/>
      <c r="G981" s="113"/>
      <c r="H981" s="628"/>
    </row>
    <row r="982" spans="1:8" ht="12.75">
      <c r="A982" s="627"/>
      <c r="B982" s="627"/>
      <c r="C982" s="627"/>
      <c r="D982" s="627"/>
      <c r="E982" s="629"/>
      <c r="F982" s="113"/>
      <c r="G982" s="113"/>
      <c r="H982" s="628"/>
    </row>
    <row r="983" spans="1:8" ht="12.75">
      <c r="A983" s="627"/>
      <c r="B983" s="627"/>
      <c r="C983" s="627"/>
      <c r="D983" s="627"/>
      <c r="E983" s="629"/>
      <c r="F983" s="113"/>
      <c r="G983" s="113"/>
      <c r="H983" s="628"/>
    </row>
    <row r="984" spans="1:8" ht="12.75">
      <c r="A984" s="627"/>
      <c r="B984" s="627"/>
      <c r="C984" s="627"/>
      <c r="D984" s="627"/>
      <c r="E984" s="629"/>
      <c r="F984" s="113"/>
      <c r="G984" s="113"/>
      <c r="H984" s="628"/>
    </row>
    <row r="985" spans="1:8" ht="12.75">
      <c r="A985" s="627"/>
      <c r="B985" s="627"/>
      <c r="C985" s="627"/>
      <c r="D985" s="627"/>
      <c r="E985" s="629"/>
      <c r="F985" s="113"/>
      <c r="G985" s="113"/>
      <c r="H985" s="628"/>
    </row>
    <row r="986" spans="1:8" ht="12.75">
      <c r="A986" s="627"/>
      <c r="B986" s="627"/>
      <c r="C986" s="627"/>
      <c r="D986" s="627"/>
      <c r="E986" s="629"/>
      <c r="F986" s="113"/>
      <c r="G986" s="113"/>
      <c r="H986" s="628"/>
    </row>
    <row r="987" spans="1:8" ht="12.75">
      <c r="A987" s="627"/>
      <c r="B987" s="627"/>
      <c r="C987" s="627"/>
      <c r="D987" s="627"/>
      <c r="E987" s="629"/>
      <c r="F987" s="113"/>
      <c r="G987" s="113"/>
      <c r="H987" s="628"/>
    </row>
    <row r="988" spans="1:8" ht="12.75">
      <c r="A988" s="288"/>
      <c r="B988" s="288"/>
      <c r="C988" s="288"/>
      <c r="D988" s="288"/>
      <c r="E988" s="288"/>
      <c r="F988" s="288"/>
      <c r="G988" s="288"/>
      <c r="H988" s="622"/>
    </row>
    <row r="989" spans="1:8" ht="12.75">
      <c r="A989" s="214"/>
      <c r="B989" s="214"/>
      <c r="C989" s="214"/>
      <c r="D989" s="214"/>
      <c r="E989" s="214"/>
      <c r="F989" s="214"/>
      <c r="G989" s="214"/>
      <c r="H989" s="215"/>
    </row>
    <row r="990" spans="1:8" ht="12.75">
      <c r="A990" s="214"/>
      <c r="B990" s="214"/>
      <c r="C990" s="214"/>
      <c r="D990" s="214"/>
      <c r="E990" s="214"/>
      <c r="F990" s="214"/>
      <c r="G990" s="214"/>
      <c r="H990" s="215"/>
    </row>
    <row r="991" spans="1:8" ht="12.75">
      <c r="A991" s="214"/>
      <c r="B991" s="214"/>
      <c r="C991" s="214"/>
      <c r="D991" s="214"/>
      <c r="E991" s="214" t="s">
        <v>437</v>
      </c>
      <c r="F991" s="214"/>
      <c r="G991" s="214"/>
      <c r="H991" s="215"/>
    </row>
    <row r="992" spans="1:8" ht="13.5" customHeight="1">
      <c r="A992" s="288"/>
      <c r="B992" s="288"/>
      <c r="C992" s="288"/>
      <c r="D992" s="288"/>
      <c r="E992" s="288"/>
      <c r="F992" s="288"/>
      <c r="G992" s="288"/>
      <c r="H992" s="622"/>
    </row>
    <row r="993" spans="1:8" ht="13.5" customHeight="1">
      <c r="A993" s="288"/>
      <c r="B993" s="288"/>
      <c r="C993" s="288"/>
      <c r="D993" s="214"/>
      <c r="E993" s="288"/>
      <c r="F993" s="288" t="s">
        <v>109</v>
      </c>
      <c r="G993" s="288"/>
      <c r="H993" s="622"/>
    </row>
    <row r="994" spans="1:8" ht="13.5" customHeight="1">
      <c r="A994" s="288"/>
      <c r="B994" s="288"/>
      <c r="C994" s="288"/>
      <c r="D994" s="288"/>
      <c r="E994" s="288"/>
      <c r="F994" s="288" t="s">
        <v>69</v>
      </c>
      <c r="G994" s="288"/>
      <c r="H994" s="622"/>
    </row>
    <row r="995" spans="1:8" ht="13.5" customHeight="1">
      <c r="A995" s="288"/>
      <c r="B995" s="288"/>
      <c r="C995" s="288"/>
      <c r="D995" s="288"/>
      <c r="E995" s="288"/>
      <c r="F995" s="288" t="s">
        <v>312</v>
      </c>
      <c r="G995" s="288"/>
      <c r="H995" s="622"/>
    </row>
    <row r="996" spans="1:8" ht="13.5" customHeight="1">
      <c r="A996" s="39"/>
      <c r="B996" s="171" t="s">
        <v>162</v>
      </c>
      <c r="C996" s="43"/>
      <c r="D996" s="43"/>
      <c r="E996" s="43"/>
      <c r="F996" s="287"/>
      <c r="G996" s="288"/>
      <c r="H996" s="622"/>
    </row>
    <row r="997" spans="1:8" ht="13.5" customHeight="1">
      <c r="A997" s="39"/>
      <c r="B997" s="43" t="s">
        <v>153</v>
      </c>
      <c r="C997" s="43"/>
      <c r="D997" s="43"/>
      <c r="E997" s="43"/>
      <c r="F997" s="287"/>
      <c r="G997" s="288"/>
      <c r="H997" s="622"/>
    </row>
    <row r="998" spans="1:8" ht="13.5" customHeight="1">
      <c r="A998" s="39"/>
      <c r="B998" s="43" t="s">
        <v>152</v>
      </c>
      <c r="C998" s="43"/>
      <c r="D998" s="43"/>
      <c r="E998" s="43"/>
      <c r="F998" s="287"/>
      <c r="G998" s="288"/>
      <c r="H998" s="622"/>
    </row>
    <row r="999" spans="1:8" ht="13.5" customHeight="1">
      <c r="A999" s="39"/>
      <c r="B999" s="39"/>
      <c r="C999" s="43"/>
      <c r="D999" s="39"/>
      <c r="E999" s="39"/>
      <c r="F999" s="288"/>
      <c r="G999" s="713" t="s">
        <v>302</v>
      </c>
      <c r="H999" s="622"/>
    </row>
    <row r="1000" spans="1:8" ht="13.5" customHeight="1">
      <c r="A1000" s="399" t="s">
        <v>0</v>
      </c>
      <c r="B1000" s="396" t="s">
        <v>1</v>
      </c>
      <c r="C1000" s="470" t="s">
        <v>2</v>
      </c>
      <c r="D1000" s="397" t="s">
        <v>3</v>
      </c>
      <c r="E1000" s="398" t="s">
        <v>174</v>
      </c>
      <c r="F1000" s="397" t="s">
        <v>176</v>
      </c>
      <c r="G1000" s="399" t="s">
        <v>178</v>
      </c>
      <c r="H1000" s="471" t="s">
        <v>67</v>
      </c>
    </row>
    <row r="1001" spans="1:8" ht="13.5" customHeight="1">
      <c r="A1001" s="403"/>
      <c r="B1001" s="400"/>
      <c r="C1001" s="472"/>
      <c r="D1001" s="401"/>
      <c r="E1001" s="400" t="s">
        <v>175</v>
      </c>
      <c r="F1001" s="401" t="s">
        <v>177</v>
      </c>
      <c r="G1001" s="403" t="s">
        <v>360</v>
      </c>
      <c r="H1001" s="400" t="s">
        <v>196</v>
      </c>
    </row>
    <row r="1002" spans="1:8" ht="13.5" customHeight="1">
      <c r="A1002" s="404">
        <v>1</v>
      </c>
      <c r="B1002" s="404">
        <v>2</v>
      </c>
      <c r="C1002" s="404">
        <v>3</v>
      </c>
      <c r="D1002" s="403">
        <v>4</v>
      </c>
      <c r="E1002" s="400">
        <v>5</v>
      </c>
      <c r="F1002" s="400">
        <v>6</v>
      </c>
      <c r="G1002" s="403">
        <v>7</v>
      </c>
      <c r="H1002" s="473">
        <v>8</v>
      </c>
    </row>
    <row r="1003" spans="1:8" ht="13.5" customHeight="1">
      <c r="A1003" s="285">
        <v>750</v>
      </c>
      <c r="B1003" s="285"/>
      <c r="C1003" s="274"/>
      <c r="D1003" s="301" t="s">
        <v>19</v>
      </c>
      <c r="E1003" s="240">
        <v>500</v>
      </c>
      <c r="F1003" s="240">
        <v>500</v>
      </c>
      <c r="G1003" s="207">
        <v>0</v>
      </c>
      <c r="H1003" s="196">
        <f>G1003/F1003*100</f>
        <v>0</v>
      </c>
    </row>
    <row r="1004" spans="1:8" ht="13.5" customHeight="1">
      <c r="A1004" s="495"/>
      <c r="B1004" s="495"/>
      <c r="C1004" s="308"/>
      <c r="D1004" s="477" t="s">
        <v>206</v>
      </c>
      <c r="E1004" s="240">
        <v>0</v>
      </c>
      <c r="F1004" s="240">
        <v>0</v>
      </c>
      <c r="G1004" s="207">
        <v>0</v>
      </c>
      <c r="H1004" s="196">
        <v>0</v>
      </c>
    </row>
    <row r="1005" spans="1:8" ht="12.75">
      <c r="A1005" s="495"/>
      <c r="B1005" s="495"/>
      <c r="C1005" s="308"/>
      <c r="D1005" s="477" t="s">
        <v>332</v>
      </c>
      <c r="E1005" s="240">
        <v>500</v>
      </c>
      <c r="F1005" s="240">
        <v>500</v>
      </c>
      <c r="G1005" s="207">
        <v>0</v>
      </c>
      <c r="H1005" s="190">
        <f>G1005/F1005*100</f>
        <v>0</v>
      </c>
    </row>
    <row r="1006" spans="1:8" ht="12.75">
      <c r="A1006" s="495"/>
      <c r="B1006" s="495"/>
      <c r="C1006" s="308"/>
      <c r="D1006" s="477" t="s">
        <v>231</v>
      </c>
      <c r="E1006" s="240">
        <v>500</v>
      </c>
      <c r="F1006" s="240">
        <v>0</v>
      </c>
      <c r="G1006" s="207">
        <v>0</v>
      </c>
      <c r="H1006" s="190">
        <v>0</v>
      </c>
    </row>
    <row r="1007" spans="1:8" ht="12.75">
      <c r="A1007" s="495"/>
      <c r="B1007" s="495"/>
      <c r="C1007" s="308"/>
      <c r="D1007" s="477" t="s">
        <v>232</v>
      </c>
      <c r="E1007" s="240">
        <v>0</v>
      </c>
      <c r="F1007" s="240">
        <v>500</v>
      </c>
      <c r="G1007" s="207">
        <v>0</v>
      </c>
      <c r="H1007" s="190">
        <v>0</v>
      </c>
    </row>
    <row r="1008" spans="1:8" ht="12.75">
      <c r="A1008" s="495"/>
      <c r="B1008" s="495"/>
      <c r="C1008" s="308"/>
      <c r="D1008" s="477" t="s">
        <v>233</v>
      </c>
      <c r="E1008" s="240">
        <v>0</v>
      </c>
      <c r="F1008" s="240">
        <v>0</v>
      </c>
      <c r="G1008" s="207">
        <v>0</v>
      </c>
      <c r="H1008" s="190">
        <v>0</v>
      </c>
    </row>
    <row r="1009" spans="1:8" ht="12.75">
      <c r="A1009" s="172"/>
      <c r="B1009" s="172"/>
      <c r="C1009" s="310"/>
      <c r="D1009" s="477" t="s">
        <v>240</v>
      </c>
      <c r="E1009" s="240">
        <v>0</v>
      </c>
      <c r="F1009" s="240">
        <v>0</v>
      </c>
      <c r="G1009" s="207">
        <v>0</v>
      </c>
      <c r="H1009" s="190">
        <v>0</v>
      </c>
    </row>
    <row r="1010" spans="1:8" ht="12.75">
      <c r="A1010" s="290"/>
      <c r="B1010" s="291">
        <v>75045</v>
      </c>
      <c r="C1010" s="269"/>
      <c r="D1010" s="269" t="s">
        <v>228</v>
      </c>
      <c r="E1010" s="191">
        <v>500</v>
      </c>
      <c r="F1010" s="191">
        <v>500</v>
      </c>
      <c r="G1010" s="192">
        <v>0</v>
      </c>
      <c r="H1010" s="219">
        <f>G1010/F1010*100</f>
        <v>0</v>
      </c>
    </row>
    <row r="1011" spans="1:8" ht="12.75">
      <c r="A1011" s="290"/>
      <c r="B1011" s="325"/>
      <c r="C1011" s="269"/>
      <c r="D1011" s="481" t="s">
        <v>206</v>
      </c>
      <c r="E1011" s="486">
        <v>0</v>
      </c>
      <c r="F1011" s="486">
        <v>0</v>
      </c>
      <c r="G1011" s="516">
        <v>0</v>
      </c>
      <c r="H1011" s="227">
        <v>0</v>
      </c>
    </row>
    <row r="1012" spans="1:8" ht="12.75">
      <c r="A1012" s="290"/>
      <c r="B1012" s="325"/>
      <c r="C1012" s="269"/>
      <c r="D1012" s="481" t="s">
        <v>283</v>
      </c>
      <c r="E1012" s="486">
        <v>500</v>
      </c>
      <c r="F1012" s="486">
        <v>500</v>
      </c>
      <c r="G1012" s="516">
        <v>0</v>
      </c>
      <c r="H1012" s="227">
        <f>G1012/F1012*100</f>
        <v>0</v>
      </c>
    </row>
    <row r="1013" spans="1:8" ht="12.75">
      <c r="A1013" s="286"/>
      <c r="B1013" s="292"/>
      <c r="C1013" s="270"/>
      <c r="D1013" s="270" t="s">
        <v>231</v>
      </c>
      <c r="E1013" s="193">
        <v>500</v>
      </c>
      <c r="F1013" s="193">
        <v>0</v>
      </c>
      <c r="G1013" s="194">
        <v>0</v>
      </c>
      <c r="H1013" s="421">
        <v>0</v>
      </c>
    </row>
    <row r="1014" spans="1:8" ht="12.75">
      <c r="A1014" s="286"/>
      <c r="B1014" s="292"/>
      <c r="C1014" s="270"/>
      <c r="D1014" s="270" t="s">
        <v>232</v>
      </c>
      <c r="E1014" s="193">
        <v>0</v>
      </c>
      <c r="F1014" s="193">
        <v>500</v>
      </c>
      <c r="G1014" s="194">
        <v>0</v>
      </c>
      <c r="H1014" s="421">
        <v>0</v>
      </c>
    </row>
    <row r="1015" spans="1:8" ht="12.75">
      <c r="A1015" s="286"/>
      <c r="B1015" s="292"/>
      <c r="C1015" s="270"/>
      <c r="D1015" s="270" t="s">
        <v>233</v>
      </c>
      <c r="E1015" s="193">
        <v>0</v>
      </c>
      <c r="F1015" s="193">
        <v>0</v>
      </c>
      <c r="G1015" s="194">
        <v>0</v>
      </c>
      <c r="H1015" s="421">
        <v>0</v>
      </c>
    </row>
    <row r="1016" spans="1:8" ht="12.75">
      <c r="A1016" s="285"/>
      <c r="B1016" s="274"/>
      <c r="C1016" s="301"/>
      <c r="D1016" s="302" t="s">
        <v>292</v>
      </c>
      <c r="E1016" s="632"/>
      <c r="F1016" s="633"/>
      <c r="G1016" s="634"/>
      <c r="H1016" s="634"/>
    </row>
    <row r="1017" spans="1:8" ht="12.75">
      <c r="A1017" s="495"/>
      <c r="B1017" s="308"/>
      <c r="C1017" s="303"/>
      <c r="D1017" s="187" t="s">
        <v>293</v>
      </c>
      <c r="E1017" s="635">
        <f>E1018+E1019</f>
        <v>500</v>
      </c>
      <c r="F1017" s="636">
        <f>F1018+F1019</f>
        <v>500</v>
      </c>
      <c r="G1017" s="637">
        <f>G1018+G1019</f>
        <v>0</v>
      </c>
      <c r="H1017" s="637">
        <v>0</v>
      </c>
    </row>
    <row r="1018" spans="1:8" ht="12.75">
      <c r="A1018" s="625"/>
      <c r="B1018" s="308"/>
      <c r="C1018" s="303"/>
      <c r="D1018" s="638" t="s">
        <v>206</v>
      </c>
      <c r="E1018" s="639"/>
      <c r="F1018" s="639"/>
      <c r="G1018" s="640"/>
      <c r="H1018" s="640">
        <v>0</v>
      </c>
    </row>
    <row r="1019" spans="1:8" ht="12.75">
      <c r="A1019" s="625"/>
      <c r="B1019" s="308"/>
      <c r="C1019" s="371"/>
      <c r="D1019" s="477" t="s">
        <v>332</v>
      </c>
      <c r="E1019" s="641">
        <f>SUM(E1020:E1023)</f>
        <v>500</v>
      </c>
      <c r="F1019" s="641">
        <f>SUM(F1020:F1023)</f>
        <v>500</v>
      </c>
      <c r="G1019" s="642">
        <f>SUM(G1020:G1023)</f>
        <v>0</v>
      </c>
      <c r="H1019" s="642">
        <v>0</v>
      </c>
    </row>
    <row r="1020" spans="1:8" ht="12.75">
      <c r="A1020" s="625"/>
      <c r="B1020" s="308"/>
      <c r="C1020" s="371"/>
      <c r="D1020" s="608" t="s">
        <v>231</v>
      </c>
      <c r="E1020" s="643">
        <f>E1006</f>
        <v>500</v>
      </c>
      <c r="F1020" s="643">
        <f>F1006</f>
        <v>0</v>
      </c>
      <c r="G1020" s="644">
        <f>G1006</f>
        <v>0</v>
      </c>
      <c r="H1020" s="644">
        <v>0</v>
      </c>
    </row>
    <row r="1021" spans="1:8" ht="12.75">
      <c r="A1021" s="625"/>
      <c r="B1021" s="308"/>
      <c r="C1021" s="371"/>
      <c r="D1021" s="608" t="s">
        <v>232</v>
      </c>
      <c r="E1021" s="643">
        <v>0</v>
      </c>
      <c r="F1021" s="643">
        <f>F1007</f>
        <v>500</v>
      </c>
      <c r="G1021" s="644">
        <f>G1007</f>
        <v>0</v>
      </c>
      <c r="H1021" s="644">
        <v>0</v>
      </c>
    </row>
    <row r="1022" spans="1:8" ht="12.75">
      <c r="A1022" s="625"/>
      <c r="B1022" s="308"/>
      <c r="C1022" s="371"/>
      <c r="D1022" s="608" t="s">
        <v>233</v>
      </c>
      <c r="E1022" s="643">
        <v>0</v>
      </c>
      <c r="F1022" s="643">
        <f>F1008</f>
        <v>0</v>
      </c>
      <c r="G1022" s="644">
        <v>0</v>
      </c>
      <c r="H1022" s="644">
        <v>0</v>
      </c>
    </row>
    <row r="1023" spans="1:8" ht="12.75">
      <c r="A1023" s="626"/>
      <c r="B1023" s="310"/>
      <c r="C1023" s="371"/>
      <c r="D1023" s="608" t="s">
        <v>240</v>
      </c>
      <c r="E1023" s="643">
        <v>0</v>
      </c>
      <c r="F1023" s="643">
        <f>F1009</f>
        <v>0</v>
      </c>
      <c r="G1023" s="644">
        <v>0</v>
      </c>
      <c r="H1023" s="644">
        <v>0</v>
      </c>
    </row>
    <row r="1024" spans="1:8" ht="12.75">
      <c r="A1024" s="214"/>
      <c r="B1024" s="214"/>
      <c r="C1024" s="214"/>
      <c r="D1024" s="214"/>
      <c r="E1024" s="214"/>
      <c r="F1024" s="214"/>
      <c r="G1024" s="214"/>
      <c r="H1024" s="215"/>
    </row>
    <row r="1025" spans="1:8" ht="12.75">
      <c r="A1025" s="214"/>
      <c r="B1025" s="214"/>
      <c r="C1025" s="214"/>
      <c r="D1025" s="214"/>
      <c r="E1025" s="214"/>
      <c r="F1025" s="214"/>
      <c r="G1025" s="214"/>
      <c r="H1025" s="215"/>
    </row>
    <row r="1026" spans="1:8" ht="12.75">
      <c r="A1026" s="214"/>
      <c r="B1026" s="214"/>
      <c r="C1026" s="214"/>
      <c r="D1026" s="214"/>
      <c r="E1026" s="214"/>
      <c r="F1026" s="214"/>
      <c r="G1026" s="214"/>
      <c r="H1026" s="215"/>
    </row>
    <row r="1027" spans="1:8" ht="12.75">
      <c r="A1027" s="214"/>
      <c r="B1027" s="214"/>
      <c r="C1027" s="214"/>
      <c r="D1027" s="214"/>
      <c r="E1027" s="214"/>
      <c r="F1027" s="214"/>
      <c r="G1027" s="214"/>
      <c r="H1027" s="215"/>
    </row>
    <row r="1028" spans="1:8" ht="12.75">
      <c r="A1028" s="214"/>
      <c r="B1028" s="214"/>
      <c r="C1028" s="214"/>
      <c r="D1028" s="214"/>
      <c r="E1028" s="214"/>
      <c r="F1028" s="214"/>
      <c r="G1028" s="214"/>
      <c r="H1028" s="215"/>
    </row>
    <row r="1029" spans="1:8" ht="12.75">
      <c r="A1029" s="214"/>
      <c r="B1029" s="214"/>
      <c r="C1029" s="214"/>
      <c r="D1029" s="214"/>
      <c r="E1029" s="214"/>
      <c r="F1029" s="214"/>
      <c r="G1029" s="214"/>
      <c r="H1029" s="215"/>
    </row>
    <row r="1030" spans="1:8" ht="12.75">
      <c r="A1030" s="214"/>
      <c r="B1030" s="214"/>
      <c r="C1030" s="214"/>
      <c r="D1030" s="214"/>
      <c r="E1030" s="214"/>
      <c r="F1030" s="214"/>
      <c r="G1030" s="214"/>
      <c r="H1030" s="215"/>
    </row>
    <row r="1031" spans="1:8" ht="12.75">
      <c r="A1031" s="214"/>
      <c r="B1031" s="214"/>
      <c r="C1031" s="214"/>
      <c r="D1031" s="214"/>
      <c r="E1031" s="214"/>
      <c r="F1031" s="214"/>
      <c r="G1031" s="214"/>
      <c r="H1031" s="215"/>
    </row>
    <row r="1032" spans="1:8" ht="12.75">
      <c r="A1032" s="214"/>
      <c r="B1032" s="214"/>
      <c r="C1032" s="214"/>
      <c r="D1032" s="214"/>
      <c r="E1032" s="214"/>
      <c r="F1032" s="214"/>
      <c r="G1032" s="214"/>
      <c r="H1032" s="215"/>
    </row>
    <row r="1033" spans="1:8" ht="12.75">
      <c r="A1033" s="214"/>
      <c r="B1033" s="214"/>
      <c r="C1033" s="214"/>
      <c r="D1033" s="214"/>
      <c r="E1033" s="214"/>
      <c r="F1033" s="214"/>
      <c r="G1033" s="214"/>
      <c r="H1033" s="215"/>
    </row>
    <row r="1034" spans="1:8" ht="12.75">
      <c r="A1034" s="214"/>
      <c r="B1034" s="214"/>
      <c r="C1034" s="214"/>
      <c r="D1034" s="214"/>
      <c r="E1034" s="214"/>
      <c r="F1034" s="214"/>
      <c r="G1034" s="214"/>
      <c r="H1034" s="215"/>
    </row>
    <row r="1035" spans="1:8" ht="12.75">
      <c r="A1035" s="214"/>
      <c r="B1035" s="214"/>
      <c r="C1035" s="214"/>
      <c r="D1035" s="214"/>
      <c r="E1035" s="214"/>
      <c r="F1035" s="214"/>
      <c r="G1035" s="214"/>
      <c r="H1035" s="215"/>
    </row>
    <row r="1036" spans="1:8" ht="12.75">
      <c r="A1036" s="214"/>
      <c r="B1036" s="214"/>
      <c r="C1036" s="214"/>
      <c r="D1036" s="214"/>
      <c r="E1036" s="214"/>
      <c r="F1036" s="214"/>
      <c r="G1036" s="214"/>
      <c r="H1036" s="215"/>
    </row>
    <row r="1037" spans="1:8" ht="12.75">
      <c r="A1037" s="214"/>
      <c r="B1037" s="214"/>
      <c r="C1037" s="214"/>
      <c r="D1037" s="214"/>
      <c r="E1037" s="214"/>
      <c r="F1037" s="214"/>
      <c r="G1037" s="214"/>
      <c r="H1037" s="215"/>
    </row>
    <row r="1038" spans="1:8" ht="12.75">
      <c r="A1038" s="214"/>
      <c r="B1038" s="214"/>
      <c r="C1038" s="214"/>
      <c r="D1038" s="214"/>
      <c r="E1038" s="214"/>
      <c r="F1038" s="214"/>
      <c r="G1038" s="214"/>
      <c r="H1038" s="215"/>
    </row>
    <row r="1039" spans="1:8" ht="12.75">
      <c r="A1039" s="214"/>
      <c r="B1039" s="214"/>
      <c r="C1039" s="214"/>
      <c r="D1039" s="214"/>
      <c r="E1039" s="214"/>
      <c r="F1039" s="214"/>
      <c r="G1039" s="214"/>
      <c r="H1039" s="215"/>
    </row>
    <row r="1040" spans="1:8" ht="12.75">
      <c r="A1040" s="214"/>
      <c r="B1040" s="214"/>
      <c r="C1040" s="214"/>
      <c r="D1040" s="214"/>
      <c r="E1040" s="214"/>
      <c r="F1040" s="214"/>
      <c r="G1040" s="214"/>
      <c r="H1040" s="215"/>
    </row>
    <row r="1041" spans="1:8" ht="12.75">
      <c r="A1041" s="214"/>
      <c r="B1041" s="214"/>
      <c r="C1041" s="214"/>
      <c r="D1041" s="214"/>
      <c r="E1041" s="214"/>
      <c r="F1041" s="214"/>
      <c r="G1041" s="214"/>
      <c r="H1041" s="215"/>
    </row>
    <row r="1042" spans="1:8" ht="12.75">
      <c r="A1042" s="214"/>
      <c r="B1042" s="214"/>
      <c r="C1042" s="214"/>
      <c r="D1042" s="214"/>
      <c r="E1042" s="214"/>
      <c r="F1042" s="214"/>
      <c r="G1042" s="214"/>
      <c r="H1042" s="215"/>
    </row>
    <row r="1043" spans="1:8" ht="12.75">
      <c r="A1043" s="214"/>
      <c r="B1043" s="214"/>
      <c r="C1043" s="214"/>
      <c r="D1043" s="214"/>
      <c r="E1043" s="214"/>
      <c r="F1043" s="214"/>
      <c r="G1043" s="214"/>
      <c r="H1043" s="215"/>
    </row>
    <row r="1044" spans="1:8" ht="12.75">
      <c r="A1044" s="214"/>
      <c r="B1044" s="214"/>
      <c r="C1044" s="214"/>
      <c r="D1044" s="214"/>
      <c r="E1044" s="214"/>
      <c r="F1044" s="214"/>
      <c r="G1044" s="214"/>
      <c r="H1044" s="215"/>
    </row>
    <row r="1045" spans="1:8" ht="12.75">
      <c r="A1045" s="214"/>
      <c r="B1045" s="214"/>
      <c r="C1045" s="214"/>
      <c r="D1045" s="214"/>
      <c r="E1045" s="214"/>
      <c r="F1045" s="214"/>
      <c r="G1045" s="214"/>
      <c r="H1045" s="215"/>
    </row>
    <row r="1046" spans="1:8" ht="12.75">
      <c r="A1046" s="214"/>
      <c r="B1046" s="214"/>
      <c r="C1046" s="214"/>
      <c r="D1046" s="214"/>
      <c r="E1046" s="214"/>
      <c r="F1046" s="214"/>
      <c r="G1046" s="214"/>
      <c r="H1046" s="215"/>
    </row>
    <row r="1047" spans="1:8" ht="12.75">
      <c r="A1047" s="214"/>
      <c r="B1047" s="214"/>
      <c r="C1047" s="214"/>
      <c r="D1047" s="214"/>
      <c r="E1047" s="214"/>
      <c r="F1047" s="214"/>
      <c r="G1047" s="214"/>
      <c r="H1047" s="215"/>
    </row>
    <row r="1048" spans="1:8" ht="12.75">
      <c r="A1048" s="214"/>
      <c r="B1048" s="214"/>
      <c r="C1048" s="214"/>
      <c r="D1048" s="214"/>
      <c r="E1048" s="214"/>
      <c r="F1048" s="214"/>
      <c r="G1048" s="214"/>
      <c r="H1048" s="215"/>
    </row>
    <row r="1049" spans="1:8" ht="12.75">
      <c r="A1049" s="214"/>
      <c r="B1049" s="214"/>
      <c r="C1049" s="214"/>
      <c r="D1049" s="214"/>
      <c r="E1049" s="214"/>
      <c r="F1049" s="214"/>
      <c r="G1049" s="214"/>
      <c r="H1049" s="215"/>
    </row>
    <row r="1050" spans="1:8" ht="12.75">
      <c r="A1050" s="214"/>
      <c r="B1050" s="214"/>
      <c r="C1050" s="214"/>
      <c r="D1050" s="214"/>
      <c r="E1050" s="214"/>
      <c r="F1050" s="214"/>
      <c r="G1050" s="214"/>
      <c r="H1050" s="215"/>
    </row>
    <row r="1051" spans="1:8" ht="12.75">
      <c r="A1051" s="214"/>
      <c r="B1051" s="214"/>
      <c r="C1051" s="214"/>
      <c r="D1051" s="214"/>
      <c r="E1051" s="214"/>
      <c r="F1051" s="214"/>
      <c r="G1051" s="214"/>
      <c r="H1051" s="215"/>
    </row>
    <row r="1052" spans="1:8" ht="12.75">
      <c r="A1052" s="214"/>
      <c r="B1052" s="214"/>
      <c r="C1052" s="214"/>
      <c r="D1052" s="214"/>
      <c r="E1052" s="214" t="s">
        <v>438</v>
      </c>
      <c r="F1052" s="214"/>
      <c r="G1052" s="214"/>
      <c r="H1052" s="215"/>
    </row>
    <row r="1053" spans="1:8" ht="13.5" customHeight="1">
      <c r="A1053" s="288"/>
      <c r="B1053" s="288"/>
      <c r="C1053" s="288"/>
      <c r="D1053" s="288"/>
      <c r="E1053" s="288"/>
      <c r="F1053" s="288" t="s">
        <v>163</v>
      </c>
      <c r="G1053" s="288"/>
      <c r="H1053" s="622"/>
    </row>
    <row r="1054" spans="1:8" ht="13.5" customHeight="1">
      <c r="A1054" s="288"/>
      <c r="B1054" s="288"/>
      <c r="C1054" s="288"/>
      <c r="D1054" s="288"/>
      <c r="E1054" s="288"/>
      <c r="F1054" s="288" t="s">
        <v>143</v>
      </c>
      <c r="G1054" s="288"/>
      <c r="H1054" s="622"/>
    </row>
    <row r="1055" spans="1:8" ht="13.5" customHeight="1">
      <c r="A1055" s="288"/>
      <c r="B1055" s="288"/>
      <c r="C1055" s="288"/>
      <c r="D1055" s="288"/>
      <c r="E1055" s="288"/>
      <c r="F1055" s="288" t="s">
        <v>312</v>
      </c>
      <c r="G1055" s="288"/>
      <c r="H1055" s="622"/>
    </row>
    <row r="1056" spans="1:8" ht="13.5" customHeight="1">
      <c r="A1056" s="645"/>
      <c r="B1056" s="163" t="s">
        <v>164</v>
      </c>
      <c r="C1056" s="163"/>
      <c r="D1056" s="163"/>
      <c r="E1056" s="163"/>
      <c r="F1056" s="646"/>
      <c r="G1056" s="645"/>
      <c r="H1056" s="647"/>
    </row>
    <row r="1057" spans="1:8" ht="13.5" customHeight="1">
      <c r="A1057" s="645"/>
      <c r="B1057" s="163" t="s">
        <v>156</v>
      </c>
      <c r="C1057" s="163"/>
      <c r="D1057" s="163"/>
      <c r="E1057" s="163"/>
      <c r="F1057" s="646"/>
      <c r="G1057" s="645"/>
      <c r="H1057" s="647"/>
    </row>
    <row r="1058" spans="1:8" ht="13.5" customHeight="1">
      <c r="A1058" s="645"/>
      <c r="B1058" s="163" t="s">
        <v>170</v>
      </c>
      <c r="C1058" s="163"/>
      <c r="D1058" s="163"/>
      <c r="E1058" s="163"/>
      <c r="F1058" s="646"/>
      <c r="G1058" s="714" t="s">
        <v>302</v>
      </c>
      <c r="H1058" s="647"/>
    </row>
    <row r="1059" spans="1:8" ht="13.5" customHeight="1">
      <c r="A1059" s="399" t="s">
        <v>0</v>
      </c>
      <c r="B1059" s="396" t="s">
        <v>1</v>
      </c>
      <c r="C1059" s="470" t="s">
        <v>2</v>
      </c>
      <c r="D1059" s="397" t="s">
        <v>3</v>
      </c>
      <c r="E1059" s="398" t="s">
        <v>174</v>
      </c>
      <c r="F1059" s="397" t="s">
        <v>176</v>
      </c>
      <c r="G1059" s="399" t="s">
        <v>178</v>
      </c>
      <c r="H1059" s="471" t="s">
        <v>67</v>
      </c>
    </row>
    <row r="1060" spans="1:8" ht="13.5" customHeight="1">
      <c r="A1060" s="403"/>
      <c r="B1060" s="400"/>
      <c r="C1060" s="472"/>
      <c r="D1060" s="401"/>
      <c r="E1060" s="400" t="s">
        <v>175</v>
      </c>
      <c r="F1060" s="401" t="s">
        <v>177</v>
      </c>
      <c r="G1060" s="403" t="s">
        <v>360</v>
      </c>
      <c r="H1060" s="400" t="s">
        <v>196</v>
      </c>
    </row>
    <row r="1061" spans="1:8" ht="13.5" customHeight="1">
      <c r="A1061" s="404">
        <v>1</v>
      </c>
      <c r="B1061" s="404">
        <v>2</v>
      </c>
      <c r="C1061" s="404">
        <v>3</v>
      </c>
      <c r="D1061" s="403">
        <v>4</v>
      </c>
      <c r="E1061" s="400">
        <v>5</v>
      </c>
      <c r="F1061" s="400">
        <v>6</v>
      </c>
      <c r="G1061" s="403">
        <v>7</v>
      </c>
      <c r="H1061" s="473">
        <v>8</v>
      </c>
    </row>
    <row r="1062" spans="1:8" ht="13.5" customHeight="1">
      <c r="A1062" s="285">
        <v>852</v>
      </c>
      <c r="B1062" s="285"/>
      <c r="C1062" s="274"/>
      <c r="D1062" s="371" t="s">
        <v>100</v>
      </c>
      <c r="E1062" s="173">
        <f>E1063+E1064</f>
        <v>196220</v>
      </c>
      <c r="F1062" s="173">
        <f>F1063+F1064</f>
        <v>160216</v>
      </c>
      <c r="G1062" s="190">
        <f>G1063+G1064</f>
        <v>88870.58</v>
      </c>
      <c r="H1062" s="196">
        <f>G1062/F1062*100</f>
        <v>55.46922904079493</v>
      </c>
    </row>
    <row r="1063" spans="1:8" ht="13.5" customHeight="1">
      <c r="A1063" s="495"/>
      <c r="B1063" s="495"/>
      <c r="C1063" s="308"/>
      <c r="D1063" s="477" t="s">
        <v>206</v>
      </c>
      <c r="E1063" s="222">
        <v>0</v>
      </c>
      <c r="F1063" s="222">
        <v>0</v>
      </c>
      <c r="G1063" s="196">
        <v>0</v>
      </c>
      <c r="H1063" s="196">
        <v>0</v>
      </c>
    </row>
    <row r="1064" spans="1:8" ht="12.75">
      <c r="A1064" s="495"/>
      <c r="B1064" s="495"/>
      <c r="C1064" s="308"/>
      <c r="D1064" s="477" t="s">
        <v>332</v>
      </c>
      <c r="E1064" s="222">
        <f>SUM(E1065:E1068)</f>
        <v>196220</v>
      </c>
      <c r="F1064" s="222">
        <f>SUM(F1065:F1068)</f>
        <v>160216</v>
      </c>
      <c r="G1064" s="196">
        <f>SUM(G1065:G1068)</f>
        <v>88870.58</v>
      </c>
      <c r="H1064" s="196">
        <f>G1064/F1064*100</f>
        <v>55.46922904079493</v>
      </c>
    </row>
    <row r="1065" spans="1:8" ht="12.75">
      <c r="A1065" s="495"/>
      <c r="B1065" s="495"/>
      <c r="C1065" s="308"/>
      <c r="D1065" s="477" t="s">
        <v>231</v>
      </c>
      <c r="E1065" s="173">
        <v>0</v>
      </c>
      <c r="F1065" s="173">
        <v>0</v>
      </c>
      <c r="G1065" s="190">
        <v>0</v>
      </c>
      <c r="H1065" s="190">
        <v>0</v>
      </c>
    </row>
    <row r="1066" spans="1:8" ht="12.75">
      <c r="A1066" s="495"/>
      <c r="B1066" s="495"/>
      <c r="C1066" s="308"/>
      <c r="D1066" s="477" t="s">
        <v>232</v>
      </c>
      <c r="E1066" s="173">
        <v>0</v>
      </c>
      <c r="F1066" s="173">
        <v>0</v>
      </c>
      <c r="G1066" s="190">
        <v>0</v>
      </c>
      <c r="H1066" s="190">
        <v>0</v>
      </c>
    </row>
    <row r="1067" spans="1:8" ht="12.75">
      <c r="A1067" s="495"/>
      <c r="B1067" s="495"/>
      <c r="C1067" s="308"/>
      <c r="D1067" s="477" t="s">
        <v>233</v>
      </c>
      <c r="E1067" s="173">
        <v>0</v>
      </c>
      <c r="F1067" s="173">
        <v>0</v>
      </c>
      <c r="G1067" s="190">
        <v>0</v>
      </c>
      <c r="H1067" s="190">
        <v>0</v>
      </c>
    </row>
    <row r="1068" spans="1:8" ht="12.75">
      <c r="A1068" s="172"/>
      <c r="B1068" s="172"/>
      <c r="C1068" s="310"/>
      <c r="D1068" s="477" t="s">
        <v>240</v>
      </c>
      <c r="E1068" s="173">
        <f>E1076+E1084</f>
        <v>196220</v>
      </c>
      <c r="F1068" s="173">
        <f>F1076+F1084</f>
        <v>160216</v>
      </c>
      <c r="G1068" s="190">
        <f>G1076+G1084</f>
        <v>88870.58</v>
      </c>
      <c r="H1068" s="190">
        <f>G1068/F1068*100</f>
        <v>55.46922904079493</v>
      </c>
    </row>
    <row r="1069" spans="1:8" ht="12.75">
      <c r="A1069" s="315"/>
      <c r="B1069" s="321">
        <v>85201</v>
      </c>
      <c r="C1069" s="291"/>
      <c r="D1069" s="321" t="s">
        <v>52</v>
      </c>
      <c r="E1069" s="250">
        <v>44770</v>
      </c>
      <c r="F1069" s="250">
        <f>F1070+F1071</f>
        <v>44770</v>
      </c>
      <c r="G1069" s="219">
        <f>G1070+G1071</f>
        <v>21369.58</v>
      </c>
      <c r="H1069" s="227">
        <f>G1069/F1069*100</f>
        <v>47.731918695555066</v>
      </c>
    </row>
    <row r="1070" spans="1:8" ht="12.75">
      <c r="A1070" s="290"/>
      <c r="B1070" s="289"/>
      <c r="C1070" s="291"/>
      <c r="D1070" s="481" t="s">
        <v>206</v>
      </c>
      <c r="E1070" s="648">
        <v>0</v>
      </c>
      <c r="F1070" s="648">
        <v>0</v>
      </c>
      <c r="G1070" s="227">
        <v>0</v>
      </c>
      <c r="H1070" s="227">
        <v>0</v>
      </c>
    </row>
    <row r="1071" spans="1:8" ht="12.75">
      <c r="A1071" s="290"/>
      <c r="B1071" s="289"/>
      <c r="C1071" s="291"/>
      <c r="D1071" s="481" t="s">
        <v>283</v>
      </c>
      <c r="E1071" s="648">
        <v>44770</v>
      </c>
      <c r="F1071" s="648">
        <f>SUM(F1073:F1076)</f>
        <v>44770</v>
      </c>
      <c r="G1071" s="227">
        <f>SUM(G1073:G1076)</f>
        <v>21369.58</v>
      </c>
      <c r="H1071" s="227">
        <f>G1071/F1071*100</f>
        <v>47.731918695555066</v>
      </c>
    </row>
    <row r="1072" spans="1:8" ht="12.75">
      <c r="A1072" s="290"/>
      <c r="B1072" s="289"/>
      <c r="C1072" s="291"/>
      <c r="D1072" s="600" t="s">
        <v>142</v>
      </c>
      <c r="E1072" s="649"/>
      <c r="F1072" s="649"/>
      <c r="G1072" s="230"/>
      <c r="H1072" s="230"/>
    </row>
    <row r="1073" spans="1:8" ht="12.75">
      <c r="A1073" s="290"/>
      <c r="B1073" s="289"/>
      <c r="C1073" s="291"/>
      <c r="D1073" s="270" t="s">
        <v>231</v>
      </c>
      <c r="E1073" s="251">
        <v>0</v>
      </c>
      <c r="F1073" s="251">
        <v>0</v>
      </c>
      <c r="G1073" s="221">
        <v>0</v>
      </c>
      <c r="H1073" s="221">
        <v>0</v>
      </c>
    </row>
    <row r="1074" spans="1:8" ht="12.75">
      <c r="A1074" s="290"/>
      <c r="B1074" s="289"/>
      <c r="C1074" s="291"/>
      <c r="D1074" s="270" t="s">
        <v>232</v>
      </c>
      <c r="E1074" s="251">
        <v>0</v>
      </c>
      <c r="F1074" s="251">
        <v>0</v>
      </c>
      <c r="G1074" s="221">
        <v>0</v>
      </c>
      <c r="H1074" s="221">
        <v>0</v>
      </c>
    </row>
    <row r="1075" spans="1:8" ht="12.75">
      <c r="A1075" s="290"/>
      <c r="B1075" s="289"/>
      <c r="C1075" s="291"/>
      <c r="D1075" s="270" t="s">
        <v>233</v>
      </c>
      <c r="E1075" s="251">
        <v>0</v>
      </c>
      <c r="F1075" s="251">
        <v>0</v>
      </c>
      <c r="G1075" s="221">
        <v>0</v>
      </c>
      <c r="H1075" s="221">
        <v>0</v>
      </c>
    </row>
    <row r="1076" spans="1:8" ht="12.75">
      <c r="A1076" s="290"/>
      <c r="B1076" s="273"/>
      <c r="C1076" s="291"/>
      <c r="D1076" s="270" t="s">
        <v>240</v>
      </c>
      <c r="E1076" s="251">
        <v>44770</v>
      </c>
      <c r="F1076" s="251">
        <v>44770</v>
      </c>
      <c r="G1076" s="221">
        <v>21369.58</v>
      </c>
      <c r="H1076" s="221">
        <f>G1076/F1076*100</f>
        <v>47.731918695555066</v>
      </c>
    </row>
    <row r="1077" spans="1:8" ht="12.75">
      <c r="A1077" s="286"/>
      <c r="B1077" s="289">
        <v>85204</v>
      </c>
      <c r="C1077" s="343"/>
      <c r="D1077" s="269" t="s">
        <v>101</v>
      </c>
      <c r="E1077" s="191">
        <v>151450</v>
      </c>
      <c r="F1077" s="191">
        <f>F1079+F1080</f>
        <v>115446</v>
      </c>
      <c r="G1077" s="192">
        <f>G1079+G1080</f>
        <v>67501</v>
      </c>
      <c r="H1077" s="192">
        <f>G1077/F1077*100</f>
        <v>58.469760753945565</v>
      </c>
    </row>
    <row r="1078" spans="1:8" ht="12.75">
      <c r="A1078" s="286"/>
      <c r="B1078" s="286"/>
      <c r="C1078" s="500"/>
      <c r="D1078" s="424" t="s">
        <v>137</v>
      </c>
      <c r="E1078" s="425"/>
      <c r="F1078" s="425"/>
      <c r="G1078" s="229"/>
      <c r="H1078" s="194"/>
    </row>
    <row r="1079" spans="1:8" ht="12.75">
      <c r="A1079" s="286"/>
      <c r="B1079" s="286"/>
      <c r="C1079" s="500"/>
      <c r="D1079" s="481" t="s">
        <v>206</v>
      </c>
      <c r="E1079" s="486">
        <v>0</v>
      </c>
      <c r="F1079" s="486">
        <v>0</v>
      </c>
      <c r="G1079" s="516">
        <v>0</v>
      </c>
      <c r="H1079" s="516">
        <v>0</v>
      </c>
    </row>
    <row r="1080" spans="1:8" ht="12.75">
      <c r="A1080" s="286"/>
      <c r="B1080" s="286"/>
      <c r="C1080" s="500"/>
      <c r="D1080" s="481" t="s">
        <v>283</v>
      </c>
      <c r="E1080" s="486">
        <v>151450</v>
      </c>
      <c r="F1080" s="486">
        <f>SUM(F1081:F1084)</f>
        <v>115446</v>
      </c>
      <c r="G1080" s="516">
        <f>SUM(G1081:G1084)</f>
        <v>67501</v>
      </c>
      <c r="H1080" s="516">
        <f>G1080/F1080*100</f>
        <v>58.469760753945565</v>
      </c>
    </row>
    <row r="1081" spans="1:8" ht="12.75">
      <c r="A1081" s="286"/>
      <c r="B1081" s="286"/>
      <c r="C1081" s="500"/>
      <c r="D1081" s="270" t="s">
        <v>231</v>
      </c>
      <c r="E1081" s="193">
        <v>0</v>
      </c>
      <c r="F1081" s="193">
        <v>0</v>
      </c>
      <c r="G1081" s="194">
        <v>0</v>
      </c>
      <c r="H1081" s="194">
        <v>0</v>
      </c>
    </row>
    <row r="1082" spans="1:8" ht="12.75">
      <c r="A1082" s="286"/>
      <c r="B1082" s="286"/>
      <c r="C1082" s="500"/>
      <c r="D1082" s="270" t="s">
        <v>232</v>
      </c>
      <c r="E1082" s="193">
        <v>0</v>
      </c>
      <c r="F1082" s="193">
        <v>0</v>
      </c>
      <c r="G1082" s="194">
        <v>0</v>
      </c>
      <c r="H1082" s="194">
        <v>0</v>
      </c>
    </row>
    <row r="1083" spans="1:8" ht="12.75">
      <c r="A1083" s="286"/>
      <c r="B1083" s="286"/>
      <c r="C1083" s="500"/>
      <c r="D1083" s="270" t="s">
        <v>233</v>
      </c>
      <c r="E1083" s="193">
        <v>0</v>
      </c>
      <c r="F1083" s="193">
        <v>0</v>
      </c>
      <c r="G1083" s="194">
        <v>0</v>
      </c>
      <c r="H1083" s="194">
        <v>0</v>
      </c>
    </row>
    <row r="1084" spans="1:8" ht="12.75">
      <c r="A1084" s="286"/>
      <c r="B1084" s="286"/>
      <c r="C1084" s="300"/>
      <c r="D1084" s="270" t="s">
        <v>240</v>
      </c>
      <c r="E1084" s="193">
        <v>151450</v>
      </c>
      <c r="F1084" s="193">
        <v>115446</v>
      </c>
      <c r="G1084" s="194">
        <v>67501</v>
      </c>
      <c r="H1084" s="194">
        <f>G1084/F1084*100</f>
        <v>58.469760753945565</v>
      </c>
    </row>
    <row r="1085" spans="1:8" ht="12.75">
      <c r="A1085" s="285">
        <v>921</v>
      </c>
      <c r="B1085" s="285"/>
      <c r="C1085" s="205"/>
      <c r="D1085" s="599" t="s">
        <v>125</v>
      </c>
      <c r="E1085" s="189">
        <v>17000</v>
      </c>
      <c r="F1085" s="189">
        <v>17000</v>
      </c>
      <c r="G1085" s="190">
        <f>G1086+G1087</f>
        <v>8500</v>
      </c>
      <c r="H1085" s="196">
        <f>G1085/F1085*100</f>
        <v>50</v>
      </c>
    </row>
    <row r="1086" spans="1:8" ht="12.75">
      <c r="A1086" s="495"/>
      <c r="B1086" s="495"/>
      <c r="C1086" s="650"/>
      <c r="D1086" s="477" t="s">
        <v>206</v>
      </c>
      <c r="E1086" s="195">
        <v>0</v>
      </c>
      <c r="F1086" s="195">
        <v>0</v>
      </c>
      <c r="G1086" s="196">
        <v>0</v>
      </c>
      <c r="H1086" s="196">
        <v>0</v>
      </c>
    </row>
    <row r="1087" spans="1:8" ht="12.75">
      <c r="A1087" s="495"/>
      <c r="B1087" s="495"/>
      <c r="C1087" s="650"/>
      <c r="D1087" s="477" t="s">
        <v>332</v>
      </c>
      <c r="E1087" s="195">
        <f>E1094</f>
        <v>17000</v>
      </c>
      <c r="F1087" s="195">
        <v>17000</v>
      </c>
      <c r="G1087" s="196">
        <f>SUM(G1088:G1091)</f>
        <v>8500</v>
      </c>
      <c r="H1087" s="196">
        <f>G1087/F1087*100</f>
        <v>50</v>
      </c>
    </row>
    <row r="1088" spans="1:8" ht="12.75">
      <c r="A1088" s="495"/>
      <c r="B1088" s="495"/>
      <c r="C1088" s="650"/>
      <c r="D1088" s="477" t="s">
        <v>231</v>
      </c>
      <c r="E1088" s="189">
        <v>0</v>
      </c>
      <c r="F1088" s="189">
        <v>0</v>
      </c>
      <c r="G1088" s="190">
        <v>0</v>
      </c>
      <c r="H1088" s="196">
        <v>0</v>
      </c>
    </row>
    <row r="1089" spans="1:8" ht="12.75">
      <c r="A1089" s="495"/>
      <c r="B1089" s="495"/>
      <c r="C1089" s="650"/>
      <c r="D1089" s="477" t="s">
        <v>232</v>
      </c>
      <c r="E1089" s="189">
        <v>0</v>
      </c>
      <c r="F1089" s="189">
        <v>0</v>
      </c>
      <c r="G1089" s="190">
        <v>0</v>
      </c>
      <c r="H1089" s="196">
        <v>0</v>
      </c>
    </row>
    <row r="1090" spans="1:8" ht="12.75">
      <c r="A1090" s="495"/>
      <c r="B1090" s="495"/>
      <c r="C1090" s="650"/>
      <c r="D1090" s="477" t="s">
        <v>233</v>
      </c>
      <c r="E1090" s="189">
        <v>0</v>
      </c>
      <c r="F1090" s="189">
        <v>0</v>
      </c>
      <c r="G1090" s="190">
        <v>0</v>
      </c>
      <c r="H1090" s="196">
        <v>0</v>
      </c>
    </row>
    <row r="1091" spans="1:8" ht="12.75">
      <c r="A1091" s="172"/>
      <c r="B1091" s="172"/>
      <c r="C1091" s="209"/>
      <c r="D1091" s="477" t="s">
        <v>240</v>
      </c>
      <c r="E1091" s="189">
        <v>17000</v>
      </c>
      <c r="F1091" s="189">
        <v>17000</v>
      </c>
      <c r="G1091" s="190">
        <f>G1098</f>
        <v>8500</v>
      </c>
      <c r="H1091" s="196">
        <v>0</v>
      </c>
    </row>
    <row r="1092" spans="1:8" ht="12.75">
      <c r="A1092" s="178"/>
      <c r="B1092" s="321">
        <v>92116</v>
      </c>
      <c r="C1092" s="598"/>
      <c r="D1092" s="191" t="s">
        <v>126</v>
      </c>
      <c r="E1092" s="191">
        <v>17000</v>
      </c>
      <c r="F1092" s="191">
        <v>17000</v>
      </c>
      <c r="G1092" s="192">
        <v>8500</v>
      </c>
      <c r="H1092" s="219">
        <f>G1092/F1092*100</f>
        <v>50</v>
      </c>
    </row>
    <row r="1093" spans="1:8" ht="12.75">
      <c r="A1093" s="320"/>
      <c r="B1093" s="290"/>
      <c r="C1093" s="651"/>
      <c r="D1093" s="481" t="s">
        <v>206</v>
      </c>
      <c r="E1093" s="486">
        <v>0</v>
      </c>
      <c r="F1093" s="486">
        <v>0</v>
      </c>
      <c r="G1093" s="516">
        <v>0</v>
      </c>
      <c r="H1093" s="219">
        <v>0</v>
      </c>
    </row>
    <row r="1094" spans="1:8" ht="12.75">
      <c r="A1094" s="320"/>
      <c r="B1094" s="290"/>
      <c r="C1094" s="651"/>
      <c r="D1094" s="481" t="s">
        <v>283</v>
      </c>
      <c r="E1094" s="486">
        <v>17000</v>
      </c>
      <c r="F1094" s="486">
        <v>17000</v>
      </c>
      <c r="G1094" s="516">
        <f>SUM(G1095:G1098)</f>
        <v>8500</v>
      </c>
      <c r="H1094" s="219">
        <f>G1094/F1094*100</f>
        <v>50</v>
      </c>
    </row>
    <row r="1095" spans="1:8" ht="12.75">
      <c r="A1095" s="320"/>
      <c r="B1095" s="290"/>
      <c r="C1095" s="651"/>
      <c r="D1095" s="270" t="s">
        <v>231</v>
      </c>
      <c r="E1095" s="193">
        <v>0</v>
      </c>
      <c r="F1095" s="193">
        <v>0</v>
      </c>
      <c r="G1095" s="194">
        <v>0</v>
      </c>
      <c r="H1095" s="221">
        <v>0</v>
      </c>
    </row>
    <row r="1096" spans="1:8" ht="12.75">
      <c r="A1096" s="320"/>
      <c r="B1096" s="290"/>
      <c r="C1096" s="651"/>
      <c r="D1096" s="270" t="s">
        <v>232</v>
      </c>
      <c r="E1096" s="193">
        <v>0</v>
      </c>
      <c r="F1096" s="193">
        <v>0</v>
      </c>
      <c r="G1096" s="194">
        <v>0</v>
      </c>
      <c r="H1096" s="221">
        <v>0</v>
      </c>
    </row>
    <row r="1097" spans="1:8" ht="12.75">
      <c r="A1097" s="320"/>
      <c r="B1097" s="286"/>
      <c r="C1097" s="295"/>
      <c r="D1097" s="270" t="s">
        <v>233</v>
      </c>
      <c r="E1097" s="193">
        <v>0</v>
      </c>
      <c r="F1097" s="193">
        <v>0</v>
      </c>
      <c r="G1097" s="194">
        <v>0</v>
      </c>
      <c r="H1097" s="652">
        <v>0</v>
      </c>
    </row>
    <row r="1098" spans="1:8" ht="12.75">
      <c r="A1098" s="320"/>
      <c r="B1098" s="286"/>
      <c r="C1098" s="596"/>
      <c r="D1098" s="270" t="s">
        <v>240</v>
      </c>
      <c r="E1098" s="193">
        <v>17000</v>
      </c>
      <c r="F1098" s="193">
        <v>17000</v>
      </c>
      <c r="G1098" s="194">
        <v>8500</v>
      </c>
      <c r="H1098" s="221">
        <f>G1098/F1098*100</f>
        <v>50</v>
      </c>
    </row>
    <row r="1099" spans="1:8" ht="12.75">
      <c r="A1099" s="285"/>
      <c r="B1099" s="274"/>
      <c r="C1099" s="371"/>
      <c r="D1099" s="272" t="s">
        <v>165</v>
      </c>
      <c r="E1099" s="173">
        <f>E1062+E1085</f>
        <v>213220</v>
      </c>
      <c r="F1099" s="173">
        <f>F1100+F1101</f>
        <v>177216</v>
      </c>
      <c r="G1099" s="190">
        <f>G1062+G1085</f>
        <v>97370.58</v>
      </c>
      <c r="H1099" s="190">
        <f>G1099/F1099*100</f>
        <v>54.94457611050921</v>
      </c>
    </row>
    <row r="1100" spans="1:8" ht="12.75">
      <c r="A1100" s="495"/>
      <c r="B1100" s="308"/>
      <c r="C1100" s="371"/>
      <c r="D1100" s="477" t="s">
        <v>206</v>
      </c>
      <c r="E1100" s="222">
        <v>0</v>
      </c>
      <c r="F1100" s="222"/>
      <c r="G1100" s="196">
        <v>0</v>
      </c>
      <c r="H1100" s="196">
        <v>0</v>
      </c>
    </row>
    <row r="1101" spans="1:8" ht="12.75">
      <c r="A1101" s="495"/>
      <c r="B1101" s="308"/>
      <c r="C1101" s="371"/>
      <c r="D1101" s="477" t="s">
        <v>332</v>
      </c>
      <c r="E1101" s="222">
        <f>SUM(E1102:E1105)</f>
        <v>213220</v>
      </c>
      <c r="F1101" s="222">
        <f>SUM(F1102:F1105)</f>
        <v>177216</v>
      </c>
      <c r="G1101" s="196">
        <f>SUM(G1102:G1105)</f>
        <v>97370.58</v>
      </c>
      <c r="H1101" s="196">
        <f>G1101/F1101*100</f>
        <v>54.94457611050921</v>
      </c>
    </row>
    <row r="1102" spans="1:8" ht="12.75">
      <c r="A1102" s="495"/>
      <c r="B1102" s="308"/>
      <c r="C1102" s="371"/>
      <c r="D1102" s="477" t="s">
        <v>231</v>
      </c>
      <c r="E1102" s="173">
        <v>0</v>
      </c>
      <c r="F1102" s="173">
        <v>0</v>
      </c>
      <c r="G1102" s="190">
        <v>0</v>
      </c>
      <c r="H1102" s="190">
        <v>0</v>
      </c>
    </row>
    <row r="1103" spans="1:8" ht="12.75">
      <c r="A1103" s="495"/>
      <c r="B1103" s="308"/>
      <c r="C1103" s="371"/>
      <c r="D1103" s="477" t="s">
        <v>232</v>
      </c>
      <c r="E1103" s="173">
        <v>0</v>
      </c>
      <c r="F1103" s="173">
        <v>0</v>
      </c>
      <c r="G1103" s="190">
        <v>0</v>
      </c>
      <c r="H1103" s="190">
        <v>0</v>
      </c>
    </row>
    <row r="1104" spans="1:8" ht="12.75">
      <c r="A1104" s="495"/>
      <c r="B1104" s="308"/>
      <c r="C1104" s="371"/>
      <c r="D1104" s="477" t="s">
        <v>233</v>
      </c>
      <c r="E1104" s="173">
        <v>0</v>
      </c>
      <c r="F1104" s="173">
        <v>0</v>
      </c>
      <c r="G1104" s="190">
        <v>0</v>
      </c>
      <c r="H1104" s="190">
        <v>0</v>
      </c>
    </row>
    <row r="1105" spans="1:8" ht="12.75">
      <c r="A1105" s="172"/>
      <c r="B1105" s="310"/>
      <c r="C1105" s="371"/>
      <c r="D1105" s="477" t="s">
        <v>240</v>
      </c>
      <c r="E1105" s="173">
        <f>E1068+E1091</f>
        <v>213220</v>
      </c>
      <c r="F1105" s="173">
        <f>F1068+F1091</f>
        <v>177216</v>
      </c>
      <c r="G1105" s="190">
        <f>G1068+G1091</f>
        <v>97370.58</v>
      </c>
      <c r="H1105" s="190">
        <f>G1105/F1105*100</f>
        <v>54.94457611050921</v>
      </c>
    </row>
    <row r="1106" spans="1:8" ht="12.75">
      <c r="A1106" s="365"/>
      <c r="B1106" s="365"/>
      <c r="C1106" s="365"/>
      <c r="D1106" s="627"/>
      <c r="E1106" s="46"/>
      <c r="F1106" s="46"/>
      <c r="G1106" s="653"/>
      <c r="H1106" s="653"/>
    </row>
    <row r="1107" spans="1:8" ht="12.75">
      <c r="A1107" s="365"/>
      <c r="B1107" s="365"/>
      <c r="C1107" s="365"/>
      <c r="D1107" s="627"/>
      <c r="E1107" s="46"/>
      <c r="F1107" s="46"/>
      <c r="G1107" s="653"/>
      <c r="H1107" s="653"/>
    </row>
    <row r="1108" spans="1:8" ht="12.75">
      <c r="A1108" s="365"/>
      <c r="B1108" s="365"/>
      <c r="C1108" s="365"/>
      <c r="D1108" s="627"/>
      <c r="E1108" s="46"/>
      <c r="F1108" s="46"/>
      <c r="G1108" s="653"/>
      <c r="H1108" s="653"/>
    </row>
    <row r="1109" spans="1:8" ht="12.75">
      <c r="A1109" s="365"/>
      <c r="B1109" s="365"/>
      <c r="C1109" s="365"/>
      <c r="D1109" s="627"/>
      <c r="E1109" s="46"/>
      <c r="F1109" s="46"/>
      <c r="G1109" s="653"/>
      <c r="H1109" s="653"/>
    </row>
    <row r="1110" spans="1:8" ht="12.75">
      <c r="A1110" s="365"/>
      <c r="B1110" s="365"/>
      <c r="C1110" s="365"/>
      <c r="D1110" s="627"/>
      <c r="E1110" s="46"/>
      <c r="F1110" s="46"/>
      <c r="G1110" s="653"/>
      <c r="H1110" s="653"/>
    </row>
    <row r="1111" spans="1:8" ht="12.75">
      <c r="A1111" s="365"/>
      <c r="B1111" s="365"/>
      <c r="C1111" s="365"/>
      <c r="D1111" s="627"/>
      <c r="E1111" s="46"/>
      <c r="F1111" s="46"/>
      <c r="G1111" s="653"/>
      <c r="H1111" s="653"/>
    </row>
    <row r="1112" spans="1:8" ht="12.75">
      <c r="A1112" s="288"/>
      <c r="B1112" s="288"/>
      <c r="C1112" s="288"/>
      <c r="D1112" s="288"/>
      <c r="E1112" s="288"/>
      <c r="F1112" s="288"/>
      <c r="G1112" s="288"/>
      <c r="H1112" s="622"/>
    </row>
    <row r="1113" spans="1:8" ht="12.75">
      <c r="A1113" s="288"/>
      <c r="B1113" s="288"/>
      <c r="C1113" s="288"/>
      <c r="D1113" s="288"/>
      <c r="E1113" s="288" t="s">
        <v>417</v>
      </c>
      <c r="F1113" s="288"/>
      <c r="G1113" s="288"/>
      <c r="H1113" s="622"/>
    </row>
    <row r="1114" spans="1:8" ht="12.75">
      <c r="A1114" s="288"/>
      <c r="B1114" s="288"/>
      <c r="C1114" s="288"/>
      <c r="D1114" s="288"/>
      <c r="E1114" s="288"/>
      <c r="F1114" s="288"/>
      <c r="G1114" s="288"/>
      <c r="H1114" s="622"/>
    </row>
    <row r="1115" spans="1:8" ht="12.75">
      <c r="A1115" s="630"/>
      <c r="B1115" s="630"/>
      <c r="C1115" s="630"/>
      <c r="D1115" s="630"/>
      <c r="E1115" s="630"/>
      <c r="F1115" s="630"/>
      <c r="G1115" s="630"/>
      <c r="H1115" s="631"/>
    </row>
    <row r="1130" spans="2:8" ht="12.75">
      <c r="B1130" s="28"/>
      <c r="C1130" s="28"/>
      <c r="D1130" s="28"/>
      <c r="E1130" s="28"/>
      <c r="F1130" s="28"/>
      <c r="G1130" s="28"/>
      <c r="H1130" s="29"/>
    </row>
    <row r="1192" spans="2:8" ht="12.75">
      <c r="B1192" s="28"/>
      <c r="C1192" s="28"/>
      <c r="D1192" s="28"/>
      <c r="E1192" s="28"/>
      <c r="F1192" s="28"/>
      <c r="G1192" s="28"/>
      <c r="H1192" s="29"/>
    </row>
  </sheetData>
  <sheetProtection/>
  <printOptions/>
  <pageMargins left="0.47" right="0.19" top="0.28" bottom="0.48" header="0.5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2"/>
  <sheetViews>
    <sheetView workbookViewId="0" topLeftCell="A76">
      <selection activeCell="K50" sqref="K50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4.375" style="0" customWidth="1"/>
    <col min="4" max="4" width="44.75390625" style="0" customWidth="1"/>
    <col min="5" max="6" width="10.125" style="0" customWidth="1"/>
    <col min="7" max="7" width="11.75390625" style="0" customWidth="1"/>
    <col min="8" max="8" width="6.25390625" style="0" customWidth="1"/>
  </cols>
  <sheetData>
    <row r="1" spans="1:8" ht="13.5" customHeight="1">
      <c r="A1" s="74"/>
      <c r="B1" s="74"/>
      <c r="C1" s="74"/>
      <c r="D1" s="74"/>
      <c r="E1" s="74"/>
      <c r="F1" s="39" t="s">
        <v>185</v>
      </c>
      <c r="G1" s="39"/>
      <c r="H1" s="40"/>
    </row>
    <row r="2" spans="1:8" ht="13.5" customHeight="1">
      <c r="A2" s="74"/>
      <c r="B2" s="74"/>
      <c r="C2" s="74"/>
      <c r="D2" s="74"/>
      <c r="E2" s="74"/>
      <c r="F2" s="39" t="s">
        <v>143</v>
      </c>
      <c r="G2" s="39"/>
      <c r="H2" s="40"/>
    </row>
    <row r="3" spans="1:8" ht="13.5" customHeight="1">
      <c r="A3" s="74"/>
      <c r="B3" s="74"/>
      <c r="C3" s="74"/>
      <c r="D3" s="74"/>
      <c r="E3" s="74"/>
      <c r="F3" s="39" t="s">
        <v>333</v>
      </c>
      <c r="G3" s="39"/>
      <c r="H3" s="40"/>
    </row>
    <row r="4" spans="1:8" ht="13.5" customHeight="1">
      <c r="A4" s="74"/>
      <c r="B4" s="74"/>
      <c r="C4" s="74"/>
      <c r="D4" s="43" t="s">
        <v>250</v>
      </c>
      <c r="E4" s="74"/>
      <c r="F4" s="39"/>
      <c r="G4" s="39" t="s">
        <v>389</v>
      </c>
      <c r="H4" s="39"/>
    </row>
    <row r="5" spans="1:8" ht="12.75">
      <c r="A5" s="407" t="s">
        <v>0</v>
      </c>
      <c r="B5" s="75" t="s">
        <v>1</v>
      </c>
      <c r="C5" s="408" t="s">
        <v>2</v>
      </c>
      <c r="D5" s="409" t="s">
        <v>3</v>
      </c>
      <c r="E5" s="410" t="s">
        <v>174</v>
      </c>
      <c r="F5" s="409" t="s">
        <v>176</v>
      </c>
      <c r="G5" s="407" t="s">
        <v>178</v>
      </c>
      <c r="H5" s="411" t="s">
        <v>67</v>
      </c>
    </row>
    <row r="6" spans="1:8" ht="12.75">
      <c r="A6" s="412"/>
      <c r="B6" s="78"/>
      <c r="C6" s="129"/>
      <c r="D6" s="413"/>
      <c r="E6" s="78" t="s">
        <v>175</v>
      </c>
      <c r="F6" s="413" t="s">
        <v>177</v>
      </c>
      <c r="G6" s="412" t="s">
        <v>360</v>
      </c>
      <c r="H6" s="78" t="s">
        <v>196</v>
      </c>
    </row>
    <row r="7" spans="1:8" ht="12.75">
      <c r="A7" s="224">
        <v>1</v>
      </c>
      <c r="B7" s="224">
        <v>2</v>
      </c>
      <c r="C7" s="224">
        <v>3</v>
      </c>
      <c r="D7" s="415">
        <v>4</v>
      </c>
      <c r="E7" s="416">
        <v>5</v>
      </c>
      <c r="F7" s="416">
        <v>6</v>
      </c>
      <c r="G7" s="415">
        <v>7</v>
      </c>
      <c r="H7" s="417">
        <v>8</v>
      </c>
    </row>
    <row r="8" spans="1:8" ht="12.75">
      <c r="A8" s="98">
        <v>600</v>
      </c>
      <c r="B8" s="101"/>
      <c r="C8" s="98"/>
      <c r="D8" s="98" t="s">
        <v>9</v>
      </c>
      <c r="E8" s="173">
        <f aca="true" t="shared" si="0" ref="E8:G9">E9</f>
        <v>3349936</v>
      </c>
      <c r="F8" s="173">
        <f t="shared" si="0"/>
        <v>3349936</v>
      </c>
      <c r="G8" s="433">
        <f t="shared" si="0"/>
        <v>144735.3</v>
      </c>
      <c r="H8" s="433">
        <f>G8/F8*100</f>
        <v>4.320539258063437</v>
      </c>
    </row>
    <row r="9" spans="1:8" ht="12.75">
      <c r="A9" s="114"/>
      <c r="B9" s="112">
        <v>60014</v>
      </c>
      <c r="C9" s="705"/>
      <c r="D9" s="90" t="s">
        <v>251</v>
      </c>
      <c r="E9" s="175">
        <f t="shared" si="0"/>
        <v>3349936</v>
      </c>
      <c r="F9" s="175">
        <f>F10+F16</f>
        <v>3349936</v>
      </c>
      <c r="G9" s="192">
        <f>G10+G16</f>
        <v>144735.3</v>
      </c>
      <c r="H9" s="192">
        <f>G9/F9*100</f>
        <v>4.320539258063437</v>
      </c>
    </row>
    <row r="10" spans="1:8" ht="12.75">
      <c r="A10" s="114"/>
      <c r="B10" s="104"/>
      <c r="C10" s="663"/>
      <c r="D10" s="423" t="s">
        <v>237</v>
      </c>
      <c r="E10" s="228">
        <f>E11+E14</f>
        <v>3349936</v>
      </c>
      <c r="F10" s="228">
        <f>F11+F14</f>
        <v>3280266</v>
      </c>
      <c r="G10" s="229">
        <f>G11+G14</f>
        <v>75065.2</v>
      </c>
      <c r="H10" s="229">
        <f>G10/F10*100</f>
        <v>2.2883875880797473</v>
      </c>
    </row>
    <row r="11" spans="1:8" ht="12.75">
      <c r="A11" s="114"/>
      <c r="B11" s="104"/>
      <c r="C11" s="663">
        <v>6050</v>
      </c>
      <c r="D11" s="420" t="s">
        <v>252</v>
      </c>
      <c r="E11" s="177">
        <v>3253486</v>
      </c>
      <c r="F11" s="177">
        <v>3183816</v>
      </c>
      <c r="G11" s="194">
        <v>1501.2</v>
      </c>
      <c r="H11" s="194">
        <f>G11/F11*100</f>
        <v>0.0471509660105986</v>
      </c>
    </row>
    <row r="12" spans="1:8" ht="12.75">
      <c r="A12" s="114"/>
      <c r="B12" s="104"/>
      <c r="C12" s="663"/>
      <c r="D12" s="457" t="s">
        <v>294</v>
      </c>
      <c r="E12" s="231"/>
      <c r="F12" s="231"/>
      <c r="G12" s="232"/>
      <c r="H12" s="194"/>
    </row>
    <row r="13" spans="1:8" ht="12.75">
      <c r="A13" s="114"/>
      <c r="B13" s="104"/>
      <c r="C13" s="663"/>
      <c r="D13" s="457" t="s">
        <v>375</v>
      </c>
      <c r="E13" s="231">
        <v>3253486</v>
      </c>
      <c r="F13" s="231">
        <v>3183816</v>
      </c>
      <c r="G13" s="232">
        <v>1501.2</v>
      </c>
      <c r="H13" s="194">
        <f>G13/F13*100</f>
        <v>0.0471509660105986</v>
      </c>
    </row>
    <row r="14" spans="1:8" ht="12.75">
      <c r="A14" s="114"/>
      <c r="B14" s="104"/>
      <c r="C14" s="663">
        <v>6060</v>
      </c>
      <c r="D14" s="420" t="s">
        <v>253</v>
      </c>
      <c r="E14" s="177">
        <v>96450</v>
      </c>
      <c r="F14" s="177">
        <v>96450</v>
      </c>
      <c r="G14" s="194">
        <v>73564</v>
      </c>
      <c r="H14" s="194">
        <f>G14/F14*100</f>
        <v>76.27164333851736</v>
      </c>
    </row>
    <row r="15" spans="1:8" ht="12.75">
      <c r="A15" s="114"/>
      <c r="B15" s="104"/>
      <c r="C15" s="663"/>
      <c r="D15" s="420"/>
      <c r="E15" s="177"/>
      <c r="F15" s="177"/>
      <c r="G15" s="194"/>
      <c r="H15" s="194"/>
    </row>
    <row r="16" spans="1:8" ht="12.75">
      <c r="A16" s="114"/>
      <c r="B16" s="104"/>
      <c r="C16" s="663"/>
      <c r="D16" s="423" t="s">
        <v>142</v>
      </c>
      <c r="E16" s="228"/>
      <c r="F16" s="228">
        <v>69670</v>
      </c>
      <c r="G16" s="229">
        <v>69670.1</v>
      </c>
      <c r="H16" s="229">
        <f>G16/F16*100</f>
        <v>100.00014353380222</v>
      </c>
    </row>
    <row r="17" spans="1:8" ht="12.75">
      <c r="A17" s="114"/>
      <c r="B17" s="104"/>
      <c r="C17" s="663">
        <v>6660</v>
      </c>
      <c r="D17" s="447" t="s">
        <v>367</v>
      </c>
      <c r="E17" s="177"/>
      <c r="F17" s="177"/>
      <c r="G17" s="194"/>
      <c r="H17" s="194"/>
    </row>
    <row r="18" spans="1:8" ht="12.75">
      <c r="A18" s="114"/>
      <c r="B18" s="104"/>
      <c r="C18" s="663"/>
      <c r="D18" s="447" t="s">
        <v>377</v>
      </c>
      <c r="E18" s="177"/>
      <c r="F18" s="177"/>
      <c r="G18" s="194"/>
      <c r="H18" s="194"/>
    </row>
    <row r="19" spans="1:8" ht="12.75">
      <c r="A19" s="114"/>
      <c r="B19" s="104"/>
      <c r="C19" s="663"/>
      <c r="D19" s="447" t="s">
        <v>378</v>
      </c>
      <c r="E19" s="177"/>
      <c r="F19" s="177"/>
      <c r="G19" s="194"/>
      <c r="H19" s="194"/>
    </row>
    <row r="20" spans="1:8" ht="12.75">
      <c r="A20" s="114"/>
      <c r="B20" s="104"/>
      <c r="C20" s="663"/>
      <c r="D20" s="448" t="s">
        <v>379</v>
      </c>
      <c r="E20" s="177">
        <v>0</v>
      </c>
      <c r="F20" s="177">
        <v>69670</v>
      </c>
      <c r="G20" s="194">
        <v>69670.1</v>
      </c>
      <c r="H20" s="194">
        <f aca="true" t="shared" si="1" ref="H20:H26">G20/F20*100</f>
        <v>100.00014353380222</v>
      </c>
    </row>
    <row r="21" spans="1:8" ht="12.75">
      <c r="A21" s="98">
        <v>710</v>
      </c>
      <c r="B21" s="98"/>
      <c r="C21" s="706"/>
      <c r="D21" s="98" t="s">
        <v>254</v>
      </c>
      <c r="E21" s="173">
        <v>20000</v>
      </c>
      <c r="F21" s="173">
        <v>40000</v>
      </c>
      <c r="G21" s="190">
        <v>7826.61</v>
      </c>
      <c r="H21" s="190">
        <f t="shared" si="1"/>
        <v>19.566525</v>
      </c>
    </row>
    <row r="22" spans="1:8" ht="12.75">
      <c r="A22" s="104"/>
      <c r="B22" s="106">
        <v>71014</v>
      </c>
      <c r="C22" s="707"/>
      <c r="D22" s="434" t="s">
        <v>17</v>
      </c>
      <c r="E22" s="257">
        <v>20000</v>
      </c>
      <c r="F22" s="257">
        <v>40000</v>
      </c>
      <c r="G22" s="213">
        <v>7826.61</v>
      </c>
      <c r="H22" s="671">
        <f t="shared" si="1"/>
        <v>19.566525</v>
      </c>
    </row>
    <row r="23" spans="1:8" ht="12.75">
      <c r="A23" s="104"/>
      <c r="B23" s="104"/>
      <c r="C23" s="664">
        <v>6060</v>
      </c>
      <c r="D23" s="96" t="s">
        <v>253</v>
      </c>
      <c r="E23" s="177">
        <v>20000</v>
      </c>
      <c r="F23" s="177">
        <v>40000</v>
      </c>
      <c r="G23" s="194">
        <v>7826.61</v>
      </c>
      <c r="H23" s="194">
        <f t="shared" si="1"/>
        <v>19.566525</v>
      </c>
    </row>
    <row r="24" spans="1:8" ht="12.75">
      <c r="A24" s="98">
        <v>750</v>
      </c>
      <c r="B24" s="98"/>
      <c r="C24" s="706"/>
      <c r="D24" s="98" t="s">
        <v>255</v>
      </c>
      <c r="E24" s="173">
        <f>E25</f>
        <v>561779</v>
      </c>
      <c r="F24" s="173">
        <f>F25</f>
        <v>1106178</v>
      </c>
      <c r="G24" s="190">
        <f>G25</f>
        <v>564970</v>
      </c>
      <c r="H24" s="190">
        <f t="shared" si="1"/>
        <v>51.07405860539623</v>
      </c>
    </row>
    <row r="25" spans="1:8" ht="12.75">
      <c r="A25" s="104"/>
      <c r="B25" s="106">
        <v>75095</v>
      </c>
      <c r="C25" s="708"/>
      <c r="D25" s="437" t="s">
        <v>160</v>
      </c>
      <c r="E25" s="510">
        <f>E26+E28+E35</f>
        <v>561779</v>
      </c>
      <c r="F25" s="518">
        <f>F26+F28+F35</f>
        <v>1106178</v>
      </c>
      <c r="G25" s="519">
        <f>G26+G28+G35</f>
        <v>564970</v>
      </c>
      <c r="H25" s="219">
        <f t="shared" si="1"/>
        <v>51.07405860539623</v>
      </c>
    </row>
    <row r="26" spans="1:8" ht="12.75">
      <c r="A26" s="104"/>
      <c r="B26" s="104"/>
      <c r="C26" s="658">
        <v>6050</v>
      </c>
      <c r="D26" s="442" t="s">
        <v>319</v>
      </c>
      <c r="E26" s="443">
        <v>50000</v>
      </c>
      <c r="F26" s="444">
        <v>50000</v>
      </c>
      <c r="G26" s="445">
        <v>20571.99</v>
      </c>
      <c r="H26" s="431">
        <f t="shared" si="1"/>
        <v>41.14398</v>
      </c>
    </row>
    <row r="27" spans="1:8" ht="12.75">
      <c r="A27" s="104"/>
      <c r="B27" s="104"/>
      <c r="C27" s="658"/>
      <c r="D27" s="447"/>
      <c r="E27" s="443"/>
      <c r="F27" s="444"/>
      <c r="G27" s="445"/>
      <c r="H27" s="431"/>
    </row>
    <row r="28" spans="1:8" ht="12.75">
      <c r="A28" s="104"/>
      <c r="B28" s="104"/>
      <c r="C28" s="658"/>
      <c r="D28" s="449" t="s">
        <v>317</v>
      </c>
      <c r="E28" s="438">
        <f>SUM(E29:E33)</f>
        <v>511779</v>
      </c>
      <c r="F28" s="439">
        <f>SUM(F29:F33)</f>
        <v>950305</v>
      </c>
      <c r="G28" s="440">
        <f>SUM(G29:G33)</f>
        <v>438525.82</v>
      </c>
      <c r="H28" s="436">
        <f>G28/F28*100</f>
        <v>46.14579740188676</v>
      </c>
    </row>
    <row r="29" spans="1:8" ht="12.75">
      <c r="A29" s="104"/>
      <c r="B29" s="104"/>
      <c r="C29" s="658">
        <v>6050</v>
      </c>
      <c r="D29" s="447" t="s">
        <v>318</v>
      </c>
      <c r="E29" s="443">
        <v>0</v>
      </c>
      <c r="F29" s="444">
        <v>438526</v>
      </c>
      <c r="G29" s="445">
        <v>438525.82</v>
      </c>
      <c r="H29" s="431">
        <f>G29/F29*100</f>
        <v>99.999958953403</v>
      </c>
    </row>
    <row r="30" spans="1:8" ht="12.75">
      <c r="A30" s="104"/>
      <c r="B30" s="104"/>
      <c r="C30" s="658">
        <v>6050</v>
      </c>
      <c r="D30" s="447" t="s">
        <v>376</v>
      </c>
      <c r="E30" s="443">
        <v>511779</v>
      </c>
      <c r="F30" s="444">
        <v>511779</v>
      </c>
      <c r="G30" s="445">
        <v>0</v>
      </c>
      <c r="H30" s="431">
        <f>G30/F30*100</f>
        <v>0</v>
      </c>
    </row>
    <row r="31" spans="1:8" ht="12.75">
      <c r="A31" s="104"/>
      <c r="B31" s="104"/>
      <c r="C31" s="658"/>
      <c r="D31" s="447"/>
      <c r="E31" s="443"/>
      <c r="F31" s="444"/>
      <c r="G31" s="445"/>
      <c r="H31" s="431"/>
    </row>
    <row r="32" spans="1:8" ht="12.75">
      <c r="A32" s="104"/>
      <c r="B32" s="104"/>
      <c r="C32" s="658">
        <v>6660</v>
      </c>
      <c r="D32" s="447" t="s">
        <v>367</v>
      </c>
      <c r="E32" s="443"/>
      <c r="F32" s="444"/>
      <c r="G32" s="445"/>
      <c r="H32" s="431"/>
    </row>
    <row r="33" spans="1:8" ht="12.75">
      <c r="A33" s="104"/>
      <c r="B33" s="104"/>
      <c r="C33" s="658"/>
      <c r="D33" s="447" t="s">
        <v>377</v>
      </c>
      <c r="E33" s="443"/>
      <c r="F33" s="444"/>
      <c r="G33" s="445"/>
      <c r="H33" s="431"/>
    </row>
    <row r="34" spans="1:8" ht="12.75">
      <c r="A34" s="104"/>
      <c r="B34" s="104"/>
      <c r="C34" s="658"/>
      <c r="D34" s="447" t="s">
        <v>378</v>
      </c>
      <c r="E34" s="443"/>
      <c r="F34" s="444"/>
      <c r="G34" s="445"/>
      <c r="H34" s="436"/>
    </row>
    <row r="35" spans="1:8" ht="12.75">
      <c r="A35" s="104"/>
      <c r="B35" s="104"/>
      <c r="C35" s="658"/>
      <c r="D35" s="448" t="s">
        <v>379</v>
      </c>
      <c r="E35" s="443">
        <v>0</v>
      </c>
      <c r="F35" s="444">
        <v>105873</v>
      </c>
      <c r="G35" s="445">
        <v>105872.19</v>
      </c>
      <c r="H35" s="446">
        <f>G35/F35*100</f>
        <v>99.99923493241903</v>
      </c>
    </row>
    <row r="36" spans="1:8" ht="12.75">
      <c r="A36" s="98">
        <v>801</v>
      </c>
      <c r="B36" s="98"/>
      <c r="C36" s="709"/>
      <c r="D36" s="451" t="s">
        <v>380</v>
      </c>
      <c r="E36" s="205">
        <f>E37</f>
        <v>0</v>
      </c>
      <c r="F36" s="530">
        <f>F37</f>
        <v>50000</v>
      </c>
      <c r="G36" s="207">
        <f>G37</f>
        <v>50000</v>
      </c>
      <c r="H36" s="475">
        <f>G36/F36*100</f>
        <v>100</v>
      </c>
    </row>
    <row r="37" spans="1:8" ht="12.75">
      <c r="A37" s="104"/>
      <c r="B37" s="106">
        <v>80120</v>
      </c>
      <c r="C37" s="710"/>
      <c r="D37" s="437" t="s">
        <v>381</v>
      </c>
      <c r="E37" s="510">
        <v>0</v>
      </c>
      <c r="F37" s="518">
        <v>50000</v>
      </c>
      <c r="G37" s="519">
        <v>50000</v>
      </c>
      <c r="H37" s="429">
        <f>G37/F37*100</f>
        <v>100</v>
      </c>
    </row>
    <row r="38" spans="1:8" ht="12.75">
      <c r="A38" s="104"/>
      <c r="B38" s="104"/>
      <c r="C38" s="658"/>
      <c r="D38" s="654" t="s">
        <v>382</v>
      </c>
      <c r="E38" s="438"/>
      <c r="F38" s="439"/>
      <c r="G38" s="440"/>
      <c r="H38" s="441"/>
    </row>
    <row r="39" spans="1:8" ht="12.75">
      <c r="A39" s="104"/>
      <c r="B39" s="104"/>
      <c r="C39" s="658">
        <v>6050</v>
      </c>
      <c r="D39" s="420" t="s">
        <v>252</v>
      </c>
      <c r="E39" s="443">
        <v>0</v>
      </c>
      <c r="F39" s="444">
        <v>50000</v>
      </c>
      <c r="G39" s="445">
        <v>50000</v>
      </c>
      <c r="H39" s="446">
        <f>G39/F39*100</f>
        <v>100</v>
      </c>
    </row>
    <row r="40" spans="1:8" ht="12.75">
      <c r="A40" s="104"/>
      <c r="B40" s="104"/>
      <c r="C40" s="658"/>
      <c r="D40" s="448" t="s">
        <v>424</v>
      </c>
      <c r="E40" s="443"/>
      <c r="F40" s="444"/>
      <c r="G40" s="445"/>
      <c r="H40" s="655"/>
    </row>
    <row r="41" spans="1:8" ht="12.75">
      <c r="A41" s="98">
        <v>852</v>
      </c>
      <c r="B41" s="98"/>
      <c r="C41" s="709"/>
      <c r="D41" s="656" t="s">
        <v>383</v>
      </c>
      <c r="E41" s="189">
        <f>E42</f>
        <v>9000</v>
      </c>
      <c r="F41" s="672">
        <f>F42</f>
        <v>9000</v>
      </c>
      <c r="G41" s="190">
        <f>G42</f>
        <v>7900</v>
      </c>
      <c r="H41" s="475">
        <f>G41/F41*100</f>
        <v>87.77777777777777</v>
      </c>
    </row>
    <row r="42" spans="1:8" ht="12.75">
      <c r="A42" s="104"/>
      <c r="B42" s="106">
        <v>85202</v>
      </c>
      <c r="C42" s="710"/>
      <c r="D42" s="130" t="s">
        <v>384</v>
      </c>
      <c r="E42" s="673">
        <v>9000</v>
      </c>
      <c r="F42" s="674">
        <v>9000</v>
      </c>
      <c r="G42" s="675">
        <v>7900</v>
      </c>
      <c r="H42" s="590">
        <f>G42/F42*100</f>
        <v>87.77777777777777</v>
      </c>
    </row>
    <row r="43" spans="1:8" ht="12.75">
      <c r="A43" s="104"/>
      <c r="B43" s="104"/>
      <c r="C43" s="658"/>
      <c r="D43" s="654" t="s">
        <v>385</v>
      </c>
      <c r="E43" s="523"/>
      <c r="F43" s="524"/>
      <c r="G43" s="525"/>
      <c r="H43" s="427"/>
    </row>
    <row r="44" spans="1:8" ht="12.75">
      <c r="A44" s="104"/>
      <c r="B44" s="104"/>
      <c r="C44" s="658">
        <v>6060</v>
      </c>
      <c r="D44" s="96" t="s">
        <v>253</v>
      </c>
      <c r="E44" s="507">
        <v>9000</v>
      </c>
      <c r="F44" s="517">
        <v>9000</v>
      </c>
      <c r="G44" s="203">
        <v>7900</v>
      </c>
      <c r="H44" s="421">
        <f aca="true" t="shared" si="2" ref="H44:H49">G44/F44*100</f>
        <v>87.77777777777777</v>
      </c>
    </row>
    <row r="45" spans="1:8" ht="12.75">
      <c r="A45" s="101">
        <v>900</v>
      </c>
      <c r="B45" s="118"/>
      <c r="C45" s="711"/>
      <c r="D45" s="101" t="s">
        <v>323</v>
      </c>
      <c r="E45" s="240">
        <f>E46</f>
        <v>1955995</v>
      </c>
      <c r="F45" s="240">
        <f>F46</f>
        <v>1952932</v>
      </c>
      <c r="G45" s="207">
        <f>G46</f>
        <v>257828.58000000002</v>
      </c>
      <c r="H45" s="207">
        <f t="shared" si="2"/>
        <v>13.202127877468342</v>
      </c>
    </row>
    <row r="46" spans="1:8" ht="12.75">
      <c r="A46" s="657"/>
      <c r="B46" s="112">
        <v>90095</v>
      </c>
      <c r="C46" s="712"/>
      <c r="D46" s="112" t="s">
        <v>160</v>
      </c>
      <c r="E46" s="676">
        <f>E47+E48+E49</f>
        <v>1955995</v>
      </c>
      <c r="F46" s="676">
        <f>F47+F48</f>
        <v>1952932</v>
      </c>
      <c r="G46" s="519">
        <f>G47+G48+G49</f>
        <v>257828.58000000002</v>
      </c>
      <c r="H46" s="519">
        <f t="shared" si="2"/>
        <v>13.202127877468342</v>
      </c>
    </row>
    <row r="47" spans="1:8" ht="12.75">
      <c r="A47" s="114"/>
      <c r="B47" s="104"/>
      <c r="C47" s="658">
        <v>6056</v>
      </c>
      <c r="D47" s="420" t="s">
        <v>252</v>
      </c>
      <c r="E47" s="670">
        <f>E55+E58+E69+E74+E66</f>
        <v>280799</v>
      </c>
      <c r="F47" s="670">
        <f>F52+F55+F58+F66+F69+F74</f>
        <v>292940</v>
      </c>
      <c r="G47" s="203">
        <f>G52+G55+G58+G66+G69</f>
        <v>8281.32</v>
      </c>
      <c r="H47" s="203">
        <f t="shared" si="2"/>
        <v>2.826967979791083</v>
      </c>
    </row>
    <row r="48" spans="1:8" ht="12.75">
      <c r="A48" s="114"/>
      <c r="B48" s="104"/>
      <c r="C48" s="658">
        <v>6057</v>
      </c>
      <c r="D48" s="96" t="s">
        <v>252</v>
      </c>
      <c r="E48" s="670">
        <f>E56+E59+E70+E73+E67</f>
        <v>1591196</v>
      </c>
      <c r="F48" s="670">
        <f>F53+F56+F59+F67+F70+F73</f>
        <v>1659992</v>
      </c>
      <c r="G48" s="203">
        <f>G53+G56+G59+G67+G70+G73</f>
        <v>219154.29</v>
      </c>
      <c r="H48" s="203">
        <f t="shared" si="2"/>
        <v>13.20212928737006</v>
      </c>
    </row>
    <row r="49" spans="1:8" ht="12.75">
      <c r="A49" s="114"/>
      <c r="B49" s="104"/>
      <c r="C49" s="658">
        <v>6059</v>
      </c>
      <c r="D49" s="96" t="s">
        <v>252</v>
      </c>
      <c r="E49" s="670">
        <f>E74</f>
        <v>84000</v>
      </c>
      <c r="F49" s="670">
        <f>F74</f>
        <v>84000</v>
      </c>
      <c r="G49" s="203">
        <f>G74</f>
        <v>30392.97</v>
      </c>
      <c r="H49" s="203">
        <f t="shared" si="2"/>
        <v>36.18210714285715</v>
      </c>
    </row>
    <row r="50" spans="1:8" ht="12.75">
      <c r="A50" s="114"/>
      <c r="B50" s="104"/>
      <c r="C50" s="435"/>
      <c r="D50" s="96" t="s">
        <v>294</v>
      </c>
      <c r="E50" s="670"/>
      <c r="F50" s="670"/>
      <c r="G50" s="203"/>
      <c r="H50" s="203"/>
    </row>
    <row r="51" spans="1:8" ht="12.75">
      <c r="A51" s="114"/>
      <c r="B51" s="104"/>
      <c r="C51" s="658"/>
      <c r="D51" s="659" t="s">
        <v>392</v>
      </c>
      <c r="E51" s="660"/>
      <c r="F51" s="660">
        <f>F52+F53</f>
        <v>80937</v>
      </c>
      <c r="G51" s="440">
        <f>G52+G53</f>
        <v>55208.8</v>
      </c>
      <c r="H51" s="525">
        <f aca="true" t="shared" si="3" ref="H51:H59">G51/F51*100</f>
        <v>68.21206617492618</v>
      </c>
    </row>
    <row r="52" spans="1:8" ht="12.75">
      <c r="A52" s="114"/>
      <c r="B52" s="104"/>
      <c r="C52" s="658">
        <v>6056</v>
      </c>
      <c r="D52" s="661" t="s">
        <v>252</v>
      </c>
      <c r="E52" s="662">
        <v>0</v>
      </c>
      <c r="F52" s="662">
        <v>12141</v>
      </c>
      <c r="G52" s="445">
        <v>8281.32</v>
      </c>
      <c r="H52" s="203">
        <f t="shared" si="3"/>
        <v>68.20953792933037</v>
      </c>
    </row>
    <row r="53" spans="1:8" ht="12.75">
      <c r="A53" s="114"/>
      <c r="B53" s="104"/>
      <c r="C53" s="658">
        <v>6057</v>
      </c>
      <c r="D53" s="661" t="s">
        <v>252</v>
      </c>
      <c r="E53" s="662">
        <v>0</v>
      </c>
      <c r="F53" s="662">
        <v>68796</v>
      </c>
      <c r="G53" s="445">
        <v>46927.48</v>
      </c>
      <c r="H53" s="203">
        <f t="shared" si="3"/>
        <v>68.2125123553695</v>
      </c>
    </row>
    <row r="54" spans="1:8" ht="12.75">
      <c r="A54" s="114"/>
      <c r="B54" s="104"/>
      <c r="C54" s="658"/>
      <c r="D54" s="659" t="s">
        <v>387</v>
      </c>
      <c r="E54" s="660">
        <f>E55+E56</f>
        <v>761995</v>
      </c>
      <c r="F54" s="660">
        <v>761995</v>
      </c>
      <c r="G54" s="440">
        <f>G55+G56</f>
        <v>0</v>
      </c>
      <c r="H54" s="525">
        <f t="shared" si="3"/>
        <v>0</v>
      </c>
    </row>
    <row r="55" spans="1:8" ht="12.75">
      <c r="A55" s="114"/>
      <c r="B55" s="104"/>
      <c r="C55" s="658">
        <v>6056</v>
      </c>
      <c r="D55" s="661" t="s">
        <v>252</v>
      </c>
      <c r="E55" s="662">
        <v>114299</v>
      </c>
      <c r="F55" s="662">
        <v>114299</v>
      </c>
      <c r="G55" s="445">
        <v>0</v>
      </c>
      <c r="H55" s="203">
        <f t="shared" si="3"/>
        <v>0</v>
      </c>
    </row>
    <row r="56" spans="1:8" ht="12.75">
      <c r="A56" s="114"/>
      <c r="B56" s="104"/>
      <c r="C56" s="658">
        <v>6057</v>
      </c>
      <c r="D56" s="661" t="s">
        <v>252</v>
      </c>
      <c r="E56" s="662">
        <v>647696</v>
      </c>
      <c r="F56" s="662">
        <v>647696</v>
      </c>
      <c r="G56" s="445">
        <v>0</v>
      </c>
      <c r="H56" s="203">
        <f t="shared" si="3"/>
        <v>0</v>
      </c>
    </row>
    <row r="57" spans="1:8" ht="12.75">
      <c r="A57" s="114"/>
      <c r="B57" s="104"/>
      <c r="C57" s="658"/>
      <c r="D57" s="659" t="s">
        <v>386</v>
      </c>
      <c r="E57" s="669">
        <f>E58+E59</f>
        <v>250000</v>
      </c>
      <c r="F57" s="669">
        <v>250000</v>
      </c>
      <c r="G57" s="525">
        <f>G58+G59</f>
        <v>0</v>
      </c>
      <c r="H57" s="525">
        <f t="shared" si="3"/>
        <v>0</v>
      </c>
    </row>
    <row r="58" spans="1:8" ht="12.75">
      <c r="A58" s="114"/>
      <c r="B58" s="104"/>
      <c r="C58" s="658">
        <v>6056</v>
      </c>
      <c r="D58" s="661" t="s">
        <v>252</v>
      </c>
      <c r="E58" s="670">
        <v>37500</v>
      </c>
      <c r="F58" s="670">
        <v>37500</v>
      </c>
      <c r="G58" s="203">
        <v>0</v>
      </c>
      <c r="H58" s="203">
        <f t="shared" si="3"/>
        <v>0</v>
      </c>
    </row>
    <row r="59" spans="1:8" ht="12.75">
      <c r="A59" s="158"/>
      <c r="B59" s="105"/>
      <c r="C59" s="663">
        <v>6057</v>
      </c>
      <c r="D59" s="664" t="s">
        <v>252</v>
      </c>
      <c r="E59" s="177">
        <v>212500</v>
      </c>
      <c r="F59" s="177">
        <v>212500</v>
      </c>
      <c r="G59" s="194">
        <v>0</v>
      </c>
      <c r="H59" s="194">
        <f t="shared" si="3"/>
        <v>0</v>
      </c>
    </row>
    <row r="60" spans="1:8" ht="12.75">
      <c r="A60" s="38"/>
      <c r="B60" s="38"/>
      <c r="C60" s="665"/>
      <c r="D60" s="665"/>
      <c r="E60" s="217"/>
      <c r="F60" s="217"/>
      <c r="G60" s="233"/>
      <c r="H60" s="233"/>
    </row>
    <row r="61" spans="1:8" ht="12.75">
      <c r="A61" s="38"/>
      <c r="B61" s="38"/>
      <c r="C61" s="665"/>
      <c r="D61" s="665"/>
      <c r="E61" s="217" t="s">
        <v>418</v>
      </c>
      <c r="F61" s="217"/>
      <c r="G61" s="233"/>
      <c r="H61" s="233"/>
    </row>
    <row r="62" spans="1:8" ht="12.75">
      <c r="A62" s="407" t="s">
        <v>0</v>
      </c>
      <c r="B62" s="75" t="s">
        <v>1</v>
      </c>
      <c r="C62" s="408" t="s">
        <v>2</v>
      </c>
      <c r="D62" s="409" t="s">
        <v>3</v>
      </c>
      <c r="E62" s="398" t="s">
        <v>174</v>
      </c>
      <c r="F62" s="397" t="s">
        <v>176</v>
      </c>
      <c r="G62" s="399" t="s">
        <v>178</v>
      </c>
      <c r="H62" s="471" t="s">
        <v>67</v>
      </c>
    </row>
    <row r="63" spans="1:8" ht="12.75">
      <c r="A63" s="412"/>
      <c r="B63" s="78"/>
      <c r="C63" s="129"/>
      <c r="D63" s="413"/>
      <c r="E63" s="400" t="s">
        <v>175</v>
      </c>
      <c r="F63" s="401" t="s">
        <v>177</v>
      </c>
      <c r="G63" s="403" t="s">
        <v>360</v>
      </c>
      <c r="H63" s="400" t="s">
        <v>196</v>
      </c>
    </row>
    <row r="64" spans="1:8" ht="12.75">
      <c r="A64" s="224">
        <v>1</v>
      </c>
      <c r="B64" s="224">
        <v>2</v>
      </c>
      <c r="C64" s="224">
        <v>3</v>
      </c>
      <c r="D64" s="415">
        <v>4</v>
      </c>
      <c r="E64" s="400">
        <v>5</v>
      </c>
      <c r="F64" s="400">
        <v>6</v>
      </c>
      <c r="G64" s="403">
        <v>7</v>
      </c>
      <c r="H64" s="473">
        <v>8</v>
      </c>
    </row>
    <row r="65" spans="1:8" ht="12.75">
      <c r="A65" s="666"/>
      <c r="B65" s="414"/>
      <c r="C65" s="658"/>
      <c r="D65" s="659" t="s">
        <v>388</v>
      </c>
      <c r="E65" s="669">
        <v>200000</v>
      </c>
      <c r="F65" s="669">
        <v>200000</v>
      </c>
      <c r="G65" s="525">
        <f>G66+G67</f>
        <v>0</v>
      </c>
      <c r="H65" s="525">
        <f aca="true" t="shared" si="4" ref="H65:H74">G65/F65*100</f>
        <v>0</v>
      </c>
    </row>
    <row r="66" spans="1:8" ht="12.75">
      <c r="A66" s="666"/>
      <c r="B66" s="414"/>
      <c r="C66" s="658">
        <v>6056</v>
      </c>
      <c r="D66" s="661" t="s">
        <v>252</v>
      </c>
      <c r="E66" s="670">
        <v>30000</v>
      </c>
      <c r="F66" s="670">
        <v>30000</v>
      </c>
      <c r="G66" s="203">
        <v>0</v>
      </c>
      <c r="H66" s="203">
        <f t="shared" si="4"/>
        <v>0</v>
      </c>
    </row>
    <row r="67" spans="1:8" ht="12.75">
      <c r="A67" s="666"/>
      <c r="B67" s="414"/>
      <c r="C67" s="663">
        <v>6057</v>
      </c>
      <c r="D67" s="664" t="s">
        <v>252</v>
      </c>
      <c r="E67" s="177">
        <v>170000</v>
      </c>
      <c r="F67" s="177">
        <v>170000</v>
      </c>
      <c r="G67" s="194">
        <v>0</v>
      </c>
      <c r="H67" s="203">
        <f t="shared" si="4"/>
        <v>0</v>
      </c>
    </row>
    <row r="68" spans="1:8" ht="12.75">
      <c r="A68" s="114"/>
      <c r="B68" s="104"/>
      <c r="C68" s="658"/>
      <c r="D68" s="659" t="s">
        <v>390</v>
      </c>
      <c r="E68" s="669">
        <f>E69+E70</f>
        <v>100000</v>
      </c>
      <c r="F68" s="669">
        <f>F69+F70</f>
        <v>100000</v>
      </c>
      <c r="G68" s="525">
        <v>0</v>
      </c>
      <c r="H68" s="525">
        <f t="shared" si="4"/>
        <v>0</v>
      </c>
    </row>
    <row r="69" spans="1:8" ht="12.75">
      <c r="A69" s="114"/>
      <c r="B69" s="104"/>
      <c r="C69" s="658">
        <v>6056</v>
      </c>
      <c r="D69" s="661" t="s">
        <v>252</v>
      </c>
      <c r="E69" s="670">
        <v>15000</v>
      </c>
      <c r="F69" s="670">
        <v>15000</v>
      </c>
      <c r="G69" s="203">
        <v>0</v>
      </c>
      <c r="H69" s="203">
        <f t="shared" si="4"/>
        <v>0</v>
      </c>
    </row>
    <row r="70" spans="1:8" ht="12.75">
      <c r="A70" s="114"/>
      <c r="B70" s="104"/>
      <c r="C70" s="663">
        <v>6057</v>
      </c>
      <c r="D70" s="664" t="s">
        <v>252</v>
      </c>
      <c r="E70" s="670">
        <v>85000</v>
      </c>
      <c r="F70" s="670">
        <v>85000</v>
      </c>
      <c r="G70" s="203">
        <v>0</v>
      </c>
      <c r="H70" s="203">
        <f t="shared" si="4"/>
        <v>0</v>
      </c>
    </row>
    <row r="71" spans="1:8" ht="12.75">
      <c r="A71" s="114"/>
      <c r="B71" s="104"/>
      <c r="C71" s="658"/>
      <c r="D71" s="661"/>
      <c r="E71" s="670"/>
      <c r="F71" s="670"/>
      <c r="G71" s="203"/>
      <c r="H71" s="203"/>
    </row>
    <row r="72" spans="1:8" ht="12.75">
      <c r="A72" s="114"/>
      <c r="B72" s="104"/>
      <c r="C72" s="658"/>
      <c r="D72" s="659" t="s">
        <v>391</v>
      </c>
      <c r="E72" s="669">
        <f>E74+E73</f>
        <v>560000</v>
      </c>
      <c r="F72" s="669">
        <f>F74+F73</f>
        <v>560000</v>
      </c>
      <c r="G72" s="525">
        <f>G74+G73</f>
        <v>202619.78</v>
      </c>
      <c r="H72" s="525">
        <f t="shared" si="4"/>
        <v>36.18210357142857</v>
      </c>
    </row>
    <row r="73" spans="1:8" ht="12.75">
      <c r="A73" s="114"/>
      <c r="B73" s="104"/>
      <c r="C73" s="663">
        <v>6057</v>
      </c>
      <c r="D73" s="664" t="s">
        <v>252</v>
      </c>
      <c r="E73" s="670">
        <v>476000</v>
      </c>
      <c r="F73" s="670">
        <v>476000</v>
      </c>
      <c r="G73" s="203">
        <v>172226.81</v>
      </c>
      <c r="H73" s="203">
        <f>G73/F73*100</f>
        <v>36.18210294117647</v>
      </c>
    </row>
    <row r="74" spans="1:8" ht="12.75">
      <c r="A74" s="114"/>
      <c r="B74" s="104"/>
      <c r="C74" s="658">
        <v>6059</v>
      </c>
      <c r="D74" s="661" t="s">
        <v>252</v>
      </c>
      <c r="E74" s="670">
        <v>84000</v>
      </c>
      <c r="F74" s="670">
        <v>84000</v>
      </c>
      <c r="G74" s="203">
        <v>30392.97</v>
      </c>
      <c r="H74" s="203">
        <f t="shared" si="4"/>
        <v>36.18210714285715</v>
      </c>
    </row>
    <row r="75" spans="1:8" ht="12.75">
      <c r="A75" s="98"/>
      <c r="B75" s="98"/>
      <c r="C75" s="98"/>
      <c r="D75" s="98" t="s">
        <v>257</v>
      </c>
      <c r="E75" s="173">
        <f>E8+E21+E24+E36+E41+E45</f>
        <v>5896710</v>
      </c>
      <c r="F75" s="173">
        <f>F8+F21+F24+F45+F36+F41</f>
        <v>6508046</v>
      </c>
      <c r="G75" s="190">
        <f>G8+G21+G24+G45+G36+G41</f>
        <v>1033260.49</v>
      </c>
      <c r="H75" s="190">
        <f>G75/F75*100</f>
        <v>15.876662365324401</v>
      </c>
    </row>
    <row r="76" spans="1:8" ht="12.75">
      <c r="A76" s="38"/>
      <c r="B76" s="38"/>
      <c r="C76" s="38"/>
      <c r="D76" s="38"/>
      <c r="E76" s="32"/>
      <c r="F76" s="667"/>
      <c r="G76" s="32"/>
      <c r="H76" s="32"/>
    </row>
    <row r="77" spans="1:8" ht="12.75">
      <c r="A77" s="38"/>
      <c r="B77" s="38"/>
      <c r="C77" s="38"/>
      <c r="D77" s="38"/>
      <c r="E77" s="668"/>
      <c r="F77" s="668"/>
      <c r="G77" s="668"/>
      <c r="H77" s="668"/>
    </row>
    <row r="78" spans="1:8" ht="12.75">
      <c r="A78" s="38"/>
      <c r="B78" s="38"/>
      <c r="C78" s="38"/>
      <c r="D78" s="38"/>
      <c r="E78" s="32"/>
      <c r="F78" s="32"/>
      <c r="G78" s="32"/>
      <c r="H78" s="32"/>
    </row>
    <row r="79" spans="1:8" ht="12.75">
      <c r="A79" s="38"/>
      <c r="B79" s="38"/>
      <c r="C79" s="38"/>
      <c r="D79" s="38"/>
      <c r="E79" s="32"/>
      <c r="F79" s="32"/>
      <c r="G79" s="32"/>
      <c r="H79" s="32"/>
    </row>
    <row r="80" spans="1:8" ht="12.75">
      <c r="A80" s="38"/>
      <c r="B80" s="38"/>
      <c r="C80" s="38"/>
      <c r="D80" s="38"/>
      <c r="E80" s="32"/>
      <c r="F80" s="32"/>
      <c r="G80" s="32"/>
      <c r="H80" s="32"/>
    </row>
    <row r="81" spans="1:8" ht="12.75">
      <c r="A81" s="38"/>
      <c r="B81" s="38"/>
      <c r="C81" s="38"/>
      <c r="D81" s="38"/>
      <c r="E81" s="32"/>
      <c r="F81" s="32"/>
      <c r="G81" s="32"/>
      <c r="H81" s="32"/>
    </row>
    <row r="82" spans="1:8" ht="12.75">
      <c r="A82" s="38"/>
      <c r="B82" s="38"/>
      <c r="C82" s="38"/>
      <c r="D82" s="38"/>
      <c r="E82" s="32"/>
      <c r="F82" s="32"/>
      <c r="G82" s="32"/>
      <c r="H82" s="32"/>
    </row>
    <row r="83" spans="1:8" ht="12.75">
      <c r="A83" s="38"/>
      <c r="B83" s="38"/>
      <c r="C83" s="38"/>
      <c r="D83" s="38"/>
      <c r="E83" s="32"/>
      <c r="F83" s="32"/>
      <c r="G83" s="32"/>
      <c r="H83" s="32"/>
    </row>
    <row r="84" spans="1:8" ht="12.75">
      <c r="A84" s="38"/>
      <c r="B84" s="38"/>
      <c r="C84" s="38"/>
      <c r="D84" s="38"/>
      <c r="E84" s="32"/>
      <c r="F84" s="32"/>
      <c r="G84" s="32"/>
      <c r="H84" s="32"/>
    </row>
    <row r="85" spans="1:8" ht="12.75">
      <c r="A85" s="38"/>
      <c r="B85" s="38"/>
      <c r="C85" s="38"/>
      <c r="D85" s="38"/>
      <c r="E85" s="32"/>
      <c r="F85" s="32"/>
      <c r="G85" s="32"/>
      <c r="H85" s="32"/>
    </row>
    <row r="86" spans="1:8" ht="12.75">
      <c r="A86" s="38"/>
      <c r="B86" s="38"/>
      <c r="C86" s="38"/>
      <c r="D86" s="38"/>
      <c r="E86" s="32"/>
      <c r="F86" s="32"/>
      <c r="G86" s="32"/>
      <c r="H86" s="32"/>
    </row>
    <row r="87" spans="1:8" ht="12.75">
      <c r="A87" s="38"/>
      <c r="B87" s="38"/>
      <c r="C87" s="38"/>
      <c r="D87" s="38"/>
      <c r="E87" s="32"/>
      <c r="F87" s="32"/>
      <c r="G87" s="32"/>
      <c r="H87" s="32"/>
    </row>
    <row r="88" spans="1:8" ht="12.75">
      <c r="A88" s="38"/>
      <c r="B88" s="38"/>
      <c r="C88" s="38"/>
      <c r="D88" s="38"/>
      <c r="E88" s="32"/>
      <c r="F88" s="32"/>
      <c r="G88" s="32"/>
      <c r="H88" s="32"/>
    </row>
    <row r="89" spans="1:8" ht="12.75">
      <c r="A89" s="38"/>
      <c r="B89" s="38"/>
      <c r="C89" s="38"/>
      <c r="D89" s="38"/>
      <c r="E89" s="32"/>
      <c r="F89" s="32"/>
      <c r="G89" s="32"/>
      <c r="H89" s="32"/>
    </row>
    <row r="90" spans="1:8" ht="12.75">
      <c r="A90" s="39"/>
      <c r="B90" s="39"/>
      <c r="C90" s="39"/>
      <c r="D90" s="39"/>
      <c r="E90" s="40"/>
      <c r="F90" s="40"/>
      <c r="G90" s="40"/>
      <c r="H90" s="40"/>
    </row>
    <row r="91" spans="1:8" ht="12.75">
      <c r="A91" s="39"/>
      <c r="B91" s="39"/>
      <c r="C91" s="39"/>
      <c r="D91" s="39"/>
      <c r="E91" s="40"/>
      <c r="F91" s="40"/>
      <c r="G91" s="40"/>
      <c r="H91" s="40"/>
    </row>
    <row r="92" spans="1:8" ht="12.75">
      <c r="A92" s="39"/>
      <c r="B92" s="39"/>
      <c r="C92" s="39"/>
      <c r="D92" s="39"/>
      <c r="E92" s="40"/>
      <c r="F92" s="40"/>
      <c r="G92" s="40"/>
      <c r="H92" s="40"/>
    </row>
    <row r="93" spans="1:8" ht="12.75">
      <c r="A93" s="39"/>
      <c r="B93" s="39"/>
      <c r="C93" s="39"/>
      <c r="D93" s="39"/>
      <c r="E93" s="40"/>
      <c r="F93" s="40"/>
      <c r="G93" s="40"/>
      <c r="H93" s="40"/>
    </row>
    <row r="94" spans="1:8" ht="12.75">
      <c r="A94" s="39"/>
      <c r="B94" s="39"/>
      <c r="C94" s="39"/>
      <c r="D94" s="39"/>
      <c r="E94" s="40"/>
      <c r="F94" s="40"/>
      <c r="G94" s="40"/>
      <c r="H94" s="40"/>
    </row>
    <row r="95" spans="1:8" ht="12.75">
      <c r="A95" s="39"/>
      <c r="B95" s="39"/>
      <c r="C95" s="39"/>
      <c r="D95" s="39"/>
      <c r="E95" s="40"/>
      <c r="F95" s="40"/>
      <c r="G95" s="40"/>
      <c r="H95" s="40"/>
    </row>
    <row r="96" spans="1:8" ht="12.75">
      <c r="A96" s="39"/>
      <c r="B96" s="39"/>
      <c r="C96" s="39"/>
      <c r="D96" s="39"/>
      <c r="E96" s="40"/>
      <c r="F96" s="40"/>
      <c r="G96" s="40"/>
      <c r="H96" s="40"/>
    </row>
    <row r="97" spans="1:8" ht="12.75">
      <c r="A97" s="39"/>
      <c r="B97" s="39"/>
      <c r="C97" s="39"/>
      <c r="D97" s="39"/>
      <c r="E97" s="40"/>
      <c r="F97" s="40"/>
      <c r="G97" s="40"/>
      <c r="H97" s="40"/>
    </row>
    <row r="98" spans="1:8" ht="12.75">
      <c r="A98" s="39"/>
      <c r="B98" s="39"/>
      <c r="C98" s="39"/>
      <c r="D98" s="39"/>
      <c r="E98" s="40"/>
      <c r="F98" s="40"/>
      <c r="G98" s="40"/>
      <c r="H98" s="40"/>
    </row>
    <row r="99" spans="1:8" ht="12.75">
      <c r="A99" s="39"/>
      <c r="B99" s="39"/>
      <c r="C99" s="39"/>
      <c r="D99" s="39"/>
      <c r="E99" s="40"/>
      <c r="F99" s="40"/>
      <c r="G99" s="40"/>
      <c r="H99" s="40"/>
    </row>
    <row r="100" spans="1:8" ht="12.75">
      <c r="A100" s="39"/>
      <c r="B100" s="39"/>
      <c r="C100" s="39"/>
      <c r="D100" s="39"/>
      <c r="E100" s="40"/>
      <c r="F100" s="40"/>
      <c r="G100" s="40"/>
      <c r="H100" s="40"/>
    </row>
    <row r="101" spans="1:8" ht="12.75">
      <c r="A101" s="39"/>
      <c r="B101" s="39"/>
      <c r="C101" s="39"/>
      <c r="D101" s="39"/>
      <c r="E101" s="40"/>
      <c r="F101" s="40"/>
      <c r="G101" s="40"/>
      <c r="H101" s="40"/>
    </row>
    <row r="102" spans="1:8" ht="12.75">
      <c r="A102" s="39"/>
      <c r="B102" s="39"/>
      <c r="C102" s="39"/>
      <c r="D102" s="39"/>
      <c r="E102" s="39"/>
      <c r="F102" s="39"/>
      <c r="G102" s="39"/>
      <c r="H102" s="40"/>
    </row>
    <row r="103" spans="1:8" ht="12.75">
      <c r="A103" s="39"/>
      <c r="B103" s="39"/>
      <c r="C103" s="39"/>
      <c r="D103" s="39"/>
      <c r="E103" s="39"/>
      <c r="F103" s="39"/>
      <c r="G103" s="39"/>
      <c r="H103" s="40"/>
    </row>
    <row r="104" spans="1:8" ht="12.75">
      <c r="A104" s="39"/>
      <c r="B104" s="39"/>
      <c r="C104" s="39"/>
      <c r="D104" s="39"/>
      <c r="E104" s="39"/>
      <c r="F104" s="39"/>
      <c r="G104" s="39"/>
      <c r="H104" s="40"/>
    </row>
    <row r="105" spans="1:8" ht="12.75">
      <c r="A105" s="39"/>
      <c r="B105" s="39"/>
      <c r="C105" s="39"/>
      <c r="D105" s="39"/>
      <c r="E105" s="39"/>
      <c r="F105" s="39"/>
      <c r="G105" s="39"/>
      <c r="H105" s="40"/>
    </row>
    <row r="106" spans="1:8" ht="12.75">
      <c r="A106" s="39"/>
      <c r="B106" s="39"/>
      <c r="C106" s="39"/>
      <c r="D106" s="39"/>
      <c r="E106" s="39"/>
      <c r="F106" s="39"/>
      <c r="G106" s="39"/>
      <c r="H106" s="40"/>
    </row>
    <row r="107" spans="1:8" ht="12.75">
      <c r="A107" s="39"/>
      <c r="B107" s="39"/>
      <c r="C107" s="39"/>
      <c r="D107" s="39"/>
      <c r="E107" s="39"/>
      <c r="F107" s="39"/>
      <c r="G107" s="39"/>
      <c r="H107" s="40"/>
    </row>
    <row r="108" spans="1:8" ht="12.75">
      <c r="A108" s="39"/>
      <c r="B108" s="39"/>
      <c r="C108" s="39"/>
      <c r="D108" s="39"/>
      <c r="E108" s="39"/>
      <c r="F108" s="39"/>
      <c r="G108" s="39"/>
      <c r="H108" s="40"/>
    </row>
    <row r="109" spans="1:8" ht="12.75">
      <c r="A109" s="39"/>
      <c r="B109" s="39"/>
      <c r="C109" s="39"/>
      <c r="D109" s="39"/>
      <c r="E109" s="39"/>
      <c r="F109" s="39"/>
      <c r="G109" s="39"/>
      <c r="H109" s="40"/>
    </row>
    <row r="110" spans="1:8" ht="12.75">
      <c r="A110" s="39"/>
      <c r="B110" s="39"/>
      <c r="C110" s="39"/>
      <c r="D110" s="39"/>
      <c r="E110" s="39"/>
      <c r="F110" s="39"/>
      <c r="G110" s="39"/>
      <c r="H110" s="40"/>
    </row>
    <row r="111" spans="1:8" ht="12.75">
      <c r="A111" s="39"/>
      <c r="B111" s="39"/>
      <c r="C111" s="39"/>
      <c r="D111" s="39"/>
      <c r="E111" s="39"/>
      <c r="F111" s="39"/>
      <c r="G111" s="39"/>
      <c r="H111" s="40"/>
    </row>
    <row r="112" spans="1:8" ht="12.75">
      <c r="A112" s="39"/>
      <c r="B112" s="39"/>
      <c r="C112" s="39"/>
      <c r="D112" s="39"/>
      <c r="E112" s="39"/>
      <c r="F112" s="39"/>
      <c r="G112" s="39"/>
      <c r="H112" s="40"/>
    </row>
    <row r="113" spans="1:8" ht="12.75">
      <c r="A113" s="39"/>
      <c r="B113" s="39"/>
      <c r="C113" s="39"/>
      <c r="D113" s="39"/>
      <c r="E113" s="39"/>
      <c r="F113" s="39"/>
      <c r="G113" s="39"/>
      <c r="H113" s="40"/>
    </row>
    <row r="114" spans="1:8" ht="12.75">
      <c r="A114" s="39"/>
      <c r="B114" s="39"/>
      <c r="C114" s="39"/>
      <c r="D114" s="39"/>
      <c r="E114" s="39"/>
      <c r="F114" s="39"/>
      <c r="G114" s="39"/>
      <c r="H114" s="39"/>
    </row>
    <row r="115" spans="1:8" ht="12.75">
      <c r="A115" s="39"/>
      <c r="B115" s="39"/>
      <c r="C115" s="39"/>
      <c r="D115" s="39"/>
      <c r="E115" s="39"/>
      <c r="F115" s="39"/>
      <c r="G115" s="39"/>
      <c r="H115" s="39"/>
    </row>
    <row r="116" spans="1:8" ht="12.75">
      <c r="A116" s="39"/>
      <c r="B116" s="39"/>
      <c r="C116" s="39"/>
      <c r="D116" s="39"/>
      <c r="E116" s="39"/>
      <c r="F116" s="39"/>
      <c r="G116" s="39"/>
      <c r="H116" s="39"/>
    </row>
    <row r="117" spans="1:8" ht="12.75">
      <c r="A117" s="39"/>
      <c r="B117" s="39"/>
      <c r="C117" s="39"/>
      <c r="D117" s="39"/>
      <c r="E117" s="39"/>
      <c r="F117" s="39"/>
      <c r="G117" s="39"/>
      <c r="H117" s="39"/>
    </row>
    <row r="118" spans="1:8" ht="12.75">
      <c r="A118" s="39"/>
      <c r="B118" s="39"/>
      <c r="C118" s="39"/>
      <c r="D118" s="39"/>
      <c r="E118" s="39"/>
      <c r="F118" s="39"/>
      <c r="G118" s="39"/>
      <c r="H118" s="39"/>
    </row>
    <row r="119" spans="1:8" ht="12.75">
      <c r="A119" s="39"/>
      <c r="B119" s="39"/>
      <c r="C119" s="39"/>
      <c r="D119" s="39"/>
      <c r="E119" s="39"/>
      <c r="F119" s="39"/>
      <c r="G119" s="39"/>
      <c r="H119" s="39"/>
    </row>
    <row r="120" spans="1:8" ht="12.75">
      <c r="A120" s="39"/>
      <c r="B120" s="39"/>
      <c r="C120" s="39"/>
      <c r="D120" s="39"/>
      <c r="E120" s="39"/>
      <c r="F120" s="39"/>
      <c r="G120" s="39"/>
      <c r="H120" s="39"/>
    </row>
    <row r="121" spans="1:8" ht="12.75">
      <c r="A121" s="39"/>
      <c r="B121" s="39"/>
      <c r="C121" s="39"/>
      <c r="D121" s="39"/>
      <c r="E121" s="39"/>
      <c r="F121" s="39"/>
      <c r="G121" s="39"/>
      <c r="H121" s="39"/>
    </row>
    <row r="122" spans="1:8" ht="12.75">
      <c r="A122" s="39"/>
      <c r="B122" s="39"/>
      <c r="C122" s="39"/>
      <c r="D122" s="39"/>
      <c r="E122" s="39"/>
      <c r="F122" s="39"/>
      <c r="G122" s="39"/>
      <c r="H122" s="39"/>
    </row>
    <row r="123" spans="1:8" ht="12.75">
      <c r="A123" s="39"/>
      <c r="B123" s="39"/>
      <c r="C123" s="39"/>
      <c r="D123" s="39"/>
      <c r="E123" s="288" t="s">
        <v>439</v>
      </c>
      <c r="F123" s="39"/>
      <c r="G123" s="39"/>
      <c r="H123" s="39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</sheetData>
  <printOptions/>
  <pageMargins left="0.41" right="0.21" top="0.29" bottom="0.59" header="0.23" footer="0.4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09">
      <selection activeCell="M82" sqref="L82:M82"/>
    </sheetView>
  </sheetViews>
  <sheetFormatPr defaultColWidth="9.00390625" defaultRowHeight="12.75"/>
  <cols>
    <col min="1" max="1" width="5.375" style="3" customWidth="1"/>
    <col min="2" max="2" width="7.00390625" style="3" customWidth="1"/>
    <col min="3" max="3" width="5.00390625" style="3" customWidth="1"/>
    <col min="4" max="4" width="44.375" style="3" customWidth="1"/>
    <col min="5" max="5" width="8.875" style="3" customWidth="1"/>
    <col min="6" max="6" width="10.00390625" style="3" customWidth="1"/>
    <col min="7" max="7" width="10.00390625" style="31" customWidth="1"/>
    <col min="8" max="8" width="6.75390625" style="3" customWidth="1"/>
  </cols>
  <sheetData>
    <row r="1" spans="1:8" ht="13.5" customHeight="1">
      <c r="A1" s="288"/>
      <c r="B1" s="288"/>
      <c r="C1" s="288"/>
      <c r="D1" s="288"/>
      <c r="E1" s="288"/>
      <c r="F1" s="288"/>
      <c r="G1" s="679"/>
      <c r="H1" s="288"/>
    </row>
    <row r="2" spans="1:8" ht="13.5" customHeight="1">
      <c r="A2" s="288"/>
      <c r="B2" s="288"/>
      <c r="C2" s="288"/>
      <c r="D2" s="288"/>
      <c r="E2" s="288"/>
      <c r="F2" s="288"/>
      <c r="G2" s="679"/>
      <c r="H2" s="288"/>
    </row>
    <row r="3" spans="1:8" ht="13.5" customHeight="1">
      <c r="A3" s="288"/>
      <c r="B3" s="288"/>
      <c r="C3" s="288"/>
      <c r="D3" s="288"/>
      <c r="E3" s="288"/>
      <c r="F3" s="288" t="s">
        <v>258</v>
      </c>
      <c r="G3" s="679"/>
      <c r="H3" s="288"/>
    </row>
    <row r="4" spans="1:8" ht="13.5" customHeight="1">
      <c r="A4" s="288"/>
      <c r="B4" s="288"/>
      <c r="C4" s="288"/>
      <c r="D4" s="288"/>
      <c r="E4" s="288"/>
      <c r="F4" s="288" t="s">
        <v>143</v>
      </c>
      <c r="G4" s="679"/>
      <c r="H4" s="288"/>
    </row>
    <row r="5" spans="1:8" ht="13.5" customHeight="1">
      <c r="A5" s="288"/>
      <c r="B5" s="288"/>
      <c r="C5" s="288"/>
      <c r="D5" s="288"/>
      <c r="E5" s="288"/>
      <c r="F5" s="288" t="s">
        <v>333</v>
      </c>
      <c r="G5" s="288"/>
      <c r="H5" s="622"/>
    </row>
    <row r="6" spans="1:8" ht="13.5" customHeight="1">
      <c r="A6" s="288"/>
      <c r="B6" s="39"/>
      <c r="C6" s="39"/>
      <c r="D6" s="39"/>
      <c r="E6" s="39"/>
      <c r="F6" s="39"/>
      <c r="G6" s="677"/>
      <c r="H6" s="39"/>
    </row>
    <row r="7" spans="1:8" ht="13.5" customHeight="1">
      <c r="A7" s="645"/>
      <c r="B7" s="39"/>
      <c r="C7" s="39"/>
      <c r="D7" s="171" t="s">
        <v>295</v>
      </c>
      <c r="E7" s="39"/>
      <c r="F7" s="163"/>
      <c r="G7" s="704"/>
      <c r="H7" s="45"/>
    </row>
    <row r="8" spans="1:8" ht="13.5" customHeight="1">
      <c r="A8" s="645"/>
      <c r="B8" s="171" t="s">
        <v>296</v>
      </c>
      <c r="C8" s="39"/>
      <c r="D8" s="39"/>
      <c r="E8" s="39"/>
      <c r="F8" s="163"/>
      <c r="G8" s="704"/>
      <c r="H8" s="45"/>
    </row>
    <row r="9" spans="1:8" ht="13.5" customHeight="1">
      <c r="A9" s="645"/>
      <c r="B9" s="171"/>
      <c r="C9" s="39"/>
      <c r="D9" s="39"/>
      <c r="E9" s="39"/>
      <c r="F9" s="163"/>
      <c r="G9" s="704" t="s">
        <v>297</v>
      </c>
      <c r="H9" s="45"/>
    </row>
    <row r="10" spans="1:8" ht="13.5" customHeight="1">
      <c r="A10" s="399" t="s">
        <v>0</v>
      </c>
      <c r="B10" s="396" t="s">
        <v>1</v>
      </c>
      <c r="C10" s="470" t="s">
        <v>2</v>
      </c>
      <c r="D10" s="397" t="s">
        <v>3</v>
      </c>
      <c r="E10" s="398" t="s">
        <v>174</v>
      </c>
      <c r="F10" s="397" t="s">
        <v>176</v>
      </c>
      <c r="G10" s="399" t="s">
        <v>178</v>
      </c>
      <c r="H10" s="471" t="s">
        <v>67</v>
      </c>
    </row>
    <row r="11" spans="1:8" ht="13.5" customHeight="1">
      <c r="A11" s="403"/>
      <c r="B11" s="400"/>
      <c r="C11" s="472"/>
      <c r="D11" s="401"/>
      <c r="E11" s="400" t="s">
        <v>175</v>
      </c>
      <c r="F11" s="401" t="s">
        <v>177</v>
      </c>
      <c r="G11" s="403" t="s">
        <v>360</v>
      </c>
      <c r="H11" s="400" t="s">
        <v>196</v>
      </c>
    </row>
    <row r="12" spans="1:8" ht="11.25" customHeight="1">
      <c r="A12" s="501">
        <v>1</v>
      </c>
      <c r="B12" s="400">
        <v>2</v>
      </c>
      <c r="C12" s="400">
        <v>3</v>
      </c>
      <c r="D12" s="403">
        <v>4</v>
      </c>
      <c r="E12" s="400">
        <v>5</v>
      </c>
      <c r="F12" s="400">
        <v>6</v>
      </c>
      <c r="G12" s="681">
        <v>7</v>
      </c>
      <c r="H12" s="473">
        <v>8</v>
      </c>
    </row>
    <row r="13" spans="1:8" ht="13.5" customHeight="1">
      <c r="A13" s="179">
        <v>801</v>
      </c>
      <c r="B13" s="272"/>
      <c r="C13" s="371"/>
      <c r="D13" s="272" t="s">
        <v>40</v>
      </c>
      <c r="E13" s="189">
        <f>E14+E18+E22</f>
        <v>1223773</v>
      </c>
      <c r="F13" s="189">
        <f>F14+F18+F22</f>
        <v>1245001</v>
      </c>
      <c r="G13" s="452">
        <f>G14+G18+G22</f>
        <v>541948</v>
      </c>
      <c r="H13" s="682">
        <f>G13/F13*100</f>
        <v>43.52992487556235</v>
      </c>
    </row>
    <row r="14" spans="1:8" ht="13.5" customHeight="1">
      <c r="A14" s="290"/>
      <c r="B14" s="325">
        <v>80111</v>
      </c>
      <c r="C14" s="269"/>
      <c r="D14" s="269" t="s">
        <v>90</v>
      </c>
      <c r="E14" s="191">
        <v>805462</v>
      </c>
      <c r="F14" s="191">
        <v>843906</v>
      </c>
      <c r="G14" s="683">
        <v>376241</v>
      </c>
      <c r="H14" s="194">
        <f>G14/F14*100</f>
        <v>44.58328297227416</v>
      </c>
    </row>
    <row r="15" spans="1:8" ht="13.5" customHeight="1">
      <c r="A15" s="286"/>
      <c r="B15" s="292"/>
      <c r="C15" s="270"/>
      <c r="D15" s="424" t="s">
        <v>173</v>
      </c>
      <c r="E15" s="425">
        <v>805462</v>
      </c>
      <c r="F15" s="425">
        <v>843906</v>
      </c>
      <c r="G15" s="537">
        <v>376241</v>
      </c>
      <c r="H15" s="194">
        <f>G15/F15*100</f>
        <v>44.58328297227416</v>
      </c>
    </row>
    <row r="16" spans="1:11" ht="13.5" customHeight="1">
      <c r="A16" s="286"/>
      <c r="B16" s="292"/>
      <c r="C16" s="270">
        <v>2540</v>
      </c>
      <c r="D16" s="270" t="s">
        <v>263</v>
      </c>
      <c r="E16" s="425"/>
      <c r="F16" s="425"/>
      <c r="G16" s="537"/>
      <c r="H16" s="194"/>
      <c r="K16" s="13"/>
    </row>
    <row r="17" spans="1:8" ht="13.5" customHeight="1">
      <c r="A17" s="286"/>
      <c r="B17" s="292"/>
      <c r="C17" s="270"/>
      <c r="D17" s="270" t="s">
        <v>264</v>
      </c>
      <c r="E17" s="193">
        <v>805462</v>
      </c>
      <c r="F17" s="193">
        <v>843906</v>
      </c>
      <c r="G17" s="543">
        <v>376241</v>
      </c>
      <c r="H17" s="194">
        <f>G17/F17*100</f>
        <v>44.58328297227416</v>
      </c>
    </row>
    <row r="18" spans="1:8" ht="13.5" customHeight="1">
      <c r="A18" s="374"/>
      <c r="B18" s="321">
        <v>80120</v>
      </c>
      <c r="C18" s="294"/>
      <c r="D18" s="269" t="s">
        <v>41</v>
      </c>
      <c r="E18" s="191">
        <f>E19</f>
        <v>235867</v>
      </c>
      <c r="F18" s="191">
        <f>F19</f>
        <v>217339</v>
      </c>
      <c r="G18" s="683">
        <f>G19</f>
        <v>104233</v>
      </c>
      <c r="H18" s="194">
        <f aca="true" t="shared" si="0" ref="H18:H25">G18/F18*100</f>
        <v>47.95871886775958</v>
      </c>
    </row>
    <row r="19" spans="1:8" ht="13.5" customHeight="1">
      <c r="A19" s="497"/>
      <c r="B19" s="340"/>
      <c r="C19" s="327"/>
      <c r="D19" s="424" t="s">
        <v>393</v>
      </c>
      <c r="E19" s="425">
        <v>235867</v>
      </c>
      <c r="F19" s="425">
        <v>217339</v>
      </c>
      <c r="G19" s="537">
        <v>104233</v>
      </c>
      <c r="H19" s="194">
        <f t="shared" si="0"/>
        <v>47.95871886775958</v>
      </c>
    </row>
    <row r="20" spans="1:8" ht="13.5" customHeight="1">
      <c r="A20" s="497"/>
      <c r="B20" s="286"/>
      <c r="C20" s="295">
        <v>2540</v>
      </c>
      <c r="D20" s="270" t="s">
        <v>263</v>
      </c>
      <c r="E20" s="425"/>
      <c r="F20" s="425"/>
      <c r="G20" s="537"/>
      <c r="H20" s="194"/>
    </row>
    <row r="21" spans="1:8" ht="13.5" customHeight="1">
      <c r="A21" s="320"/>
      <c r="B21" s="293"/>
      <c r="C21" s="319"/>
      <c r="D21" s="270" t="s">
        <v>264</v>
      </c>
      <c r="E21" s="193">
        <v>235867</v>
      </c>
      <c r="F21" s="193">
        <v>217339</v>
      </c>
      <c r="G21" s="543">
        <v>104233</v>
      </c>
      <c r="H21" s="194">
        <f t="shared" si="0"/>
        <v>47.95871886775958</v>
      </c>
    </row>
    <row r="22" spans="1:8" ht="13.5" customHeight="1">
      <c r="A22" s="374"/>
      <c r="B22" s="321">
        <v>80130</v>
      </c>
      <c r="C22" s="294"/>
      <c r="D22" s="269" t="s">
        <v>46</v>
      </c>
      <c r="E22" s="191">
        <f>E23+E26</f>
        <v>182444</v>
      </c>
      <c r="F22" s="191">
        <f>+F23+F26</f>
        <v>183756</v>
      </c>
      <c r="G22" s="545">
        <f>G23+G26</f>
        <v>61474</v>
      </c>
      <c r="H22" s="194">
        <f t="shared" si="0"/>
        <v>33.454145714969854</v>
      </c>
    </row>
    <row r="23" spans="1:8" ht="13.5" customHeight="1">
      <c r="A23" s="497"/>
      <c r="B23" s="340"/>
      <c r="C23" s="327"/>
      <c r="D23" s="424" t="s">
        <v>393</v>
      </c>
      <c r="E23" s="425">
        <v>48916</v>
      </c>
      <c r="F23" s="425">
        <v>49268</v>
      </c>
      <c r="G23" s="537">
        <v>17976</v>
      </c>
      <c r="H23" s="194">
        <f t="shared" si="0"/>
        <v>36.48615734350897</v>
      </c>
    </row>
    <row r="24" spans="1:8" ht="13.5" customHeight="1">
      <c r="A24" s="497"/>
      <c r="B24" s="340"/>
      <c r="C24" s="295">
        <v>2540</v>
      </c>
      <c r="D24" s="270" t="s">
        <v>263</v>
      </c>
      <c r="E24" s="425"/>
      <c r="F24" s="425"/>
      <c r="G24" s="537"/>
      <c r="H24" s="194"/>
    </row>
    <row r="25" spans="1:8" ht="13.5" customHeight="1">
      <c r="A25" s="320"/>
      <c r="B25" s="286"/>
      <c r="C25" s="295"/>
      <c r="D25" s="270" t="s">
        <v>264</v>
      </c>
      <c r="E25" s="193">
        <v>48916</v>
      </c>
      <c r="F25" s="193">
        <v>49268</v>
      </c>
      <c r="G25" s="543">
        <v>17976</v>
      </c>
      <c r="H25" s="194">
        <f t="shared" si="0"/>
        <v>36.48615734350897</v>
      </c>
    </row>
    <row r="26" spans="1:8" ht="13.5" customHeight="1">
      <c r="A26" s="320"/>
      <c r="B26" s="286"/>
      <c r="C26" s="295"/>
      <c r="D26" s="424" t="s">
        <v>321</v>
      </c>
      <c r="E26" s="425">
        <v>133528</v>
      </c>
      <c r="F26" s="425">
        <v>134488</v>
      </c>
      <c r="G26" s="537">
        <v>43498</v>
      </c>
      <c r="H26" s="229">
        <f>G26/F26*100</f>
        <v>32.34340610314675</v>
      </c>
    </row>
    <row r="27" spans="1:8" ht="13.5" customHeight="1">
      <c r="A27" s="320"/>
      <c r="B27" s="286"/>
      <c r="C27" s="295">
        <v>2540</v>
      </c>
      <c r="D27" s="270" t="s">
        <v>263</v>
      </c>
      <c r="E27" s="193"/>
      <c r="F27" s="193"/>
      <c r="G27" s="543"/>
      <c r="H27" s="194"/>
    </row>
    <row r="28" spans="1:8" ht="13.5" customHeight="1">
      <c r="A28" s="320"/>
      <c r="B28" s="286"/>
      <c r="C28" s="295"/>
      <c r="D28" s="270" t="s">
        <v>264</v>
      </c>
      <c r="E28" s="193">
        <v>133528</v>
      </c>
      <c r="F28" s="193">
        <v>134488</v>
      </c>
      <c r="G28" s="543">
        <v>43498</v>
      </c>
      <c r="H28" s="194">
        <f>G28/F28*100</f>
        <v>32.34340610314675</v>
      </c>
    </row>
    <row r="29" spans="1:8" ht="13.5" customHeight="1">
      <c r="A29" s="179">
        <v>853</v>
      </c>
      <c r="B29" s="272"/>
      <c r="C29" s="371"/>
      <c r="D29" s="272" t="s">
        <v>324</v>
      </c>
      <c r="E29" s="189">
        <v>43600</v>
      </c>
      <c r="F29" s="189">
        <v>44156</v>
      </c>
      <c r="G29" s="452">
        <v>21800</v>
      </c>
      <c r="H29" s="682">
        <f>G29/F29*100</f>
        <v>49.37041398677417</v>
      </c>
    </row>
    <row r="30" spans="1:8" ht="13.5" customHeight="1">
      <c r="A30" s="344"/>
      <c r="B30" s="289">
        <v>85311</v>
      </c>
      <c r="C30" s="294"/>
      <c r="D30" s="269" t="s">
        <v>325</v>
      </c>
      <c r="E30" s="191">
        <v>43600</v>
      </c>
      <c r="F30" s="191">
        <v>44156</v>
      </c>
      <c r="G30" s="545">
        <v>21800</v>
      </c>
      <c r="H30" s="192">
        <f>G30/F30*100</f>
        <v>49.37041398677417</v>
      </c>
    </row>
    <row r="31" spans="1:8" ht="13.5" customHeight="1">
      <c r="A31" s="320"/>
      <c r="B31" s="286"/>
      <c r="C31" s="295"/>
      <c r="D31" s="424" t="s">
        <v>58</v>
      </c>
      <c r="E31" s="425">
        <v>43600</v>
      </c>
      <c r="F31" s="425">
        <v>44156</v>
      </c>
      <c r="G31" s="537">
        <v>21800</v>
      </c>
      <c r="H31" s="194">
        <f>G31/F31*100</f>
        <v>49.37041398677417</v>
      </c>
    </row>
    <row r="32" spans="1:8" ht="13.5" customHeight="1">
      <c r="A32" s="320"/>
      <c r="B32" s="286"/>
      <c r="C32" s="295">
        <v>2570</v>
      </c>
      <c r="D32" s="270" t="s">
        <v>326</v>
      </c>
      <c r="E32" s="193"/>
      <c r="F32" s="193"/>
      <c r="G32" s="543"/>
      <c r="H32" s="194"/>
    </row>
    <row r="33" spans="1:8" ht="13.5" customHeight="1">
      <c r="A33" s="320"/>
      <c r="B33" s="286"/>
      <c r="C33" s="295"/>
      <c r="D33" s="270" t="s">
        <v>298</v>
      </c>
      <c r="E33" s="193">
        <v>43600</v>
      </c>
      <c r="F33" s="193">
        <v>44156</v>
      </c>
      <c r="G33" s="543">
        <v>21800</v>
      </c>
      <c r="H33" s="194">
        <f>G33/F33*100</f>
        <v>49.37041398677417</v>
      </c>
    </row>
    <row r="34" spans="1:8" ht="13.5" customHeight="1">
      <c r="A34" s="285">
        <v>854</v>
      </c>
      <c r="B34" s="274"/>
      <c r="C34" s="371"/>
      <c r="D34" s="272" t="s">
        <v>61</v>
      </c>
      <c r="E34" s="173">
        <f>E35</f>
        <v>3141876</v>
      </c>
      <c r="F34" s="173">
        <f>F35</f>
        <v>3291833</v>
      </c>
      <c r="G34" s="698">
        <f>G35</f>
        <v>1467608</v>
      </c>
      <c r="H34" s="190">
        <f>G34/F34*100</f>
        <v>44.583306625822146</v>
      </c>
    </row>
    <row r="35" spans="1:8" ht="13.5" customHeight="1">
      <c r="A35" s="684"/>
      <c r="B35" s="291">
        <v>85420</v>
      </c>
      <c r="C35" s="294"/>
      <c r="D35" s="191" t="s">
        <v>212</v>
      </c>
      <c r="E35" s="175">
        <v>3141876</v>
      </c>
      <c r="F35" s="175">
        <v>3291833</v>
      </c>
      <c r="G35" s="699">
        <v>1467608</v>
      </c>
      <c r="H35" s="219">
        <f>G35/F35*100</f>
        <v>44.583306625822146</v>
      </c>
    </row>
    <row r="36" spans="1:8" ht="13.5" customHeight="1">
      <c r="A36" s="685"/>
      <c r="B36" s="325"/>
      <c r="C36" s="372"/>
      <c r="D36" s="555" t="s">
        <v>173</v>
      </c>
      <c r="E36" s="228">
        <v>3141876</v>
      </c>
      <c r="F36" s="228">
        <v>3291833</v>
      </c>
      <c r="G36" s="700">
        <v>1467608</v>
      </c>
      <c r="H36" s="538">
        <f>G36/F36*100</f>
        <v>44.583306625822146</v>
      </c>
    </row>
    <row r="37" spans="1:8" ht="13.5" customHeight="1">
      <c r="A37" s="685"/>
      <c r="B37" s="325"/>
      <c r="C37" s="295">
        <v>2540</v>
      </c>
      <c r="D37" s="270" t="s">
        <v>263</v>
      </c>
      <c r="E37" s="228"/>
      <c r="F37" s="228"/>
      <c r="G37" s="700"/>
      <c r="H37" s="538"/>
    </row>
    <row r="38" spans="1:8" ht="13.5" customHeight="1">
      <c r="A38" s="685"/>
      <c r="B38" s="686"/>
      <c r="C38" s="300"/>
      <c r="D38" s="271" t="s">
        <v>264</v>
      </c>
      <c r="E38" s="670">
        <v>3141876</v>
      </c>
      <c r="F38" s="670">
        <v>3291833</v>
      </c>
      <c r="G38" s="701">
        <v>1467608</v>
      </c>
      <c r="H38" s="687">
        <f>G38/F38*100</f>
        <v>44.583306625822146</v>
      </c>
    </row>
    <row r="39" spans="1:8" ht="13.5" customHeight="1">
      <c r="A39" s="274"/>
      <c r="B39" s="302"/>
      <c r="C39" s="274"/>
      <c r="D39" s="302" t="s">
        <v>299</v>
      </c>
      <c r="E39" s="274"/>
      <c r="F39" s="302"/>
      <c r="G39" s="702"/>
      <c r="H39" s="207"/>
    </row>
    <row r="40" spans="1:8" ht="13.5" customHeight="1">
      <c r="A40" s="310"/>
      <c r="B40" s="187"/>
      <c r="C40" s="310"/>
      <c r="D40" s="187" t="s">
        <v>298</v>
      </c>
      <c r="E40" s="209">
        <f>E13+E29+E34</f>
        <v>4409249</v>
      </c>
      <c r="F40" s="532">
        <f>F13+F34+F29</f>
        <v>4580990</v>
      </c>
      <c r="G40" s="703">
        <f>G13+G34+G29</f>
        <v>2031356</v>
      </c>
      <c r="H40" s="211">
        <f>G40/F40*100</f>
        <v>44.34316599686967</v>
      </c>
    </row>
    <row r="41" spans="1:8" ht="13.5" customHeight="1">
      <c r="A41" s="288"/>
      <c r="B41" s="288"/>
      <c r="C41" s="288"/>
      <c r="D41" s="288"/>
      <c r="E41" s="288"/>
      <c r="F41" s="288"/>
      <c r="G41" s="679"/>
      <c r="H41" s="288"/>
    </row>
    <row r="42" spans="1:8" ht="13.5" customHeight="1">
      <c r="A42" s="288"/>
      <c r="B42" s="288"/>
      <c r="C42" s="288"/>
      <c r="D42" s="288"/>
      <c r="E42" s="288"/>
      <c r="F42" s="288"/>
      <c r="G42" s="679"/>
      <c r="H42" s="288"/>
    </row>
    <row r="43" spans="1:8" ht="13.5" customHeight="1">
      <c r="A43" s="288"/>
      <c r="B43" s="288"/>
      <c r="C43" s="288"/>
      <c r="D43" s="288"/>
      <c r="E43" s="288"/>
      <c r="F43" s="288"/>
      <c r="G43" s="679"/>
      <c r="H43" s="288"/>
    </row>
    <row r="44" spans="1:8" ht="13.5" customHeight="1">
      <c r="A44" s="288"/>
      <c r="B44" s="288"/>
      <c r="C44" s="288"/>
      <c r="D44" s="288"/>
      <c r="E44" s="288"/>
      <c r="F44" s="288"/>
      <c r="G44" s="679"/>
      <c r="H44" s="288"/>
    </row>
    <row r="45" spans="1:8" ht="13.5" customHeight="1">
      <c r="A45" s="288"/>
      <c r="B45" s="288"/>
      <c r="C45" s="288"/>
      <c r="D45" s="288"/>
      <c r="E45" s="288"/>
      <c r="F45" s="288"/>
      <c r="G45" s="679"/>
      <c r="H45" s="288"/>
    </row>
    <row r="46" spans="1:8" ht="13.5" customHeight="1">
      <c r="A46" s="288"/>
      <c r="B46" s="288"/>
      <c r="C46" s="288"/>
      <c r="D46" s="288"/>
      <c r="E46" s="288"/>
      <c r="F46" s="288"/>
      <c r="G46" s="679"/>
      <c r="H46" s="288"/>
    </row>
    <row r="47" spans="1:8" ht="13.5" customHeight="1">
      <c r="A47" s="288"/>
      <c r="B47" s="288"/>
      <c r="C47" s="288"/>
      <c r="D47" s="288"/>
      <c r="E47" s="288"/>
      <c r="F47" s="288"/>
      <c r="G47" s="679"/>
      <c r="H47" s="288"/>
    </row>
    <row r="48" spans="1:8" ht="13.5" customHeight="1">
      <c r="A48" s="288"/>
      <c r="B48" s="288"/>
      <c r="C48" s="288"/>
      <c r="D48" s="288"/>
      <c r="E48" s="288"/>
      <c r="F48" s="288"/>
      <c r="G48" s="679"/>
      <c r="H48" s="288"/>
    </row>
    <row r="49" spans="1:8" ht="13.5" customHeight="1">
      <c r="A49" s="288"/>
      <c r="B49" s="288"/>
      <c r="C49" s="288"/>
      <c r="D49" s="288"/>
      <c r="E49" s="288"/>
      <c r="F49" s="288"/>
      <c r="G49" s="679"/>
      <c r="H49" s="288"/>
    </row>
    <row r="50" spans="1:8" ht="13.5" customHeight="1">
      <c r="A50" s="288"/>
      <c r="B50" s="288"/>
      <c r="C50" s="288"/>
      <c r="D50" s="288"/>
      <c r="E50" s="288"/>
      <c r="F50" s="288"/>
      <c r="G50" s="679"/>
      <c r="H50" s="288"/>
    </row>
    <row r="51" spans="1:8" ht="13.5" customHeight="1">
      <c r="A51" s="288"/>
      <c r="B51" s="288"/>
      <c r="C51" s="288"/>
      <c r="D51" s="288"/>
      <c r="E51" s="288"/>
      <c r="F51" s="603"/>
      <c r="G51" s="679"/>
      <c r="H51" s="288"/>
    </row>
    <row r="52" spans="1:8" ht="13.5" customHeight="1">
      <c r="A52" s="288"/>
      <c r="B52" s="288"/>
      <c r="C52" s="288"/>
      <c r="D52" s="288"/>
      <c r="E52" s="288"/>
      <c r="F52" s="288"/>
      <c r="G52" s="679"/>
      <c r="H52" s="288"/>
    </row>
    <row r="53" spans="1:8" ht="13.5" customHeight="1">
      <c r="A53" s="288"/>
      <c r="B53" s="288"/>
      <c r="C53" s="288"/>
      <c r="D53" s="288"/>
      <c r="E53" s="288"/>
      <c r="F53" s="288"/>
      <c r="G53" s="679"/>
      <c r="H53" s="288"/>
    </row>
    <row r="54" spans="1:8" ht="13.5" customHeight="1">
      <c r="A54" s="288"/>
      <c r="B54" s="288"/>
      <c r="C54" s="288"/>
      <c r="D54" s="288"/>
      <c r="E54" s="288"/>
      <c r="F54" s="288"/>
      <c r="G54" s="679"/>
      <c r="H54" s="288"/>
    </row>
    <row r="55" spans="1:8" ht="13.5" customHeight="1">
      <c r="A55" s="288"/>
      <c r="B55" s="288"/>
      <c r="C55" s="288"/>
      <c r="D55" s="288"/>
      <c r="E55" s="288"/>
      <c r="F55" s="288"/>
      <c r="G55" s="679"/>
      <c r="H55" s="288"/>
    </row>
    <row r="56" spans="1:8" ht="13.5" customHeight="1">
      <c r="A56" s="288"/>
      <c r="B56" s="288"/>
      <c r="C56" s="288"/>
      <c r="D56" s="288"/>
      <c r="E56" s="288" t="s">
        <v>419</v>
      </c>
      <c r="F56" s="288"/>
      <c r="G56" s="679"/>
      <c r="H56" s="288"/>
    </row>
    <row r="57" spans="1:8" ht="13.5" customHeight="1">
      <c r="A57" s="288"/>
      <c r="B57" s="288"/>
      <c r="C57" s="288"/>
      <c r="D57" s="288"/>
      <c r="E57" s="288"/>
      <c r="F57" s="288" t="s">
        <v>248</v>
      </c>
      <c r="G57" s="679"/>
      <c r="H57" s="288"/>
    </row>
    <row r="58" spans="1:8" ht="13.5" customHeight="1">
      <c r="A58" s="288"/>
      <c r="B58" s="288"/>
      <c r="C58" s="288"/>
      <c r="D58" s="288"/>
      <c r="E58" s="288"/>
      <c r="F58" s="288" t="s">
        <v>143</v>
      </c>
      <c r="G58" s="679"/>
      <c r="H58" s="288"/>
    </row>
    <row r="59" spans="1:8" ht="13.5" customHeight="1">
      <c r="A59" s="39"/>
      <c r="B59" s="39"/>
      <c r="C59" s="39"/>
      <c r="D59" s="39"/>
      <c r="E59" s="39"/>
      <c r="F59" s="288" t="s">
        <v>333</v>
      </c>
      <c r="G59" s="288"/>
      <c r="H59" s="622"/>
    </row>
    <row r="60" spans="1:8" ht="13.5" customHeight="1">
      <c r="A60" s="44"/>
      <c r="B60" s="39"/>
      <c r="C60" s="39"/>
      <c r="D60" s="171" t="s">
        <v>407</v>
      </c>
      <c r="E60" s="39"/>
      <c r="F60" s="646"/>
      <c r="G60" s="680"/>
      <c r="H60" s="647"/>
    </row>
    <row r="61" spans="1:8" ht="13.5" customHeight="1">
      <c r="A61" s="43" t="s">
        <v>305</v>
      </c>
      <c r="B61" s="43"/>
      <c r="C61" s="43"/>
      <c r="D61" s="163"/>
      <c r="E61" s="43"/>
      <c r="F61" s="646"/>
      <c r="G61" s="688"/>
      <c r="H61" s="689"/>
    </row>
    <row r="62" spans="1:8" ht="13.5" customHeight="1">
      <c r="A62" s="44"/>
      <c r="B62" s="171"/>
      <c r="C62" s="39"/>
      <c r="D62" s="39"/>
      <c r="E62" s="39"/>
      <c r="F62" s="646"/>
      <c r="G62" s="680" t="s">
        <v>297</v>
      </c>
      <c r="H62" s="647"/>
    </row>
    <row r="63" spans="1:8" ht="13.5" customHeight="1">
      <c r="A63" s="399" t="s">
        <v>0</v>
      </c>
      <c r="B63" s="396" t="s">
        <v>1</v>
      </c>
      <c r="C63" s="470" t="s">
        <v>2</v>
      </c>
      <c r="D63" s="397" t="s">
        <v>3</v>
      </c>
      <c r="E63" s="398" t="s">
        <v>174</v>
      </c>
      <c r="F63" s="397" t="s">
        <v>176</v>
      </c>
      <c r="G63" s="399" t="s">
        <v>178</v>
      </c>
      <c r="H63" s="471" t="s">
        <v>67</v>
      </c>
    </row>
    <row r="64" spans="1:8" ht="13.5" customHeight="1">
      <c r="A64" s="403"/>
      <c r="B64" s="400"/>
      <c r="C64" s="472"/>
      <c r="D64" s="401"/>
      <c r="E64" s="400" t="s">
        <v>175</v>
      </c>
      <c r="F64" s="401" t="s">
        <v>177</v>
      </c>
      <c r="G64" s="403" t="s">
        <v>360</v>
      </c>
      <c r="H64" s="400" t="s">
        <v>196</v>
      </c>
    </row>
    <row r="65" spans="1:8" ht="13.5" customHeight="1">
      <c r="A65" s="501">
        <v>1</v>
      </c>
      <c r="B65" s="400">
        <v>2</v>
      </c>
      <c r="C65" s="400">
        <v>3</v>
      </c>
      <c r="D65" s="403">
        <v>4</v>
      </c>
      <c r="E65" s="400">
        <v>5</v>
      </c>
      <c r="F65" s="400">
        <v>6</v>
      </c>
      <c r="G65" s="681">
        <v>7</v>
      </c>
      <c r="H65" s="473">
        <v>8</v>
      </c>
    </row>
    <row r="66" spans="1:8" ht="13.5" customHeight="1">
      <c r="A66" s="274">
        <v>852</v>
      </c>
      <c r="B66" s="302"/>
      <c r="C66" s="274"/>
      <c r="D66" s="274" t="s">
        <v>100</v>
      </c>
      <c r="E66" s="240">
        <v>30000</v>
      </c>
      <c r="F66" s="240">
        <v>30000</v>
      </c>
      <c r="G66" s="566">
        <v>10800</v>
      </c>
      <c r="H66" s="190">
        <f>G66/F66*100</f>
        <v>36</v>
      </c>
    </row>
    <row r="67" spans="1:8" ht="13.5" customHeight="1">
      <c r="A67" s="315"/>
      <c r="B67" s="291">
        <v>85295</v>
      </c>
      <c r="C67" s="269"/>
      <c r="D67" s="269" t="s">
        <v>81</v>
      </c>
      <c r="E67" s="191">
        <f>E70+E73</f>
        <v>30000</v>
      </c>
      <c r="F67" s="191">
        <v>30000</v>
      </c>
      <c r="G67" s="683">
        <v>10800</v>
      </c>
      <c r="H67" s="219">
        <f>G67/F67*100</f>
        <v>36</v>
      </c>
    </row>
    <row r="68" spans="1:8" ht="13.5" customHeight="1">
      <c r="A68" s="290"/>
      <c r="B68" s="325"/>
      <c r="C68" s="690">
        <v>2820</v>
      </c>
      <c r="D68" s="270" t="s">
        <v>399</v>
      </c>
      <c r="E68" s="193"/>
      <c r="F68" s="193"/>
      <c r="G68" s="558"/>
      <c r="H68" s="219"/>
    </row>
    <row r="69" spans="1:8" ht="13.5" customHeight="1">
      <c r="A69" s="290"/>
      <c r="B69" s="325"/>
      <c r="C69" s="596"/>
      <c r="D69" s="270" t="s">
        <v>400</v>
      </c>
      <c r="E69" s="193"/>
      <c r="F69" s="193"/>
      <c r="G69" s="558"/>
      <c r="H69" s="219"/>
    </row>
    <row r="70" spans="1:8" ht="13.5" customHeight="1">
      <c r="A70" s="290"/>
      <c r="B70" s="325"/>
      <c r="C70" s="596"/>
      <c r="D70" s="270" t="s">
        <v>401</v>
      </c>
      <c r="E70" s="193">
        <v>25000</v>
      </c>
      <c r="F70" s="193">
        <v>25000</v>
      </c>
      <c r="G70" s="558">
        <v>10800</v>
      </c>
      <c r="H70" s="221">
        <f>G70/F70*100</f>
        <v>43.2</v>
      </c>
    </row>
    <row r="71" spans="1:8" ht="13.5" customHeight="1">
      <c r="A71" s="691"/>
      <c r="B71" s="292"/>
      <c r="C71" s="270">
        <v>2830</v>
      </c>
      <c r="D71" s="270" t="s">
        <v>260</v>
      </c>
      <c r="E71" s="193"/>
      <c r="F71" s="193"/>
      <c r="G71" s="558"/>
      <c r="H71" s="221"/>
    </row>
    <row r="72" spans="1:8" ht="13.5" customHeight="1">
      <c r="A72" s="691"/>
      <c r="B72" s="292"/>
      <c r="C72" s="270"/>
      <c r="D72" s="270" t="s">
        <v>261</v>
      </c>
      <c r="E72" s="193"/>
      <c r="F72" s="193"/>
      <c r="G72" s="558"/>
      <c r="H72" s="221"/>
    </row>
    <row r="73" spans="1:8" ht="13.5" customHeight="1">
      <c r="A73" s="293"/>
      <c r="B73" s="372"/>
      <c r="C73" s="270"/>
      <c r="D73" s="270" t="s">
        <v>262</v>
      </c>
      <c r="E73" s="193">
        <v>5000</v>
      </c>
      <c r="F73" s="193">
        <v>5000</v>
      </c>
      <c r="G73" s="558">
        <v>0</v>
      </c>
      <c r="H73" s="421">
        <v>0</v>
      </c>
    </row>
    <row r="74" spans="1:8" ht="13.5" customHeight="1">
      <c r="A74" s="272">
        <v>900</v>
      </c>
      <c r="B74" s="371"/>
      <c r="C74" s="599"/>
      <c r="D74" s="272" t="s">
        <v>246</v>
      </c>
      <c r="E74" s="189">
        <v>20000</v>
      </c>
      <c r="F74" s="189">
        <v>20000</v>
      </c>
      <c r="G74" s="452">
        <v>0</v>
      </c>
      <c r="H74" s="475">
        <f>G74/F74*100</f>
        <v>0</v>
      </c>
    </row>
    <row r="75" spans="1:8" ht="13.5" customHeight="1">
      <c r="A75" s="271"/>
      <c r="B75" s="321">
        <v>90019</v>
      </c>
      <c r="C75" s="598"/>
      <c r="D75" s="269" t="s">
        <v>247</v>
      </c>
      <c r="E75" s="193"/>
      <c r="F75" s="191"/>
      <c r="G75" s="545"/>
      <c r="H75" s="429"/>
    </row>
    <row r="76" spans="1:8" ht="13.5" customHeight="1">
      <c r="A76" s="286"/>
      <c r="B76" s="289"/>
      <c r="C76" s="598"/>
      <c r="D76" s="269" t="s">
        <v>220</v>
      </c>
      <c r="E76" s="191">
        <v>20000</v>
      </c>
      <c r="F76" s="191">
        <v>20000</v>
      </c>
      <c r="G76" s="545">
        <v>0</v>
      </c>
      <c r="H76" s="429">
        <f>G76/F76*100</f>
        <v>0</v>
      </c>
    </row>
    <row r="77" spans="1:8" ht="13.5" customHeight="1">
      <c r="A77" s="286"/>
      <c r="B77" s="286"/>
      <c r="C77" s="692">
        <v>2830</v>
      </c>
      <c r="D77" s="270" t="s">
        <v>260</v>
      </c>
      <c r="E77" s="193"/>
      <c r="F77" s="193"/>
      <c r="G77" s="543"/>
      <c r="H77" s="421"/>
    </row>
    <row r="78" spans="1:8" ht="13.5" customHeight="1">
      <c r="A78" s="286"/>
      <c r="B78" s="286"/>
      <c r="C78" s="596"/>
      <c r="D78" s="270" t="s">
        <v>261</v>
      </c>
      <c r="E78" s="193"/>
      <c r="F78" s="193"/>
      <c r="G78" s="543"/>
      <c r="H78" s="421"/>
    </row>
    <row r="79" spans="1:8" ht="13.5" customHeight="1">
      <c r="A79" s="286"/>
      <c r="B79" s="286"/>
      <c r="C79" s="605"/>
      <c r="D79" s="271" t="s">
        <v>262</v>
      </c>
      <c r="E79" s="507">
        <v>20000</v>
      </c>
      <c r="F79" s="507">
        <v>20000</v>
      </c>
      <c r="G79" s="582">
        <v>0</v>
      </c>
      <c r="H79" s="687">
        <v>0</v>
      </c>
    </row>
    <row r="80" spans="1:8" ht="13.5" customHeight="1">
      <c r="A80" s="274">
        <v>921</v>
      </c>
      <c r="B80" s="302"/>
      <c r="C80" s="205"/>
      <c r="D80" s="302" t="s">
        <v>402</v>
      </c>
      <c r="E80" s="205"/>
      <c r="F80" s="530"/>
      <c r="G80" s="566"/>
      <c r="H80" s="693"/>
    </row>
    <row r="81" spans="1:8" ht="13.5" customHeight="1">
      <c r="A81" s="310"/>
      <c r="B81" s="187"/>
      <c r="C81" s="209"/>
      <c r="D81" s="187" t="s">
        <v>403</v>
      </c>
      <c r="E81" s="209">
        <v>25000</v>
      </c>
      <c r="F81" s="532">
        <v>25000</v>
      </c>
      <c r="G81" s="678">
        <v>23538</v>
      </c>
      <c r="H81" s="694">
        <f>G81/F81*100</f>
        <v>94.152</v>
      </c>
    </row>
    <row r="82" spans="1:8" ht="13.5" customHeight="1">
      <c r="A82" s="344"/>
      <c r="B82" s="289">
        <v>92120</v>
      </c>
      <c r="C82" s="591"/>
      <c r="D82" s="273" t="s">
        <v>404</v>
      </c>
      <c r="E82" s="212">
        <v>25000</v>
      </c>
      <c r="F82" s="212">
        <v>25000</v>
      </c>
      <c r="G82" s="536">
        <v>23538</v>
      </c>
      <c r="H82" s="590">
        <f>G82/F82*100</f>
        <v>94.152</v>
      </c>
    </row>
    <row r="83" spans="1:8" ht="13.5" customHeight="1">
      <c r="A83" s="320"/>
      <c r="B83" s="286"/>
      <c r="C83" s="720">
        <v>2580</v>
      </c>
      <c r="D83" s="270" t="s">
        <v>405</v>
      </c>
      <c r="E83" s="193"/>
      <c r="F83" s="193"/>
      <c r="G83" s="543"/>
      <c r="H83" s="421"/>
    </row>
    <row r="84" spans="1:8" ht="13.5" customHeight="1">
      <c r="A84" s="320"/>
      <c r="B84" s="286"/>
      <c r="C84" s="596"/>
      <c r="D84" s="270" t="s">
        <v>406</v>
      </c>
      <c r="E84" s="193">
        <v>25000</v>
      </c>
      <c r="F84" s="193">
        <v>25000</v>
      </c>
      <c r="G84" s="543">
        <v>23538</v>
      </c>
      <c r="H84" s="421">
        <f>G84/F84*100</f>
        <v>94.152</v>
      </c>
    </row>
    <row r="85" spans="1:8" ht="13.5" customHeight="1">
      <c r="A85" s="179">
        <v>926</v>
      </c>
      <c r="B85" s="272"/>
      <c r="C85" s="371"/>
      <c r="D85" s="272" t="s">
        <v>107</v>
      </c>
      <c r="E85" s="189">
        <v>6000</v>
      </c>
      <c r="F85" s="189">
        <v>6000</v>
      </c>
      <c r="G85" s="452">
        <v>6000</v>
      </c>
      <c r="H85" s="475">
        <f>G85/F85*100</f>
        <v>100</v>
      </c>
    </row>
    <row r="86" spans="1:8" ht="13.5" customHeight="1">
      <c r="A86" s="290"/>
      <c r="B86" s="316">
        <v>92695</v>
      </c>
      <c r="C86" s="273"/>
      <c r="D86" s="273" t="s">
        <v>81</v>
      </c>
      <c r="E86" s="212">
        <v>6000</v>
      </c>
      <c r="F86" s="212">
        <v>6000</v>
      </c>
      <c r="G86" s="536">
        <v>6000</v>
      </c>
      <c r="H86" s="480">
        <f>G86/F86*100</f>
        <v>100</v>
      </c>
    </row>
    <row r="87" spans="1:8" ht="13.5" customHeight="1">
      <c r="A87" s="290"/>
      <c r="B87" s="316"/>
      <c r="C87" s="695">
        <v>2830</v>
      </c>
      <c r="D87" s="270" t="s">
        <v>260</v>
      </c>
      <c r="E87" s="551"/>
      <c r="F87" s="551"/>
      <c r="G87" s="586"/>
      <c r="H87" s="419"/>
    </row>
    <row r="88" spans="1:8" ht="13.5" customHeight="1">
      <c r="A88" s="290"/>
      <c r="B88" s="316"/>
      <c r="C88" s="695"/>
      <c r="D88" s="270" t="s">
        <v>261</v>
      </c>
      <c r="E88" s="551"/>
      <c r="F88" s="551"/>
      <c r="G88" s="586"/>
      <c r="H88" s="419"/>
    </row>
    <row r="89" spans="1:8" ht="13.5" customHeight="1">
      <c r="A89" s="290"/>
      <c r="B89" s="577"/>
      <c r="C89" s="286"/>
      <c r="D89" s="271" t="s">
        <v>262</v>
      </c>
      <c r="E89" s="696">
        <v>6000</v>
      </c>
      <c r="F89" s="696">
        <v>6000</v>
      </c>
      <c r="G89" s="697">
        <v>6000</v>
      </c>
      <c r="H89" s="687">
        <f>G89/F89*100</f>
        <v>100</v>
      </c>
    </row>
    <row r="90" spans="1:8" ht="13.5" customHeight="1">
      <c r="A90" s="272"/>
      <c r="B90" s="272"/>
      <c r="C90" s="272"/>
      <c r="D90" s="272" t="s">
        <v>408</v>
      </c>
      <c r="E90" s="272"/>
      <c r="F90" s="272"/>
      <c r="G90" s="469"/>
      <c r="H90" s="190"/>
    </row>
    <row r="91" spans="1:8" ht="13.5" customHeight="1">
      <c r="A91" s="272"/>
      <c r="B91" s="272"/>
      <c r="C91" s="272"/>
      <c r="D91" s="272" t="s">
        <v>259</v>
      </c>
      <c r="E91" s="173">
        <f>E66+E74+E81+E85</f>
        <v>81000</v>
      </c>
      <c r="F91" s="173">
        <f>F66+F74+F81+F85</f>
        <v>81000</v>
      </c>
      <c r="G91" s="469">
        <f>G66+G74+G81+G85</f>
        <v>40338</v>
      </c>
      <c r="H91" s="190">
        <f>G91/F91*100</f>
        <v>49.8</v>
      </c>
    </row>
    <row r="92" spans="1:8" ht="13.5" customHeight="1">
      <c r="A92" s="288"/>
      <c r="B92" s="288"/>
      <c r="C92" s="288"/>
      <c r="D92" s="288"/>
      <c r="E92" s="288"/>
      <c r="F92" s="288"/>
      <c r="G92" s="679"/>
      <c r="H92" s="288"/>
    </row>
    <row r="93" spans="1:8" ht="13.5" customHeight="1">
      <c r="A93" s="288"/>
      <c r="B93" s="288"/>
      <c r="C93" s="288"/>
      <c r="D93" s="288"/>
      <c r="E93" s="288"/>
      <c r="F93" s="288"/>
      <c r="G93" s="679"/>
      <c r="H93" s="288"/>
    </row>
    <row r="94" spans="1:8" ht="13.5" customHeight="1">
      <c r="A94" s="288"/>
      <c r="B94" s="288"/>
      <c r="C94" s="288"/>
      <c r="D94" s="288"/>
      <c r="E94" s="288"/>
      <c r="F94" s="288"/>
      <c r="G94" s="679"/>
      <c r="H94" s="288"/>
    </row>
    <row r="95" spans="1:8" ht="13.5" customHeight="1">
      <c r="A95" s="288"/>
      <c r="B95" s="288"/>
      <c r="C95" s="288"/>
      <c r="D95" s="288"/>
      <c r="E95" s="288"/>
      <c r="F95" s="288" t="s">
        <v>249</v>
      </c>
      <c r="G95" s="679"/>
      <c r="H95" s="288"/>
    </row>
    <row r="96" spans="1:8" ht="13.5" customHeight="1">
      <c r="A96" s="288"/>
      <c r="B96" s="288"/>
      <c r="C96" s="288"/>
      <c r="D96" s="288"/>
      <c r="E96" s="288"/>
      <c r="F96" s="288" t="s">
        <v>143</v>
      </c>
      <c r="G96" s="679"/>
      <c r="H96" s="288"/>
    </row>
    <row r="97" spans="1:8" ht="13.5" customHeight="1">
      <c r="A97" s="288"/>
      <c r="B97" s="288"/>
      <c r="C97" s="288"/>
      <c r="D97" s="288"/>
      <c r="E97" s="288"/>
      <c r="F97" s="288" t="s">
        <v>333</v>
      </c>
      <c r="G97" s="288"/>
      <c r="H97" s="622"/>
    </row>
    <row r="98" spans="1:8" ht="13.5" customHeight="1">
      <c r="A98" s="39"/>
      <c r="B98" s="39"/>
      <c r="C98" s="39"/>
      <c r="D98" s="39"/>
      <c r="E98" s="39"/>
      <c r="F98" s="39"/>
      <c r="G98" s="679"/>
      <c r="H98" s="288"/>
    </row>
    <row r="99" spans="1:8" ht="13.5" customHeight="1">
      <c r="A99" s="44"/>
      <c r="B99" s="39"/>
      <c r="C99" s="39"/>
      <c r="D99" s="171" t="s">
        <v>300</v>
      </c>
      <c r="E99" s="39"/>
      <c r="F99" s="163"/>
      <c r="G99" s="680"/>
      <c r="H99" s="647"/>
    </row>
    <row r="100" spans="1:8" ht="13.5" customHeight="1">
      <c r="A100" s="43" t="s">
        <v>306</v>
      </c>
      <c r="B100" s="43"/>
      <c r="C100" s="43"/>
      <c r="D100" s="163"/>
      <c r="E100" s="43"/>
      <c r="F100" s="163"/>
      <c r="G100" s="688"/>
      <c r="H100" s="689"/>
    </row>
    <row r="101" spans="1:8" ht="13.5" customHeight="1">
      <c r="A101" s="44"/>
      <c r="B101" s="171"/>
      <c r="C101" s="39"/>
      <c r="D101" s="39"/>
      <c r="E101" s="39"/>
      <c r="F101" s="163"/>
      <c r="G101" s="680" t="s">
        <v>297</v>
      </c>
      <c r="H101" s="647"/>
    </row>
    <row r="102" spans="1:8" ht="13.5" customHeight="1">
      <c r="A102" s="399" t="s">
        <v>0</v>
      </c>
      <c r="B102" s="396" t="s">
        <v>1</v>
      </c>
      <c r="C102" s="470" t="s">
        <v>2</v>
      </c>
      <c r="D102" s="397" t="s">
        <v>3</v>
      </c>
      <c r="E102" s="398" t="s">
        <v>174</v>
      </c>
      <c r="F102" s="397" t="s">
        <v>176</v>
      </c>
      <c r="G102" s="399" t="s">
        <v>178</v>
      </c>
      <c r="H102" s="471" t="s">
        <v>67</v>
      </c>
    </row>
    <row r="103" spans="1:8" ht="13.5" customHeight="1">
      <c r="A103" s="403"/>
      <c r="B103" s="400"/>
      <c r="C103" s="472"/>
      <c r="D103" s="401"/>
      <c r="E103" s="400" t="s">
        <v>175</v>
      </c>
      <c r="F103" s="401" t="s">
        <v>177</v>
      </c>
      <c r="G103" s="403" t="s">
        <v>360</v>
      </c>
      <c r="H103" s="400" t="s">
        <v>196</v>
      </c>
    </row>
    <row r="104" spans="1:8" ht="13.5" customHeight="1">
      <c r="A104" s="501">
        <v>1</v>
      </c>
      <c r="B104" s="400">
        <v>2</v>
      </c>
      <c r="C104" s="400">
        <v>3</v>
      </c>
      <c r="D104" s="403">
        <v>4</v>
      </c>
      <c r="E104" s="400">
        <v>5</v>
      </c>
      <c r="F104" s="400">
        <v>6</v>
      </c>
      <c r="G104" s="681">
        <v>7</v>
      </c>
      <c r="H104" s="473">
        <v>8</v>
      </c>
    </row>
    <row r="105" spans="1:8" ht="13.5" customHeight="1">
      <c r="A105" s="179">
        <v>926</v>
      </c>
      <c r="B105" s="272"/>
      <c r="C105" s="371"/>
      <c r="D105" s="272" t="s">
        <v>107</v>
      </c>
      <c r="E105" s="189">
        <v>34000</v>
      </c>
      <c r="F105" s="189">
        <v>37600</v>
      </c>
      <c r="G105" s="452">
        <v>22100</v>
      </c>
      <c r="H105" s="475">
        <f>G105/F105*100</f>
        <v>58.77659574468085</v>
      </c>
    </row>
    <row r="106" spans="1:8" ht="13.5" customHeight="1">
      <c r="A106" s="315"/>
      <c r="B106" s="291">
        <v>92695</v>
      </c>
      <c r="C106" s="273"/>
      <c r="D106" s="273" t="s">
        <v>81</v>
      </c>
      <c r="E106" s="212">
        <v>34000</v>
      </c>
      <c r="F106" s="212">
        <v>37600</v>
      </c>
      <c r="G106" s="536">
        <v>22100</v>
      </c>
      <c r="H106" s="480">
        <f>G106/F106*100</f>
        <v>58.77659574468085</v>
      </c>
    </row>
    <row r="107" spans="1:8" ht="13.5" customHeight="1">
      <c r="A107" s="290"/>
      <c r="B107" s="325"/>
      <c r="C107" s="695">
        <v>2800</v>
      </c>
      <c r="D107" s="270" t="s">
        <v>265</v>
      </c>
      <c r="E107" s="551"/>
      <c r="F107" s="551"/>
      <c r="G107" s="586"/>
      <c r="H107" s="419"/>
    </row>
    <row r="108" spans="1:8" ht="13.5" customHeight="1">
      <c r="A108" s="576"/>
      <c r="B108" s="311"/>
      <c r="C108" s="695"/>
      <c r="D108" s="270" t="s">
        <v>215</v>
      </c>
      <c r="E108" s="551">
        <v>34000</v>
      </c>
      <c r="F108" s="551">
        <v>37600</v>
      </c>
      <c r="G108" s="586">
        <v>22100</v>
      </c>
      <c r="H108" s="421">
        <f>G108/F108*100</f>
        <v>58.77659574468085</v>
      </c>
    </row>
    <row r="109" spans="1:8" ht="13.5" customHeight="1">
      <c r="A109" s="272"/>
      <c r="B109" s="272"/>
      <c r="C109" s="272"/>
      <c r="D109" s="272" t="s">
        <v>408</v>
      </c>
      <c r="E109" s="272"/>
      <c r="F109" s="272"/>
      <c r="G109" s="469"/>
      <c r="H109" s="272"/>
    </row>
    <row r="110" spans="1:8" ht="13.5" customHeight="1">
      <c r="A110" s="272"/>
      <c r="B110" s="272"/>
      <c r="C110" s="272"/>
      <c r="D110" s="272" t="s">
        <v>215</v>
      </c>
      <c r="E110" s="272">
        <v>34000</v>
      </c>
      <c r="F110" s="272">
        <v>37600</v>
      </c>
      <c r="G110" s="469">
        <v>22100</v>
      </c>
      <c r="H110" s="272">
        <f>G110/F110*100</f>
        <v>58.77659574468085</v>
      </c>
    </row>
    <row r="111" spans="1:8" ht="13.5" customHeight="1">
      <c r="A111" s="288"/>
      <c r="B111" s="288"/>
      <c r="C111" s="288"/>
      <c r="D111" s="288"/>
      <c r="E111" s="288"/>
      <c r="F111" s="288"/>
      <c r="G111" s="679"/>
      <c r="H111" s="288"/>
    </row>
    <row r="112" spans="1:8" ht="13.5" customHeight="1">
      <c r="A112" s="366"/>
      <c r="B112" s="366"/>
      <c r="C112" s="366"/>
      <c r="D112" s="366"/>
      <c r="E112" s="366" t="s">
        <v>440</v>
      </c>
      <c r="F112" s="366"/>
      <c r="G112" s="621"/>
      <c r="H112" s="366"/>
    </row>
    <row r="113" spans="1:8" ht="13.5" customHeight="1">
      <c r="A113" s="16"/>
      <c r="B113" s="16"/>
      <c r="C113" s="16"/>
      <c r="D113" s="16"/>
      <c r="E113" s="16"/>
      <c r="F113" s="16"/>
      <c r="G113" s="16"/>
      <c r="H113" s="19"/>
    </row>
    <row r="114" spans="1:8" ht="13.5" customHeight="1">
      <c r="A114" s="14"/>
      <c r="B114" s="14"/>
      <c r="C114" s="14"/>
      <c r="D114" s="14"/>
      <c r="E114" s="34"/>
      <c r="F114" s="51"/>
      <c r="G114" s="51"/>
      <c r="H114" s="33"/>
    </row>
    <row r="115" spans="1:8" ht="13.5" customHeight="1">
      <c r="A115" s="16"/>
      <c r="B115" s="16"/>
      <c r="C115" s="16"/>
      <c r="D115" s="16"/>
      <c r="E115" s="51"/>
      <c r="F115" s="51"/>
      <c r="G115" s="51"/>
      <c r="H115" s="33"/>
    </row>
    <row r="116" spans="1:8" ht="13.5" customHeight="1">
      <c r="A116" s="16"/>
      <c r="B116" s="16"/>
      <c r="C116" s="16"/>
      <c r="D116" s="16"/>
      <c r="E116" s="51"/>
      <c r="F116" s="16"/>
      <c r="G116" s="16"/>
      <c r="H116" s="19"/>
    </row>
    <row r="117" spans="1:8" ht="13.5" customHeight="1">
      <c r="A117" s="16"/>
      <c r="B117" s="16"/>
      <c r="C117" s="16"/>
      <c r="D117" s="16"/>
      <c r="E117" s="51"/>
      <c r="F117" s="51"/>
      <c r="G117" s="51"/>
      <c r="H117" s="33"/>
    </row>
    <row r="118" spans="1:8" ht="13.5" customHeight="1">
      <c r="A118" s="52"/>
      <c r="B118" s="53"/>
      <c r="C118" s="53"/>
      <c r="D118" s="53"/>
      <c r="E118" s="54"/>
      <c r="F118" s="54"/>
      <c r="G118" s="55"/>
      <c r="H118" s="56"/>
    </row>
    <row r="119" spans="1:8" ht="13.5" customHeight="1">
      <c r="A119" s="52"/>
      <c r="B119" s="53"/>
      <c r="C119" s="53"/>
      <c r="D119" s="53"/>
      <c r="E119" s="54"/>
      <c r="F119" s="54"/>
      <c r="G119" s="55"/>
      <c r="H119" s="56"/>
    </row>
    <row r="120" spans="1:8" ht="13.5" customHeight="1">
      <c r="A120" s="52"/>
      <c r="B120" s="57"/>
      <c r="C120" s="53"/>
      <c r="D120" s="57"/>
      <c r="E120" s="58"/>
      <c r="F120" s="58"/>
      <c r="G120" s="58"/>
      <c r="H120" s="56"/>
    </row>
    <row r="121" spans="1:8" ht="13.5" customHeight="1">
      <c r="A121" s="17"/>
      <c r="B121" s="17"/>
      <c r="C121" s="17"/>
      <c r="D121" s="17"/>
      <c r="E121" s="59"/>
      <c r="F121" s="17"/>
      <c r="G121" s="17"/>
      <c r="H121" s="60"/>
    </row>
    <row r="122" spans="1:8" ht="13.5" customHeight="1">
      <c r="A122" s="17"/>
      <c r="B122" s="17"/>
      <c r="C122" s="17"/>
      <c r="D122" s="52"/>
      <c r="E122" s="17"/>
      <c r="F122" s="17"/>
      <c r="G122" s="17"/>
      <c r="H122" s="17"/>
    </row>
    <row r="123" spans="1:8" ht="13.5" customHeight="1">
      <c r="A123" s="17"/>
      <c r="B123" s="17"/>
      <c r="C123" s="17"/>
      <c r="D123" s="17"/>
      <c r="E123" s="17"/>
      <c r="F123" s="17"/>
      <c r="G123" s="17"/>
      <c r="H123" s="61"/>
    </row>
    <row r="124" spans="1:8" ht="13.5" customHeight="1">
      <c r="A124" s="14"/>
      <c r="B124" s="14"/>
      <c r="C124" s="14"/>
      <c r="D124" s="14"/>
      <c r="E124" s="20"/>
      <c r="F124" s="20"/>
      <c r="G124" s="15"/>
      <c r="H124" s="15"/>
    </row>
    <row r="125" spans="1:8" ht="13.5" customHeight="1">
      <c r="A125" s="16"/>
      <c r="B125" s="14"/>
      <c r="C125" s="14"/>
      <c r="D125" s="14"/>
      <c r="E125" s="62"/>
      <c r="F125" s="62"/>
      <c r="G125" s="15"/>
      <c r="H125" s="23"/>
    </row>
    <row r="126" spans="1:8" ht="13.5" customHeight="1">
      <c r="A126" s="16"/>
      <c r="B126" s="14"/>
      <c r="C126" s="14"/>
      <c r="D126" s="16"/>
      <c r="E126" s="63"/>
      <c r="F126" s="63"/>
      <c r="G126" s="19"/>
      <c r="H126" s="64"/>
    </row>
    <row r="127" spans="1:8" ht="13.5" customHeight="1">
      <c r="A127" s="16"/>
      <c r="B127" s="14"/>
      <c r="C127" s="16"/>
      <c r="D127" s="16"/>
      <c r="E127" s="63"/>
      <c r="F127" s="63"/>
      <c r="G127" s="19"/>
      <c r="H127" s="22"/>
    </row>
    <row r="128" spans="1:8" ht="13.5" customHeight="1">
      <c r="A128" s="16"/>
      <c r="B128" s="14"/>
      <c r="C128" s="16"/>
      <c r="D128" s="65"/>
      <c r="E128" s="63"/>
      <c r="F128" s="63"/>
      <c r="G128" s="19"/>
      <c r="H128" s="22"/>
    </row>
    <row r="129" spans="1:8" ht="13.5" customHeight="1">
      <c r="A129" s="16"/>
      <c r="B129" s="14"/>
      <c r="C129" s="16"/>
      <c r="D129" s="65"/>
      <c r="E129" s="63"/>
      <c r="F129" s="63"/>
      <c r="G129" s="19"/>
      <c r="H129" s="22"/>
    </row>
    <row r="130" spans="1:8" ht="13.5" customHeight="1">
      <c r="A130" s="16"/>
      <c r="B130" s="16"/>
      <c r="C130" s="16"/>
      <c r="D130" s="66"/>
      <c r="E130" s="67"/>
      <c r="F130" s="67"/>
      <c r="G130" s="68"/>
      <c r="H130" s="69"/>
    </row>
    <row r="131" spans="1:8" ht="13.5" customHeight="1">
      <c r="A131" s="16"/>
      <c r="B131" s="16"/>
      <c r="C131" s="16"/>
      <c r="D131" s="66"/>
      <c r="E131" s="67"/>
      <c r="F131" s="67"/>
      <c r="G131" s="68"/>
      <c r="H131" s="69"/>
    </row>
    <row r="132" spans="1:8" ht="13.5" customHeight="1">
      <c r="A132" s="14"/>
      <c r="B132" s="14"/>
      <c r="C132" s="14"/>
      <c r="D132" s="14"/>
      <c r="E132" s="20"/>
      <c r="F132" s="20"/>
      <c r="G132" s="15"/>
      <c r="H132" s="15"/>
    </row>
    <row r="133" spans="1:8" ht="13.5" customHeight="1">
      <c r="A133" s="16"/>
      <c r="B133" s="14"/>
      <c r="C133" s="14"/>
      <c r="D133" s="14"/>
      <c r="E133" s="20"/>
      <c r="F133" s="20"/>
      <c r="G133" s="15"/>
      <c r="H133" s="23"/>
    </row>
    <row r="134" spans="1:8" ht="13.5" customHeight="1">
      <c r="A134" s="16"/>
      <c r="B134" s="16"/>
      <c r="C134" s="16"/>
      <c r="D134" s="16"/>
      <c r="E134" s="25"/>
      <c r="F134" s="25"/>
      <c r="G134" s="48"/>
      <c r="H134" s="26"/>
    </row>
    <row r="135" spans="1:8" ht="13.5" customHeight="1">
      <c r="A135" s="16"/>
      <c r="B135" s="16"/>
      <c r="C135" s="16"/>
      <c r="D135" s="65"/>
      <c r="E135" s="25"/>
      <c r="F135" s="25"/>
      <c r="G135" s="48"/>
      <c r="H135" s="26"/>
    </row>
    <row r="136" spans="1:8" ht="13.5" customHeight="1">
      <c r="A136" s="16"/>
      <c r="B136" s="16"/>
      <c r="C136" s="16"/>
      <c r="D136" s="65"/>
      <c r="E136" s="21"/>
      <c r="F136" s="21"/>
      <c r="G136" s="19"/>
      <c r="H136" s="22"/>
    </row>
    <row r="137" spans="1:8" ht="13.5" customHeight="1">
      <c r="A137" s="16"/>
      <c r="B137" s="16"/>
      <c r="C137" s="16"/>
      <c r="D137" s="66"/>
      <c r="E137" s="70"/>
      <c r="F137" s="70"/>
      <c r="G137" s="68"/>
      <c r="H137" s="71"/>
    </row>
    <row r="138" spans="1:8" ht="13.5" customHeight="1">
      <c r="A138" s="16"/>
      <c r="B138" s="14"/>
      <c r="C138" s="14"/>
      <c r="D138" s="14"/>
      <c r="E138" s="20"/>
      <c r="F138" s="20"/>
      <c r="G138" s="15"/>
      <c r="H138" s="23"/>
    </row>
    <row r="139" spans="1:8" ht="13.5" customHeight="1">
      <c r="A139" s="16"/>
      <c r="B139" s="16"/>
      <c r="C139" s="16"/>
      <c r="D139" s="16"/>
      <c r="E139" s="25"/>
      <c r="F139" s="25"/>
      <c r="G139" s="48"/>
      <c r="H139" s="26"/>
    </row>
    <row r="140" spans="1:8" ht="13.5" customHeight="1">
      <c r="A140" s="16"/>
      <c r="B140" s="16"/>
      <c r="C140" s="16"/>
      <c r="D140" s="65"/>
      <c r="E140" s="25"/>
      <c r="F140" s="25"/>
      <c r="G140" s="48"/>
      <c r="H140" s="26"/>
    </row>
    <row r="141" spans="1:8" ht="13.5" customHeight="1">
      <c r="A141" s="16"/>
      <c r="B141" s="16"/>
      <c r="C141" s="16"/>
      <c r="D141" s="65"/>
      <c r="E141" s="21"/>
      <c r="F141" s="21"/>
      <c r="G141" s="19"/>
      <c r="H141" s="22"/>
    </row>
    <row r="142" spans="1:8" ht="13.5" customHeight="1">
      <c r="A142" s="16"/>
      <c r="B142" s="16"/>
      <c r="C142" s="16"/>
      <c r="D142" s="72"/>
      <c r="E142" s="70"/>
      <c r="F142" s="70"/>
      <c r="G142" s="68"/>
      <c r="H142" s="71"/>
    </row>
    <row r="143" spans="1:8" ht="13.5" customHeight="1">
      <c r="A143" s="16"/>
      <c r="B143" s="16"/>
      <c r="C143" s="16"/>
      <c r="D143" s="16"/>
      <c r="E143" s="21"/>
      <c r="F143" s="21"/>
      <c r="G143" s="19"/>
      <c r="H143" s="22"/>
    </row>
    <row r="144" spans="1:8" ht="13.5" customHeight="1">
      <c r="A144" s="14"/>
      <c r="B144" s="14"/>
      <c r="C144" s="14"/>
      <c r="D144" s="14"/>
      <c r="E144" s="20"/>
      <c r="F144" s="20"/>
      <c r="G144" s="15"/>
      <c r="H144" s="15"/>
    </row>
    <row r="145" spans="1:8" ht="13.5" customHeight="1">
      <c r="A145" s="14"/>
      <c r="B145" s="14"/>
      <c r="C145" s="18"/>
      <c r="D145" s="18"/>
      <c r="E145" s="25"/>
      <c r="F145" s="25"/>
      <c r="G145" s="48"/>
      <c r="H145" s="48"/>
    </row>
    <row r="146" spans="1:8" ht="13.5" customHeight="1">
      <c r="A146" s="16"/>
      <c r="B146" s="16"/>
      <c r="C146" s="16"/>
      <c r="D146" s="16"/>
      <c r="E146" s="16"/>
      <c r="F146" s="16"/>
      <c r="G146" s="73"/>
      <c r="H146" s="16"/>
    </row>
    <row r="147" spans="1:8" ht="13.5" customHeight="1">
      <c r="A147" s="16"/>
      <c r="B147" s="16"/>
      <c r="C147" s="16"/>
      <c r="D147" s="16"/>
      <c r="E147" s="16"/>
      <c r="F147" s="16"/>
      <c r="G147" s="73"/>
      <c r="H147" s="16"/>
    </row>
    <row r="148" spans="1:8" ht="13.5" customHeight="1">
      <c r="A148" s="6"/>
      <c r="B148" s="6"/>
      <c r="C148" s="6"/>
      <c r="D148" s="6"/>
      <c r="E148" s="6"/>
      <c r="F148" s="6"/>
      <c r="G148" s="27"/>
      <c r="H148" s="6"/>
    </row>
    <row r="149" spans="1:8" ht="13.5" customHeight="1">
      <c r="A149" s="6"/>
      <c r="B149" s="6"/>
      <c r="C149" s="6"/>
      <c r="D149" s="6"/>
      <c r="E149" s="6"/>
      <c r="F149" s="6"/>
      <c r="G149" s="27"/>
      <c r="H149" s="6"/>
    </row>
    <row r="150" spans="1:8" ht="13.5" customHeight="1">
      <c r="A150" s="6"/>
      <c r="B150" s="6"/>
      <c r="C150" s="6"/>
      <c r="D150" s="6"/>
      <c r="E150" s="6"/>
      <c r="F150" s="6"/>
      <c r="G150" s="27"/>
      <c r="H150" s="6"/>
    </row>
    <row r="151" spans="1:8" ht="13.5" customHeight="1">
      <c r="A151" s="6"/>
      <c r="B151" s="6"/>
      <c r="C151" s="6"/>
      <c r="D151" s="6"/>
      <c r="E151" s="6"/>
      <c r="F151" s="6"/>
      <c r="G151" s="27"/>
      <c r="H151" s="6"/>
    </row>
    <row r="152" spans="1:8" ht="13.5" customHeight="1">
      <c r="A152" s="1"/>
      <c r="B152" s="1"/>
      <c r="C152" s="1"/>
      <c r="D152" s="1"/>
      <c r="E152" s="1"/>
      <c r="F152" s="1"/>
      <c r="G152" s="50"/>
      <c r="H152" s="1"/>
    </row>
    <row r="153" spans="1:8" ht="13.5" customHeight="1">
      <c r="A153" s="1"/>
      <c r="B153" s="1"/>
      <c r="C153" s="1"/>
      <c r="D153" s="1"/>
      <c r="E153" s="1"/>
      <c r="F153" s="1"/>
      <c r="G153" s="50"/>
      <c r="H153" s="1"/>
    </row>
    <row r="154" spans="1:8" ht="13.5" customHeight="1">
      <c r="A154" s="1"/>
      <c r="B154" s="1"/>
      <c r="C154" s="1"/>
      <c r="D154" s="1"/>
      <c r="E154" s="1"/>
      <c r="F154" s="1"/>
      <c r="G154" s="50"/>
      <c r="H154" s="1"/>
    </row>
    <row r="155" ht="13.5" customHeight="1"/>
    <row r="156" ht="13.5" customHeight="1"/>
    <row r="157" ht="13.5" customHeight="1"/>
    <row r="158" ht="13.5" customHeight="1"/>
    <row r="159" ht="13.5" customHeight="1">
      <c r="D159" s="1"/>
    </row>
    <row r="160" ht="13.5" customHeight="1"/>
    <row r="161" ht="13.5" customHeight="1">
      <c r="G161" s="31" t="s">
        <v>311</v>
      </c>
    </row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</sheetData>
  <printOptions/>
  <pageMargins left="0.59" right="0.14" top="0.38" bottom="0.57" header="0.18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Lucyna Miętek</cp:lastModifiedBy>
  <cp:lastPrinted>2013-08-02T07:43:37Z</cp:lastPrinted>
  <dcterms:created xsi:type="dcterms:W3CDTF">2004-07-14T07:59:32Z</dcterms:created>
  <dcterms:modified xsi:type="dcterms:W3CDTF">2013-08-02T07:49:50Z</dcterms:modified>
  <cp:category/>
  <cp:version/>
  <cp:contentType/>
  <cp:contentStatus/>
</cp:coreProperties>
</file>