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DOCHODY_OGÓŁEM" sheetId="1" r:id="rId1"/>
    <sheet name="DOCHODY_ZAD_ZLEC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<sst xmlns="http://schemas.openxmlformats.org/spreadsheetml/2006/main" count="1036" uniqueCount="340">
  <si>
    <t>Załącznik Nr 3</t>
  </si>
  <si>
    <t>do sprawozdania  z wykonana</t>
  </si>
  <si>
    <t xml:space="preserve">Dział </t>
  </si>
  <si>
    <t xml:space="preserve">Rozdział </t>
  </si>
  <si>
    <t>§</t>
  </si>
  <si>
    <t>zmianach</t>
  </si>
  <si>
    <t>Wykonanie</t>
  </si>
  <si>
    <t xml:space="preserve">         procent</t>
  </si>
  <si>
    <t>Dotacje celowe otrzymane z budżetu</t>
  </si>
  <si>
    <t>państwa na zadania bieżące z zakresu</t>
  </si>
  <si>
    <t xml:space="preserve">administracji rządowej oraz inne zadania </t>
  </si>
  <si>
    <t>zlecone ustawami realiz.przez powiat</t>
  </si>
  <si>
    <t>0 20</t>
  </si>
  <si>
    <t>LEŚNICTWO</t>
  </si>
  <si>
    <t>0 2001</t>
  </si>
  <si>
    <t>Gospodarka leśna</t>
  </si>
  <si>
    <t>Środki otrzymane od pozostałych jednost.</t>
  </si>
  <si>
    <t>realiz.zadań bieżących jednostek zal. do</t>
  </si>
  <si>
    <t>TRANSPORT I ŁĄCZNOŚĆ</t>
  </si>
  <si>
    <t>Drogi publiczne powiatowe</t>
  </si>
  <si>
    <t>0 750</t>
  </si>
  <si>
    <t>GOSPODARKA MIESZKANIOWA</t>
  </si>
  <si>
    <t>Gospodarka gruntami i nieruchomościami</t>
  </si>
  <si>
    <t>Nadzór budowlany</t>
  </si>
  <si>
    <t>Pozostała działalność</t>
  </si>
  <si>
    <t xml:space="preserve">                                     DOCHODY    OGÓŁEM</t>
  </si>
  <si>
    <t>ADMINISTRACJA PUBLICZNA</t>
  </si>
  <si>
    <t>Urzędy wojewódzkie</t>
  </si>
  <si>
    <t>Starostwa powiatowe</t>
  </si>
  <si>
    <t>0 420</t>
  </si>
  <si>
    <t>0 690</t>
  </si>
  <si>
    <t>0 840</t>
  </si>
  <si>
    <t>0 920</t>
  </si>
  <si>
    <t>0 970</t>
  </si>
  <si>
    <t>BEZPIECZEŃSTWO PUBLICZNE I</t>
  </si>
  <si>
    <t>OCHRONA PRZECIWPOŻAROWA</t>
  </si>
  <si>
    <t>Kom.Pow.Państwowej Stra.Pożarnej</t>
  </si>
  <si>
    <t>DOCHODY OD OSÓB PRAWNYCH</t>
  </si>
  <si>
    <t>OD OSÓB FIZYCZNYCH I OD INNYCH</t>
  </si>
  <si>
    <t>JEDNOSTEK NIE POSIADAJĄCYCH</t>
  </si>
  <si>
    <t xml:space="preserve">Udziały powiatów w podatkach </t>
  </si>
  <si>
    <t>stanowiących dochód budżetu państwa</t>
  </si>
  <si>
    <t>0 01</t>
  </si>
  <si>
    <t>0 02</t>
  </si>
  <si>
    <t>RÓŻNE ROZLICZENIA</t>
  </si>
  <si>
    <t>Część oświatowa subwencji ogól.dla jst</t>
  </si>
  <si>
    <t>OSOBOWOŚCI PRAWNEJ ORAZ</t>
  </si>
  <si>
    <t>WYDATKI ZWIĄZANE Z ICH POBOREM</t>
  </si>
  <si>
    <t>Część równoważąca sub.ogól.dla powiat.</t>
  </si>
  <si>
    <t>OŚWIATA I WYCHOWANIE</t>
  </si>
  <si>
    <t>Licea ogólnokształcące</t>
  </si>
  <si>
    <t xml:space="preserve">0 830 </t>
  </si>
  <si>
    <t>0 830</t>
  </si>
  <si>
    <t>na realizację bieżących zadań wł powiatu</t>
  </si>
  <si>
    <t>świadczenia dla osób nieobjętych obowią.</t>
  </si>
  <si>
    <t>ubezpieczenia zdrowotnego</t>
  </si>
  <si>
    <t>POMOC SPOŁECZNA</t>
  </si>
  <si>
    <t>Domy pomocy społecznej</t>
  </si>
  <si>
    <t xml:space="preserve">0 970 </t>
  </si>
  <si>
    <t>POZOSTAŁE ZADANIA W ZAKRESIE</t>
  </si>
  <si>
    <t>POLITYKI SPOŁECZNEJ</t>
  </si>
  <si>
    <t xml:space="preserve">EDUKACYJNA OPIEKA </t>
  </si>
  <si>
    <t>WYCHOWAWCZA</t>
  </si>
  <si>
    <t>Specjalne ośrodki szkolno-wychowawcze</t>
  </si>
  <si>
    <t>Internaty i bursy szkolne</t>
  </si>
  <si>
    <t xml:space="preserve">         OGÓŁEM    DOCHODY    </t>
  </si>
  <si>
    <t>0 470</t>
  </si>
  <si>
    <t>Zespoły do spraw orzekania o niepełnosp.</t>
  </si>
  <si>
    <t>OCHRONA ZDROWIA</t>
  </si>
  <si>
    <t>Załącznik Nr 4</t>
  </si>
  <si>
    <t>Załącznik Nr 5</t>
  </si>
  <si>
    <t>Załącznik Nr 6</t>
  </si>
  <si>
    <t>do sprawozdania  z wykonania</t>
  </si>
  <si>
    <t xml:space="preserve">Budżet </t>
  </si>
  <si>
    <t>po</t>
  </si>
  <si>
    <t xml:space="preserve">Uchwała </t>
  </si>
  <si>
    <t>budżetowa</t>
  </si>
  <si>
    <t xml:space="preserve"> 8 / 7</t>
  </si>
  <si>
    <t xml:space="preserve"> 8 / 5 </t>
  </si>
  <si>
    <t>0 870</t>
  </si>
  <si>
    <t xml:space="preserve">państwa na zadania bieżące realizowane </t>
  </si>
  <si>
    <t>zadania bieżące realizowane na podstawie</t>
  </si>
  <si>
    <t>Państwowy Fundusz Rehabilitacji Osób</t>
  </si>
  <si>
    <t>Niepełnosprawnych</t>
  </si>
  <si>
    <t>Wpływy ze sprzedaży wyrobów</t>
  </si>
  <si>
    <t>Dotacje otrzymane z budżetu państwa</t>
  </si>
  <si>
    <t>Wpływy z różnych dochodów</t>
  </si>
  <si>
    <t>Wpływy z usług</t>
  </si>
  <si>
    <t>Dochody z najmu i dzierżawy skł.mająt</t>
  </si>
  <si>
    <t>Wpływy z różnych opłat</t>
  </si>
  <si>
    <t>Subwencje ogólne z budżetu państwa</t>
  </si>
  <si>
    <t>Środki na uzupełnienie dochodów powiatu</t>
  </si>
  <si>
    <t>Podatek dochodowy od osób prawnych</t>
  </si>
  <si>
    <t>Wpływy z opłat za zarząd,użytk.i użyt.w</t>
  </si>
  <si>
    <t>Domy wczasów dziecięcych</t>
  </si>
  <si>
    <t>sektora publicznych</t>
  </si>
  <si>
    <t>DZIAŁALNOŚĆ USŁUGOWA</t>
  </si>
  <si>
    <t>przez powiat na podstawie porozumień</t>
  </si>
  <si>
    <t>Komisje poborowe</t>
  </si>
  <si>
    <t>Podatek dochodowy od osób fizycznych</t>
  </si>
  <si>
    <t>Uzupełnienie subwencji j.s.t.</t>
  </si>
  <si>
    <t>Składki na ubezpieczenie zdrowotne oraz</t>
  </si>
  <si>
    <t>z organami administracji rządowej</t>
  </si>
  <si>
    <t>Dochody jst związane z realizacją zadań</t>
  </si>
  <si>
    <t>z zakresu administracji rządowej oraz</t>
  </si>
  <si>
    <t>innych zadań zleconych ustawami</t>
  </si>
  <si>
    <t>powiat z przeznaczeniem na finansowanie</t>
  </si>
  <si>
    <t>kosztów wynagrodzenia i składek na ZUS</t>
  </si>
  <si>
    <t>Dochody z najmu i dzierżawy skł.majątk</t>
  </si>
  <si>
    <t>Środki z Funduszu Pracy otrzymane przez</t>
  </si>
  <si>
    <t>pracowników Powiatowego Urzędu Pracy</t>
  </si>
  <si>
    <t>Dochody z najmu i dzierż.skład.majątk</t>
  </si>
  <si>
    <t xml:space="preserve">w zł </t>
  </si>
  <si>
    <t>Różne rozliczenia finansowe</t>
  </si>
  <si>
    <t xml:space="preserve">Wpływy z różnych dochodów </t>
  </si>
  <si>
    <t>Powiatowe Urzędy Pracy</t>
  </si>
  <si>
    <t>RAZEM DOCHODY NA POROZUMIENIA między jednostkami samorządu terytorialnego</t>
  </si>
  <si>
    <t>0 580</t>
  </si>
  <si>
    <t xml:space="preserve">Pozostała działalność </t>
  </si>
  <si>
    <t>w tym:  dochody majątkowe</t>
  </si>
  <si>
    <t>w tym: dochody majątkowe</t>
  </si>
  <si>
    <t>Kwalifikacja wojskowa</t>
  </si>
  <si>
    <t xml:space="preserve">Dotacje celowe otrzymane z gminy na </t>
  </si>
  <si>
    <t>porozumień (umów) między jednostkami</t>
  </si>
  <si>
    <t>samorządu terytorialnego</t>
  </si>
  <si>
    <t xml:space="preserve">Zwalczanie narkomanii </t>
  </si>
  <si>
    <t xml:space="preserve">Przeciwdziałanie alkoholizmowi </t>
  </si>
  <si>
    <t>Część wyrównawcza subw.ogóln.dla powi.</t>
  </si>
  <si>
    <t xml:space="preserve">Nazwa </t>
  </si>
  <si>
    <t>Dotcje celowe otrzymane z gminy na</t>
  </si>
  <si>
    <t xml:space="preserve">zadania bieżące realizowane na podstwie </t>
  </si>
  <si>
    <t xml:space="preserve">porozumień (umów) między jednostkami </t>
  </si>
  <si>
    <t xml:space="preserve">samorządu terytorialnego </t>
  </si>
  <si>
    <t xml:space="preserve">OCHRONA ZDROWIA </t>
  </si>
  <si>
    <t xml:space="preserve">Przeciwdziałanie akloholizmowi </t>
  </si>
  <si>
    <t>0 490</t>
  </si>
  <si>
    <t>Wpływy z innych lokal.opłat pob.p jst</t>
  </si>
  <si>
    <t xml:space="preserve">w tym:  majątkowe </t>
  </si>
  <si>
    <t>Dotacje celowe w ramach programów</t>
  </si>
  <si>
    <t>Grzywny i kary pieniężne od osób pr.i inn.</t>
  </si>
  <si>
    <t>Zadania w zakresie przeciwdziałania</t>
  </si>
  <si>
    <t xml:space="preserve">przemocy w rodzinie </t>
  </si>
  <si>
    <t xml:space="preserve">finansowanych z udziałem środków </t>
  </si>
  <si>
    <t>europejskich oraz środków o których</t>
  </si>
  <si>
    <t>mowa w art.5 ust.1 pkt 3 oraz ust.3 pkt 5i6</t>
  </si>
  <si>
    <t>ust,lub płatności w ramach budżetu śr.eur.</t>
  </si>
  <si>
    <t>Wpływy i wydatki związane z gromadzeni</t>
  </si>
  <si>
    <t>środków z opłat i kar za korzystanie ze śr</t>
  </si>
  <si>
    <t>w tym: majątkowe</t>
  </si>
  <si>
    <t xml:space="preserve">DOCHODY NA REALIZACJĘ ZADAŃ Z ZAKRESU ADMINISTRACJI RZĄDOWEJ </t>
  </si>
  <si>
    <t xml:space="preserve">            w zł </t>
  </si>
  <si>
    <t>europejskich oraz środków, o których mowa</t>
  </si>
  <si>
    <t xml:space="preserve">Wpływy z usług </t>
  </si>
  <si>
    <t xml:space="preserve">Wpływy z innych opłat stanowiących </t>
  </si>
  <si>
    <t>dochody jst na podstawie ustaw</t>
  </si>
  <si>
    <t xml:space="preserve">Wpływy z opłaty komunikacyjnej </t>
  </si>
  <si>
    <t xml:space="preserve">Szpitale ogólne </t>
  </si>
  <si>
    <t>0 960</t>
  </si>
  <si>
    <t>Otrzymane spadki,zapisy i darowizny</t>
  </si>
  <si>
    <t>w postaci pieniężnej</t>
  </si>
  <si>
    <t xml:space="preserve">w postaci pieniężnej </t>
  </si>
  <si>
    <t xml:space="preserve">0 920 Pozostałe odsetki </t>
  </si>
  <si>
    <t xml:space="preserve">             dochody bieżące </t>
  </si>
  <si>
    <t xml:space="preserve">               POROZUMIEŃ Z JEDNOSTKAMI SAMORZĄDU TERYTORIALNEGO </t>
  </si>
  <si>
    <t xml:space="preserve">             DOCHODY  NA ZADANIA BIEŻĄCE REALIZOWANE NA  PODSTAWIE</t>
  </si>
  <si>
    <t>zaliczanych do sektora finansów publ. na</t>
  </si>
  <si>
    <t>Wpływy ze sprzedaży składników majątkow.</t>
  </si>
  <si>
    <t>Dotacja celowa otrzymana z tytułu pomocy</t>
  </si>
  <si>
    <t>finansowej udzielanej między jednostkami</t>
  </si>
  <si>
    <t xml:space="preserve">na dofinansowanie zadań bieżących </t>
  </si>
  <si>
    <t>Dotacje celowe otrzymane z gminy</t>
  </si>
  <si>
    <t>na inwestycje i zakupy inwestycyjne</t>
  </si>
  <si>
    <t>realizowane na podstawie porozumień</t>
  </si>
  <si>
    <t>(umów) między jednostkami samorządu</t>
  </si>
  <si>
    <t xml:space="preserve">terytorialnego </t>
  </si>
  <si>
    <t xml:space="preserve">Dotacje celowe w ramach programów </t>
  </si>
  <si>
    <t>finansowanych z udziałem środków</t>
  </si>
  <si>
    <t>w art.5 ust.1 oraz ust. 3 pkt 5 i 6 ustawy,lub</t>
  </si>
  <si>
    <t xml:space="preserve">płatności w ramach budżetu środków </t>
  </si>
  <si>
    <t xml:space="preserve">europejskich  </t>
  </si>
  <si>
    <t>Środki na inwestycje na drogach publicznych</t>
  </si>
  <si>
    <t xml:space="preserve">powiatowych i wojewódzkich oraz na </t>
  </si>
  <si>
    <t>krajowych w granicach miast na prawach</t>
  </si>
  <si>
    <t>powiatu</t>
  </si>
  <si>
    <t xml:space="preserve">Szkoły podstawowe specjalne </t>
  </si>
  <si>
    <t xml:space="preserve">KULTURA FIZYCZNA </t>
  </si>
  <si>
    <t>Środki na dofinansowanie własnych</t>
  </si>
  <si>
    <t>inwestycji gmin(związków gmin) powiatów</t>
  </si>
  <si>
    <t>(związków powiatów) samorządów wojew.</t>
  </si>
  <si>
    <t>pozyskane z innych źródeł</t>
  </si>
  <si>
    <t>Grzywny i inne kary pieniężne od osób</t>
  </si>
  <si>
    <t xml:space="preserve">prawnych i innych jednostek organizacyjnych </t>
  </si>
  <si>
    <t xml:space="preserve">OŚWIATA I WYCHOWANIE </t>
  </si>
  <si>
    <t xml:space="preserve">                                        DOCHODY NA  ZADANIA  BIEŻĄCE  REALIZOWANE</t>
  </si>
  <si>
    <t>OGÓŁEM DOCHODY NA ZADANIA</t>
  </si>
  <si>
    <t>ZLECONE Z ZAKRESU</t>
  </si>
  <si>
    <t>ADMINISTRACJI RZĄDOWEJ</t>
  </si>
  <si>
    <t xml:space="preserve">Dotacje celowe otrzymane z budżetu </t>
  </si>
  <si>
    <t>państwa na inwestycje i zakupy inwestycyj.</t>
  </si>
  <si>
    <t>z zakresu administracji rządowej  oraz inne</t>
  </si>
  <si>
    <t xml:space="preserve">zadania zlecone ustawami realizowane </t>
  </si>
  <si>
    <t xml:space="preserve">przez powiat </t>
  </si>
  <si>
    <t xml:space="preserve">własnych zadań inwestycyjnych </t>
  </si>
  <si>
    <t xml:space="preserve">i zakupów inwestycyjnych </t>
  </si>
  <si>
    <t>samorządu terytorialnego na dofinansow.</t>
  </si>
  <si>
    <t xml:space="preserve"> zakupów inwestycyjnych własnych powiatu </t>
  </si>
  <si>
    <t>państwa na realizację inwestycji i</t>
  </si>
  <si>
    <t>Zadania z zakresu geodezji i kartografii</t>
  </si>
  <si>
    <t xml:space="preserve">WYMIAR SPRAWIEDLIWOŚCI </t>
  </si>
  <si>
    <t xml:space="preserve">Nieodpłatna pomoc prawna </t>
  </si>
  <si>
    <t>0 650</t>
  </si>
  <si>
    <t xml:space="preserve">Wpływy z opłat za wydanie prawa jazdy </t>
  </si>
  <si>
    <t xml:space="preserve">Przedszkola specjalne </t>
  </si>
  <si>
    <t xml:space="preserve">Rodziny zastępcze </t>
  </si>
  <si>
    <t xml:space="preserve">drogach powiatowych, wojewódzkich i </t>
  </si>
  <si>
    <t xml:space="preserve">                  NA PODSTAWIE POROZUMIEŃ Z ORGANAMI ADMINISTRACJI RZĄDOWEJ </t>
  </si>
  <si>
    <t>Dotacje celowe  w ramach programów</t>
  </si>
  <si>
    <t xml:space="preserve">europejskich oraz środków, o któwrych </t>
  </si>
  <si>
    <t>mowa w art5 ust.3 pkt 5 lit.a i b ustawy, lub</t>
  </si>
  <si>
    <t xml:space="preserve">płatności w ramach budżetu  środków </t>
  </si>
  <si>
    <t>0 950</t>
  </si>
  <si>
    <t xml:space="preserve">Usuwanie skutków klęsk żywiołowych </t>
  </si>
  <si>
    <t xml:space="preserve">0 610 </t>
  </si>
  <si>
    <t>Wpływy z tyt. kar i odszkodowań wynik.z um.</t>
  </si>
  <si>
    <t>0 670</t>
  </si>
  <si>
    <t>Środki otrzymane od pozostałych  jednostek</t>
  </si>
  <si>
    <t>zaliczanych do sektora finansów publiczn.</t>
  </si>
  <si>
    <t>na realizację zadań bieżących  jednostek</t>
  </si>
  <si>
    <t>zaliczanych  do sektora finan. Publiczn.</t>
  </si>
  <si>
    <t>Środki na dofinansowanie własnych zadań</t>
  </si>
  <si>
    <t>związków powiatowo-gminnych, związków</t>
  </si>
  <si>
    <t xml:space="preserve">pozyskane z innych źródeł </t>
  </si>
  <si>
    <t xml:space="preserve">RODZINA </t>
  </si>
  <si>
    <t>otacje celowe otrzymane z budżetu państwa</t>
  </si>
  <si>
    <t xml:space="preserve">na zadania bieżące  z zakresu admnistracji </t>
  </si>
  <si>
    <t xml:space="preserve">rządowej zlecone powiatom, związane </t>
  </si>
  <si>
    <t>z realizacją dodatku wychowawczego oraz</t>
  </si>
  <si>
    <t>dadatku do zryczałtowanej kwoty stanowi,</t>
  </si>
  <si>
    <t xml:space="preserve">PCPR w Świdwinie </t>
  </si>
  <si>
    <t xml:space="preserve">Wpływy z opłat z gmin i powiatów na rzecz </t>
  </si>
  <si>
    <t xml:space="preserve">gminnych lub związków powiatów </t>
  </si>
  <si>
    <t>Działalność placówek opiekuń-wychowaw.</t>
  </si>
  <si>
    <t>Centrum Placówek Opiek.-Wychow.w Świdw.</t>
  </si>
  <si>
    <t>0 640</t>
  </si>
  <si>
    <t>0 570</t>
  </si>
  <si>
    <t>0 460</t>
  </si>
  <si>
    <t>0 940</t>
  </si>
  <si>
    <t>inwestycji gmin.powiatów,(związków gmin.</t>
  </si>
  <si>
    <t xml:space="preserve">powi) samorządów woje.pozyskane </t>
  </si>
  <si>
    <t>z innych źródeł</t>
  </si>
  <si>
    <t>Wpływy z roliczeń/zwrotów z lat ubiegłych</t>
  </si>
  <si>
    <t>Wpływy z tyt.kosztów egzek.opłaty komorni..</t>
  </si>
  <si>
    <t xml:space="preserve">Wpływy z innych opłat </t>
  </si>
  <si>
    <t xml:space="preserve">Pomoc dla repatriantów  </t>
  </si>
  <si>
    <t xml:space="preserve">Pozostala działalność </t>
  </si>
  <si>
    <t>RAZEM DOCHODY NA POROZUMIENIA              z organami administracji rządowej</t>
  </si>
  <si>
    <t>Komendy Powiatowe Państw.Straży Poż.</t>
  </si>
  <si>
    <t>Wpływy z opłaty eksploatacyjnej</t>
  </si>
  <si>
    <t>Wpływy z innych lokal.opłat pob przez jst</t>
  </si>
  <si>
    <t xml:space="preserve">Wpływy z tyt.grzywien, mandatów i innych </t>
  </si>
  <si>
    <t>Wpływy z opłat egazmin.oraz opłat za wyd</t>
  </si>
  <si>
    <t>Wpływy z opłat za korzyst.z wyżywienia</t>
  </si>
  <si>
    <t>Wpływy z tyt.kar i odszkodowań wyni.z um.</t>
  </si>
  <si>
    <t xml:space="preserve">Promocja jst </t>
  </si>
  <si>
    <t>Dotacja celowa otrzymana z gminy na</t>
  </si>
  <si>
    <t>inwestycje i zakupy inwest.realizowane</t>
  </si>
  <si>
    <t>na podstawie porozumiń (umów) między</t>
  </si>
  <si>
    <t xml:space="preserve">jednostkami samorządu terytorialnego </t>
  </si>
  <si>
    <t>2018 r.</t>
  </si>
  <si>
    <t xml:space="preserve">Technika </t>
  </si>
  <si>
    <t>Zapewnienie uczniom prawa do bezpłatnego</t>
  </si>
  <si>
    <t>dostępu do podręcznióa, materiałów</t>
  </si>
  <si>
    <t>edukacyjnych lub materiałów szkoleniow.</t>
  </si>
  <si>
    <t>0 610</t>
  </si>
  <si>
    <t xml:space="preserve">Szkone schroniska młodzieżowe </t>
  </si>
  <si>
    <t xml:space="preserve">Wspieranie rodziny </t>
  </si>
  <si>
    <t>"jestem na Ptak "</t>
  </si>
  <si>
    <t>państwa na realizację inwestycji i zakupów</t>
  </si>
  <si>
    <t>URZĘDY NACZELNYCH ORGANÓW  WŁADZY</t>
  </si>
  <si>
    <t xml:space="preserve">PAŃSYTWOWEJ,KONTROLI I OCHRONY </t>
  </si>
  <si>
    <t>PRAWA ORAZ SĄDOWNICTWA</t>
  </si>
  <si>
    <t>Wybory do rad gmin, rad powiatów i sejmików</t>
  </si>
  <si>
    <t>województ,wybory wójtów, burmistrzów</t>
  </si>
  <si>
    <t>i prezydentów miast oraz referenda</t>
  </si>
  <si>
    <t xml:space="preserve">gminne,powiatowe i wojewódzkie </t>
  </si>
  <si>
    <t xml:space="preserve">OBRONA NARODOWA </t>
  </si>
  <si>
    <t xml:space="preserve">Pozostała działalnośc </t>
  </si>
  <si>
    <t xml:space="preserve">Dotace celowe otrzymane z gminy na </t>
  </si>
  <si>
    <t xml:space="preserve">inwestycje i i zakupy inwestycyjne </t>
  </si>
  <si>
    <t>realizowane na podstwaie porozumień</t>
  </si>
  <si>
    <t xml:space="preserve">(umów) między jst </t>
  </si>
  <si>
    <t>europejskich realizowanych przez  jst</t>
  </si>
  <si>
    <t xml:space="preserve">Wpływy zróżnych dochodów </t>
  </si>
  <si>
    <t>0 620</t>
  </si>
  <si>
    <t xml:space="preserve">Wpływy z różnych opłat </t>
  </si>
  <si>
    <t xml:space="preserve">Wpływy z pozostałych odsetek </t>
  </si>
  <si>
    <t xml:space="preserve">strona -  96 - </t>
  </si>
  <si>
    <t xml:space="preserve">strona -  97 - </t>
  </si>
  <si>
    <t xml:space="preserve">na realizację bieżących zadań </t>
  </si>
  <si>
    <t>własnych powiatu</t>
  </si>
  <si>
    <t>Wpływy z rozliczeń/zwrotów z lat ubiegłych</t>
  </si>
  <si>
    <t>dostępu do podręcznika, materiałów</t>
  </si>
  <si>
    <t>edukacyjnych lub materiałów szkoleniowa.</t>
  </si>
  <si>
    <t xml:space="preserve">związków powiatowo-gmin, związków </t>
  </si>
  <si>
    <t>w art.5 ust.1 oraz ust. 3 pkt 5 i 6 ustawy, lub</t>
  </si>
  <si>
    <t>Otrzymane spadki, zapisy i darowizny</t>
  </si>
  <si>
    <t>Wpływy z opłat za zezwolenia, akredytacje..</t>
  </si>
  <si>
    <t xml:space="preserve">na zadania bieżące  z zakresu administracji </t>
  </si>
  <si>
    <t>dodatku do zryczałtowanej kwoty stanowi,</t>
  </si>
  <si>
    <t>pomoc państwa w wychowaniu dzieci</t>
  </si>
  <si>
    <t>innych jednostek  samorządu terytorialna.</t>
  </si>
  <si>
    <t>oraz związków gmin, związków powiatowo-</t>
  </si>
  <si>
    <t>bieżących gmin, powiatów ( związków gmin</t>
  </si>
  <si>
    <t>powiatów)samorządów województw,</t>
  </si>
  <si>
    <t xml:space="preserve">inwestycyjnych własnych powiatu </t>
  </si>
  <si>
    <t>2019 r.</t>
  </si>
  <si>
    <t>2019  r.</t>
  </si>
  <si>
    <t>Działalność placówek opiek.-wych</t>
  </si>
  <si>
    <t>budżetu za 2019 rok.</t>
  </si>
  <si>
    <t>"Budowa Regionalnej Infrastr….."</t>
  </si>
  <si>
    <t>płatności w ramach budżetu środków  eur.</t>
  </si>
  <si>
    <t>Wpływy z tyt. kosztów egzekucyj.opła.kom.</t>
  </si>
  <si>
    <t xml:space="preserve">GOS. KOMON.OCHRONA ŚRODOWISKA </t>
  </si>
  <si>
    <t xml:space="preserve">strona - 89 - </t>
  </si>
  <si>
    <t xml:space="preserve">strona -  90 - </t>
  </si>
  <si>
    <t xml:space="preserve">strona -  91 - </t>
  </si>
  <si>
    <t xml:space="preserve">strona -  92 - </t>
  </si>
  <si>
    <t xml:space="preserve">strona -  93 - </t>
  </si>
  <si>
    <t xml:space="preserve">strona - 94 - </t>
  </si>
  <si>
    <t xml:space="preserve">strona - 95 - </t>
  </si>
  <si>
    <t xml:space="preserve">strona - 98 - </t>
  </si>
  <si>
    <t xml:space="preserve">strona - 99 - </t>
  </si>
  <si>
    <t xml:space="preserve">strona -  100 - </t>
  </si>
  <si>
    <t xml:space="preserve">strona - 101 - </t>
  </si>
  <si>
    <t xml:space="preserve">strona -  102  - </t>
  </si>
  <si>
    <t xml:space="preserve">strona -  103 - </t>
  </si>
  <si>
    <t xml:space="preserve">strona 104 - </t>
  </si>
  <si>
    <t xml:space="preserve">Wpływy z tyt. kar i odszk.wynika. z umów </t>
  </si>
  <si>
    <t xml:space="preserve">Powiatowy Zarząd Dróg w Świdwinie </t>
  </si>
  <si>
    <t>Dotacje celowe otrzymane z budżetu państwa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</si>
</sst>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_z_ł_-;\-* #,##0.0\ _z_ł_-;_-* &quot;-&quot;??\ _z_ł_-;_-@_-"/>
    <numFmt numFmtId="175" formatCode="#,##0.00;[Red]#,##0.00"/>
    <numFmt numFmtId="176" formatCode="0;[Red]0"/>
    <numFmt numFmtId="177" formatCode="#,##0;[Red]#,##0"/>
    <numFmt numFmtId="178" formatCode="0.00;[Red]0.00"/>
  </numFmts>
  <fonts count="6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  <font>
      <sz val="11"/>
      <name val="Times New Roman"/>
      <family val="1"/>
    </font>
    <font>
      <b/>
      <i/>
      <sz val="10"/>
      <name val="Arial CE"/>
      <family val="0"/>
    </font>
    <font>
      <i/>
      <sz val="9.5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i/>
      <sz val="9"/>
      <name val="Arial CE"/>
      <family val="0"/>
    </font>
    <font>
      <b/>
      <sz val="9"/>
      <name val="Arial CE"/>
      <family val="0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sz val="6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9.5"/>
      <name val="Calibri"/>
      <family val="2"/>
    </font>
    <font>
      <b/>
      <sz val="9.5"/>
      <name val="Calibri"/>
      <family val="2"/>
    </font>
    <font>
      <b/>
      <sz val="12"/>
      <name val="Calibri"/>
      <family val="2"/>
    </font>
    <font>
      <b/>
      <i/>
      <sz val="9"/>
      <name val="Calibri"/>
      <family val="2"/>
    </font>
    <font>
      <u val="single"/>
      <sz val="10"/>
      <name val="Calibri"/>
      <family val="2"/>
    </font>
    <font>
      <u val="single"/>
      <sz val="9"/>
      <name val="Calibri"/>
      <family val="2"/>
    </font>
    <font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6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52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175" fontId="10" fillId="0" borderId="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177" fontId="33" fillId="0" borderId="0" xfId="0" applyNumberFormat="1" applyFont="1" applyAlignment="1">
      <alignment/>
    </xf>
    <xf numFmtId="177" fontId="34" fillId="0" borderId="0" xfId="0" applyNumberFormat="1" applyFont="1" applyAlignment="1">
      <alignment/>
    </xf>
    <xf numFmtId="175" fontId="33" fillId="0" borderId="0" xfId="0" applyNumberFormat="1" applyFont="1" applyAlignment="1">
      <alignment/>
    </xf>
    <xf numFmtId="175" fontId="35" fillId="0" borderId="0" xfId="0" applyNumberFormat="1" applyFont="1" applyAlignment="1">
      <alignment/>
    </xf>
    <xf numFmtId="0" fontId="35" fillId="0" borderId="0" xfId="0" applyFont="1" applyAlignment="1">
      <alignment/>
    </xf>
    <xf numFmtId="3" fontId="33" fillId="0" borderId="0" xfId="0" applyNumberFormat="1" applyFont="1" applyAlignment="1">
      <alignment/>
    </xf>
    <xf numFmtId="175" fontId="34" fillId="0" borderId="0" xfId="0" applyNumberFormat="1" applyFont="1" applyAlignment="1">
      <alignment/>
    </xf>
    <xf numFmtId="0" fontId="36" fillId="0" borderId="0" xfId="0" applyFont="1" applyAlignment="1">
      <alignment/>
    </xf>
    <xf numFmtId="177" fontId="36" fillId="0" borderId="0" xfId="0" applyNumberFormat="1" applyFont="1" applyAlignment="1">
      <alignment/>
    </xf>
    <xf numFmtId="4" fontId="37" fillId="32" borderId="10" xfId="0" applyNumberFormat="1" applyFont="1" applyFill="1" applyBorder="1" applyAlignment="1">
      <alignment/>
    </xf>
    <xf numFmtId="3" fontId="37" fillId="32" borderId="10" xfId="0" applyNumberFormat="1" applyFont="1" applyFill="1" applyBorder="1" applyAlignment="1">
      <alignment/>
    </xf>
    <xf numFmtId="175" fontId="37" fillId="32" borderId="10" xfId="0" applyNumberFormat="1" applyFont="1" applyFill="1" applyBorder="1" applyAlignment="1">
      <alignment/>
    </xf>
    <xf numFmtId="4" fontId="38" fillId="32" borderId="10" xfId="0" applyNumberFormat="1" applyFont="1" applyFill="1" applyBorder="1" applyAlignment="1">
      <alignment/>
    </xf>
    <xf numFmtId="4" fontId="37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175" fontId="37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4" fontId="37" fillId="0" borderId="10" xfId="0" applyNumberFormat="1" applyFont="1" applyFill="1" applyBorder="1" applyAlignment="1">
      <alignment/>
    </xf>
    <xf numFmtId="175" fontId="37" fillId="0" borderId="10" xfId="0" applyNumberFormat="1" applyFont="1" applyFill="1" applyBorder="1" applyAlignment="1">
      <alignment/>
    </xf>
    <xf numFmtId="4" fontId="33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175" fontId="33" fillId="0" borderId="10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4" fontId="33" fillId="0" borderId="11" xfId="0" applyNumberFormat="1" applyFont="1" applyFill="1" applyBorder="1" applyAlignment="1">
      <alignment/>
    </xf>
    <xf numFmtId="3" fontId="33" fillId="0" borderId="11" xfId="0" applyNumberFormat="1" applyFont="1" applyBorder="1" applyAlignment="1">
      <alignment/>
    </xf>
    <xf numFmtId="4" fontId="38" fillId="0" borderId="10" xfId="0" applyNumberFormat="1" applyFont="1" applyFill="1" applyBorder="1" applyAlignment="1">
      <alignment/>
    </xf>
    <xf numFmtId="4" fontId="33" fillId="0" borderId="10" xfId="0" applyNumberFormat="1" applyFont="1" applyFill="1" applyBorder="1" applyAlignment="1">
      <alignment/>
    </xf>
    <xf numFmtId="4" fontId="39" fillId="32" borderId="10" xfId="0" applyNumberFormat="1" applyFont="1" applyFill="1" applyBorder="1" applyAlignment="1">
      <alignment/>
    </xf>
    <xf numFmtId="3" fontId="39" fillId="32" borderId="10" xfId="0" applyNumberFormat="1" applyFont="1" applyFill="1" applyBorder="1" applyAlignment="1">
      <alignment/>
    </xf>
    <xf numFmtId="175" fontId="39" fillId="32" borderId="10" xfId="0" applyNumberFormat="1" applyFont="1" applyFill="1" applyBorder="1" applyAlignment="1">
      <alignment/>
    </xf>
    <xf numFmtId="4" fontId="40" fillId="32" borderId="10" xfId="0" applyNumberFormat="1" applyFont="1" applyFill="1" applyBorder="1" applyAlignment="1">
      <alignment/>
    </xf>
    <xf numFmtId="4" fontId="33" fillId="0" borderId="10" xfId="0" applyNumberFormat="1" applyFont="1" applyFill="1" applyBorder="1" applyAlignment="1">
      <alignment horizontal="right"/>
    </xf>
    <xf numFmtId="3" fontId="33" fillId="0" borderId="0" xfId="0" applyNumberFormat="1" applyFont="1" applyBorder="1" applyAlignment="1">
      <alignment/>
    </xf>
    <xf numFmtId="175" fontId="33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175" fontId="33" fillId="0" borderId="11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/>
    </xf>
    <xf numFmtId="175" fontId="33" fillId="0" borderId="13" xfId="0" applyNumberFormat="1" applyFont="1" applyBorder="1" applyAlignment="1">
      <alignment/>
    </xf>
    <xf numFmtId="0" fontId="35" fillId="0" borderId="14" xfId="0" applyFont="1" applyBorder="1" applyAlignment="1">
      <alignment/>
    </xf>
    <xf numFmtId="175" fontId="33" fillId="0" borderId="15" xfId="0" applyNumberFormat="1" applyFont="1" applyBorder="1" applyAlignment="1">
      <alignment horizontal="center"/>
    </xf>
    <xf numFmtId="3" fontId="33" fillId="0" borderId="15" xfId="0" applyNumberFormat="1" applyFont="1" applyBorder="1" applyAlignment="1">
      <alignment horizontal="center"/>
    </xf>
    <xf numFmtId="3" fontId="33" fillId="0" borderId="16" xfId="0" applyNumberFormat="1" applyFont="1" applyBorder="1" applyAlignment="1">
      <alignment horizontal="center"/>
    </xf>
    <xf numFmtId="175" fontId="33" fillId="0" borderId="17" xfId="0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175" fontId="33" fillId="0" borderId="18" xfId="0" applyNumberFormat="1" applyFont="1" applyBorder="1" applyAlignment="1">
      <alignment horizontal="center"/>
    </xf>
    <xf numFmtId="3" fontId="33" fillId="0" borderId="18" xfId="0" applyNumberFormat="1" applyFont="1" applyBorder="1" applyAlignment="1">
      <alignment horizontal="center"/>
    </xf>
    <xf numFmtId="3" fontId="33" fillId="0" borderId="19" xfId="0" applyNumberFormat="1" applyFont="1" applyBorder="1" applyAlignment="1">
      <alignment horizontal="center"/>
    </xf>
    <xf numFmtId="175" fontId="33" fillId="0" borderId="20" xfId="0" applyNumberFormat="1" applyFont="1" applyBorder="1" applyAlignment="1">
      <alignment horizontal="center"/>
    </xf>
    <xf numFmtId="16" fontId="35" fillId="0" borderId="18" xfId="0" applyNumberFormat="1" applyFont="1" applyBorder="1" applyAlignment="1">
      <alignment horizontal="center"/>
    </xf>
    <xf numFmtId="3" fontId="33" fillId="0" borderId="14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176" fontId="33" fillId="0" borderId="18" xfId="0" applyNumberFormat="1" applyFont="1" applyBorder="1" applyAlignment="1">
      <alignment horizontal="center"/>
    </xf>
    <xf numFmtId="176" fontId="33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4" fontId="37" fillId="32" borderId="11" xfId="0" applyNumberFormat="1" applyFont="1" applyFill="1" applyBorder="1" applyAlignment="1">
      <alignment/>
    </xf>
    <xf numFmtId="3" fontId="37" fillId="32" borderId="11" xfId="0" applyNumberFormat="1" applyFont="1" applyFill="1" applyBorder="1" applyAlignment="1">
      <alignment/>
    </xf>
    <xf numFmtId="4" fontId="39" fillId="32" borderId="11" xfId="0" applyNumberFormat="1" applyFont="1" applyFill="1" applyBorder="1" applyAlignment="1">
      <alignment/>
    </xf>
    <xf numFmtId="3" fontId="39" fillId="32" borderId="11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33" fillId="0" borderId="18" xfId="0" applyNumberFormat="1" applyFont="1" applyFill="1" applyBorder="1" applyAlignment="1">
      <alignment/>
    </xf>
    <xf numFmtId="3" fontId="33" fillId="0" borderId="18" xfId="0" applyNumberFormat="1" applyFont="1" applyBorder="1" applyAlignment="1">
      <alignment/>
    </xf>
    <xf numFmtId="175" fontId="33" fillId="0" borderId="18" xfId="0" applyNumberFormat="1" applyFont="1" applyFill="1" applyBorder="1" applyAlignment="1">
      <alignment/>
    </xf>
    <xf numFmtId="4" fontId="35" fillId="0" borderId="18" xfId="0" applyNumberFormat="1" applyFont="1" applyFill="1" applyBorder="1" applyAlignment="1">
      <alignment/>
    </xf>
    <xf numFmtId="4" fontId="37" fillId="0" borderId="11" xfId="0" applyNumberFormat="1" applyFont="1" applyFill="1" applyBorder="1" applyAlignment="1">
      <alignment/>
    </xf>
    <xf numFmtId="3" fontId="33" fillId="0" borderId="12" xfId="0" applyNumberFormat="1" applyFont="1" applyBorder="1" applyAlignment="1">
      <alignment/>
    </xf>
    <xf numFmtId="175" fontId="33" fillId="0" borderId="11" xfId="0" applyNumberFormat="1" applyFont="1" applyFill="1" applyBorder="1" applyAlignment="1">
      <alignment/>
    </xf>
    <xf numFmtId="4" fontId="35" fillId="0" borderId="11" xfId="0" applyNumberFormat="1" applyFont="1" applyFill="1" applyBorder="1" applyAlignment="1">
      <alignment/>
    </xf>
    <xf numFmtId="4" fontId="37" fillId="0" borderId="12" xfId="0" applyNumberFormat="1" applyFont="1" applyFill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175" fontId="37" fillId="0" borderId="12" xfId="0" applyNumberFormat="1" applyFont="1" applyFill="1" applyBorder="1" applyAlignment="1">
      <alignment/>
    </xf>
    <xf numFmtId="4" fontId="38" fillId="0" borderId="11" xfId="0" applyNumberFormat="1" applyFont="1" applyFill="1" applyBorder="1" applyAlignment="1">
      <alignment/>
    </xf>
    <xf numFmtId="4" fontId="41" fillId="0" borderId="12" xfId="0" applyNumberFormat="1" applyFont="1" applyFill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175" fontId="41" fillId="0" borderId="12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4" fontId="33" fillId="0" borderId="12" xfId="0" applyNumberFormat="1" applyFont="1" applyFill="1" applyBorder="1" applyAlignment="1">
      <alignment/>
    </xf>
    <xf numFmtId="175" fontId="33" fillId="0" borderId="12" xfId="0" applyNumberFormat="1" applyFont="1" applyFill="1" applyBorder="1" applyAlignment="1">
      <alignment/>
    </xf>
    <xf numFmtId="175" fontId="37" fillId="32" borderId="11" xfId="0" applyNumberFormat="1" applyFont="1" applyFill="1" applyBorder="1" applyAlignment="1">
      <alignment/>
    </xf>
    <xf numFmtId="3" fontId="37" fillId="32" borderId="15" xfId="0" applyNumberFormat="1" applyFont="1" applyFill="1" applyBorder="1" applyAlignment="1">
      <alignment/>
    </xf>
    <xf numFmtId="175" fontId="37" fillId="32" borderId="15" xfId="0" applyNumberFormat="1" applyFont="1" applyFill="1" applyBorder="1" applyAlignment="1">
      <alignment/>
    </xf>
    <xf numFmtId="3" fontId="37" fillId="32" borderId="18" xfId="0" applyNumberFormat="1" applyFont="1" applyFill="1" applyBorder="1" applyAlignment="1">
      <alignment/>
    </xf>
    <xf numFmtId="175" fontId="37" fillId="32" borderId="18" xfId="0" applyNumberFormat="1" applyFont="1" applyFill="1" applyBorder="1" applyAlignment="1">
      <alignment/>
    </xf>
    <xf numFmtId="4" fontId="38" fillId="32" borderId="20" xfId="0" applyNumberFormat="1" applyFont="1" applyFill="1" applyBorder="1" applyAlignment="1">
      <alignment/>
    </xf>
    <xf numFmtId="4" fontId="37" fillId="32" borderId="12" xfId="0" applyNumberFormat="1" applyFont="1" applyFill="1" applyBorder="1" applyAlignment="1">
      <alignment/>
    </xf>
    <xf numFmtId="3" fontId="37" fillId="32" borderId="12" xfId="0" applyNumberFormat="1" applyFont="1" applyFill="1" applyBorder="1" applyAlignment="1">
      <alignment/>
    </xf>
    <xf numFmtId="175" fontId="33" fillId="32" borderId="12" xfId="0" applyNumberFormat="1" applyFont="1" applyFill="1" applyBorder="1" applyAlignment="1">
      <alignment/>
    </xf>
    <xf numFmtId="4" fontId="35" fillId="32" borderId="11" xfId="0" applyNumberFormat="1" applyFont="1" applyFill="1" applyBorder="1" applyAlignment="1">
      <alignment/>
    </xf>
    <xf numFmtId="4" fontId="38" fillId="32" borderId="16" xfId="0" applyNumberFormat="1" applyFont="1" applyFill="1" applyBorder="1" applyAlignment="1">
      <alignment/>
    </xf>
    <xf numFmtId="3" fontId="37" fillId="32" borderId="16" xfId="0" applyNumberFormat="1" applyFont="1" applyFill="1" applyBorder="1" applyAlignment="1">
      <alignment/>
    </xf>
    <xf numFmtId="175" fontId="37" fillId="32" borderId="19" xfId="0" applyNumberFormat="1" applyFont="1" applyFill="1" applyBorder="1" applyAlignment="1">
      <alignment/>
    </xf>
    <xf numFmtId="4" fontId="38" fillId="32" borderId="18" xfId="0" applyNumberFormat="1" applyFont="1" applyFill="1" applyBorder="1" applyAlignment="1">
      <alignment/>
    </xf>
    <xf numFmtId="4" fontId="39" fillId="32" borderId="21" xfId="0" applyNumberFormat="1" applyFont="1" applyFill="1" applyBorder="1" applyAlignment="1">
      <alignment/>
    </xf>
    <xf numFmtId="3" fontId="39" fillId="32" borderId="21" xfId="0" applyNumberFormat="1" applyFont="1" applyFill="1" applyBorder="1" applyAlignment="1">
      <alignment/>
    </xf>
    <xf numFmtId="175" fontId="39" fillId="32" borderId="18" xfId="0" applyNumberFormat="1" applyFont="1" applyFill="1" applyBorder="1" applyAlignment="1">
      <alignment/>
    </xf>
    <xf numFmtId="4" fontId="39" fillId="32" borderId="18" xfId="0" applyNumberFormat="1" applyFont="1" applyFill="1" applyBorder="1" applyAlignment="1">
      <alignment/>
    </xf>
    <xf numFmtId="3" fontId="38" fillId="0" borderId="10" xfId="0" applyNumberFormat="1" applyFont="1" applyBorder="1" applyAlignment="1">
      <alignment/>
    </xf>
    <xf numFmtId="175" fontId="38" fillId="0" borderId="10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175" fontId="33" fillId="32" borderId="16" xfId="0" applyNumberFormat="1" applyFont="1" applyFill="1" applyBorder="1" applyAlignment="1">
      <alignment/>
    </xf>
    <xf numFmtId="4" fontId="35" fillId="32" borderId="15" xfId="0" applyNumberFormat="1" applyFont="1" applyFill="1" applyBorder="1" applyAlignment="1">
      <alignment/>
    </xf>
    <xf numFmtId="4" fontId="38" fillId="32" borderId="19" xfId="0" applyNumberFormat="1" applyFont="1" applyFill="1" applyBorder="1" applyAlignment="1">
      <alignment/>
    </xf>
    <xf numFmtId="3" fontId="37" fillId="32" borderId="19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4" fontId="37" fillId="0" borderId="18" xfId="0" applyNumberFormat="1" applyFont="1" applyFill="1" applyBorder="1" applyAlignment="1">
      <alignment/>
    </xf>
    <xf numFmtId="175" fontId="37" fillId="0" borderId="18" xfId="0" applyNumberFormat="1" applyFont="1" applyFill="1" applyBorder="1" applyAlignment="1">
      <alignment/>
    </xf>
    <xf numFmtId="4" fontId="37" fillId="0" borderId="18" xfId="0" applyNumberFormat="1" applyFont="1" applyBorder="1" applyAlignment="1">
      <alignment/>
    </xf>
    <xf numFmtId="3" fontId="38" fillId="32" borderId="18" xfId="0" applyNumberFormat="1" applyFont="1" applyFill="1" applyBorder="1" applyAlignment="1">
      <alignment/>
    </xf>
    <xf numFmtId="3" fontId="37" fillId="0" borderId="18" xfId="0" applyNumberFormat="1" applyFont="1" applyBorder="1" applyAlignment="1">
      <alignment/>
    </xf>
    <xf numFmtId="4" fontId="38" fillId="32" borderId="10" xfId="0" applyNumberFormat="1" applyFont="1" applyFill="1" applyBorder="1" applyAlignment="1">
      <alignment horizontal="right"/>
    </xf>
    <xf numFmtId="3" fontId="37" fillId="32" borderId="10" xfId="0" applyNumberFormat="1" applyFont="1" applyFill="1" applyBorder="1" applyAlignment="1">
      <alignment horizontal="right"/>
    </xf>
    <xf numFmtId="178" fontId="37" fillId="32" borderId="10" xfId="0" applyNumberFormat="1" applyFont="1" applyFill="1" applyBorder="1" applyAlignment="1">
      <alignment horizontal="right"/>
    </xf>
    <xf numFmtId="4" fontId="39" fillId="32" borderId="10" xfId="0" applyNumberFormat="1" applyFont="1" applyFill="1" applyBorder="1" applyAlignment="1">
      <alignment horizontal="right"/>
    </xf>
    <xf numFmtId="3" fontId="39" fillId="32" borderId="10" xfId="0" applyNumberFormat="1" applyFont="1" applyFill="1" applyBorder="1" applyAlignment="1">
      <alignment horizontal="right"/>
    </xf>
    <xf numFmtId="4" fontId="38" fillId="0" borderId="10" xfId="0" applyNumberFormat="1" applyFont="1" applyFill="1" applyBorder="1" applyAlignment="1">
      <alignment horizontal="right"/>
    </xf>
    <xf numFmtId="3" fontId="37" fillId="0" borderId="10" xfId="0" applyNumberFormat="1" applyFont="1" applyFill="1" applyBorder="1" applyAlignment="1">
      <alignment horizontal="right"/>
    </xf>
    <xf numFmtId="178" fontId="37" fillId="0" borderId="10" xfId="0" applyNumberFormat="1" applyFont="1" applyFill="1" applyBorder="1" applyAlignment="1">
      <alignment horizontal="right"/>
    </xf>
    <xf numFmtId="4" fontId="35" fillId="0" borderId="10" xfId="0" applyNumberFormat="1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 horizontal="right"/>
    </xf>
    <xf numFmtId="178" fontId="33" fillId="0" borderId="10" xfId="0" applyNumberFormat="1" applyFont="1" applyFill="1" applyBorder="1" applyAlignment="1">
      <alignment horizontal="right"/>
    </xf>
    <xf numFmtId="4" fontId="38" fillId="0" borderId="10" xfId="0" applyNumberFormat="1" applyFont="1" applyBorder="1" applyAlignment="1">
      <alignment/>
    </xf>
    <xf numFmtId="175" fontId="33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4" fontId="38" fillId="0" borderId="18" xfId="0" applyNumberFormat="1" applyFont="1" applyFill="1" applyBorder="1" applyAlignment="1">
      <alignment horizontal="right"/>
    </xf>
    <xf numFmtId="3" fontId="37" fillId="0" borderId="18" xfId="0" applyNumberFormat="1" applyFont="1" applyFill="1" applyBorder="1" applyAlignment="1">
      <alignment horizontal="right"/>
    </xf>
    <xf numFmtId="4" fontId="38" fillId="0" borderId="18" xfId="0" applyNumberFormat="1" applyFont="1" applyFill="1" applyBorder="1" applyAlignment="1">
      <alignment/>
    </xf>
    <xf numFmtId="4" fontId="38" fillId="0" borderId="18" xfId="0" applyNumberFormat="1" applyFont="1" applyBorder="1" applyAlignment="1">
      <alignment/>
    </xf>
    <xf numFmtId="175" fontId="38" fillId="0" borderId="10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4" fontId="35" fillId="32" borderId="22" xfId="0" applyNumberFormat="1" applyFont="1" applyFill="1" applyBorder="1" applyAlignment="1">
      <alignment/>
    </xf>
    <xf numFmtId="4" fontId="35" fillId="0" borderId="0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33" fillId="0" borderId="14" xfId="0" applyNumberFormat="1" applyFont="1" applyBorder="1" applyAlignment="1">
      <alignment/>
    </xf>
    <xf numFmtId="4" fontId="38" fillId="0" borderId="12" xfId="0" applyNumberFormat="1" applyFont="1" applyFill="1" applyBorder="1" applyAlignment="1">
      <alignment/>
    </xf>
    <xf numFmtId="4" fontId="38" fillId="32" borderId="11" xfId="0" applyNumberFormat="1" applyFont="1" applyFill="1" applyBorder="1" applyAlignment="1">
      <alignment/>
    </xf>
    <xf numFmtId="4" fontId="38" fillId="32" borderId="23" xfId="0" applyNumberFormat="1" applyFont="1" applyFill="1" applyBorder="1" applyAlignment="1">
      <alignment/>
    </xf>
    <xf numFmtId="4" fontId="38" fillId="0" borderId="11" xfId="0" applyNumberFormat="1" applyFont="1" applyBorder="1" applyAlignment="1">
      <alignment/>
    </xf>
    <xf numFmtId="4" fontId="35" fillId="0" borderId="21" xfId="0" applyNumberFormat="1" applyFont="1" applyFill="1" applyBorder="1" applyAlignment="1">
      <alignment/>
    </xf>
    <xf numFmtId="4" fontId="38" fillId="32" borderId="13" xfId="0" applyNumberFormat="1" applyFont="1" applyFill="1" applyBorder="1" applyAlignment="1">
      <alignment/>
    </xf>
    <xf numFmtId="175" fontId="38" fillId="32" borderId="10" xfId="0" applyNumberFormat="1" applyFont="1" applyFill="1" applyBorder="1" applyAlignment="1">
      <alignment/>
    </xf>
    <xf numFmtId="175" fontId="37" fillId="0" borderId="11" xfId="0" applyNumberFormat="1" applyFont="1" applyFill="1" applyBorder="1" applyAlignment="1">
      <alignment/>
    </xf>
    <xf numFmtId="175" fontId="39" fillId="32" borderId="11" xfId="0" applyNumberFormat="1" applyFont="1" applyFill="1" applyBorder="1" applyAlignment="1">
      <alignment/>
    </xf>
    <xf numFmtId="175" fontId="38" fillId="32" borderId="11" xfId="0" applyNumberFormat="1" applyFont="1" applyFill="1" applyBorder="1" applyAlignment="1">
      <alignment/>
    </xf>
    <xf numFmtId="4" fontId="37" fillId="32" borderId="19" xfId="0" applyNumberFormat="1" applyFont="1" applyFill="1" applyBorder="1" applyAlignment="1">
      <alignment/>
    </xf>
    <xf numFmtId="4" fontId="37" fillId="32" borderId="10" xfId="0" applyNumberFormat="1" applyFont="1" applyFill="1" applyBorder="1" applyAlignment="1">
      <alignment/>
    </xf>
    <xf numFmtId="3" fontId="37" fillId="32" borderId="10" xfId="0" applyNumberFormat="1" applyFont="1" applyFill="1" applyBorder="1" applyAlignment="1">
      <alignment/>
    </xf>
    <xf numFmtId="175" fontId="37" fillId="32" borderId="10" xfId="0" applyNumberFormat="1" applyFont="1" applyFill="1" applyBorder="1" applyAlignment="1">
      <alignment/>
    </xf>
    <xf numFmtId="175" fontId="33" fillId="0" borderId="18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4" fontId="37" fillId="32" borderId="10" xfId="0" applyNumberFormat="1" applyFont="1" applyFill="1" applyBorder="1" applyAlignment="1">
      <alignment horizontal="right"/>
    </xf>
    <xf numFmtId="3" fontId="37" fillId="32" borderId="21" xfId="0" applyNumberFormat="1" applyFont="1" applyFill="1" applyBorder="1" applyAlignment="1">
      <alignment/>
    </xf>
    <xf numFmtId="175" fontId="33" fillId="32" borderId="11" xfId="0" applyNumberFormat="1" applyFont="1" applyFill="1" applyBorder="1" applyAlignment="1">
      <alignment/>
    </xf>
    <xf numFmtId="175" fontId="38" fillId="0" borderId="11" xfId="0" applyNumberFormat="1" applyFont="1" applyFill="1" applyBorder="1" applyAlignment="1">
      <alignment/>
    </xf>
    <xf numFmtId="175" fontId="35" fillId="0" borderId="11" xfId="0" applyNumberFormat="1" applyFont="1" applyFill="1" applyBorder="1" applyAlignment="1">
      <alignment/>
    </xf>
    <xf numFmtId="175" fontId="35" fillId="0" borderId="10" xfId="0" applyNumberFormat="1" applyFont="1" applyFill="1" applyBorder="1" applyAlignment="1">
      <alignment/>
    </xf>
    <xf numFmtId="175" fontId="38" fillId="0" borderId="18" xfId="0" applyNumberFormat="1" applyFont="1" applyFill="1" applyBorder="1" applyAlignment="1">
      <alignment/>
    </xf>
    <xf numFmtId="4" fontId="38" fillId="32" borderId="15" xfId="0" applyNumberFormat="1" applyFont="1" applyFill="1" applyBorder="1" applyAlignment="1">
      <alignment/>
    </xf>
    <xf numFmtId="175" fontId="37" fillId="0" borderId="18" xfId="0" applyNumberFormat="1" applyFont="1" applyBorder="1" applyAlignment="1">
      <alignment/>
    </xf>
    <xf numFmtId="175" fontId="35" fillId="0" borderId="10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4" fontId="38" fillId="32" borderId="12" xfId="0" applyNumberFormat="1" applyFont="1" applyFill="1" applyBorder="1" applyAlignment="1">
      <alignment/>
    </xf>
    <xf numFmtId="3" fontId="38" fillId="32" borderId="11" xfId="0" applyNumberFormat="1" applyFont="1" applyFill="1" applyBorder="1" applyAlignment="1">
      <alignment/>
    </xf>
    <xf numFmtId="3" fontId="38" fillId="32" borderId="12" xfId="0" applyNumberFormat="1" applyFont="1" applyFill="1" applyBorder="1" applyAlignment="1">
      <alignment/>
    </xf>
    <xf numFmtId="3" fontId="38" fillId="32" borderId="19" xfId="0" applyNumberFormat="1" applyFont="1" applyFill="1" applyBorder="1" applyAlignment="1">
      <alignment/>
    </xf>
    <xf numFmtId="175" fontId="38" fillId="32" borderId="18" xfId="0" applyNumberFormat="1" applyFont="1" applyFill="1" applyBorder="1" applyAlignment="1">
      <alignment/>
    </xf>
    <xf numFmtId="4" fontId="35" fillId="0" borderId="12" xfId="0" applyNumberFormat="1" applyFont="1" applyFill="1" applyBorder="1" applyAlignment="1">
      <alignment/>
    </xf>
    <xf numFmtId="3" fontId="38" fillId="0" borderId="18" xfId="0" applyNumberFormat="1" applyFont="1" applyBorder="1" applyAlignment="1">
      <alignment/>
    </xf>
    <xf numFmtId="3" fontId="38" fillId="0" borderId="14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3" fontId="38" fillId="32" borderId="16" xfId="0" applyNumberFormat="1" applyFont="1" applyFill="1" applyBorder="1" applyAlignment="1">
      <alignment/>
    </xf>
    <xf numFmtId="3" fontId="38" fillId="32" borderId="15" xfId="0" applyNumberFormat="1" applyFont="1" applyFill="1" applyBorder="1" applyAlignment="1">
      <alignment/>
    </xf>
    <xf numFmtId="175" fontId="38" fillId="32" borderId="15" xfId="0" applyNumberFormat="1" applyFont="1" applyFill="1" applyBorder="1" applyAlignment="1">
      <alignment/>
    </xf>
    <xf numFmtId="3" fontId="38" fillId="32" borderId="24" xfId="0" applyNumberFormat="1" applyFont="1" applyFill="1" applyBorder="1" applyAlignment="1">
      <alignment/>
    </xf>
    <xf numFmtId="4" fontId="38" fillId="32" borderId="24" xfId="0" applyNumberFormat="1" applyFont="1" applyFill="1" applyBorder="1" applyAlignment="1">
      <alignment/>
    </xf>
    <xf numFmtId="3" fontId="38" fillId="32" borderId="23" xfId="0" applyNumberFormat="1" applyFont="1" applyFill="1" applyBorder="1" applyAlignment="1">
      <alignment/>
    </xf>
    <xf numFmtId="3" fontId="38" fillId="32" borderId="13" xfId="0" applyNumberFormat="1" applyFont="1" applyFill="1" applyBorder="1" applyAlignment="1">
      <alignment/>
    </xf>
    <xf numFmtId="3" fontId="38" fillId="32" borderId="10" xfId="0" applyNumberFormat="1" applyFont="1" applyFill="1" applyBorder="1" applyAlignment="1">
      <alignment/>
    </xf>
    <xf numFmtId="3" fontId="38" fillId="0" borderId="24" xfId="0" applyNumberFormat="1" applyFont="1" applyBorder="1" applyAlignment="1">
      <alignment/>
    </xf>
    <xf numFmtId="175" fontId="38" fillId="0" borderId="24" xfId="0" applyNumberFormat="1" applyFont="1" applyFill="1" applyBorder="1" applyAlignment="1">
      <alignment/>
    </xf>
    <xf numFmtId="3" fontId="35" fillId="0" borderId="24" xfId="0" applyNumberFormat="1" applyFont="1" applyBorder="1" applyAlignment="1">
      <alignment/>
    </xf>
    <xf numFmtId="175" fontId="35" fillId="0" borderId="24" xfId="0" applyNumberFormat="1" applyFont="1" applyFill="1" applyBorder="1" applyAlignment="1">
      <alignment/>
    </xf>
    <xf numFmtId="3" fontId="38" fillId="0" borderId="13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23" xfId="0" applyNumberFormat="1" applyFont="1" applyBorder="1" applyAlignment="1">
      <alignment/>
    </xf>
    <xf numFmtId="3" fontId="35" fillId="0" borderId="18" xfId="0" applyNumberFormat="1" applyFont="1" applyBorder="1" applyAlignment="1">
      <alignment/>
    </xf>
    <xf numFmtId="175" fontId="35" fillId="0" borderId="0" xfId="0" applyNumberFormat="1" applyFont="1" applyFill="1" applyBorder="1" applyAlignment="1">
      <alignment/>
    </xf>
    <xf numFmtId="3" fontId="41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4" fontId="33" fillId="0" borderId="11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20" xfId="0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4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5" fillId="0" borderId="20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7" fillId="32" borderId="11" xfId="0" applyFont="1" applyFill="1" applyBorder="1" applyAlignment="1">
      <alignment/>
    </xf>
    <xf numFmtId="0" fontId="37" fillId="32" borderId="22" xfId="0" applyFont="1" applyFill="1" applyBorder="1" applyAlignment="1">
      <alignment/>
    </xf>
    <xf numFmtId="0" fontId="37" fillId="32" borderId="10" xfId="0" applyFont="1" applyFill="1" applyBorder="1" applyAlignment="1">
      <alignment/>
    </xf>
    <xf numFmtId="0" fontId="43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Font="1" applyBorder="1" applyAlignment="1">
      <alignment/>
    </xf>
    <xf numFmtId="0" fontId="43" fillId="0" borderId="16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4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37" fillId="32" borderId="12" xfId="0" applyFont="1" applyFill="1" applyBorder="1" applyAlignment="1">
      <alignment/>
    </xf>
    <xf numFmtId="0" fontId="37" fillId="32" borderId="14" xfId="0" applyFont="1" applyFill="1" applyBorder="1" applyAlignment="1">
      <alignment/>
    </xf>
    <xf numFmtId="0" fontId="37" fillId="32" borderId="16" xfId="0" applyFont="1" applyFill="1" applyBorder="1" applyAlignment="1">
      <alignment/>
    </xf>
    <xf numFmtId="0" fontId="37" fillId="32" borderId="15" xfId="0" applyFont="1" applyFill="1" applyBorder="1" applyAlignment="1">
      <alignment/>
    </xf>
    <xf numFmtId="0" fontId="38" fillId="32" borderId="10" xfId="0" applyFont="1" applyFill="1" applyBorder="1" applyAlignment="1">
      <alignment/>
    </xf>
    <xf numFmtId="0" fontId="35" fillId="0" borderId="14" xfId="0" applyFont="1" applyBorder="1" applyAlignment="1">
      <alignment/>
    </xf>
    <xf numFmtId="0" fontId="35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37" fillId="0" borderId="22" xfId="0" applyFont="1" applyBorder="1" applyAlignment="1">
      <alignment/>
    </xf>
    <xf numFmtId="0" fontId="43" fillId="0" borderId="15" xfId="0" applyFont="1" applyBorder="1" applyAlignment="1">
      <alignment/>
    </xf>
    <xf numFmtId="0" fontId="37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37" fillId="32" borderId="18" xfId="0" applyFont="1" applyFill="1" applyBorder="1" applyAlignment="1">
      <alignment/>
    </xf>
    <xf numFmtId="0" fontId="37" fillId="32" borderId="20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3" fillId="0" borderId="19" xfId="0" applyFont="1" applyBorder="1" applyAlignment="1">
      <alignment/>
    </xf>
    <xf numFmtId="0" fontId="38" fillId="0" borderId="14" xfId="0" applyFont="1" applyBorder="1" applyAlignment="1">
      <alignment/>
    </xf>
    <xf numFmtId="0" fontId="35" fillId="0" borderId="22" xfId="0" applyFont="1" applyBorder="1" applyAlignment="1">
      <alignment/>
    </xf>
    <xf numFmtId="0" fontId="37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8" fillId="32" borderId="14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7" fillId="0" borderId="18" xfId="0" applyFont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7" fillId="32" borderId="24" xfId="0" applyFont="1" applyFill="1" applyBorder="1" applyAlignment="1">
      <alignment/>
    </xf>
    <xf numFmtId="0" fontId="37" fillId="32" borderId="0" xfId="0" applyFont="1" applyFill="1" applyBorder="1" applyAlignment="1">
      <alignment/>
    </xf>
    <xf numFmtId="0" fontId="37" fillId="32" borderId="23" xfId="0" applyFont="1" applyFill="1" applyBorder="1" applyAlignment="1">
      <alignment/>
    </xf>
    <xf numFmtId="0" fontId="37" fillId="32" borderId="17" xfId="0" applyFont="1" applyFill="1" applyBorder="1" applyAlignment="1">
      <alignment/>
    </xf>
    <xf numFmtId="0" fontId="39" fillId="32" borderId="11" xfId="0" applyFont="1" applyFill="1" applyBorder="1" applyAlignment="1">
      <alignment horizontal="left"/>
    </xf>
    <xf numFmtId="0" fontId="39" fillId="32" borderId="15" xfId="0" applyFont="1" applyFill="1" applyBorder="1" applyAlignment="1">
      <alignment horizontal="left"/>
    </xf>
    <xf numFmtId="0" fontId="39" fillId="32" borderId="18" xfId="0" applyFont="1" applyFill="1" applyBorder="1" applyAlignment="1">
      <alignment horizontal="left"/>
    </xf>
    <xf numFmtId="0" fontId="37" fillId="0" borderId="22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17" xfId="0" applyFont="1" applyFill="1" applyBorder="1" applyAlignment="1">
      <alignment/>
    </xf>
    <xf numFmtId="0" fontId="33" fillId="0" borderId="10" xfId="0" applyFont="1" applyFill="1" applyBorder="1" applyAlignment="1">
      <alignment horizontal="left"/>
    </xf>
    <xf numFmtId="0" fontId="44" fillId="0" borderId="15" xfId="0" applyFont="1" applyBorder="1" applyAlignment="1">
      <alignment/>
    </xf>
    <xf numFmtId="0" fontId="33" fillId="0" borderId="14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7" fillId="32" borderId="19" xfId="0" applyFont="1" applyFill="1" applyBorder="1" applyAlignment="1">
      <alignment/>
    </xf>
    <xf numFmtId="0" fontId="44" fillId="32" borderId="14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33" fillId="32" borderId="12" xfId="0" applyFont="1" applyFill="1" applyBorder="1" applyAlignment="1">
      <alignment/>
    </xf>
    <xf numFmtId="0" fontId="33" fillId="32" borderId="11" xfId="0" applyFont="1" applyFill="1" applyBorder="1" applyAlignment="1">
      <alignment/>
    </xf>
    <xf numFmtId="0" fontId="33" fillId="32" borderId="19" xfId="0" applyFont="1" applyFill="1" applyBorder="1" applyAlignment="1">
      <alignment/>
    </xf>
    <xf numFmtId="0" fontId="33" fillId="32" borderId="18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37" fillId="0" borderId="20" xfId="0" applyFont="1" applyBorder="1" applyAlignment="1">
      <alignment/>
    </xf>
    <xf numFmtId="0" fontId="37" fillId="0" borderId="18" xfId="0" applyFont="1" applyFill="1" applyBorder="1" applyAlignment="1">
      <alignment/>
    </xf>
    <xf numFmtId="0" fontId="37" fillId="32" borderId="11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left"/>
    </xf>
    <xf numFmtId="0" fontId="33" fillId="0" borderId="20" xfId="0" applyFont="1" applyFill="1" applyBorder="1" applyAlignment="1">
      <alignment/>
    </xf>
    <xf numFmtId="0" fontId="33" fillId="0" borderId="15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44" fillId="32" borderId="23" xfId="0" applyFont="1" applyFill="1" applyBorder="1" applyAlignment="1">
      <alignment/>
    </xf>
    <xf numFmtId="0" fontId="37" fillId="0" borderId="24" xfId="0" applyFont="1" applyBorder="1" applyAlignment="1">
      <alignment/>
    </xf>
    <xf numFmtId="0" fontId="33" fillId="0" borderId="24" xfId="0" applyFont="1" applyBorder="1" applyAlignment="1">
      <alignment/>
    </xf>
    <xf numFmtId="0" fontId="33" fillId="0" borderId="13" xfId="0" applyFont="1" applyBorder="1" applyAlignment="1">
      <alignment/>
    </xf>
    <xf numFmtId="0" fontId="33" fillId="32" borderId="16" xfId="0" applyFont="1" applyFill="1" applyBorder="1" applyAlignment="1">
      <alignment/>
    </xf>
    <xf numFmtId="0" fontId="44" fillId="32" borderId="18" xfId="0" applyFont="1" applyFill="1" applyBorder="1" applyAlignment="1">
      <alignment/>
    </xf>
    <xf numFmtId="1" fontId="37" fillId="0" borderId="22" xfId="0" applyNumberFormat="1" applyFont="1" applyBorder="1" applyAlignment="1">
      <alignment/>
    </xf>
    <xf numFmtId="0" fontId="37" fillId="32" borderId="13" xfId="0" applyFont="1" applyFill="1" applyBorder="1" applyAlignment="1">
      <alignment/>
    </xf>
    <xf numFmtId="3" fontId="34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37" fillId="0" borderId="0" xfId="0" applyFont="1" applyFill="1" applyBorder="1" applyAlignment="1">
      <alignment/>
    </xf>
    <xf numFmtId="175" fontId="37" fillId="32" borderId="21" xfId="0" applyNumberFormat="1" applyFont="1" applyFill="1" applyBorder="1" applyAlignment="1">
      <alignment/>
    </xf>
    <xf numFmtId="4" fontId="39" fillId="0" borderId="16" xfId="0" applyNumberFormat="1" applyFont="1" applyFill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16" xfId="0" applyNumberFormat="1" applyFont="1" applyBorder="1" applyAlignment="1">
      <alignment/>
    </xf>
    <xf numFmtId="175" fontId="37" fillId="0" borderId="16" xfId="0" applyNumberFormat="1" applyFont="1" applyFill="1" applyBorder="1" applyAlignment="1">
      <alignment/>
    </xf>
    <xf numFmtId="4" fontId="38" fillId="0" borderId="15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3" fillId="0" borderId="17" xfId="0" applyFont="1" applyBorder="1" applyAlignment="1">
      <alignment/>
    </xf>
    <xf numFmtId="0" fontId="33" fillId="0" borderId="15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33" fillId="0" borderId="16" xfId="0" applyFont="1" applyBorder="1" applyAlignment="1">
      <alignment horizontal="center"/>
    </xf>
    <xf numFmtId="0" fontId="37" fillId="32" borderId="10" xfId="0" applyFont="1" applyFill="1" applyBorder="1" applyAlignment="1">
      <alignment/>
    </xf>
    <xf numFmtId="0" fontId="33" fillId="0" borderId="18" xfId="0" applyFont="1" applyBorder="1" applyAlignment="1">
      <alignment/>
    </xf>
    <xf numFmtId="0" fontId="37" fillId="0" borderId="16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/>
    </xf>
    <xf numFmtId="177" fontId="3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3" fontId="37" fillId="0" borderId="0" xfId="0" applyNumberFormat="1" applyFont="1" applyAlignment="1">
      <alignment/>
    </xf>
    <xf numFmtId="175" fontId="37" fillId="0" borderId="0" xfId="0" applyNumberFormat="1" applyFont="1" applyAlignment="1">
      <alignment/>
    </xf>
    <xf numFmtId="177" fontId="41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77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177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175" fontId="33" fillId="0" borderId="0" xfId="0" applyNumberFormat="1" applyFont="1" applyBorder="1" applyAlignment="1">
      <alignment horizontal="center"/>
    </xf>
    <xf numFmtId="3" fontId="37" fillId="0" borderId="0" xfId="0" applyNumberFormat="1" applyFont="1" applyFill="1" applyBorder="1" applyAlignment="1">
      <alignment/>
    </xf>
    <xf numFmtId="175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175" fontId="48" fillId="0" borderId="0" xfId="0" applyNumberFormat="1" applyFont="1" applyFill="1" applyBorder="1" applyAlignment="1">
      <alignment/>
    </xf>
    <xf numFmtId="4" fontId="48" fillId="0" borderId="0" xfId="0" applyNumberFormat="1" applyFont="1" applyBorder="1" applyAlignment="1">
      <alignment/>
    </xf>
    <xf numFmtId="175" fontId="35" fillId="0" borderId="0" xfId="0" applyNumberFormat="1" applyFont="1" applyBorder="1" applyAlignment="1">
      <alignment/>
    </xf>
    <xf numFmtId="49" fontId="37" fillId="0" borderId="0" xfId="0" applyNumberFormat="1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center"/>
    </xf>
    <xf numFmtId="0" fontId="37" fillId="32" borderId="11" xfId="0" applyFont="1" applyFill="1" applyBorder="1" applyAlignment="1">
      <alignment/>
    </xf>
    <xf numFmtId="3" fontId="33" fillId="0" borderId="21" xfId="0" applyNumberFormat="1" applyFont="1" applyFill="1" applyBorder="1" applyAlignment="1">
      <alignment/>
    </xf>
    <xf numFmtId="0" fontId="33" fillId="0" borderId="14" xfId="0" applyFont="1" applyBorder="1" applyAlignment="1">
      <alignment/>
    </xf>
    <xf numFmtId="4" fontId="37" fillId="32" borderId="21" xfId="0" applyNumberFormat="1" applyFont="1" applyFill="1" applyBorder="1" applyAlignment="1">
      <alignment/>
    </xf>
    <xf numFmtId="4" fontId="37" fillId="0" borderId="16" xfId="0" applyNumberFormat="1" applyFont="1" applyFill="1" applyBorder="1" applyAlignment="1">
      <alignment/>
    </xf>
    <xf numFmtId="4" fontId="38" fillId="32" borderId="10" xfId="0" applyNumberFormat="1" applyFont="1" applyFill="1" applyBorder="1" applyAlignment="1">
      <alignment/>
    </xf>
    <xf numFmtId="4" fontId="37" fillId="32" borderId="18" xfId="0" applyNumberFormat="1" applyFont="1" applyFill="1" applyBorder="1" applyAlignment="1">
      <alignment/>
    </xf>
    <xf numFmtId="175" fontId="37" fillId="32" borderId="18" xfId="0" applyNumberFormat="1" applyFont="1" applyFill="1" applyBorder="1" applyAlignment="1">
      <alignment/>
    </xf>
    <xf numFmtId="4" fontId="33" fillId="0" borderId="21" xfId="0" applyNumberFormat="1" applyFont="1" applyFill="1" applyBorder="1" applyAlignment="1">
      <alignment/>
    </xf>
    <xf numFmtId="3" fontId="33" fillId="0" borderId="21" xfId="0" applyNumberFormat="1" applyFont="1" applyBorder="1" applyAlignment="1">
      <alignment/>
    </xf>
    <xf numFmtId="175" fontId="33" fillId="0" borderId="21" xfId="0" applyNumberFormat="1" applyFont="1" applyFill="1" applyBorder="1" applyAlignment="1">
      <alignment/>
    </xf>
    <xf numFmtId="4" fontId="48" fillId="0" borderId="12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/>
    </xf>
    <xf numFmtId="3" fontId="48" fillId="0" borderId="12" xfId="0" applyNumberFormat="1" applyFont="1" applyBorder="1" applyAlignment="1">
      <alignment/>
    </xf>
    <xf numFmtId="175" fontId="48" fillId="0" borderId="12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175" fontId="48" fillId="0" borderId="10" xfId="0" applyNumberFormat="1" applyFont="1" applyFill="1" applyBorder="1" applyAlignment="1">
      <alignment/>
    </xf>
    <xf numFmtId="4" fontId="41" fillId="0" borderId="21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0" fontId="46" fillId="0" borderId="22" xfId="0" applyFont="1" applyBorder="1" applyAlignment="1">
      <alignment/>
    </xf>
    <xf numFmtId="0" fontId="37" fillId="0" borderId="18" xfId="0" applyFont="1" applyFill="1" applyBorder="1" applyAlignment="1">
      <alignment horizontal="left"/>
    </xf>
    <xf numFmtId="0" fontId="37" fillId="32" borderId="14" xfId="0" applyFont="1" applyFill="1" applyBorder="1" applyAlignment="1">
      <alignment/>
    </xf>
    <xf numFmtId="175" fontId="37" fillId="32" borderId="11" xfId="0" applyNumberFormat="1" applyFont="1" applyFill="1" applyBorder="1" applyAlignment="1">
      <alignment/>
    </xf>
    <xf numFmtId="4" fontId="38" fillId="32" borderId="11" xfId="0" applyNumberFormat="1" applyFont="1" applyFill="1" applyBorder="1" applyAlignment="1">
      <alignment/>
    </xf>
    <xf numFmtId="0" fontId="33" fillId="32" borderId="10" xfId="0" applyFont="1" applyFill="1" applyBorder="1" applyAlignment="1">
      <alignment/>
    </xf>
    <xf numFmtId="49" fontId="37" fillId="32" borderId="10" xfId="0" applyNumberFormat="1" applyFont="1" applyFill="1" applyBorder="1" applyAlignment="1">
      <alignment vertical="center" wrapText="1"/>
    </xf>
    <xf numFmtId="175" fontId="44" fillId="32" borderId="10" xfId="0" applyNumberFormat="1" applyFont="1" applyFill="1" applyBorder="1" applyAlignment="1">
      <alignment/>
    </xf>
    <xf numFmtId="177" fontId="44" fillId="32" borderId="10" xfId="0" applyNumberFormat="1" applyFont="1" applyFill="1" applyBorder="1" applyAlignment="1">
      <alignment/>
    </xf>
    <xf numFmtId="49" fontId="38" fillId="32" borderId="10" xfId="0" applyNumberFormat="1" applyFont="1" applyFill="1" applyBorder="1" applyAlignment="1">
      <alignment vertical="center" wrapText="1"/>
    </xf>
    <xf numFmtId="0" fontId="38" fillId="32" borderId="24" xfId="0" applyFont="1" applyFill="1" applyBorder="1" applyAlignment="1">
      <alignment/>
    </xf>
    <xf numFmtId="3" fontId="37" fillId="32" borderId="24" xfId="0" applyNumberFormat="1" applyFont="1" applyFill="1" applyBorder="1" applyAlignment="1">
      <alignment/>
    </xf>
    <xf numFmtId="4" fontId="37" fillId="32" borderId="24" xfId="0" applyNumberFormat="1" applyFont="1" applyFill="1" applyBorder="1" applyAlignment="1">
      <alignment/>
    </xf>
    <xf numFmtId="0" fontId="38" fillId="32" borderId="0" xfId="0" applyFont="1" applyFill="1" applyBorder="1" applyAlignment="1">
      <alignment/>
    </xf>
    <xf numFmtId="4" fontId="37" fillId="32" borderId="15" xfId="0" applyNumberFormat="1" applyFont="1" applyFill="1" applyBorder="1" applyAlignment="1">
      <alignment/>
    </xf>
    <xf numFmtId="3" fontId="37" fillId="32" borderId="0" xfId="0" applyNumberFormat="1" applyFont="1" applyFill="1" applyBorder="1" applyAlignment="1">
      <alignment/>
    </xf>
    <xf numFmtId="4" fontId="37" fillId="32" borderId="0" xfId="0" applyNumberFormat="1" applyFont="1" applyFill="1" applyBorder="1" applyAlignment="1">
      <alignment/>
    </xf>
    <xf numFmtId="0" fontId="38" fillId="32" borderId="23" xfId="0" applyFont="1" applyFill="1" applyBorder="1" applyAlignment="1">
      <alignment/>
    </xf>
    <xf numFmtId="3" fontId="37" fillId="32" borderId="23" xfId="0" applyNumberFormat="1" applyFont="1" applyFill="1" applyBorder="1" applyAlignment="1">
      <alignment/>
    </xf>
    <xf numFmtId="4" fontId="37" fillId="32" borderId="23" xfId="0" applyNumberFormat="1" applyFont="1" applyFill="1" applyBorder="1" applyAlignment="1">
      <alignment/>
    </xf>
    <xf numFmtId="177" fontId="38" fillId="32" borderId="18" xfId="0" applyNumberFormat="1" applyFont="1" applyFill="1" applyBorder="1" applyAlignment="1">
      <alignment/>
    </xf>
    <xf numFmtId="0" fontId="33" fillId="32" borderId="15" xfId="0" applyFont="1" applyFill="1" applyBorder="1" applyAlignment="1">
      <alignment/>
    </xf>
    <xf numFmtId="0" fontId="33" fillId="32" borderId="14" xfId="0" applyFont="1" applyFill="1" applyBorder="1" applyAlignment="1">
      <alignment/>
    </xf>
    <xf numFmtId="4" fontId="41" fillId="32" borderId="10" xfId="0" applyNumberFormat="1" applyFont="1" applyFill="1" applyBorder="1" applyAlignment="1">
      <alignment/>
    </xf>
    <xf numFmtId="3" fontId="35" fillId="32" borderId="10" xfId="0" applyNumberFormat="1" applyFont="1" applyFill="1" applyBorder="1" applyAlignment="1">
      <alignment/>
    </xf>
    <xf numFmtId="4" fontId="35" fillId="32" borderId="10" xfId="0" applyNumberFormat="1" applyFont="1" applyFill="1" applyBorder="1" applyAlignment="1">
      <alignment/>
    </xf>
    <xf numFmtId="175" fontId="35" fillId="32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left"/>
    </xf>
    <xf numFmtId="4" fontId="49" fillId="0" borderId="18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75" fontId="49" fillId="0" borderId="18" xfId="0" applyNumberFormat="1" applyFont="1" applyFill="1" applyBorder="1" applyAlignment="1">
      <alignment/>
    </xf>
    <xf numFmtId="4" fontId="50" fillId="0" borderId="18" xfId="0" applyNumberFormat="1" applyFont="1" applyFill="1" applyBorder="1" applyAlignment="1">
      <alignment/>
    </xf>
    <xf numFmtId="0" fontId="33" fillId="0" borderId="22" xfId="0" applyFont="1" applyFill="1" applyBorder="1" applyAlignment="1">
      <alignment/>
    </xf>
    <xf numFmtId="4" fontId="35" fillId="0" borderId="24" xfId="0" applyNumberFormat="1" applyFont="1" applyFill="1" applyBorder="1" applyAlignment="1">
      <alignment/>
    </xf>
    <xf numFmtId="175" fontId="35" fillId="0" borderId="11" xfId="0" applyNumberFormat="1" applyFont="1" applyBorder="1" applyAlignment="1">
      <alignment/>
    </xf>
    <xf numFmtId="4" fontId="38" fillId="0" borderId="24" xfId="0" applyNumberFormat="1" applyFont="1" applyFill="1" applyBorder="1" applyAlignment="1">
      <alignment/>
    </xf>
    <xf numFmtId="0" fontId="49" fillId="0" borderId="24" xfId="0" applyFont="1" applyFill="1" applyBorder="1" applyAlignment="1">
      <alignment/>
    </xf>
    <xf numFmtId="4" fontId="50" fillId="0" borderId="11" xfId="0" applyNumberFormat="1" applyFont="1" applyFill="1" applyBorder="1" applyAlignment="1">
      <alignment/>
    </xf>
    <xf numFmtId="3" fontId="50" fillId="0" borderId="24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4" fontId="50" fillId="0" borderId="24" xfId="0" applyNumberFormat="1" applyFont="1" applyFill="1" applyBorder="1" applyAlignment="1">
      <alignment/>
    </xf>
    <xf numFmtId="175" fontId="50" fillId="0" borderId="11" xfId="0" applyNumberFormat="1" applyFont="1" applyBorder="1" applyAlignment="1">
      <alignment/>
    </xf>
    <xf numFmtId="4" fontId="50" fillId="0" borderId="11" xfId="0" applyNumberFormat="1" applyFont="1" applyBorder="1" applyAlignment="1">
      <alignment/>
    </xf>
    <xf numFmtId="4" fontId="35" fillId="0" borderId="18" xfId="0" applyNumberFormat="1" applyFont="1" applyFill="1" applyBorder="1" applyAlignment="1">
      <alignment horizontal="right"/>
    </xf>
    <xf numFmtId="3" fontId="33" fillId="0" borderId="18" xfId="0" applyNumberFormat="1" applyFont="1" applyFill="1" applyBorder="1" applyAlignment="1">
      <alignment horizontal="right"/>
    </xf>
    <xf numFmtId="3" fontId="35" fillId="0" borderId="0" xfId="0" applyNumberFormat="1" applyFont="1" applyBorder="1" applyAlignment="1">
      <alignment/>
    </xf>
    <xf numFmtId="4" fontId="35" fillId="0" borderId="13" xfId="0" applyNumberFormat="1" applyFont="1" applyFill="1" applyBorder="1" applyAlignment="1">
      <alignment/>
    </xf>
    <xf numFmtId="0" fontId="33" fillId="0" borderId="17" xfId="0" applyFont="1" applyFill="1" applyBorder="1" applyAlignment="1">
      <alignment/>
    </xf>
    <xf numFmtId="3" fontId="33" fillId="0" borderId="24" xfId="0" applyNumberFormat="1" applyFont="1" applyBorder="1" applyAlignment="1">
      <alignment/>
    </xf>
    <xf numFmtId="4" fontId="33" fillId="0" borderId="24" xfId="0" applyNumberFormat="1" applyFont="1" applyFill="1" applyBorder="1" applyAlignment="1">
      <alignment/>
    </xf>
    <xf numFmtId="3" fontId="33" fillId="0" borderId="22" xfId="0" applyNumberFormat="1" applyFont="1" applyBorder="1" applyAlignment="1">
      <alignment/>
    </xf>
    <xf numFmtId="3" fontId="37" fillId="32" borderId="13" xfId="0" applyNumberFormat="1" applyFont="1" applyFill="1" applyBorder="1" applyAlignment="1">
      <alignment/>
    </xf>
    <xf numFmtId="4" fontId="37" fillId="32" borderId="13" xfId="0" applyNumberFormat="1" applyFont="1" applyFill="1" applyBorder="1" applyAlignment="1">
      <alignment/>
    </xf>
    <xf numFmtId="3" fontId="37" fillId="0" borderId="24" xfId="0" applyNumberFormat="1" applyFont="1" applyBorder="1" applyAlignment="1">
      <alignment/>
    </xf>
    <xf numFmtId="4" fontId="37" fillId="0" borderId="24" xfId="0" applyNumberFormat="1" applyFont="1" applyFill="1" applyBorder="1" applyAlignment="1">
      <alignment/>
    </xf>
    <xf numFmtId="4" fontId="37" fillId="0" borderId="15" xfId="0" applyNumberFormat="1" applyFont="1" applyFill="1" applyBorder="1" applyAlignment="1">
      <alignment/>
    </xf>
    <xf numFmtId="175" fontId="37" fillId="0" borderId="15" xfId="0" applyNumberFormat="1" applyFont="1" applyFill="1" applyBorder="1" applyAlignment="1">
      <alignment/>
    </xf>
    <xf numFmtId="4" fontId="38" fillId="0" borderId="15" xfId="0" applyNumberFormat="1" applyFont="1" applyBorder="1" applyAlignment="1">
      <alignment/>
    </xf>
    <xf numFmtId="3" fontId="37" fillId="0" borderId="18" xfId="0" applyNumberFormat="1" applyFont="1" applyFill="1" applyBorder="1" applyAlignment="1">
      <alignment/>
    </xf>
    <xf numFmtId="4" fontId="33" fillId="0" borderId="14" xfId="0" applyNumberFormat="1" applyFont="1" applyBorder="1" applyAlignment="1">
      <alignment/>
    </xf>
    <xf numFmtId="4" fontId="44" fillId="32" borderId="10" xfId="0" applyNumberFormat="1" applyFont="1" applyFill="1" applyBorder="1" applyAlignment="1">
      <alignment/>
    </xf>
    <xf numFmtId="175" fontId="38" fillId="0" borderId="15" xfId="0" applyNumberFormat="1" applyFont="1" applyFill="1" applyBorder="1" applyAlignment="1">
      <alignment/>
    </xf>
    <xf numFmtId="0" fontId="37" fillId="0" borderId="17" xfId="0" applyFont="1" applyBorder="1" applyAlignment="1">
      <alignment/>
    </xf>
    <xf numFmtId="0" fontId="37" fillId="32" borderId="18" xfId="0" applyFont="1" applyFill="1" applyBorder="1" applyAlignment="1">
      <alignment/>
    </xf>
    <xf numFmtId="0" fontId="37" fillId="0" borderId="20" xfId="0" applyFont="1" applyBorder="1" applyAlignment="1">
      <alignment/>
    </xf>
    <xf numFmtId="4" fontId="37" fillId="0" borderId="20" xfId="0" applyNumberFormat="1" applyFont="1" applyBorder="1" applyAlignment="1">
      <alignment/>
    </xf>
    <xf numFmtId="3" fontId="37" fillId="0" borderId="18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4" fontId="38" fillId="0" borderId="18" xfId="0" applyNumberFormat="1" applyFont="1" applyBorder="1" applyAlignment="1">
      <alignment/>
    </xf>
    <xf numFmtId="4" fontId="37" fillId="32" borderId="11" xfId="0" applyNumberFormat="1" applyFont="1" applyFill="1" applyBorder="1" applyAlignment="1">
      <alignment/>
    </xf>
    <xf numFmtId="4" fontId="37" fillId="32" borderId="18" xfId="0" applyNumberFormat="1" applyFont="1" applyFill="1" applyBorder="1" applyAlignment="1">
      <alignment/>
    </xf>
    <xf numFmtId="3" fontId="37" fillId="32" borderId="11" xfId="0" applyNumberFormat="1" applyFont="1" applyFill="1" applyBorder="1" applyAlignment="1">
      <alignment/>
    </xf>
    <xf numFmtId="3" fontId="37" fillId="32" borderId="18" xfId="0" applyNumberFormat="1" applyFont="1" applyFill="1" applyBorder="1" applyAlignment="1">
      <alignment/>
    </xf>
    <xf numFmtId="4" fontId="38" fillId="32" borderId="18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38" fillId="0" borderId="24" xfId="0" applyNumberFormat="1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3" fontId="38" fillId="0" borderId="23" xfId="0" applyNumberFormat="1" applyFont="1" applyBorder="1" applyAlignment="1">
      <alignment/>
    </xf>
    <xf numFmtId="0" fontId="41" fillId="0" borderId="18" xfId="0" applyFont="1" applyFill="1" applyBorder="1" applyAlignment="1">
      <alignment/>
    </xf>
    <xf numFmtId="4" fontId="38" fillId="32" borderId="22" xfId="0" applyNumberFormat="1" applyFont="1" applyFill="1" applyBorder="1" applyAlignment="1">
      <alignment/>
    </xf>
    <xf numFmtId="4" fontId="38" fillId="32" borderId="17" xfId="0" applyNumberFormat="1" applyFont="1" applyFill="1" applyBorder="1" applyAlignment="1">
      <alignment/>
    </xf>
    <xf numFmtId="175" fontId="37" fillId="32" borderId="12" xfId="0" applyNumberFormat="1" applyFont="1" applyFill="1" applyBorder="1" applyAlignment="1">
      <alignment/>
    </xf>
    <xf numFmtId="4" fontId="37" fillId="0" borderId="11" xfId="0" applyNumberFormat="1" applyFont="1" applyBorder="1" applyAlignment="1">
      <alignment/>
    </xf>
    <xf numFmtId="4" fontId="37" fillId="32" borderId="20" xfId="0" applyNumberFormat="1" applyFont="1" applyFill="1" applyBorder="1" applyAlignment="1">
      <alignment/>
    </xf>
    <xf numFmtId="3" fontId="37" fillId="0" borderId="21" xfId="0" applyNumberFormat="1" applyFont="1" applyBorder="1" applyAlignment="1">
      <alignment/>
    </xf>
    <xf numFmtId="0" fontId="37" fillId="0" borderId="15" xfId="0" applyFont="1" applyBorder="1" applyAlignment="1">
      <alignment/>
    </xf>
    <xf numFmtId="4" fontId="51" fillId="0" borderId="10" xfId="0" applyNumberFormat="1" applyFont="1" applyFill="1" applyBorder="1" applyAlignment="1">
      <alignment/>
    </xf>
    <xf numFmtId="175" fontId="35" fillId="0" borderId="12" xfId="0" applyNumberFormat="1" applyFont="1" applyFill="1" applyBorder="1" applyAlignment="1">
      <alignment/>
    </xf>
    <xf numFmtId="175" fontId="41" fillId="0" borderId="10" xfId="0" applyNumberFormat="1" applyFont="1" applyFill="1" applyBorder="1" applyAlignment="1">
      <alignment/>
    </xf>
    <xf numFmtId="4" fontId="39" fillId="32" borderId="19" xfId="0" applyNumberFormat="1" applyFont="1" applyFill="1" applyBorder="1" applyAlignment="1">
      <alignment/>
    </xf>
    <xf numFmtId="0" fontId="37" fillId="0" borderId="20" xfId="0" applyFont="1" applyFill="1" applyBorder="1" applyAlignment="1">
      <alignment/>
    </xf>
    <xf numFmtId="3" fontId="35" fillId="0" borderId="21" xfId="0" applyNumberFormat="1" applyFont="1" applyBorder="1" applyAlignment="1">
      <alignment/>
    </xf>
    <xf numFmtId="175" fontId="38" fillId="0" borderId="11" xfId="0" applyNumberFormat="1" applyFont="1" applyBorder="1" applyAlignment="1">
      <alignment/>
    </xf>
    <xf numFmtId="175" fontId="35" fillId="0" borderId="13" xfId="0" applyNumberFormat="1" applyFont="1" applyFill="1" applyBorder="1" applyAlignment="1">
      <alignment/>
    </xf>
    <xf numFmtId="0" fontId="33" fillId="0" borderId="12" xfId="0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33" fillId="0" borderId="12" xfId="0" applyNumberFormat="1" applyFont="1" applyFill="1" applyBorder="1" applyAlignment="1">
      <alignment/>
    </xf>
    <xf numFmtId="3" fontId="37" fillId="0" borderId="12" xfId="0" applyNumberFormat="1" applyFont="1" applyFill="1" applyBorder="1" applyAlignment="1">
      <alignment/>
    </xf>
    <xf numFmtId="0" fontId="33" fillId="0" borderId="23" xfId="0" applyFont="1" applyBorder="1" applyAlignment="1">
      <alignment/>
    </xf>
    <xf numFmtId="0" fontId="38" fillId="0" borderId="10" xfId="0" applyFont="1" applyFill="1" applyBorder="1" applyAlignment="1">
      <alignment/>
    </xf>
    <xf numFmtId="0" fontId="44" fillId="0" borderId="16" xfId="0" applyFont="1" applyBorder="1" applyAlignment="1">
      <alignment/>
    </xf>
    <xf numFmtId="0" fontId="49" fillId="0" borderId="10" xfId="0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3" fontId="44" fillId="0" borderId="10" xfId="0" applyNumberFormat="1" applyFont="1" applyBorder="1" applyAlignment="1">
      <alignment/>
    </xf>
    <xf numFmtId="175" fontId="44" fillId="0" borderId="18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175" fontId="37" fillId="0" borderId="0" xfId="0" applyNumberFormat="1" applyFont="1" applyFill="1" applyBorder="1" applyAlignment="1">
      <alignment/>
    </xf>
    <xf numFmtId="4" fontId="38" fillId="32" borderId="21" xfId="0" applyNumberFormat="1" applyFont="1" applyFill="1" applyBorder="1" applyAlignment="1">
      <alignment/>
    </xf>
    <xf numFmtId="3" fontId="38" fillId="32" borderId="21" xfId="0" applyNumberFormat="1" applyFont="1" applyFill="1" applyBorder="1" applyAlignment="1">
      <alignment/>
    </xf>
    <xf numFmtId="4" fontId="38" fillId="32" borderId="14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38" fillId="32" borderId="0" xfId="0" applyNumberFormat="1" applyFont="1" applyFill="1" applyBorder="1" applyAlignment="1">
      <alignment/>
    </xf>
    <xf numFmtId="4" fontId="38" fillId="32" borderId="0" xfId="0" applyNumberFormat="1" applyFont="1" applyFill="1" applyBorder="1" applyAlignment="1">
      <alignment/>
    </xf>
    <xf numFmtId="0" fontId="44" fillId="32" borderId="13" xfId="0" applyFont="1" applyFill="1" applyBorder="1" applyAlignment="1">
      <alignment/>
    </xf>
    <xf numFmtId="4" fontId="33" fillId="0" borderId="0" xfId="0" applyNumberFormat="1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9"/>
  <sheetViews>
    <sheetView workbookViewId="0" topLeftCell="A598">
      <selection activeCell="M305" sqref="M305"/>
    </sheetView>
  </sheetViews>
  <sheetFormatPr defaultColWidth="9.00390625" defaultRowHeight="12.75"/>
  <cols>
    <col min="1" max="1" width="4.125" style="1" customWidth="1"/>
    <col min="2" max="2" width="5.875" style="1" customWidth="1"/>
    <col min="3" max="3" width="4.75390625" style="1" customWidth="1"/>
    <col min="4" max="4" width="34.00390625" style="1" customWidth="1"/>
    <col min="5" max="5" width="10.375" style="2" customWidth="1"/>
    <col min="6" max="6" width="9.00390625" style="2" customWidth="1"/>
    <col min="7" max="7" width="9.25390625" style="2" customWidth="1"/>
    <col min="8" max="8" width="10.375" style="3" customWidth="1"/>
    <col min="9" max="9" width="6.75390625" style="3" customWidth="1"/>
    <col min="10" max="10" width="6.75390625" style="11" customWidth="1"/>
    <col min="11" max="11" width="12.25390625" style="0" bestFit="1" customWidth="1"/>
    <col min="12" max="13" width="11.25390625" style="0" bestFit="1" customWidth="1"/>
  </cols>
  <sheetData>
    <row r="1" spans="1:10" ht="15">
      <c r="A1" s="30"/>
      <c r="B1" s="30"/>
      <c r="C1" s="30"/>
      <c r="D1" s="30"/>
      <c r="E1" s="37"/>
      <c r="F1" s="37"/>
      <c r="G1" s="337" t="s">
        <v>0</v>
      </c>
      <c r="H1" s="34"/>
      <c r="I1" s="34"/>
      <c r="J1" s="36"/>
    </row>
    <row r="2" spans="1:10" ht="15">
      <c r="A2" s="30"/>
      <c r="B2" s="30"/>
      <c r="C2" s="30"/>
      <c r="D2" s="30"/>
      <c r="E2" s="37"/>
      <c r="F2" s="37"/>
      <c r="G2" s="337" t="s">
        <v>1</v>
      </c>
      <c r="H2" s="34"/>
      <c r="I2" s="34"/>
      <c r="J2" s="36"/>
    </row>
    <row r="3" spans="1:10" ht="15">
      <c r="A3" s="30"/>
      <c r="B3" s="30"/>
      <c r="C3" s="30"/>
      <c r="D3" s="30"/>
      <c r="E3" s="37"/>
      <c r="F3" s="37"/>
      <c r="G3" s="337" t="s">
        <v>318</v>
      </c>
      <c r="H3" s="34"/>
      <c r="I3" s="34"/>
      <c r="J3" s="36"/>
    </row>
    <row r="4" spans="1:10" ht="15.75">
      <c r="A4" s="30"/>
      <c r="B4" s="30"/>
      <c r="C4" s="30"/>
      <c r="D4" s="338" t="s">
        <v>25</v>
      </c>
      <c r="E4" s="37"/>
      <c r="F4" s="37"/>
      <c r="G4" s="337"/>
      <c r="H4" s="34" t="s">
        <v>112</v>
      </c>
      <c r="I4" s="34"/>
      <c r="J4" s="36"/>
    </row>
    <row r="5" spans="1:10" ht="12.75">
      <c r="A5" s="239"/>
      <c r="B5" s="240"/>
      <c r="C5" s="239"/>
      <c r="D5" s="239"/>
      <c r="E5" s="67" t="s">
        <v>6</v>
      </c>
      <c r="F5" s="68" t="s">
        <v>75</v>
      </c>
      <c r="G5" s="69" t="s">
        <v>73</v>
      </c>
      <c r="H5" s="67" t="s">
        <v>6</v>
      </c>
      <c r="I5" s="70" t="s">
        <v>7</v>
      </c>
      <c r="J5" s="71"/>
    </row>
    <row r="6" spans="1:10" ht="12.75">
      <c r="A6" s="241" t="s">
        <v>2</v>
      </c>
      <c r="B6" s="241" t="s">
        <v>3</v>
      </c>
      <c r="C6" s="241" t="s">
        <v>4</v>
      </c>
      <c r="D6" s="241" t="s">
        <v>128</v>
      </c>
      <c r="E6" s="72" t="s">
        <v>268</v>
      </c>
      <c r="F6" s="73" t="s">
        <v>76</v>
      </c>
      <c r="G6" s="74" t="s">
        <v>74</v>
      </c>
      <c r="H6" s="72" t="s">
        <v>316</v>
      </c>
      <c r="I6" s="75"/>
      <c r="J6" s="76"/>
    </row>
    <row r="7" spans="1:10" ht="12.75">
      <c r="A7" s="242"/>
      <c r="B7" s="242"/>
      <c r="C7" s="242"/>
      <c r="D7" s="241"/>
      <c r="E7" s="77"/>
      <c r="F7" s="78" t="s">
        <v>315</v>
      </c>
      <c r="G7" s="79" t="s">
        <v>5</v>
      </c>
      <c r="H7" s="77"/>
      <c r="I7" s="80" t="s">
        <v>77</v>
      </c>
      <c r="J7" s="81" t="s">
        <v>78</v>
      </c>
    </row>
    <row r="8" spans="1:10" ht="12.75">
      <c r="A8" s="243">
        <v>1</v>
      </c>
      <c r="B8" s="243">
        <v>2</v>
      </c>
      <c r="C8" s="243">
        <v>3</v>
      </c>
      <c r="D8" s="243">
        <v>4</v>
      </c>
      <c r="E8" s="82">
        <v>5</v>
      </c>
      <c r="F8" s="83">
        <v>6</v>
      </c>
      <c r="G8" s="83">
        <v>7</v>
      </c>
      <c r="H8" s="84">
        <v>8</v>
      </c>
      <c r="I8" s="85">
        <v>9</v>
      </c>
      <c r="J8" s="86">
        <v>10</v>
      </c>
    </row>
    <row r="9" spans="1:10" ht="12.75">
      <c r="A9" s="246" t="s">
        <v>12</v>
      </c>
      <c r="B9" s="246"/>
      <c r="C9" s="246"/>
      <c r="D9" s="246" t="s">
        <v>13</v>
      </c>
      <c r="E9" s="41">
        <f>E10</f>
        <v>107299.37</v>
      </c>
      <c r="F9" s="42">
        <f>F10</f>
        <v>107300</v>
      </c>
      <c r="G9" s="42">
        <f>G10</f>
        <v>109016</v>
      </c>
      <c r="H9" s="41">
        <f>H10</f>
        <v>109015.25</v>
      </c>
      <c r="I9" s="43">
        <f>H9/G9*100</f>
        <v>99.99931202759228</v>
      </c>
      <c r="J9" s="44">
        <f>H9/E9*100</f>
        <v>101.5991519801095</v>
      </c>
    </row>
    <row r="10" spans="1:10" s="6" customFormat="1" ht="12.75">
      <c r="A10" s="259"/>
      <c r="B10" s="248" t="s">
        <v>14</v>
      </c>
      <c r="C10" s="249"/>
      <c r="D10" s="249" t="s">
        <v>15</v>
      </c>
      <c r="E10" s="49">
        <f>E14</f>
        <v>107299.37</v>
      </c>
      <c r="F10" s="46">
        <f>F14</f>
        <v>107300</v>
      </c>
      <c r="G10" s="46">
        <f>G14</f>
        <v>109016</v>
      </c>
      <c r="H10" s="49">
        <f>H14</f>
        <v>109015.25</v>
      </c>
      <c r="I10" s="50">
        <f>H10/G10*100</f>
        <v>99.99931202759228</v>
      </c>
      <c r="J10" s="57">
        <f>H10/E10*100</f>
        <v>101.5991519801095</v>
      </c>
    </row>
    <row r="11" spans="1:10" ht="12.75">
      <c r="A11" s="254"/>
      <c r="B11" s="254"/>
      <c r="C11" s="266">
        <v>2460</v>
      </c>
      <c r="D11" s="255" t="s">
        <v>16</v>
      </c>
      <c r="E11" s="58"/>
      <c r="F11" s="52"/>
      <c r="G11" s="52"/>
      <c r="H11" s="58"/>
      <c r="I11" s="53"/>
      <c r="J11" s="54"/>
    </row>
    <row r="12" spans="1:10" ht="12.75">
      <c r="A12" s="254"/>
      <c r="B12" s="254"/>
      <c r="C12" s="255"/>
      <c r="D12" s="255" t="s">
        <v>165</v>
      </c>
      <c r="E12" s="58"/>
      <c r="F12" s="52"/>
      <c r="G12" s="52"/>
      <c r="H12" s="58"/>
      <c r="I12" s="53"/>
      <c r="J12" s="54"/>
    </row>
    <row r="13" spans="1:10" ht="12.75">
      <c r="A13" s="254"/>
      <c r="B13" s="254"/>
      <c r="C13" s="255"/>
      <c r="D13" s="255" t="s">
        <v>17</v>
      </c>
      <c r="E13" s="58"/>
      <c r="F13" s="52"/>
      <c r="G13" s="52"/>
      <c r="H13" s="58"/>
      <c r="I13" s="53"/>
      <c r="J13" s="54"/>
    </row>
    <row r="14" spans="1:10" ht="12.75">
      <c r="A14" s="254"/>
      <c r="B14" s="254"/>
      <c r="C14" s="255"/>
      <c r="D14" s="255" t="s">
        <v>95</v>
      </c>
      <c r="E14" s="58">
        <v>107299.37</v>
      </c>
      <c r="F14" s="52">
        <v>107300</v>
      </c>
      <c r="G14" s="52">
        <v>109016</v>
      </c>
      <c r="H14" s="58">
        <v>109015.25</v>
      </c>
      <c r="I14" s="53">
        <f>H14/G14*100</f>
        <v>99.99931202759228</v>
      </c>
      <c r="J14" s="54">
        <f>H14/E14*100</f>
        <v>101.5991519801095</v>
      </c>
    </row>
    <row r="15" spans="1:10" ht="12.75">
      <c r="A15" s="260">
        <v>600</v>
      </c>
      <c r="B15" s="244"/>
      <c r="C15" s="261"/>
      <c r="D15" s="246" t="s">
        <v>18</v>
      </c>
      <c r="E15" s="44">
        <f>E17</f>
        <v>4301371.08</v>
      </c>
      <c r="F15" s="42">
        <f>F17</f>
        <v>1861880</v>
      </c>
      <c r="G15" s="42">
        <f>G17</f>
        <v>753490</v>
      </c>
      <c r="H15" s="44">
        <f>H17</f>
        <v>1094245.38</v>
      </c>
      <c r="I15" s="43">
        <f>H15/G15*100</f>
        <v>145.22361013417563</v>
      </c>
      <c r="J15" s="44">
        <f>H15/E15*100</f>
        <v>25.439455458467442</v>
      </c>
    </row>
    <row r="16" spans="1:10" ht="12.75">
      <c r="A16" s="262"/>
      <c r="B16" s="263"/>
      <c r="C16" s="261"/>
      <c r="D16" s="264" t="s">
        <v>137</v>
      </c>
      <c r="E16" s="59">
        <f>E46+E37+E41+E49</f>
        <v>4201587.279999999</v>
      </c>
      <c r="F16" s="60">
        <f>F46+F49+F41+F37</f>
        <v>1808600</v>
      </c>
      <c r="G16" s="60">
        <f>G46+G49+G41+G37</f>
        <v>700000</v>
      </c>
      <c r="H16" s="59">
        <f>H46+H37+H41+H49</f>
        <v>1027948.77</v>
      </c>
      <c r="I16" s="61">
        <f>H16/G16*100</f>
        <v>146.8498242857143</v>
      </c>
      <c r="J16" s="62">
        <v>0</v>
      </c>
    </row>
    <row r="17" spans="1:10" s="6" customFormat="1" ht="12.75">
      <c r="A17" s="267"/>
      <c r="B17" s="268">
        <v>60014</v>
      </c>
      <c r="C17" s="277"/>
      <c r="D17" s="249" t="s">
        <v>19</v>
      </c>
      <c r="E17" s="57">
        <f>SUM(E18:E49)</f>
        <v>4301371.08</v>
      </c>
      <c r="F17" s="46">
        <f>SUM(F18:F49)</f>
        <v>1861880</v>
      </c>
      <c r="G17" s="46">
        <f>SUM(G18:G49)</f>
        <v>753490</v>
      </c>
      <c r="H17" s="57">
        <f>SUM(H18:H49)</f>
        <v>1094245.38</v>
      </c>
      <c r="I17" s="50">
        <f>H17/G17*100</f>
        <v>145.22361013417563</v>
      </c>
      <c r="J17" s="57">
        <f>H17/E17*100</f>
        <v>25.439455458467442</v>
      </c>
    </row>
    <row r="18" spans="1:10" s="6" customFormat="1" ht="12.75">
      <c r="A18" s="269"/>
      <c r="B18" s="270"/>
      <c r="C18" s="265" t="s">
        <v>135</v>
      </c>
      <c r="D18" s="255" t="s">
        <v>136</v>
      </c>
      <c r="E18" s="58">
        <v>0</v>
      </c>
      <c r="F18" s="52">
        <v>0</v>
      </c>
      <c r="G18" s="52">
        <v>0</v>
      </c>
      <c r="H18" s="58"/>
      <c r="I18" s="53">
        <v>0</v>
      </c>
      <c r="J18" s="54">
        <v>0</v>
      </c>
    </row>
    <row r="19" spans="1:10" s="6" customFormat="1" ht="12.75">
      <c r="A19" s="269"/>
      <c r="B19" s="270"/>
      <c r="C19" s="265" t="s">
        <v>117</v>
      </c>
      <c r="D19" s="255" t="s">
        <v>190</v>
      </c>
      <c r="E19" s="58"/>
      <c r="F19" s="52"/>
      <c r="G19" s="52"/>
      <c r="H19" s="58"/>
      <c r="I19" s="53"/>
      <c r="J19" s="54"/>
    </row>
    <row r="20" spans="1:10" s="6" customFormat="1" ht="12.75">
      <c r="A20" s="269"/>
      <c r="B20" s="270"/>
      <c r="C20" s="265"/>
      <c r="D20" s="255" t="s">
        <v>191</v>
      </c>
      <c r="E20" s="58">
        <v>0</v>
      </c>
      <c r="F20" s="52">
        <v>0</v>
      </c>
      <c r="G20" s="52">
        <v>0</v>
      </c>
      <c r="H20" s="58"/>
      <c r="I20" s="53"/>
      <c r="J20" s="54"/>
    </row>
    <row r="21" spans="1:10" s="6" customFormat="1" ht="12.75">
      <c r="A21" s="269"/>
      <c r="B21" s="270"/>
      <c r="C21" s="265" t="s">
        <v>243</v>
      </c>
      <c r="D21" s="255" t="s">
        <v>251</v>
      </c>
      <c r="E21" s="58">
        <v>208.8</v>
      </c>
      <c r="F21" s="52">
        <v>0</v>
      </c>
      <c r="G21" s="52">
        <v>0</v>
      </c>
      <c r="H21" s="58">
        <v>875.6</v>
      </c>
      <c r="I21" s="53">
        <v>0</v>
      </c>
      <c r="J21" s="54">
        <f>H21/E21*100</f>
        <v>419.3486590038314</v>
      </c>
    </row>
    <row r="22" spans="1:10" ht="12.75">
      <c r="A22" s="254"/>
      <c r="B22" s="271"/>
      <c r="C22" s="265" t="s">
        <v>20</v>
      </c>
      <c r="D22" s="255" t="s">
        <v>108</v>
      </c>
      <c r="E22" s="58">
        <v>8304.75</v>
      </c>
      <c r="F22" s="52">
        <v>6900</v>
      </c>
      <c r="G22" s="52">
        <v>6900</v>
      </c>
      <c r="H22" s="58">
        <v>8160.2</v>
      </c>
      <c r="I22" s="53">
        <f>H22/G22*100</f>
        <v>118.26376811594204</v>
      </c>
      <c r="J22" s="54">
        <f>H22/E22*100</f>
        <v>98.25942984436618</v>
      </c>
    </row>
    <row r="23" spans="1:10" ht="12.75">
      <c r="A23" s="254"/>
      <c r="B23" s="271"/>
      <c r="C23" s="265" t="s">
        <v>52</v>
      </c>
      <c r="D23" s="255" t="s">
        <v>152</v>
      </c>
      <c r="E23" s="58">
        <v>2305.23</v>
      </c>
      <c r="F23" s="52">
        <v>0</v>
      </c>
      <c r="G23" s="52">
        <v>0</v>
      </c>
      <c r="H23" s="58">
        <v>1297.81</v>
      </c>
      <c r="I23" s="53">
        <v>0</v>
      </c>
      <c r="J23" s="54">
        <f>H23/E23*100</f>
        <v>56.298503836927324</v>
      </c>
    </row>
    <row r="24" spans="1:10" ht="12.75">
      <c r="A24" s="254"/>
      <c r="B24" s="271"/>
      <c r="C24" s="265" t="s">
        <v>31</v>
      </c>
      <c r="D24" s="255" t="s">
        <v>84</v>
      </c>
      <c r="E24" s="58">
        <v>45928.96</v>
      </c>
      <c r="F24" s="52">
        <v>46380</v>
      </c>
      <c r="G24" s="52">
        <v>46590</v>
      </c>
      <c r="H24" s="58">
        <v>46846.56</v>
      </c>
      <c r="I24" s="53">
        <f>H24/G24*100</f>
        <v>100.55067611075337</v>
      </c>
      <c r="J24" s="54">
        <f>H24/E24*100</f>
        <v>101.99786801181652</v>
      </c>
    </row>
    <row r="25" spans="1:10" ht="12.75">
      <c r="A25" s="254"/>
      <c r="B25" s="271"/>
      <c r="C25" s="265" t="s">
        <v>32</v>
      </c>
      <c r="D25" s="237" t="s">
        <v>295</v>
      </c>
      <c r="E25" s="58">
        <v>220.09</v>
      </c>
      <c r="F25" s="52">
        <v>0</v>
      </c>
      <c r="G25" s="52">
        <v>0</v>
      </c>
      <c r="H25" s="58">
        <v>1036.96</v>
      </c>
      <c r="I25" s="53">
        <v>0</v>
      </c>
      <c r="J25" s="54">
        <f>H25/E25*100</f>
        <v>471.15271025489574</v>
      </c>
    </row>
    <row r="26" spans="1:10" ht="12.75">
      <c r="A26" s="254"/>
      <c r="B26" s="271"/>
      <c r="C26" s="265">
        <v>2057</v>
      </c>
      <c r="D26" s="255" t="s">
        <v>216</v>
      </c>
      <c r="E26" s="58"/>
      <c r="F26" s="52"/>
      <c r="G26" s="52"/>
      <c r="H26" s="58"/>
      <c r="I26" s="53"/>
      <c r="J26" s="54"/>
    </row>
    <row r="27" spans="1:10" ht="12.75">
      <c r="A27" s="254"/>
      <c r="B27" s="271"/>
      <c r="C27" s="265"/>
      <c r="D27" s="255" t="s">
        <v>142</v>
      </c>
      <c r="E27" s="58"/>
      <c r="F27" s="52"/>
      <c r="G27" s="52"/>
      <c r="H27" s="58"/>
      <c r="I27" s="53"/>
      <c r="J27" s="54"/>
    </row>
    <row r="28" spans="1:10" ht="12.75">
      <c r="A28" s="254"/>
      <c r="B28" s="271"/>
      <c r="C28" s="265"/>
      <c r="D28" s="255" t="s">
        <v>217</v>
      </c>
      <c r="E28" s="58"/>
      <c r="F28" s="52"/>
      <c r="G28" s="52"/>
      <c r="H28" s="58"/>
      <c r="I28" s="53"/>
      <c r="J28" s="54"/>
    </row>
    <row r="29" spans="1:10" ht="12.75">
      <c r="A29" s="254"/>
      <c r="B29" s="271"/>
      <c r="C29" s="265"/>
      <c r="D29" s="255" t="s">
        <v>218</v>
      </c>
      <c r="E29" s="58"/>
      <c r="F29" s="52"/>
      <c r="G29" s="52"/>
      <c r="H29" s="58"/>
      <c r="I29" s="53"/>
      <c r="J29" s="54"/>
    </row>
    <row r="30" spans="1:10" ht="12.75">
      <c r="A30" s="254"/>
      <c r="B30" s="271"/>
      <c r="C30" s="265"/>
      <c r="D30" s="255" t="s">
        <v>219</v>
      </c>
      <c r="E30" s="58"/>
      <c r="F30" s="52"/>
      <c r="G30" s="52"/>
      <c r="H30" s="58"/>
      <c r="I30" s="53"/>
      <c r="J30" s="54"/>
    </row>
    <row r="31" spans="1:10" ht="12.75">
      <c r="A31" s="254"/>
      <c r="B31" s="271"/>
      <c r="C31" s="265"/>
      <c r="D31" s="255" t="s">
        <v>291</v>
      </c>
      <c r="E31" s="58">
        <v>42815.97</v>
      </c>
      <c r="F31" s="52">
        <v>0</v>
      </c>
      <c r="G31" s="52">
        <v>0</v>
      </c>
      <c r="H31" s="58">
        <v>8079.48</v>
      </c>
      <c r="I31" s="53">
        <v>0</v>
      </c>
      <c r="J31" s="54">
        <f>H31/E31*100</f>
        <v>18.87024864787601</v>
      </c>
    </row>
    <row r="32" spans="1:10" ht="12.75">
      <c r="A32" s="254"/>
      <c r="B32" s="271"/>
      <c r="C32" s="265">
        <v>6257</v>
      </c>
      <c r="D32" s="255" t="s">
        <v>216</v>
      </c>
      <c r="E32" s="58"/>
      <c r="F32" s="52"/>
      <c r="G32" s="52"/>
      <c r="H32" s="58"/>
      <c r="I32" s="53"/>
      <c r="J32" s="54"/>
    </row>
    <row r="33" spans="1:10" ht="12.75">
      <c r="A33" s="254"/>
      <c r="B33" s="271"/>
      <c r="C33" s="265"/>
      <c r="D33" s="255" t="s">
        <v>142</v>
      </c>
      <c r="E33" s="58"/>
      <c r="F33" s="52"/>
      <c r="G33" s="52"/>
      <c r="H33" s="58"/>
      <c r="I33" s="53"/>
      <c r="J33" s="54"/>
    </row>
    <row r="34" spans="1:10" ht="12.75">
      <c r="A34" s="254"/>
      <c r="B34" s="271"/>
      <c r="C34" s="265"/>
      <c r="D34" s="255" t="s">
        <v>217</v>
      </c>
      <c r="E34" s="58"/>
      <c r="F34" s="52"/>
      <c r="G34" s="52"/>
      <c r="H34" s="58"/>
      <c r="I34" s="53"/>
      <c r="J34" s="54"/>
    </row>
    <row r="35" spans="1:10" ht="12.75">
      <c r="A35" s="254"/>
      <c r="B35" s="271"/>
      <c r="C35" s="265"/>
      <c r="D35" s="255" t="s">
        <v>218</v>
      </c>
      <c r="E35" s="58"/>
      <c r="F35" s="52"/>
      <c r="G35" s="52"/>
      <c r="H35" s="58"/>
      <c r="I35" s="53"/>
      <c r="J35" s="54"/>
    </row>
    <row r="36" spans="1:10" ht="12.75">
      <c r="A36" s="254"/>
      <c r="B36" s="271"/>
      <c r="C36" s="265"/>
      <c r="D36" s="255" t="s">
        <v>219</v>
      </c>
      <c r="E36" s="58"/>
      <c r="F36" s="52"/>
      <c r="G36" s="52"/>
      <c r="H36" s="58"/>
      <c r="I36" s="53"/>
      <c r="J36" s="54"/>
    </row>
    <row r="37" spans="1:10" ht="12.75">
      <c r="A37" s="254"/>
      <c r="B37" s="271"/>
      <c r="C37" s="265"/>
      <c r="D37" s="255" t="s">
        <v>291</v>
      </c>
      <c r="E37" s="54">
        <v>2113321.28</v>
      </c>
      <c r="F37" s="52">
        <v>1808600</v>
      </c>
      <c r="G37" s="52">
        <v>700000</v>
      </c>
      <c r="H37" s="54">
        <v>807948.77</v>
      </c>
      <c r="I37" s="53">
        <f>H37/G37*100</f>
        <v>115.42125285714286</v>
      </c>
      <c r="J37" s="54">
        <f>H37/E37*100</f>
        <v>38.23123240400059</v>
      </c>
    </row>
    <row r="38" spans="1:10" ht="12.75">
      <c r="A38" s="254"/>
      <c r="B38" s="271"/>
      <c r="C38" s="265">
        <v>6290</v>
      </c>
      <c r="D38" s="237" t="s">
        <v>186</v>
      </c>
      <c r="E38" s="58"/>
      <c r="F38" s="52"/>
      <c r="G38" s="52"/>
      <c r="H38" s="58"/>
      <c r="I38" s="53"/>
      <c r="J38" s="54"/>
    </row>
    <row r="39" spans="1:10" ht="12.75">
      <c r="A39" s="254"/>
      <c r="B39" s="271"/>
      <c r="C39" s="265"/>
      <c r="D39" s="237" t="s">
        <v>187</v>
      </c>
      <c r="E39" s="58"/>
      <c r="F39" s="52"/>
      <c r="G39" s="52"/>
      <c r="H39" s="58"/>
      <c r="I39" s="53"/>
      <c r="J39" s="54"/>
    </row>
    <row r="40" spans="1:10" ht="12.75">
      <c r="A40" s="254"/>
      <c r="B40" s="271"/>
      <c r="C40" s="265"/>
      <c r="D40" s="237" t="s">
        <v>188</v>
      </c>
      <c r="E40" s="58"/>
      <c r="F40" s="52"/>
      <c r="G40" s="52"/>
      <c r="H40" s="58"/>
      <c r="I40" s="53"/>
      <c r="J40" s="54"/>
    </row>
    <row r="41" spans="1:10" ht="12.75">
      <c r="A41" s="254"/>
      <c r="B41" s="271"/>
      <c r="C41" s="265"/>
      <c r="D41" s="237" t="s">
        <v>189</v>
      </c>
      <c r="E41" s="58">
        <v>0</v>
      </c>
      <c r="F41" s="52">
        <v>0</v>
      </c>
      <c r="G41" s="52">
        <v>0</v>
      </c>
      <c r="H41" s="58">
        <v>0</v>
      </c>
      <c r="I41" s="53">
        <v>0</v>
      </c>
      <c r="J41" s="54">
        <v>0</v>
      </c>
    </row>
    <row r="42" spans="1:10" ht="12.75">
      <c r="A42" s="254"/>
      <c r="B42" s="271"/>
      <c r="C42" s="265">
        <v>6300</v>
      </c>
      <c r="D42" s="255" t="s">
        <v>167</v>
      </c>
      <c r="E42" s="58"/>
      <c r="F42" s="52"/>
      <c r="G42" s="52"/>
      <c r="H42" s="58"/>
      <c r="I42" s="53"/>
      <c r="J42" s="54"/>
    </row>
    <row r="43" spans="1:10" ht="12.75">
      <c r="A43" s="254"/>
      <c r="B43" s="271"/>
      <c r="C43" s="265"/>
      <c r="D43" s="255" t="s">
        <v>168</v>
      </c>
      <c r="E43" s="58"/>
      <c r="F43" s="52"/>
      <c r="G43" s="52"/>
      <c r="H43" s="58"/>
      <c r="I43" s="53"/>
      <c r="J43" s="54"/>
    </row>
    <row r="44" spans="1:10" ht="12.75">
      <c r="A44" s="254"/>
      <c r="B44" s="271"/>
      <c r="C44" s="265"/>
      <c r="D44" s="255" t="s">
        <v>204</v>
      </c>
      <c r="E44" s="58"/>
      <c r="F44" s="52"/>
      <c r="G44" s="52"/>
      <c r="H44" s="58"/>
      <c r="I44" s="53"/>
      <c r="J44" s="54"/>
    </row>
    <row r="45" spans="1:10" ht="12.75">
      <c r="A45" s="254"/>
      <c r="B45" s="271"/>
      <c r="C45" s="265"/>
      <c r="D45" s="255" t="s">
        <v>202</v>
      </c>
      <c r="E45" s="58"/>
      <c r="F45" s="52"/>
      <c r="G45" s="52"/>
      <c r="H45" s="58"/>
      <c r="I45" s="53"/>
      <c r="J45" s="54"/>
    </row>
    <row r="46" spans="1:10" ht="12.75">
      <c r="A46" s="254"/>
      <c r="B46" s="271"/>
      <c r="C46" s="265"/>
      <c r="D46" s="255" t="s">
        <v>203</v>
      </c>
      <c r="E46" s="134">
        <v>1271000</v>
      </c>
      <c r="F46" s="52">
        <v>0</v>
      </c>
      <c r="G46" s="52">
        <v>0</v>
      </c>
      <c r="H46" s="54">
        <v>220000</v>
      </c>
      <c r="I46" s="53">
        <v>0</v>
      </c>
      <c r="J46" s="54">
        <f>H46/E46*100</f>
        <v>17.309205350118017</v>
      </c>
    </row>
    <row r="47" spans="1:10" ht="12.75">
      <c r="A47" s="254"/>
      <c r="B47" s="271"/>
      <c r="C47" s="265">
        <v>6430</v>
      </c>
      <c r="D47" s="255" t="s">
        <v>197</v>
      </c>
      <c r="E47" s="58"/>
      <c r="F47" s="52"/>
      <c r="G47" s="52"/>
      <c r="H47" s="58"/>
      <c r="I47" s="53"/>
      <c r="J47" s="54"/>
    </row>
    <row r="48" spans="1:10" ht="12.75">
      <c r="A48" s="254"/>
      <c r="B48" s="271"/>
      <c r="C48" s="265"/>
      <c r="D48" s="255" t="s">
        <v>206</v>
      </c>
      <c r="E48" s="58"/>
      <c r="F48" s="52"/>
      <c r="G48" s="52"/>
      <c r="H48" s="58"/>
      <c r="I48" s="53"/>
      <c r="J48" s="54"/>
    </row>
    <row r="49" spans="1:10" ht="12.75">
      <c r="A49" s="256"/>
      <c r="B49" s="234"/>
      <c r="C49" s="265"/>
      <c r="D49" s="255" t="s">
        <v>205</v>
      </c>
      <c r="E49" s="54">
        <v>817266</v>
      </c>
      <c r="F49" s="52">
        <v>0</v>
      </c>
      <c r="G49" s="52">
        <v>0</v>
      </c>
      <c r="H49" s="54">
        <v>0</v>
      </c>
      <c r="I49" s="53">
        <v>0</v>
      </c>
      <c r="J49" s="54">
        <f aca="true" t="shared" si="0" ref="J49:J56">H49/E49*100</f>
        <v>0</v>
      </c>
    </row>
    <row r="50" spans="1:10" ht="12.75">
      <c r="A50" s="244">
        <v>700</v>
      </c>
      <c r="B50" s="245"/>
      <c r="C50" s="246"/>
      <c r="D50" s="246" t="s">
        <v>21</v>
      </c>
      <c r="E50" s="41">
        <f>E52</f>
        <v>823446.4</v>
      </c>
      <c r="F50" s="42">
        <f>F52</f>
        <v>586383</v>
      </c>
      <c r="G50" s="42">
        <f>G52</f>
        <v>594983</v>
      </c>
      <c r="H50" s="41">
        <f>H52</f>
        <v>954339.5</v>
      </c>
      <c r="I50" s="43">
        <f aca="true" t="shared" si="1" ref="I50:I55">H50/G50*100</f>
        <v>160.39777607091295</v>
      </c>
      <c r="J50" s="44">
        <f t="shared" si="0"/>
        <v>115.89576443591227</v>
      </c>
    </row>
    <row r="51" spans="1:10" ht="12.75">
      <c r="A51" s="263"/>
      <c r="B51" s="295"/>
      <c r="C51" s="261"/>
      <c r="D51" s="274" t="s">
        <v>137</v>
      </c>
      <c r="E51" s="59">
        <f>E55</f>
        <v>23864.46</v>
      </c>
      <c r="F51" s="60">
        <f>F55</f>
        <v>35000</v>
      </c>
      <c r="G51" s="60">
        <f>G55</f>
        <v>35000</v>
      </c>
      <c r="H51" s="59">
        <f>H55</f>
        <v>123256.9</v>
      </c>
      <c r="I51" s="43">
        <f t="shared" si="1"/>
        <v>352.16257142857137</v>
      </c>
      <c r="J51" s="44">
        <f t="shared" si="0"/>
        <v>516.4872785724043</v>
      </c>
    </row>
    <row r="52" spans="1:10" s="6" customFormat="1" ht="12.75">
      <c r="A52" s="247"/>
      <c r="B52" s="248">
        <v>70005</v>
      </c>
      <c r="C52" s="277"/>
      <c r="D52" s="275" t="s">
        <v>22</v>
      </c>
      <c r="E52" s="49">
        <f>SUM(E53:E56)+E64+E69+E72</f>
        <v>823446.4</v>
      </c>
      <c r="F52" s="46">
        <f>SUM(F53:F56)+SUM(F64:F72)</f>
        <v>586383</v>
      </c>
      <c r="G52" s="46">
        <f>SUM(G53:G56)+SUM(G64:G72)</f>
        <v>594983</v>
      </c>
      <c r="H52" s="49">
        <f>SUM(H53:H56)+SUM(H64:H72)</f>
        <v>954339.5</v>
      </c>
      <c r="I52" s="50">
        <f t="shared" si="1"/>
        <v>160.39777607091295</v>
      </c>
      <c r="J52" s="57">
        <f t="shared" si="0"/>
        <v>115.89576443591227</v>
      </c>
    </row>
    <row r="53" spans="1:10" ht="12.75">
      <c r="A53" s="253"/>
      <c r="B53" s="251"/>
      <c r="C53" s="265" t="s">
        <v>66</v>
      </c>
      <c r="D53" s="255" t="s">
        <v>93</v>
      </c>
      <c r="E53" s="58">
        <v>5080.19</v>
      </c>
      <c r="F53" s="52">
        <v>5000</v>
      </c>
      <c r="G53" s="52">
        <v>5000</v>
      </c>
      <c r="H53" s="58">
        <v>5080.19</v>
      </c>
      <c r="I53" s="53">
        <f t="shared" si="1"/>
        <v>101.6038</v>
      </c>
      <c r="J53" s="54">
        <f t="shared" si="0"/>
        <v>100</v>
      </c>
    </row>
    <row r="54" spans="1:10" ht="12.75">
      <c r="A54" s="253"/>
      <c r="B54" s="254"/>
      <c r="C54" s="265" t="s">
        <v>20</v>
      </c>
      <c r="D54" s="255" t="s">
        <v>108</v>
      </c>
      <c r="E54" s="58">
        <v>380093.22</v>
      </c>
      <c r="F54" s="52">
        <v>265000</v>
      </c>
      <c r="G54" s="52">
        <v>265000</v>
      </c>
      <c r="H54" s="58">
        <v>384376.99</v>
      </c>
      <c r="I54" s="53">
        <f t="shared" si="1"/>
        <v>145.04792075471698</v>
      </c>
      <c r="J54" s="54">
        <f t="shared" si="0"/>
        <v>101.12703141613524</v>
      </c>
    </row>
    <row r="55" spans="1:10" ht="12.75">
      <c r="A55" s="253"/>
      <c r="B55" s="254"/>
      <c r="C55" s="265" t="s">
        <v>79</v>
      </c>
      <c r="D55" s="255" t="s">
        <v>166</v>
      </c>
      <c r="E55" s="58">
        <v>23864.46</v>
      </c>
      <c r="F55" s="52">
        <v>35000</v>
      </c>
      <c r="G55" s="52">
        <v>35000</v>
      </c>
      <c r="H55" s="58">
        <v>123256.9</v>
      </c>
      <c r="I55" s="53">
        <f t="shared" si="1"/>
        <v>352.16257142857137</v>
      </c>
      <c r="J55" s="54">
        <f t="shared" si="0"/>
        <v>516.4872785724043</v>
      </c>
    </row>
    <row r="56" spans="1:13" ht="12.75">
      <c r="A56" s="276"/>
      <c r="B56" s="256"/>
      <c r="C56" s="265" t="s">
        <v>32</v>
      </c>
      <c r="D56" s="237" t="s">
        <v>295</v>
      </c>
      <c r="E56" s="58">
        <v>786.46</v>
      </c>
      <c r="F56" s="52">
        <v>0</v>
      </c>
      <c r="G56" s="52">
        <v>0</v>
      </c>
      <c r="H56" s="58">
        <v>914.87</v>
      </c>
      <c r="I56" s="53">
        <v>0</v>
      </c>
      <c r="J56" s="54">
        <f t="shared" si="0"/>
        <v>116.327594537548</v>
      </c>
      <c r="M56" s="14"/>
    </row>
    <row r="57" spans="1:13" ht="12.75">
      <c r="A57" s="288"/>
      <c r="B57" s="288"/>
      <c r="C57" s="366"/>
      <c r="D57" s="290"/>
      <c r="E57" s="92"/>
      <c r="F57" s="64"/>
      <c r="G57" s="64"/>
      <c r="H57" s="92"/>
      <c r="I57" s="65"/>
      <c r="J57" s="66"/>
      <c r="M57" s="14"/>
    </row>
    <row r="58" spans="1:13" ht="12.75">
      <c r="A58" s="288"/>
      <c r="B58" s="288"/>
      <c r="C58" s="366"/>
      <c r="D58" s="290"/>
      <c r="E58" s="92"/>
      <c r="F58" s="64" t="s">
        <v>323</v>
      </c>
      <c r="G58" s="64"/>
      <c r="H58" s="92"/>
      <c r="I58" s="65"/>
      <c r="J58" s="66"/>
      <c r="M58" s="14"/>
    </row>
    <row r="59" spans="1:13" ht="12.75">
      <c r="A59" s="288"/>
      <c r="B59" s="288"/>
      <c r="C59" s="366"/>
      <c r="D59" s="290"/>
      <c r="E59" s="92"/>
      <c r="F59" s="64"/>
      <c r="G59" s="64"/>
      <c r="H59" s="92"/>
      <c r="I59" s="65"/>
      <c r="J59" s="66"/>
      <c r="M59" s="14"/>
    </row>
    <row r="60" spans="1:13" ht="12.75">
      <c r="A60" s="239"/>
      <c r="B60" s="240"/>
      <c r="C60" s="239"/>
      <c r="D60" s="239"/>
      <c r="E60" s="67" t="s">
        <v>6</v>
      </c>
      <c r="F60" s="68" t="s">
        <v>75</v>
      </c>
      <c r="G60" s="69" t="s">
        <v>73</v>
      </c>
      <c r="H60" s="67" t="s">
        <v>6</v>
      </c>
      <c r="I60" s="70" t="s">
        <v>7</v>
      </c>
      <c r="J60" s="71"/>
      <c r="M60" s="14"/>
    </row>
    <row r="61" spans="1:13" ht="12.75">
      <c r="A61" s="241" t="s">
        <v>2</v>
      </c>
      <c r="B61" s="241" t="s">
        <v>3</v>
      </c>
      <c r="C61" s="241" t="s">
        <v>4</v>
      </c>
      <c r="D61" s="241" t="s">
        <v>128</v>
      </c>
      <c r="E61" s="72" t="s">
        <v>268</v>
      </c>
      <c r="F61" s="73" t="s">
        <v>76</v>
      </c>
      <c r="G61" s="74" t="s">
        <v>74</v>
      </c>
      <c r="H61" s="72" t="s">
        <v>316</v>
      </c>
      <c r="I61" s="75"/>
      <c r="J61" s="76"/>
      <c r="M61" s="14"/>
    </row>
    <row r="62" spans="1:13" ht="12.75">
      <c r="A62" s="242"/>
      <c r="B62" s="242"/>
      <c r="C62" s="242"/>
      <c r="D62" s="241"/>
      <c r="E62" s="77"/>
      <c r="F62" s="78" t="s">
        <v>315</v>
      </c>
      <c r="G62" s="79" t="s">
        <v>5</v>
      </c>
      <c r="H62" s="77"/>
      <c r="I62" s="80" t="s">
        <v>77</v>
      </c>
      <c r="J62" s="81" t="s">
        <v>78</v>
      </c>
      <c r="M62" s="14"/>
    </row>
    <row r="63" spans="1:13" ht="12.75">
      <c r="A63" s="243">
        <v>1</v>
      </c>
      <c r="B63" s="243">
        <v>2</v>
      </c>
      <c r="C63" s="243">
        <v>3</v>
      </c>
      <c r="D63" s="243">
        <v>4</v>
      </c>
      <c r="E63" s="82">
        <v>5</v>
      </c>
      <c r="F63" s="83">
        <v>6</v>
      </c>
      <c r="G63" s="83">
        <v>7</v>
      </c>
      <c r="H63" s="84">
        <v>8</v>
      </c>
      <c r="I63" s="85">
        <v>9</v>
      </c>
      <c r="J63" s="86">
        <v>10</v>
      </c>
      <c r="M63" s="14"/>
    </row>
    <row r="64" spans="1:13" ht="12.75">
      <c r="A64" s="253"/>
      <c r="B64" s="254"/>
      <c r="C64" s="265" t="s">
        <v>246</v>
      </c>
      <c r="D64" s="237" t="s">
        <v>250</v>
      </c>
      <c r="E64" s="58">
        <v>20820.09</v>
      </c>
      <c r="F64" s="52">
        <v>0</v>
      </c>
      <c r="G64" s="52">
        <v>0</v>
      </c>
      <c r="H64" s="58">
        <v>7672.68</v>
      </c>
      <c r="I64" s="53">
        <v>0</v>
      </c>
      <c r="J64" s="54">
        <f>H64/E64*100</f>
        <v>36.85229026387494</v>
      </c>
      <c r="M64" s="14"/>
    </row>
    <row r="65" spans="1:13" ht="12.75">
      <c r="A65" s="253"/>
      <c r="B65" s="254"/>
      <c r="C65" s="265" t="s">
        <v>220</v>
      </c>
      <c r="D65" s="237" t="s">
        <v>337</v>
      </c>
      <c r="E65" s="58">
        <v>0</v>
      </c>
      <c r="F65" s="52">
        <v>0</v>
      </c>
      <c r="G65" s="52">
        <v>0</v>
      </c>
      <c r="H65" s="58">
        <v>88450</v>
      </c>
      <c r="I65" s="53">
        <v>0</v>
      </c>
      <c r="J65" s="54">
        <v>0</v>
      </c>
      <c r="M65" s="14"/>
    </row>
    <row r="66" spans="1:10" ht="12.75">
      <c r="A66" s="253"/>
      <c r="B66" s="254"/>
      <c r="C66" s="265">
        <v>2110</v>
      </c>
      <c r="D66" s="255" t="s">
        <v>8</v>
      </c>
      <c r="E66" s="58"/>
      <c r="F66" s="52"/>
      <c r="G66" s="52"/>
      <c r="H66" s="58"/>
      <c r="I66" s="53"/>
      <c r="J66" s="54"/>
    </row>
    <row r="67" spans="1:10" ht="12.75">
      <c r="A67" s="253"/>
      <c r="B67" s="254"/>
      <c r="C67" s="265"/>
      <c r="D67" s="255" t="s">
        <v>9</v>
      </c>
      <c r="E67" s="51"/>
      <c r="F67" s="52"/>
      <c r="G67" s="52"/>
      <c r="H67" s="51"/>
      <c r="I67" s="53"/>
      <c r="J67" s="54"/>
    </row>
    <row r="68" spans="1:10" ht="12.75">
      <c r="A68" s="253"/>
      <c r="B68" s="254"/>
      <c r="C68" s="265"/>
      <c r="D68" s="255" t="s">
        <v>10</v>
      </c>
      <c r="E68" s="51"/>
      <c r="F68" s="52"/>
      <c r="G68" s="52"/>
      <c r="H68" s="51"/>
      <c r="I68" s="53"/>
      <c r="J68" s="54"/>
    </row>
    <row r="69" spans="1:10" ht="12.75">
      <c r="A69" s="253"/>
      <c r="B69" s="254"/>
      <c r="C69" s="265"/>
      <c r="D69" s="255" t="s">
        <v>11</v>
      </c>
      <c r="E69" s="58">
        <v>195000</v>
      </c>
      <c r="F69" s="52">
        <v>131383</v>
      </c>
      <c r="G69" s="52">
        <v>139983</v>
      </c>
      <c r="H69" s="58">
        <v>139983</v>
      </c>
      <c r="I69" s="53">
        <f>H69/G69*100</f>
        <v>100</v>
      </c>
      <c r="J69" s="54">
        <f>H69/E69*100</f>
        <v>71.78615384615384</v>
      </c>
    </row>
    <row r="70" spans="1:10" ht="12.75">
      <c r="A70" s="253"/>
      <c r="B70" s="254"/>
      <c r="C70" s="278">
        <v>2360</v>
      </c>
      <c r="D70" s="258" t="s">
        <v>103</v>
      </c>
      <c r="E70" s="58"/>
      <c r="F70" s="56"/>
      <c r="G70" s="56"/>
      <c r="H70" s="58"/>
      <c r="I70" s="53"/>
      <c r="J70" s="54"/>
    </row>
    <row r="71" spans="1:10" ht="12.75">
      <c r="A71" s="253"/>
      <c r="B71" s="254"/>
      <c r="C71" s="278"/>
      <c r="D71" s="258" t="s">
        <v>104</v>
      </c>
      <c r="E71" s="58"/>
      <c r="F71" s="56"/>
      <c r="G71" s="56"/>
      <c r="H71" s="58"/>
      <c r="I71" s="53"/>
      <c r="J71" s="54"/>
    </row>
    <row r="72" spans="1:10" ht="12.75">
      <c r="A72" s="276"/>
      <c r="B72" s="256"/>
      <c r="C72" s="265"/>
      <c r="D72" s="255" t="s">
        <v>105</v>
      </c>
      <c r="E72" s="63">
        <v>197801.98</v>
      </c>
      <c r="F72" s="52">
        <v>150000</v>
      </c>
      <c r="G72" s="52">
        <v>150000</v>
      </c>
      <c r="H72" s="63">
        <v>204604.87</v>
      </c>
      <c r="I72" s="53">
        <f>H72/G72*100</f>
        <v>136.40324666666666</v>
      </c>
      <c r="J72" s="54">
        <f>H72/E72*100</f>
        <v>103.43924262032158</v>
      </c>
    </row>
    <row r="73" spans="1:10" ht="12.75">
      <c r="A73" s="244">
        <v>710</v>
      </c>
      <c r="B73" s="263"/>
      <c r="C73" s="245"/>
      <c r="D73" s="244" t="s">
        <v>96</v>
      </c>
      <c r="E73" s="87">
        <f>E75+E108</f>
        <v>844532.37</v>
      </c>
      <c r="F73" s="88">
        <f>F75+F108</f>
        <v>1706469</v>
      </c>
      <c r="G73" s="88">
        <f>G75+G108</f>
        <v>1724171</v>
      </c>
      <c r="H73" s="87">
        <f>H75+H108</f>
        <v>834358.96</v>
      </c>
      <c r="I73" s="43">
        <f>H73/G73*100</f>
        <v>48.39189152352058</v>
      </c>
      <c r="J73" s="41">
        <f>H73/E73*100</f>
        <v>98.79537950688616</v>
      </c>
    </row>
    <row r="74" spans="1:10" ht="12.75">
      <c r="A74" s="272"/>
      <c r="B74" s="263"/>
      <c r="C74" s="245"/>
      <c r="D74" s="274" t="s">
        <v>137</v>
      </c>
      <c r="E74" s="89">
        <v>0</v>
      </c>
      <c r="F74" s="90">
        <f>F101+F107</f>
        <v>277319</v>
      </c>
      <c r="G74" s="90">
        <f>G101+G107</f>
        <v>277319</v>
      </c>
      <c r="H74" s="89">
        <v>0</v>
      </c>
      <c r="I74" s="61">
        <v>0</v>
      </c>
      <c r="J74" s="59">
        <v>0</v>
      </c>
    </row>
    <row r="75" spans="1:10" s="6" customFormat="1" ht="12.75">
      <c r="A75" s="247"/>
      <c r="B75" s="248">
        <v>71012</v>
      </c>
      <c r="C75" s="277"/>
      <c r="D75" s="279" t="s">
        <v>207</v>
      </c>
      <c r="E75" s="49">
        <f>E79+E80+E81+E82</f>
        <v>469789.79</v>
      </c>
      <c r="F75" s="46">
        <f>F79+F80+F81+F83</f>
        <v>1342469</v>
      </c>
      <c r="G75" s="46">
        <f>G79+G80+G81+G83</f>
        <v>1347469</v>
      </c>
      <c r="H75" s="49">
        <f>SUM(H76:H82)</f>
        <v>457433.08</v>
      </c>
      <c r="I75" s="50">
        <v>100</v>
      </c>
      <c r="J75" s="49">
        <f>H75/E75*100</f>
        <v>97.36973636655664</v>
      </c>
    </row>
    <row r="76" spans="1:10" ht="12.75">
      <c r="A76" s="253"/>
      <c r="B76" s="254"/>
      <c r="C76" s="265">
        <v>2110</v>
      </c>
      <c r="D76" s="255" t="s">
        <v>8</v>
      </c>
      <c r="E76" s="51"/>
      <c r="F76" s="52"/>
      <c r="G76" s="52"/>
      <c r="H76" s="51"/>
      <c r="I76" s="53"/>
      <c r="J76" s="58"/>
    </row>
    <row r="77" spans="1:10" ht="12.75">
      <c r="A77" s="253"/>
      <c r="B77" s="254"/>
      <c r="C77" s="265"/>
      <c r="D77" s="255" t="s">
        <v>9</v>
      </c>
      <c r="E77" s="51"/>
      <c r="F77" s="52"/>
      <c r="G77" s="52"/>
      <c r="H77" s="51"/>
      <c r="I77" s="53"/>
      <c r="J77" s="58"/>
    </row>
    <row r="78" spans="1:10" ht="12.75">
      <c r="A78" s="253"/>
      <c r="B78" s="254"/>
      <c r="C78" s="265"/>
      <c r="D78" s="255" t="s">
        <v>10</v>
      </c>
      <c r="E78" s="51"/>
      <c r="F78" s="52"/>
      <c r="G78" s="52"/>
      <c r="H78" s="51"/>
      <c r="I78" s="53"/>
      <c r="J78" s="58"/>
    </row>
    <row r="79" spans="1:10" ht="12.75">
      <c r="A79" s="253"/>
      <c r="B79" s="254"/>
      <c r="C79" s="265"/>
      <c r="D79" s="255" t="s">
        <v>11</v>
      </c>
      <c r="E79" s="58">
        <v>172000</v>
      </c>
      <c r="F79" s="52">
        <v>163000</v>
      </c>
      <c r="G79" s="52">
        <v>168000</v>
      </c>
      <c r="H79" s="58">
        <v>168000</v>
      </c>
      <c r="I79" s="53">
        <v>100</v>
      </c>
      <c r="J79" s="58">
        <f>H79/E79*100</f>
        <v>97.67441860465115</v>
      </c>
    </row>
    <row r="80" spans="1:10" s="6" customFormat="1" ht="12.75">
      <c r="A80" s="250"/>
      <c r="B80" s="251"/>
      <c r="C80" s="265" t="s">
        <v>52</v>
      </c>
      <c r="D80" s="237" t="s">
        <v>152</v>
      </c>
      <c r="E80" s="58">
        <v>297563.73</v>
      </c>
      <c r="F80" s="52">
        <v>250000</v>
      </c>
      <c r="G80" s="52">
        <v>250000</v>
      </c>
      <c r="H80" s="58">
        <v>289312.3</v>
      </c>
      <c r="I80" s="53">
        <f>H80/G80*100</f>
        <v>115.72491999999998</v>
      </c>
      <c r="J80" s="58">
        <f>H80/E80*100</f>
        <v>97.2270041110185</v>
      </c>
    </row>
    <row r="81" spans="1:10" s="6" customFormat="1" ht="12.75">
      <c r="A81" s="250"/>
      <c r="B81" s="251"/>
      <c r="C81" s="265" t="s">
        <v>161</v>
      </c>
      <c r="D81" s="237" t="s">
        <v>295</v>
      </c>
      <c r="E81" s="58">
        <v>31.06</v>
      </c>
      <c r="F81" s="52">
        <v>0</v>
      </c>
      <c r="G81" s="52">
        <v>0</v>
      </c>
      <c r="H81" s="58">
        <v>120.78</v>
      </c>
      <c r="I81" s="53">
        <v>0</v>
      </c>
      <c r="J81" s="58">
        <f>H81/E81*100</f>
        <v>388.86027044430136</v>
      </c>
    </row>
    <row r="82" spans="1:10" s="6" customFormat="1" ht="12.75">
      <c r="A82" s="250"/>
      <c r="B82" s="251"/>
      <c r="C82" s="265" t="s">
        <v>246</v>
      </c>
      <c r="D82" s="237" t="s">
        <v>250</v>
      </c>
      <c r="E82" s="58">
        <v>195</v>
      </c>
      <c r="F82" s="52">
        <v>0</v>
      </c>
      <c r="G82" s="52">
        <v>0</v>
      </c>
      <c r="H82" s="58"/>
      <c r="I82" s="53">
        <v>0</v>
      </c>
      <c r="J82" s="489">
        <f>H82/E82*100</f>
        <v>0</v>
      </c>
    </row>
    <row r="83" spans="1:10" s="6" customFormat="1" ht="12.75">
      <c r="A83" s="250"/>
      <c r="B83" s="251"/>
      <c r="C83" s="265"/>
      <c r="D83" s="504" t="s">
        <v>319</v>
      </c>
      <c r="E83" s="57">
        <v>0</v>
      </c>
      <c r="F83" s="132">
        <f>F89+F95+F101+F107</f>
        <v>929469</v>
      </c>
      <c r="G83" s="132">
        <v>929469</v>
      </c>
      <c r="H83" s="57">
        <v>0</v>
      </c>
      <c r="I83" s="133">
        <v>0</v>
      </c>
      <c r="J83" s="57">
        <v>0</v>
      </c>
    </row>
    <row r="84" spans="1:10" s="6" customFormat="1" ht="12.75">
      <c r="A84" s="250"/>
      <c r="B84" s="251"/>
      <c r="C84" s="265">
        <v>2057</v>
      </c>
      <c r="D84" s="255" t="s">
        <v>216</v>
      </c>
      <c r="E84" s="58"/>
      <c r="F84" s="52"/>
      <c r="G84" s="52"/>
      <c r="H84" s="58"/>
      <c r="I84" s="53"/>
      <c r="J84" s="489"/>
    </row>
    <row r="85" spans="1:10" s="6" customFormat="1" ht="12.75">
      <c r="A85" s="250"/>
      <c r="B85" s="251"/>
      <c r="C85" s="265"/>
      <c r="D85" s="255" t="s">
        <v>142</v>
      </c>
      <c r="E85" s="58"/>
      <c r="F85" s="52"/>
      <c r="G85" s="52"/>
      <c r="H85" s="58"/>
      <c r="I85" s="53"/>
      <c r="J85" s="489"/>
    </row>
    <row r="86" spans="1:10" s="6" customFormat="1" ht="12.75">
      <c r="A86" s="250"/>
      <c r="B86" s="251"/>
      <c r="C86" s="265"/>
      <c r="D86" s="255" t="s">
        <v>217</v>
      </c>
      <c r="E86" s="58"/>
      <c r="F86" s="52"/>
      <c r="G86" s="52"/>
      <c r="H86" s="58"/>
      <c r="I86" s="53"/>
      <c r="J86" s="489"/>
    </row>
    <row r="87" spans="1:10" s="6" customFormat="1" ht="12.75">
      <c r="A87" s="250"/>
      <c r="B87" s="251"/>
      <c r="C87" s="265"/>
      <c r="D87" s="255" t="s">
        <v>218</v>
      </c>
      <c r="E87" s="58"/>
      <c r="F87" s="52"/>
      <c r="G87" s="52"/>
      <c r="H87" s="58"/>
      <c r="I87" s="53"/>
      <c r="J87" s="489"/>
    </row>
    <row r="88" spans="1:10" s="6" customFormat="1" ht="12.75">
      <c r="A88" s="250"/>
      <c r="B88" s="251"/>
      <c r="C88" s="265"/>
      <c r="D88" s="255" t="s">
        <v>219</v>
      </c>
      <c r="E88" s="58"/>
      <c r="F88" s="52"/>
      <c r="G88" s="52"/>
      <c r="H88" s="58"/>
      <c r="I88" s="53"/>
      <c r="J88" s="489"/>
    </row>
    <row r="89" spans="1:10" s="6" customFormat="1" ht="12.75">
      <c r="A89" s="250"/>
      <c r="B89" s="251"/>
      <c r="C89" s="265"/>
      <c r="D89" s="255" t="s">
        <v>291</v>
      </c>
      <c r="E89" s="58">
        <v>0</v>
      </c>
      <c r="F89" s="52">
        <v>583503</v>
      </c>
      <c r="G89" s="52">
        <v>583503</v>
      </c>
      <c r="H89" s="58">
        <v>0</v>
      </c>
      <c r="I89" s="53">
        <v>0</v>
      </c>
      <c r="J89" s="489">
        <v>0</v>
      </c>
    </row>
    <row r="90" spans="1:10" s="6" customFormat="1" ht="12.75">
      <c r="A90" s="250"/>
      <c r="B90" s="251"/>
      <c r="C90" s="265">
        <v>2059</v>
      </c>
      <c r="D90" s="255" t="s">
        <v>216</v>
      </c>
      <c r="E90" s="58"/>
      <c r="F90" s="52"/>
      <c r="G90" s="52"/>
      <c r="H90" s="58"/>
      <c r="I90" s="53"/>
      <c r="J90" s="489"/>
    </row>
    <row r="91" spans="1:10" s="6" customFormat="1" ht="12.75">
      <c r="A91" s="250"/>
      <c r="B91" s="251"/>
      <c r="C91" s="265"/>
      <c r="D91" s="255" t="s">
        <v>142</v>
      </c>
      <c r="E91" s="58"/>
      <c r="F91" s="52"/>
      <c r="G91" s="52"/>
      <c r="H91" s="58"/>
      <c r="I91" s="53"/>
      <c r="J91" s="489"/>
    </row>
    <row r="92" spans="1:10" s="6" customFormat="1" ht="12.75">
      <c r="A92" s="250"/>
      <c r="B92" s="251"/>
      <c r="C92" s="265"/>
      <c r="D92" s="255" t="s">
        <v>217</v>
      </c>
      <c r="E92" s="58"/>
      <c r="F92" s="52"/>
      <c r="G92" s="52"/>
      <c r="H92" s="58"/>
      <c r="I92" s="53"/>
      <c r="J92" s="489"/>
    </row>
    <row r="93" spans="1:10" s="6" customFormat="1" ht="12.75">
      <c r="A93" s="250"/>
      <c r="B93" s="251"/>
      <c r="C93" s="265"/>
      <c r="D93" s="255" t="s">
        <v>218</v>
      </c>
      <c r="E93" s="58"/>
      <c r="F93" s="52"/>
      <c r="G93" s="52"/>
      <c r="H93" s="58"/>
      <c r="I93" s="53"/>
      <c r="J93" s="489"/>
    </row>
    <row r="94" spans="1:10" s="6" customFormat="1" ht="12.75">
      <c r="A94" s="250"/>
      <c r="B94" s="251"/>
      <c r="C94" s="265"/>
      <c r="D94" s="255" t="s">
        <v>219</v>
      </c>
      <c r="E94" s="58"/>
      <c r="F94" s="52"/>
      <c r="G94" s="52"/>
      <c r="H94" s="58"/>
      <c r="I94" s="53"/>
      <c r="J94" s="489"/>
    </row>
    <row r="95" spans="1:10" s="6" customFormat="1" ht="12.75">
      <c r="A95" s="250"/>
      <c r="B95" s="251"/>
      <c r="C95" s="265"/>
      <c r="D95" s="255" t="s">
        <v>291</v>
      </c>
      <c r="E95" s="58">
        <v>0</v>
      </c>
      <c r="F95" s="52">
        <v>68647</v>
      </c>
      <c r="G95" s="52">
        <v>68647</v>
      </c>
      <c r="H95" s="58">
        <v>0</v>
      </c>
      <c r="I95" s="53">
        <v>0</v>
      </c>
      <c r="J95" s="489">
        <v>0</v>
      </c>
    </row>
    <row r="96" spans="1:10" s="6" customFormat="1" ht="12.75">
      <c r="A96" s="250"/>
      <c r="B96" s="251"/>
      <c r="C96" s="265">
        <v>6257</v>
      </c>
      <c r="D96" s="255" t="s">
        <v>216</v>
      </c>
      <c r="E96" s="58"/>
      <c r="F96" s="52"/>
      <c r="G96" s="52"/>
      <c r="H96" s="58"/>
      <c r="I96" s="53"/>
      <c r="J96" s="489"/>
    </row>
    <row r="97" spans="1:10" s="6" customFormat="1" ht="12.75">
      <c r="A97" s="250"/>
      <c r="B97" s="251"/>
      <c r="C97" s="265"/>
      <c r="D97" s="255" t="s">
        <v>142</v>
      </c>
      <c r="E97" s="58"/>
      <c r="F97" s="52"/>
      <c r="G97" s="52"/>
      <c r="H97" s="58"/>
      <c r="I97" s="53"/>
      <c r="J97" s="489"/>
    </row>
    <row r="98" spans="1:10" s="6" customFormat="1" ht="12.75">
      <c r="A98" s="250"/>
      <c r="B98" s="251"/>
      <c r="C98" s="265"/>
      <c r="D98" s="255" t="s">
        <v>217</v>
      </c>
      <c r="E98" s="58"/>
      <c r="F98" s="52"/>
      <c r="G98" s="52"/>
      <c r="H98" s="58"/>
      <c r="I98" s="53"/>
      <c r="J98" s="489"/>
    </row>
    <row r="99" spans="1:10" s="6" customFormat="1" ht="12.75">
      <c r="A99" s="250"/>
      <c r="B99" s="251"/>
      <c r="C99" s="265"/>
      <c r="D99" s="255" t="s">
        <v>218</v>
      </c>
      <c r="E99" s="58"/>
      <c r="F99" s="52"/>
      <c r="G99" s="52"/>
      <c r="H99" s="58"/>
      <c r="I99" s="53"/>
      <c r="J99" s="489"/>
    </row>
    <row r="100" spans="1:10" s="6" customFormat="1" ht="12.75">
      <c r="A100" s="250"/>
      <c r="B100" s="251"/>
      <c r="C100" s="265"/>
      <c r="D100" s="255" t="s">
        <v>219</v>
      </c>
      <c r="E100" s="58"/>
      <c r="F100" s="52"/>
      <c r="G100" s="52"/>
      <c r="H100" s="58"/>
      <c r="I100" s="53"/>
      <c r="J100" s="489"/>
    </row>
    <row r="101" spans="1:10" s="6" customFormat="1" ht="12.75">
      <c r="A101" s="250"/>
      <c r="B101" s="251"/>
      <c r="C101" s="265"/>
      <c r="D101" s="255" t="s">
        <v>291</v>
      </c>
      <c r="E101" s="58">
        <v>0</v>
      </c>
      <c r="F101" s="52">
        <v>248128</v>
      </c>
      <c r="G101" s="52">
        <v>248128</v>
      </c>
      <c r="H101" s="58">
        <v>0</v>
      </c>
      <c r="I101" s="53">
        <v>0</v>
      </c>
      <c r="J101" s="489">
        <v>0</v>
      </c>
    </row>
    <row r="102" spans="1:10" s="6" customFormat="1" ht="12.75">
      <c r="A102" s="250"/>
      <c r="B102" s="251"/>
      <c r="C102" s="265">
        <v>6259</v>
      </c>
      <c r="D102" s="255" t="s">
        <v>216</v>
      </c>
      <c r="E102" s="58"/>
      <c r="F102" s="52"/>
      <c r="G102" s="52"/>
      <c r="H102" s="58"/>
      <c r="I102" s="53"/>
      <c r="J102" s="489"/>
    </row>
    <row r="103" spans="1:10" s="6" customFormat="1" ht="12.75">
      <c r="A103" s="250"/>
      <c r="B103" s="251"/>
      <c r="C103" s="265"/>
      <c r="D103" s="255" t="s">
        <v>142</v>
      </c>
      <c r="E103" s="58"/>
      <c r="F103" s="52"/>
      <c r="G103" s="52"/>
      <c r="H103" s="58"/>
      <c r="I103" s="53"/>
      <c r="J103" s="489"/>
    </row>
    <row r="104" spans="1:10" s="6" customFormat="1" ht="12.75">
      <c r="A104" s="250"/>
      <c r="B104" s="251"/>
      <c r="C104" s="265"/>
      <c r="D104" s="255" t="s">
        <v>217</v>
      </c>
      <c r="E104" s="58"/>
      <c r="F104" s="52"/>
      <c r="G104" s="52"/>
      <c r="H104" s="58"/>
      <c r="I104" s="53"/>
      <c r="J104" s="489"/>
    </row>
    <row r="105" spans="1:10" s="6" customFormat="1" ht="12.75">
      <c r="A105" s="250"/>
      <c r="B105" s="251"/>
      <c r="C105" s="265"/>
      <c r="D105" s="255" t="s">
        <v>218</v>
      </c>
      <c r="E105" s="58"/>
      <c r="F105" s="52"/>
      <c r="G105" s="52"/>
      <c r="H105" s="58"/>
      <c r="I105" s="53"/>
      <c r="J105" s="489"/>
    </row>
    <row r="106" spans="1:10" s="6" customFormat="1" ht="12.75">
      <c r="A106" s="250"/>
      <c r="B106" s="251"/>
      <c r="C106" s="265"/>
      <c r="D106" s="255" t="s">
        <v>219</v>
      </c>
      <c r="E106" s="58"/>
      <c r="F106" s="52"/>
      <c r="G106" s="52"/>
      <c r="H106" s="58"/>
      <c r="I106" s="53"/>
      <c r="J106" s="489"/>
    </row>
    <row r="107" spans="1:10" s="6" customFormat="1" ht="12.75">
      <c r="A107" s="250"/>
      <c r="B107" s="251"/>
      <c r="C107" s="265"/>
      <c r="D107" s="255" t="s">
        <v>291</v>
      </c>
      <c r="E107" s="58">
        <v>0</v>
      </c>
      <c r="F107" s="52">
        <v>29191</v>
      </c>
      <c r="G107" s="52">
        <v>29191</v>
      </c>
      <c r="H107" s="58">
        <v>0</v>
      </c>
      <c r="I107" s="53">
        <v>0</v>
      </c>
      <c r="J107" s="489">
        <v>0</v>
      </c>
    </row>
    <row r="108" spans="1:10" ht="12.75">
      <c r="A108" s="253"/>
      <c r="B108" s="281">
        <v>71015</v>
      </c>
      <c r="C108" s="282"/>
      <c r="D108" s="283" t="s">
        <v>23</v>
      </c>
      <c r="E108" s="49">
        <f>E112+E115</f>
        <v>374742.58</v>
      </c>
      <c r="F108" s="46">
        <f>F112</f>
        <v>364000</v>
      </c>
      <c r="G108" s="46">
        <f>G112</f>
        <v>376702</v>
      </c>
      <c r="H108" s="49">
        <f>H112+H115</f>
        <v>376925.88</v>
      </c>
      <c r="I108" s="50">
        <f>H108/G108*100</f>
        <v>100.05943159314259</v>
      </c>
      <c r="J108" s="49">
        <f>H108/E108*100</f>
        <v>100.58261327015468</v>
      </c>
    </row>
    <row r="109" spans="1:12" ht="12.75">
      <c r="A109" s="253"/>
      <c r="B109" s="254"/>
      <c r="C109" s="238">
        <v>2110</v>
      </c>
      <c r="D109" s="255" t="s">
        <v>8</v>
      </c>
      <c r="E109" s="51"/>
      <c r="F109" s="52"/>
      <c r="G109" s="52"/>
      <c r="H109" s="51"/>
      <c r="I109" s="53"/>
      <c r="J109" s="58"/>
      <c r="L109" s="19"/>
    </row>
    <row r="110" spans="1:12" ht="12.75">
      <c r="A110" s="253"/>
      <c r="B110" s="254"/>
      <c r="C110" s="265"/>
      <c r="D110" s="255" t="s">
        <v>9</v>
      </c>
      <c r="E110" s="51"/>
      <c r="F110" s="52"/>
      <c r="G110" s="52"/>
      <c r="H110" s="51"/>
      <c r="I110" s="53"/>
      <c r="J110" s="58"/>
      <c r="L110" s="19"/>
    </row>
    <row r="111" spans="1:12" ht="12.75">
      <c r="A111" s="253"/>
      <c r="B111" s="254"/>
      <c r="C111" s="265"/>
      <c r="D111" s="255" t="s">
        <v>10</v>
      </c>
      <c r="E111" s="51"/>
      <c r="F111" s="52"/>
      <c r="G111" s="52"/>
      <c r="H111" s="51"/>
      <c r="I111" s="53"/>
      <c r="J111" s="58"/>
      <c r="L111" s="21"/>
    </row>
    <row r="112" spans="1:12" ht="12.75">
      <c r="A112" s="253"/>
      <c r="B112" s="254"/>
      <c r="C112" s="265"/>
      <c r="D112" s="255" t="s">
        <v>11</v>
      </c>
      <c r="E112" s="58">
        <v>374477</v>
      </c>
      <c r="F112" s="52">
        <v>364000</v>
      </c>
      <c r="G112" s="52">
        <v>376702</v>
      </c>
      <c r="H112" s="58">
        <v>376702</v>
      </c>
      <c r="I112" s="53">
        <f>H112/G112*100</f>
        <v>100</v>
      </c>
      <c r="J112" s="58">
        <f>H112/E112*100</f>
        <v>100.59416199125715</v>
      </c>
      <c r="L112" s="19"/>
    </row>
    <row r="113" spans="1:12" ht="12.75">
      <c r="A113" s="253"/>
      <c r="B113" s="254"/>
      <c r="C113" s="278">
        <v>2360</v>
      </c>
      <c r="D113" s="258" t="s">
        <v>103</v>
      </c>
      <c r="E113" s="58"/>
      <c r="F113" s="52"/>
      <c r="G113" s="52"/>
      <c r="H113" s="58"/>
      <c r="I113" s="53"/>
      <c r="J113" s="58"/>
      <c r="L113" s="19"/>
    </row>
    <row r="114" spans="1:12" ht="12.75">
      <c r="A114" s="253"/>
      <c r="B114" s="254"/>
      <c r="C114" s="278"/>
      <c r="D114" s="258" t="s">
        <v>104</v>
      </c>
      <c r="E114" s="58"/>
      <c r="F114" s="52"/>
      <c r="G114" s="52"/>
      <c r="H114" s="58"/>
      <c r="I114" s="53"/>
      <c r="J114" s="58"/>
      <c r="L114" s="19"/>
    </row>
    <row r="115" spans="1:12" ht="12.75">
      <c r="A115" s="276"/>
      <c r="B115" s="256"/>
      <c r="C115" s="265"/>
      <c r="D115" s="255" t="s">
        <v>105</v>
      </c>
      <c r="E115" s="58">
        <v>265.58</v>
      </c>
      <c r="F115" s="52">
        <v>0</v>
      </c>
      <c r="G115" s="52">
        <v>0</v>
      </c>
      <c r="H115" s="58">
        <v>223.88</v>
      </c>
      <c r="I115" s="53">
        <v>0</v>
      </c>
      <c r="J115" s="54">
        <f>H115/E115*100</f>
        <v>84.29851645455231</v>
      </c>
      <c r="L115" s="19"/>
    </row>
    <row r="116" spans="1:12" ht="12.75">
      <c r="A116" s="288"/>
      <c r="B116" s="288"/>
      <c r="C116" s="366"/>
      <c r="D116" s="288"/>
      <c r="E116" s="92"/>
      <c r="F116" s="64"/>
      <c r="G116" s="64"/>
      <c r="H116" s="92"/>
      <c r="I116" s="65"/>
      <c r="J116" s="66"/>
      <c r="L116" s="19"/>
    </row>
    <row r="117" spans="1:12" ht="12.75">
      <c r="A117" s="288"/>
      <c r="B117" s="288"/>
      <c r="C117" s="366"/>
      <c r="D117" s="288"/>
      <c r="E117" s="92"/>
      <c r="F117" s="64" t="s">
        <v>324</v>
      </c>
      <c r="G117" s="64"/>
      <c r="H117" s="92"/>
      <c r="I117" s="65"/>
      <c r="J117" s="66"/>
      <c r="L117" s="19"/>
    </row>
    <row r="118" spans="1:12" ht="12.75">
      <c r="A118" s="239"/>
      <c r="B118" s="240"/>
      <c r="C118" s="239"/>
      <c r="D118" s="239"/>
      <c r="E118" s="67" t="s">
        <v>6</v>
      </c>
      <c r="F118" s="68" t="s">
        <v>75</v>
      </c>
      <c r="G118" s="69" t="s">
        <v>73</v>
      </c>
      <c r="H118" s="67" t="s">
        <v>6</v>
      </c>
      <c r="I118" s="70" t="s">
        <v>7</v>
      </c>
      <c r="J118" s="71"/>
      <c r="L118" s="19"/>
    </row>
    <row r="119" spans="1:12" ht="12.75">
      <c r="A119" s="241" t="s">
        <v>2</v>
      </c>
      <c r="B119" s="241" t="s">
        <v>3</v>
      </c>
      <c r="C119" s="241" t="s">
        <v>4</v>
      </c>
      <c r="D119" s="241" t="s">
        <v>128</v>
      </c>
      <c r="E119" s="72" t="s">
        <v>268</v>
      </c>
      <c r="F119" s="73" t="s">
        <v>76</v>
      </c>
      <c r="G119" s="74" t="s">
        <v>74</v>
      </c>
      <c r="H119" s="72" t="s">
        <v>316</v>
      </c>
      <c r="I119" s="75"/>
      <c r="J119" s="76"/>
      <c r="L119" s="19"/>
    </row>
    <row r="120" spans="1:12" ht="12.75">
      <c r="A120" s="242"/>
      <c r="B120" s="242"/>
      <c r="C120" s="242"/>
      <c r="D120" s="241"/>
      <c r="E120" s="77"/>
      <c r="F120" s="78" t="s">
        <v>315</v>
      </c>
      <c r="G120" s="79" t="s">
        <v>5</v>
      </c>
      <c r="H120" s="77"/>
      <c r="I120" s="80" t="s">
        <v>77</v>
      </c>
      <c r="J120" s="81" t="s">
        <v>78</v>
      </c>
      <c r="L120" s="19"/>
    </row>
    <row r="121" spans="1:12" ht="12.75">
      <c r="A121" s="243">
        <v>1</v>
      </c>
      <c r="B121" s="243">
        <v>2</v>
      </c>
      <c r="C121" s="243">
        <v>3</v>
      </c>
      <c r="D121" s="243">
        <v>4</v>
      </c>
      <c r="E121" s="82">
        <v>5</v>
      </c>
      <c r="F121" s="83">
        <v>6</v>
      </c>
      <c r="G121" s="83">
        <v>7</v>
      </c>
      <c r="H121" s="84">
        <v>8</v>
      </c>
      <c r="I121" s="85">
        <v>9</v>
      </c>
      <c r="J121" s="86">
        <v>10</v>
      </c>
      <c r="L121" s="19"/>
    </row>
    <row r="122" spans="1:12" ht="12.75">
      <c r="A122" s="244">
        <v>750</v>
      </c>
      <c r="B122" s="244"/>
      <c r="C122" s="285"/>
      <c r="D122" s="246" t="s">
        <v>26</v>
      </c>
      <c r="E122" s="44">
        <f>E124+E129+E140+E156+E149</f>
        <v>2103062.44</v>
      </c>
      <c r="F122" s="42">
        <f>F124+F129+F140+F156</f>
        <v>3884779</v>
      </c>
      <c r="G122" s="42">
        <f>G124+G129+G140+G156+G149</f>
        <v>3936552</v>
      </c>
      <c r="H122" s="44">
        <f>H124+H129+H140+H156+H149</f>
        <v>1386548.81</v>
      </c>
      <c r="I122" s="43">
        <f>H122/G122*100</f>
        <v>35.2224182482538</v>
      </c>
      <c r="J122" s="44">
        <f>H122/E122*100</f>
        <v>65.92998779437096</v>
      </c>
      <c r="L122" s="22"/>
    </row>
    <row r="123" spans="1:10" ht="12.75">
      <c r="A123" s="263"/>
      <c r="B123" s="272"/>
      <c r="C123" s="285"/>
      <c r="D123" s="274" t="s">
        <v>137</v>
      </c>
      <c r="E123" s="44">
        <f>E130+E157</f>
        <v>1164959.1500000001</v>
      </c>
      <c r="F123" s="216">
        <f>F130+F157</f>
        <v>2807600</v>
      </c>
      <c r="G123" s="216">
        <f>G130+G157</f>
        <v>2828647</v>
      </c>
      <c r="H123" s="44">
        <f>H130+H157</f>
        <v>420851.06</v>
      </c>
      <c r="I123" s="176">
        <f>H123/G123*100</f>
        <v>14.878175325517818</v>
      </c>
      <c r="J123" s="44">
        <f>H123/E123*100</f>
        <v>36.125821235877666</v>
      </c>
    </row>
    <row r="124" spans="1:11" s="6" customFormat="1" ht="12.75">
      <c r="A124" s="267"/>
      <c r="B124" s="268">
        <v>75011</v>
      </c>
      <c r="C124" s="277"/>
      <c r="D124" s="279" t="s">
        <v>27</v>
      </c>
      <c r="E124" s="49">
        <f>E128</f>
        <v>31000</v>
      </c>
      <c r="F124" s="46">
        <f>F128</f>
        <v>32600</v>
      </c>
      <c r="G124" s="46">
        <f>G128</f>
        <v>33926</v>
      </c>
      <c r="H124" s="49">
        <f>H128</f>
        <v>33926</v>
      </c>
      <c r="I124" s="50">
        <v>100</v>
      </c>
      <c r="J124" s="57">
        <f>H124/E124*100</f>
        <v>109.43870967741935</v>
      </c>
      <c r="K124" s="477"/>
    </row>
    <row r="125" spans="1:10" ht="12.75">
      <c r="A125" s="254"/>
      <c r="B125" s="271"/>
      <c r="C125" s="265">
        <v>2110</v>
      </c>
      <c r="D125" s="255" t="s">
        <v>8</v>
      </c>
      <c r="E125" s="51"/>
      <c r="F125" s="52"/>
      <c r="G125" s="52"/>
      <c r="H125" s="51"/>
      <c r="I125" s="53"/>
      <c r="J125" s="54"/>
    </row>
    <row r="126" spans="1:10" ht="12.75">
      <c r="A126" s="254"/>
      <c r="B126" s="271"/>
      <c r="C126" s="265"/>
      <c r="D126" s="255" t="s">
        <v>9</v>
      </c>
      <c r="E126" s="51"/>
      <c r="F126" s="52"/>
      <c r="G126" s="52"/>
      <c r="H126" s="51"/>
      <c r="I126" s="53"/>
      <c r="J126" s="54"/>
    </row>
    <row r="127" spans="1:10" ht="12.75">
      <c r="A127" s="254"/>
      <c r="B127" s="271"/>
      <c r="C127" s="265"/>
      <c r="D127" s="255" t="s">
        <v>10</v>
      </c>
      <c r="E127" s="51"/>
      <c r="F127" s="52"/>
      <c r="G127" s="52"/>
      <c r="H127" s="51"/>
      <c r="I127" s="53"/>
      <c r="J127" s="54"/>
    </row>
    <row r="128" spans="1:10" ht="12.75">
      <c r="A128" s="254"/>
      <c r="B128" s="271"/>
      <c r="C128" s="265"/>
      <c r="D128" s="255" t="s">
        <v>11</v>
      </c>
      <c r="E128" s="58">
        <v>31000</v>
      </c>
      <c r="F128" s="52">
        <v>32600</v>
      </c>
      <c r="G128" s="52">
        <v>33926</v>
      </c>
      <c r="H128" s="58">
        <v>33926</v>
      </c>
      <c r="I128" s="53">
        <v>100</v>
      </c>
      <c r="J128" s="54">
        <f aca="true" t="shared" si="2" ref="J128:J136">H128/E128*100</f>
        <v>109.43870967741935</v>
      </c>
    </row>
    <row r="129" spans="1:10" s="6" customFormat="1" ht="12.75">
      <c r="A129" s="269"/>
      <c r="B129" s="268">
        <v>75020</v>
      </c>
      <c r="C129" s="277"/>
      <c r="D129" s="279" t="s">
        <v>28</v>
      </c>
      <c r="E129" s="57">
        <f>SUM(E132:E138)+E139</f>
        <v>204837.06</v>
      </c>
      <c r="F129" s="46">
        <f>F136+F139</f>
        <v>79920</v>
      </c>
      <c r="G129" s="46">
        <f>G136+G137+G139</f>
        <v>92520</v>
      </c>
      <c r="H129" s="57">
        <f>SUM(H132:H138)+H139+H131</f>
        <v>122238.06000000001</v>
      </c>
      <c r="I129" s="50">
        <f>H129/G129*100</f>
        <v>132.12068741893646</v>
      </c>
      <c r="J129" s="57">
        <f t="shared" si="2"/>
        <v>59.675753987095895</v>
      </c>
    </row>
    <row r="130" spans="1:10" s="6" customFormat="1" ht="12.75">
      <c r="A130" s="269"/>
      <c r="B130" s="270"/>
      <c r="C130" s="277"/>
      <c r="D130" s="280" t="s">
        <v>137</v>
      </c>
      <c r="E130" s="398">
        <f>E135</f>
        <v>3513.6</v>
      </c>
      <c r="F130" s="399">
        <f>F135</f>
        <v>0</v>
      </c>
      <c r="G130" s="399">
        <v>0</v>
      </c>
      <c r="H130" s="398">
        <f>H135</f>
        <v>11774</v>
      </c>
      <c r="I130" s="400">
        <v>0</v>
      </c>
      <c r="J130" s="398">
        <f t="shared" si="2"/>
        <v>335.0979052823315</v>
      </c>
    </row>
    <row r="131" spans="1:10" s="6" customFormat="1" ht="12.75">
      <c r="A131" s="269"/>
      <c r="B131" s="270"/>
      <c r="C131" s="265" t="s">
        <v>243</v>
      </c>
      <c r="D131" s="237" t="s">
        <v>321</v>
      </c>
      <c r="E131" s="54">
        <v>0</v>
      </c>
      <c r="F131" s="159">
        <v>0</v>
      </c>
      <c r="G131" s="159">
        <v>0</v>
      </c>
      <c r="H131" s="54">
        <v>23.2</v>
      </c>
      <c r="I131" s="191">
        <v>0</v>
      </c>
      <c r="J131" s="54">
        <v>0</v>
      </c>
    </row>
    <row r="132" spans="1:10" ht="12.75">
      <c r="A132" s="254"/>
      <c r="B132" s="271"/>
      <c r="C132" s="265" t="s">
        <v>30</v>
      </c>
      <c r="D132" s="237" t="s">
        <v>89</v>
      </c>
      <c r="E132" s="58">
        <v>1582.75</v>
      </c>
      <c r="F132" s="52">
        <v>0</v>
      </c>
      <c r="G132" s="52">
        <v>0</v>
      </c>
      <c r="H132" s="58">
        <v>10119.31</v>
      </c>
      <c r="I132" s="53">
        <v>0</v>
      </c>
      <c r="J132" s="54">
        <f t="shared" si="2"/>
        <v>639.3498657400095</v>
      </c>
    </row>
    <row r="133" spans="1:10" ht="12.75">
      <c r="A133" s="254"/>
      <c r="B133" s="271"/>
      <c r="C133" s="265" t="s">
        <v>20</v>
      </c>
      <c r="D133" s="237" t="s">
        <v>111</v>
      </c>
      <c r="E133" s="58">
        <v>20676</v>
      </c>
      <c r="F133" s="52">
        <v>0</v>
      </c>
      <c r="G133" s="52">
        <v>0</v>
      </c>
      <c r="H133" s="58">
        <v>10000</v>
      </c>
      <c r="I133" s="53">
        <v>0</v>
      </c>
      <c r="J133" s="54">
        <f t="shared" si="2"/>
        <v>48.36525440123815</v>
      </c>
    </row>
    <row r="134" spans="1:10" ht="12.75">
      <c r="A134" s="254"/>
      <c r="B134" s="271"/>
      <c r="C134" s="265" t="s">
        <v>31</v>
      </c>
      <c r="D134" s="255" t="s">
        <v>84</v>
      </c>
      <c r="E134" s="58">
        <v>433.73</v>
      </c>
      <c r="F134" s="52">
        <v>0</v>
      </c>
      <c r="G134" s="52">
        <v>0</v>
      </c>
      <c r="H134" s="58">
        <v>0</v>
      </c>
      <c r="I134" s="53">
        <v>0</v>
      </c>
      <c r="J134" s="54">
        <f t="shared" si="2"/>
        <v>0</v>
      </c>
    </row>
    <row r="135" spans="1:10" ht="12.75">
      <c r="A135" s="254"/>
      <c r="B135" s="271"/>
      <c r="C135" s="265" t="s">
        <v>79</v>
      </c>
      <c r="D135" s="237" t="s">
        <v>166</v>
      </c>
      <c r="E135" s="58">
        <v>3513.6</v>
      </c>
      <c r="F135" s="52">
        <v>0</v>
      </c>
      <c r="G135" s="52">
        <v>0</v>
      </c>
      <c r="H135" s="58">
        <v>11774</v>
      </c>
      <c r="I135" s="53">
        <v>0</v>
      </c>
      <c r="J135" s="58">
        <f t="shared" si="2"/>
        <v>335.0979052823315</v>
      </c>
    </row>
    <row r="136" spans="1:10" ht="12.75">
      <c r="A136" s="254"/>
      <c r="B136" s="271"/>
      <c r="C136" s="265" t="s">
        <v>32</v>
      </c>
      <c r="D136" s="237" t="s">
        <v>295</v>
      </c>
      <c r="E136" s="58">
        <v>63691.38</v>
      </c>
      <c r="F136" s="52">
        <v>60000</v>
      </c>
      <c r="G136" s="52">
        <v>60000</v>
      </c>
      <c r="H136" s="58">
        <v>51001.39</v>
      </c>
      <c r="I136" s="53">
        <f>H136/G136*100</f>
        <v>85.00231666666667</v>
      </c>
      <c r="J136" s="54">
        <f t="shared" si="2"/>
        <v>80.07581245688192</v>
      </c>
    </row>
    <row r="137" spans="1:10" ht="12.75">
      <c r="A137" s="254"/>
      <c r="B137" s="271"/>
      <c r="C137" s="265" t="s">
        <v>246</v>
      </c>
      <c r="D137" s="237" t="s">
        <v>250</v>
      </c>
      <c r="E137" s="58">
        <v>8128.12</v>
      </c>
      <c r="F137" s="52">
        <v>0</v>
      </c>
      <c r="G137" s="52">
        <v>12600</v>
      </c>
      <c r="H137" s="58">
        <v>21857.43</v>
      </c>
      <c r="I137" s="53">
        <f>H137/G137*100</f>
        <v>173.47166666666666</v>
      </c>
      <c r="J137" s="54">
        <f>H137/E137*100</f>
        <v>268.91126115264046</v>
      </c>
    </row>
    <row r="138" spans="1:10" ht="12.75">
      <c r="A138" s="254"/>
      <c r="B138" s="271"/>
      <c r="C138" s="265" t="s">
        <v>220</v>
      </c>
      <c r="D138" s="237" t="s">
        <v>223</v>
      </c>
      <c r="E138" s="58">
        <v>0</v>
      </c>
      <c r="F138" s="52">
        <v>0</v>
      </c>
      <c r="G138" s="52">
        <v>0</v>
      </c>
      <c r="H138" s="58">
        <v>6097.71</v>
      </c>
      <c r="I138" s="53">
        <v>0</v>
      </c>
      <c r="J138" s="54">
        <v>0</v>
      </c>
    </row>
    <row r="139" spans="1:10" ht="12.75">
      <c r="A139" s="254"/>
      <c r="B139" s="234"/>
      <c r="C139" s="265" t="s">
        <v>33</v>
      </c>
      <c r="D139" s="237" t="s">
        <v>86</v>
      </c>
      <c r="E139" s="54">
        <v>106811.48</v>
      </c>
      <c r="F139" s="52">
        <v>19920</v>
      </c>
      <c r="G139" s="52">
        <v>19920</v>
      </c>
      <c r="H139" s="54">
        <v>11365.02</v>
      </c>
      <c r="I139" s="191">
        <f>H139/G139*100</f>
        <v>57.05331325301205</v>
      </c>
      <c r="J139" s="54">
        <f>H139/E139*100</f>
        <v>10.64026076597759</v>
      </c>
    </row>
    <row r="140" spans="1:10" ht="12.75">
      <c r="A140" s="269"/>
      <c r="B140" s="270">
        <v>75045</v>
      </c>
      <c r="C140" s="252"/>
      <c r="D140" s="279" t="s">
        <v>121</v>
      </c>
      <c r="E140" s="49">
        <f>E144+E148</f>
        <v>23000</v>
      </c>
      <c r="F140" s="46">
        <f>F144+F148</f>
        <v>21600</v>
      </c>
      <c r="G140" s="46">
        <f>G144+G148</f>
        <v>23400</v>
      </c>
      <c r="H140" s="49">
        <f>H144+H148</f>
        <v>23400</v>
      </c>
      <c r="I140" s="50">
        <f>H140/G140*100</f>
        <v>100</v>
      </c>
      <c r="J140" s="57">
        <f>H140/E140*100</f>
        <v>101.7391304347826</v>
      </c>
    </row>
    <row r="141" spans="1:10" s="6" customFormat="1" ht="12.75">
      <c r="A141" s="254"/>
      <c r="B141" s="271"/>
      <c r="C141" s="236">
        <v>2110</v>
      </c>
      <c r="D141" s="255" t="s">
        <v>8</v>
      </c>
      <c r="E141" s="51"/>
      <c r="F141" s="52"/>
      <c r="G141" s="52"/>
      <c r="H141" s="51"/>
      <c r="I141" s="53"/>
      <c r="J141" s="54"/>
    </row>
    <row r="142" spans="1:10" ht="12.75">
      <c r="A142" s="254"/>
      <c r="B142" s="271"/>
      <c r="C142" s="236"/>
      <c r="D142" s="255" t="s">
        <v>9</v>
      </c>
      <c r="E142" s="51"/>
      <c r="F142" s="52"/>
      <c r="G142" s="52"/>
      <c r="H142" s="51"/>
      <c r="I142" s="53"/>
      <c r="J142" s="54"/>
    </row>
    <row r="143" spans="1:10" ht="12.75">
      <c r="A143" s="254"/>
      <c r="B143" s="271"/>
      <c r="C143" s="236"/>
      <c r="D143" s="255" t="s">
        <v>10</v>
      </c>
      <c r="E143" s="51"/>
      <c r="F143" s="52"/>
      <c r="G143" s="52"/>
      <c r="H143" s="51"/>
      <c r="I143" s="53"/>
      <c r="J143" s="54"/>
    </row>
    <row r="144" spans="1:10" ht="12.75">
      <c r="A144" s="254"/>
      <c r="B144" s="271"/>
      <c r="C144" s="236"/>
      <c r="D144" s="255" t="s">
        <v>11</v>
      </c>
      <c r="E144" s="58">
        <v>23000</v>
      </c>
      <c r="F144" s="52">
        <v>15500</v>
      </c>
      <c r="G144" s="52">
        <v>15000</v>
      </c>
      <c r="H144" s="58">
        <v>15000</v>
      </c>
      <c r="I144" s="53">
        <f>H144/G144*100</f>
        <v>100</v>
      </c>
      <c r="J144" s="54">
        <f>H144/E144*100</f>
        <v>65.21739130434783</v>
      </c>
    </row>
    <row r="145" spans="1:10" ht="12.75">
      <c r="A145" s="254"/>
      <c r="B145" s="271"/>
      <c r="C145" s="257">
        <v>2120</v>
      </c>
      <c r="D145" s="237" t="s">
        <v>8</v>
      </c>
      <c r="E145" s="97"/>
      <c r="F145" s="56"/>
      <c r="G145" s="98"/>
      <c r="H145" s="97"/>
      <c r="I145" s="53"/>
      <c r="J145" s="54"/>
    </row>
    <row r="146" spans="1:10" ht="12.75">
      <c r="A146" s="254"/>
      <c r="B146" s="271"/>
      <c r="C146" s="257"/>
      <c r="D146" s="237" t="s">
        <v>80</v>
      </c>
      <c r="E146" s="97"/>
      <c r="F146" s="56"/>
      <c r="G146" s="98"/>
      <c r="H146" s="97"/>
      <c r="I146" s="53"/>
      <c r="J146" s="54"/>
    </row>
    <row r="147" spans="1:10" ht="12.75">
      <c r="A147" s="254"/>
      <c r="B147" s="271"/>
      <c r="C147" s="257"/>
      <c r="D147" s="237" t="s">
        <v>97</v>
      </c>
      <c r="E147" s="97"/>
      <c r="F147" s="56"/>
      <c r="G147" s="98"/>
      <c r="H147" s="97"/>
      <c r="I147" s="53"/>
      <c r="J147" s="54"/>
    </row>
    <row r="148" spans="1:10" ht="12.75">
      <c r="A148" s="254"/>
      <c r="B148" s="234"/>
      <c r="C148" s="257"/>
      <c r="D148" s="286" t="s">
        <v>102</v>
      </c>
      <c r="E148" s="55">
        <v>0</v>
      </c>
      <c r="F148" s="56">
        <v>6100</v>
      </c>
      <c r="G148" s="98">
        <v>8400</v>
      </c>
      <c r="H148" s="55">
        <v>8400</v>
      </c>
      <c r="I148" s="99">
        <v>100</v>
      </c>
      <c r="J148" s="54">
        <v>0</v>
      </c>
    </row>
    <row r="149" spans="1:10" ht="12.75">
      <c r="A149" s="254"/>
      <c r="B149" s="270">
        <v>75075</v>
      </c>
      <c r="C149" s="268"/>
      <c r="D149" s="281" t="s">
        <v>263</v>
      </c>
      <c r="E149" s="101">
        <f>E155</f>
        <v>24477</v>
      </c>
      <c r="F149" s="102">
        <v>0</v>
      </c>
      <c r="G149" s="103">
        <f>G155</f>
        <v>15000</v>
      </c>
      <c r="H149" s="101">
        <f>H155</f>
        <v>10716.44</v>
      </c>
      <c r="I149" s="53">
        <f>H149/G149*100</f>
        <v>71.44293333333334</v>
      </c>
      <c r="J149" s="105">
        <f>H149/E149*100</f>
        <v>43.78167259059526</v>
      </c>
    </row>
    <row r="150" spans="1:10" ht="12.75">
      <c r="A150" s="254"/>
      <c r="B150" s="271"/>
      <c r="C150" s="257">
        <v>2057</v>
      </c>
      <c r="D150" s="286" t="s">
        <v>175</v>
      </c>
      <c r="E150" s="112"/>
      <c r="F150" s="56"/>
      <c r="G150" s="98"/>
      <c r="H150" s="112"/>
      <c r="I150" s="113"/>
      <c r="J150" s="100"/>
    </row>
    <row r="151" spans="1:10" ht="12.75">
      <c r="A151" s="254"/>
      <c r="B151" s="271"/>
      <c r="C151" s="257"/>
      <c r="D151" s="286" t="s">
        <v>176</v>
      </c>
      <c r="E151" s="112"/>
      <c r="F151" s="56"/>
      <c r="G151" s="98"/>
      <c r="H151" s="112"/>
      <c r="I151" s="113"/>
      <c r="J151" s="100"/>
    </row>
    <row r="152" spans="1:10" ht="12.75">
      <c r="A152" s="254"/>
      <c r="B152" s="271"/>
      <c r="C152" s="257"/>
      <c r="D152" s="286" t="s">
        <v>151</v>
      </c>
      <c r="E152" s="112"/>
      <c r="F152" s="56"/>
      <c r="G152" s="98"/>
      <c r="H152" s="112"/>
      <c r="I152" s="113"/>
      <c r="J152" s="100"/>
    </row>
    <row r="153" spans="1:10" ht="12.75">
      <c r="A153" s="254"/>
      <c r="B153" s="271"/>
      <c r="C153" s="257"/>
      <c r="D153" s="286" t="s">
        <v>177</v>
      </c>
      <c r="E153" s="112"/>
      <c r="F153" s="56"/>
      <c r="G153" s="98"/>
      <c r="H153" s="112"/>
      <c r="I153" s="113"/>
      <c r="J153" s="100"/>
    </row>
    <row r="154" spans="1:10" ht="12.75">
      <c r="A154" s="254"/>
      <c r="B154" s="271"/>
      <c r="C154" s="257"/>
      <c r="D154" s="286" t="s">
        <v>178</v>
      </c>
      <c r="E154" s="112"/>
      <c r="F154" s="56">
        <v>0</v>
      </c>
      <c r="G154" s="98"/>
      <c r="H154" s="112"/>
      <c r="I154" s="113"/>
      <c r="J154" s="100"/>
    </row>
    <row r="155" spans="1:10" ht="12.75">
      <c r="A155" s="254"/>
      <c r="B155" s="271"/>
      <c r="C155" s="257"/>
      <c r="D155" s="286" t="s">
        <v>179</v>
      </c>
      <c r="E155" s="112">
        <v>24477</v>
      </c>
      <c r="F155" s="56">
        <v>0</v>
      </c>
      <c r="G155" s="98">
        <v>15000</v>
      </c>
      <c r="H155" s="112">
        <v>10716.44</v>
      </c>
      <c r="I155" s="113">
        <v>100</v>
      </c>
      <c r="J155" s="105">
        <f>H155/E155*100</f>
        <v>43.78167259059526</v>
      </c>
    </row>
    <row r="156" spans="1:10" ht="12.75">
      <c r="A156" s="254"/>
      <c r="B156" s="268">
        <v>75095</v>
      </c>
      <c r="C156" s="268"/>
      <c r="D156" s="281" t="s">
        <v>118</v>
      </c>
      <c r="E156" s="170">
        <f>SUM(E159:E169)+E175+E158</f>
        <v>1819748.38</v>
      </c>
      <c r="F156" s="102">
        <f>F175+F163</f>
        <v>3750659</v>
      </c>
      <c r="G156" s="103">
        <f>SUM(G164:G169)+G175+G163</f>
        <v>3771706</v>
      </c>
      <c r="H156" s="170">
        <f>H175+H169+H158+H163</f>
        <v>1196268.31</v>
      </c>
      <c r="I156" s="104">
        <f>H156/G156*100</f>
        <v>31.716902377862965</v>
      </c>
      <c r="J156" s="105">
        <f>H156/E156*100</f>
        <v>65.73811649718299</v>
      </c>
    </row>
    <row r="157" spans="1:10" ht="12.75">
      <c r="A157" s="254"/>
      <c r="B157" s="270"/>
      <c r="C157" s="268"/>
      <c r="D157" s="280" t="s">
        <v>137</v>
      </c>
      <c r="E157" s="394">
        <f>E175</f>
        <v>1161445.55</v>
      </c>
      <c r="F157" s="395">
        <f>F175</f>
        <v>2807600</v>
      </c>
      <c r="G157" s="396">
        <f>G175</f>
        <v>2828647</v>
      </c>
      <c r="H157" s="394">
        <f>H175</f>
        <v>409077.06</v>
      </c>
      <c r="I157" s="397">
        <f>H157/G157*100</f>
        <v>14.461933921058371</v>
      </c>
      <c r="J157" s="105">
        <f>H157/E157*100</f>
        <v>35.22137219433145</v>
      </c>
    </row>
    <row r="158" spans="1:10" ht="12.75">
      <c r="A158" s="254"/>
      <c r="B158" s="270"/>
      <c r="C158" s="278" t="s">
        <v>33</v>
      </c>
      <c r="D158" s="286" t="s">
        <v>292</v>
      </c>
      <c r="E158" s="205">
        <v>15000</v>
      </c>
      <c r="F158" s="196">
        <v>0</v>
      </c>
      <c r="G158" s="197">
        <v>0</v>
      </c>
      <c r="H158" s="205">
        <v>0</v>
      </c>
      <c r="I158" s="490">
        <v>0</v>
      </c>
      <c r="J158" s="100">
        <f>H158/E158*100</f>
        <v>0</v>
      </c>
    </row>
    <row r="159" spans="1:10" ht="12.75">
      <c r="A159" s="254"/>
      <c r="B159" s="270"/>
      <c r="C159" s="257">
        <v>2057</v>
      </c>
      <c r="D159" s="286" t="s">
        <v>175</v>
      </c>
      <c r="E159" s="106"/>
      <c r="F159" s="107"/>
      <c r="G159" s="108"/>
      <c r="H159" s="106"/>
      <c r="I159" s="109"/>
      <c r="J159" s="105"/>
    </row>
    <row r="160" spans="1:10" ht="12.75">
      <c r="A160" s="254"/>
      <c r="B160" s="270"/>
      <c r="C160" s="257"/>
      <c r="D160" s="286" t="s">
        <v>176</v>
      </c>
      <c r="E160" s="106"/>
      <c r="F160" s="107"/>
      <c r="G160" s="108"/>
      <c r="H160" s="106"/>
      <c r="I160" s="109"/>
      <c r="J160" s="54"/>
    </row>
    <row r="161" spans="1:10" ht="12.75">
      <c r="A161" s="254"/>
      <c r="B161" s="270"/>
      <c r="C161" s="257"/>
      <c r="D161" s="286" t="s">
        <v>151</v>
      </c>
      <c r="E161" s="106"/>
      <c r="F161" s="107"/>
      <c r="G161" s="108"/>
      <c r="H161" s="106"/>
      <c r="I161" s="109"/>
      <c r="J161" s="54"/>
    </row>
    <row r="162" spans="1:10" ht="12.75">
      <c r="A162" s="254"/>
      <c r="B162" s="270"/>
      <c r="C162" s="257"/>
      <c r="D162" s="286" t="s">
        <v>177</v>
      </c>
      <c r="E162" s="106"/>
      <c r="F162" s="107"/>
      <c r="G162" s="108"/>
      <c r="H162" s="106"/>
      <c r="I162" s="109"/>
      <c r="J162" s="54"/>
    </row>
    <row r="163" spans="1:10" ht="12.75">
      <c r="A163" s="254"/>
      <c r="B163" s="270"/>
      <c r="C163" s="257"/>
      <c r="D163" s="286" t="s">
        <v>320</v>
      </c>
      <c r="E163" s="112">
        <v>630470.5</v>
      </c>
      <c r="F163" s="56">
        <v>943059</v>
      </c>
      <c r="G163" s="98">
        <v>912373</v>
      </c>
      <c r="H163" s="112">
        <v>761384.16</v>
      </c>
      <c r="I163" s="113">
        <f>H163/G163*100</f>
        <v>83.45097454659444</v>
      </c>
      <c r="J163" s="58">
        <f>H163/E163*100</f>
        <v>120.76443862163258</v>
      </c>
    </row>
    <row r="164" spans="1:10" ht="12.75">
      <c r="A164" s="254"/>
      <c r="B164" s="270"/>
      <c r="C164" s="257">
        <v>2059</v>
      </c>
      <c r="D164" s="286" t="s">
        <v>175</v>
      </c>
      <c r="E164" s="112"/>
      <c r="F164" s="56"/>
      <c r="G164" s="98"/>
      <c r="H164" s="112"/>
      <c r="I164" s="113"/>
      <c r="J164" s="58"/>
    </row>
    <row r="165" spans="1:10" ht="12.75">
      <c r="A165" s="254"/>
      <c r="B165" s="270"/>
      <c r="C165" s="257"/>
      <c r="D165" s="286" t="s">
        <v>176</v>
      </c>
      <c r="E165" s="112"/>
      <c r="F165" s="56"/>
      <c r="G165" s="98"/>
      <c r="H165" s="112"/>
      <c r="I165" s="113"/>
      <c r="J165" s="58"/>
    </row>
    <row r="166" spans="1:10" ht="12.75">
      <c r="A166" s="254"/>
      <c r="B166" s="270"/>
      <c r="C166" s="257"/>
      <c r="D166" s="286" t="s">
        <v>151</v>
      </c>
      <c r="E166" s="112"/>
      <c r="F166" s="56"/>
      <c r="G166" s="98"/>
      <c r="H166" s="112"/>
      <c r="I166" s="113"/>
      <c r="J166" s="58"/>
    </row>
    <row r="167" spans="1:10" ht="12.75">
      <c r="A167" s="254"/>
      <c r="B167" s="270"/>
      <c r="C167" s="257"/>
      <c r="D167" s="286" t="s">
        <v>177</v>
      </c>
      <c r="E167" s="112"/>
      <c r="F167" s="56"/>
      <c r="G167" s="98"/>
      <c r="H167" s="112"/>
      <c r="I167" s="113"/>
      <c r="J167" s="58"/>
    </row>
    <row r="168" spans="1:10" ht="12.75">
      <c r="A168" s="254"/>
      <c r="B168" s="270"/>
      <c r="C168" s="257"/>
      <c r="D168" s="286" t="s">
        <v>178</v>
      </c>
      <c r="E168" s="112"/>
      <c r="F168" s="56"/>
      <c r="G168" s="98"/>
      <c r="H168" s="112"/>
      <c r="I168" s="113"/>
      <c r="J168" s="58"/>
    </row>
    <row r="169" spans="1:10" ht="12.75">
      <c r="A169" s="254"/>
      <c r="B169" s="270"/>
      <c r="C169" s="255"/>
      <c r="D169" s="237" t="s">
        <v>179</v>
      </c>
      <c r="E169" s="58">
        <v>12832.33</v>
      </c>
      <c r="F169" s="52">
        <v>0</v>
      </c>
      <c r="G169" s="52">
        <v>30686</v>
      </c>
      <c r="H169" s="58">
        <v>25807.09</v>
      </c>
      <c r="I169" s="53">
        <f>H169/G169*100</f>
        <v>84.10053444567555</v>
      </c>
      <c r="J169" s="58">
        <v>0</v>
      </c>
    </row>
    <row r="170" spans="1:12" ht="12.75">
      <c r="A170" s="254"/>
      <c r="B170" s="270"/>
      <c r="C170" s="255">
        <v>6257</v>
      </c>
      <c r="D170" s="237" t="s">
        <v>175</v>
      </c>
      <c r="E170" s="134"/>
      <c r="F170" s="402"/>
      <c r="G170" s="402"/>
      <c r="H170" s="134"/>
      <c r="I170" s="491"/>
      <c r="J170" s="54"/>
      <c r="L170" s="28"/>
    </row>
    <row r="171" spans="1:12" ht="12.75">
      <c r="A171" s="254"/>
      <c r="B171" s="270"/>
      <c r="C171" s="257"/>
      <c r="D171" s="286" t="s">
        <v>176</v>
      </c>
      <c r="E171" s="106"/>
      <c r="F171" s="107"/>
      <c r="G171" s="108"/>
      <c r="H171" s="106"/>
      <c r="I171" s="109"/>
      <c r="J171" s="54"/>
      <c r="L171" s="28"/>
    </row>
    <row r="172" spans="1:12" ht="12.75">
      <c r="A172" s="254"/>
      <c r="B172" s="270"/>
      <c r="C172" s="257"/>
      <c r="D172" s="286" t="s">
        <v>151</v>
      </c>
      <c r="E172" s="106"/>
      <c r="F172" s="107"/>
      <c r="G172" s="108"/>
      <c r="H172" s="106"/>
      <c r="I172" s="109"/>
      <c r="J172" s="54"/>
      <c r="L172" s="28"/>
    </row>
    <row r="173" spans="1:12" ht="12.75">
      <c r="A173" s="254"/>
      <c r="B173" s="270"/>
      <c r="C173" s="257"/>
      <c r="D173" s="286" t="s">
        <v>177</v>
      </c>
      <c r="E173" s="106"/>
      <c r="F173" s="107"/>
      <c r="G173" s="108"/>
      <c r="H173" s="106"/>
      <c r="I173" s="109"/>
      <c r="J173" s="54"/>
      <c r="L173" s="28"/>
    </row>
    <row r="174" spans="1:12" ht="12.75">
      <c r="A174" s="254"/>
      <c r="B174" s="270"/>
      <c r="C174" s="257"/>
      <c r="D174" s="286" t="s">
        <v>178</v>
      </c>
      <c r="E174" s="106"/>
      <c r="F174" s="107"/>
      <c r="G174" s="108"/>
      <c r="H174" s="106"/>
      <c r="I174" s="109"/>
      <c r="J174" s="54"/>
      <c r="L174" s="28"/>
    </row>
    <row r="175" spans="1:12" ht="12.75">
      <c r="A175" s="256"/>
      <c r="B175" s="316"/>
      <c r="C175" s="236"/>
      <c r="D175" s="237" t="s">
        <v>179</v>
      </c>
      <c r="E175" s="174">
        <v>1161445.55</v>
      </c>
      <c r="F175" s="159">
        <v>2807600</v>
      </c>
      <c r="G175" s="494">
        <v>2828647</v>
      </c>
      <c r="H175" s="174">
        <v>409077.06</v>
      </c>
      <c r="I175" s="191">
        <f>H175/G175*100</f>
        <v>14.461933921058371</v>
      </c>
      <c r="J175" s="54">
        <f>H175/E175*100</f>
        <v>35.22137219433145</v>
      </c>
      <c r="L175" s="28"/>
    </row>
    <row r="176" spans="1:12" ht="12.75">
      <c r="A176" s="288"/>
      <c r="B176" s="289"/>
      <c r="C176" s="288"/>
      <c r="D176" s="290"/>
      <c r="E176" s="110"/>
      <c r="F176" s="64" t="s">
        <v>325</v>
      </c>
      <c r="G176" s="111"/>
      <c r="H176" s="110"/>
      <c r="I176" s="65"/>
      <c r="J176" s="66"/>
      <c r="L176" s="28"/>
    </row>
    <row r="177" spans="1:12" ht="12.75">
      <c r="A177" s="239"/>
      <c r="B177" s="240"/>
      <c r="C177" s="239"/>
      <c r="D177" s="239"/>
      <c r="E177" s="67" t="s">
        <v>6</v>
      </c>
      <c r="F177" s="68" t="s">
        <v>75</v>
      </c>
      <c r="G177" s="69" t="s">
        <v>73</v>
      </c>
      <c r="H177" s="67" t="s">
        <v>6</v>
      </c>
      <c r="I177" s="70" t="s">
        <v>7</v>
      </c>
      <c r="J177" s="71"/>
      <c r="L177" s="28"/>
    </row>
    <row r="178" spans="1:12" ht="12.75">
      <c r="A178" s="241" t="s">
        <v>2</v>
      </c>
      <c r="B178" s="241" t="s">
        <v>3</v>
      </c>
      <c r="C178" s="241" t="s">
        <v>4</v>
      </c>
      <c r="D178" s="241" t="s">
        <v>128</v>
      </c>
      <c r="E178" s="72" t="s">
        <v>268</v>
      </c>
      <c r="F178" s="73" t="s">
        <v>76</v>
      </c>
      <c r="G178" s="74" t="s">
        <v>74</v>
      </c>
      <c r="H178" s="72" t="s">
        <v>316</v>
      </c>
      <c r="I178" s="75"/>
      <c r="J178" s="76"/>
      <c r="L178" s="28"/>
    </row>
    <row r="179" spans="1:12" ht="12.75">
      <c r="A179" s="242"/>
      <c r="B179" s="242"/>
      <c r="C179" s="242"/>
      <c r="D179" s="241"/>
      <c r="E179" s="77"/>
      <c r="F179" s="78" t="s">
        <v>315</v>
      </c>
      <c r="G179" s="79" t="s">
        <v>5</v>
      </c>
      <c r="H179" s="77"/>
      <c r="I179" s="80" t="s">
        <v>77</v>
      </c>
      <c r="J179" s="81" t="s">
        <v>78</v>
      </c>
      <c r="L179" s="28"/>
    </row>
    <row r="180" spans="1:12" ht="12.75">
      <c r="A180" s="243">
        <v>1</v>
      </c>
      <c r="B180" s="243">
        <v>2</v>
      </c>
      <c r="C180" s="243">
        <v>3</v>
      </c>
      <c r="D180" s="243">
        <v>4</v>
      </c>
      <c r="E180" s="82">
        <v>5</v>
      </c>
      <c r="F180" s="83">
        <v>6</v>
      </c>
      <c r="G180" s="83">
        <v>7</v>
      </c>
      <c r="H180" s="84">
        <v>8</v>
      </c>
      <c r="I180" s="85">
        <v>9</v>
      </c>
      <c r="J180" s="86">
        <v>10</v>
      </c>
      <c r="L180" s="28"/>
    </row>
    <row r="181" spans="1:10" ht="12.75">
      <c r="A181" s="244">
        <v>751</v>
      </c>
      <c r="B181" s="292"/>
      <c r="C181" s="244"/>
      <c r="D181" s="292" t="s">
        <v>278</v>
      </c>
      <c r="E181" s="87"/>
      <c r="F181" s="414"/>
      <c r="G181" s="88"/>
      <c r="H181" s="415"/>
      <c r="I181" s="114"/>
      <c r="J181" s="171"/>
    </row>
    <row r="182" spans="1:10" ht="12.75">
      <c r="A182" s="263"/>
      <c r="B182" s="293"/>
      <c r="C182" s="263"/>
      <c r="D182" s="293" t="s">
        <v>279</v>
      </c>
      <c r="E182" s="417"/>
      <c r="F182" s="418"/>
      <c r="G182" s="115"/>
      <c r="H182" s="419"/>
      <c r="I182" s="116"/>
      <c r="J182" s="193"/>
    </row>
    <row r="183" spans="1:10" ht="12.75">
      <c r="A183" s="272"/>
      <c r="B183" s="294"/>
      <c r="C183" s="272"/>
      <c r="D183" s="294" t="s">
        <v>280</v>
      </c>
      <c r="E183" s="389">
        <f>E187</f>
        <v>40367</v>
      </c>
      <c r="F183" s="421">
        <v>0</v>
      </c>
      <c r="G183" s="117">
        <f>G187</f>
        <v>0</v>
      </c>
      <c r="H183" s="422">
        <f>H187</f>
        <v>0</v>
      </c>
      <c r="I183" s="118">
        <v>0</v>
      </c>
      <c r="J183" s="127">
        <v>0</v>
      </c>
    </row>
    <row r="184" spans="1:10" ht="12.75">
      <c r="A184" s="254"/>
      <c r="B184" s="289">
        <v>75109</v>
      </c>
      <c r="C184" s="251"/>
      <c r="D184" s="339" t="s">
        <v>281</v>
      </c>
      <c r="E184" s="387"/>
      <c r="F184" s="342"/>
      <c r="G184" s="343"/>
      <c r="H184" s="387"/>
      <c r="I184" s="344"/>
      <c r="J184" s="345"/>
    </row>
    <row r="185" spans="1:10" ht="12.75">
      <c r="A185" s="254"/>
      <c r="B185" s="289"/>
      <c r="C185" s="248"/>
      <c r="D185" s="314" t="s">
        <v>282</v>
      </c>
      <c r="E185" s="101"/>
      <c r="F185" s="102"/>
      <c r="G185" s="103"/>
      <c r="H185" s="101"/>
      <c r="I185" s="104"/>
      <c r="J185" s="105"/>
    </row>
    <row r="186" spans="1:10" ht="12.75">
      <c r="A186" s="254"/>
      <c r="B186" s="289"/>
      <c r="C186" s="248"/>
      <c r="D186" s="314" t="s">
        <v>283</v>
      </c>
      <c r="E186" s="101"/>
      <c r="F186" s="102"/>
      <c r="G186" s="103"/>
      <c r="H186" s="101"/>
      <c r="I186" s="104"/>
      <c r="J186" s="105"/>
    </row>
    <row r="187" spans="1:10" ht="12.75">
      <c r="A187" s="254"/>
      <c r="B187" s="289"/>
      <c r="C187" s="248"/>
      <c r="D187" s="314" t="s">
        <v>284</v>
      </c>
      <c r="E187" s="101">
        <f>E191</f>
        <v>40367</v>
      </c>
      <c r="F187" s="102">
        <v>0</v>
      </c>
      <c r="G187" s="103">
        <f>G191</f>
        <v>0</v>
      </c>
      <c r="H187" s="101">
        <f>H191</f>
        <v>0</v>
      </c>
      <c r="I187" s="104">
        <v>0</v>
      </c>
      <c r="J187" s="105">
        <v>0</v>
      </c>
    </row>
    <row r="188" spans="1:10" ht="12.75">
      <c r="A188" s="254"/>
      <c r="B188" s="288"/>
      <c r="C188" s="258">
        <v>2120</v>
      </c>
      <c r="D188" s="255" t="s">
        <v>8</v>
      </c>
      <c r="E188" s="112"/>
      <c r="F188" s="56"/>
      <c r="G188" s="98"/>
      <c r="H188" s="112"/>
      <c r="I188" s="113"/>
      <c r="J188" s="100"/>
    </row>
    <row r="189" spans="1:10" ht="12.75">
      <c r="A189" s="254"/>
      <c r="B189" s="288"/>
      <c r="C189" s="258"/>
      <c r="D189" s="255" t="s">
        <v>9</v>
      </c>
      <c r="E189" s="112"/>
      <c r="F189" s="56"/>
      <c r="G189" s="98"/>
      <c r="H189" s="112"/>
      <c r="I189" s="113"/>
      <c r="J189" s="100"/>
    </row>
    <row r="190" spans="1:10" ht="12.75">
      <c r="A190" s="254"/>
      <c r="B190" s="288"/>
      <c r="C190" s="258"/>
      <c r="D190" s="255" t="s">
        <v>10</v>
      </c>
      <c r="E190" s="112"/>
      <c r="F190" s="56"/>
      <c r="G190" s="98"/>
      <c r="H190" s="112"/>
      <c r="I190" s="113"/>
      <c r="J190" s="100"/>
    </row>
    <row r="191" spans="1:10" ht="12.75">
      <c r="A191" s="254"/>
      <c r="B191" s="288"/>
      <c r="C191" s="258"/>
      <c r="D191" s="255" t="s">
        <v>11</v>
      </c>
      <c r="E191" s="112">
        <v>40367</v>
      </c>
      <c r="F191" s="56">
        <v>0</v>
      </c>
      <c r="G191" s="98">
        <v>0</v>
      </c>
      <c r="H191" s="112">
        <v>0</v>
      </c>
      <c r="I191" s="113">
        <v>0</v>
      </c>
      <c r="J191" s="100">
        <v>0</v>
      </c>
    </row>
    <row r="192" spans="1:10" ht="12.75">
      <c r="A192" s="246">
        <v>752</v>
      </c>
      <c r="B192" s="336"/>
      <c r="C192" s="246"/>
      <c r="D192" s="244" t="s">
        <v>285</v>
      </c>
      <c r="E192" s="120">
        <f>E193</f>
        <v>28325</v>
      </c>
      <c r="F192" s="88">
        <v>0</v>
      </c>
      <c r="G192" s="121">
        <f>G193</f>
        <v>30387</v>
      </c>
      <c r="H192" s="120">
        <f>H193</f>
        <v>30387</v>
      </c>
      <c r="I192" s="484">
        <v>100</v>
      </c>
      <c r="J192" s="171">
        <v>107.28</v>
      </c>
    </row>
    <row r="193" spans="1:10" ht="12.75">
      <c r="A193" s="254"/>
      <c r="B193" s="289">
        <v>75295</v>
      </c>
      <c r="C193" s="251"/>
      <c r="D193" s="248" t="s">
        <v>286</v>
      </c>
      <c r="E193" s="101">
        <v>28325</v>
      </c>
      <c r="F193" s="102">
        <v>0</v>
      </c>
      <c r="G193" s="103">
        <f>G197</f>
        <v>30387</v>
      </c>
      <c r="H193" s="101">
        <f>H197</f>
        <v>30387</v>
      </c>
      <c r="I193" s="104">
        <v>100</v>
      </c>
      <c r="J193" s="105">
        <f>H193/E193*100</f>
        <v>107.27978817299206</v>
      </c>
    </row>
    <row r="194" spans="1:10" ht="12.75">
      <c r="A194" s="254"/>
      <c r="B194" s="288"/>
      <c r="C194" s="258">
        <v>2110</v>
      </c>
      <c r="D194" s="255" t="s">
        <v>8</v>
      </c>
      <c r="E194" s="112"/>
      <c r="F194" s="56"/>
      <c r="G194" s="98"/>
      <c r="H194" s="112"/>
      <c r="I194" s="113"/>
      <c r="J194" s="100"/>
    </row>
    <row r="195" spans="1:10" ht="12.75">
      <c r="A195" s="254"/>
      <c r="B195" s="288"/>
      <c r="C195" s="258"/>
      <c r="D195" s="255" t="s">
        <v>9</v>
      </c>
      <c r="E195" s="112"/>
      <c r="F195" s="56"/>
      <c r="G195" s="98"/>
      <c r="H195" s="112"/>
      <c r="I195" s="113"/>
      <c r="J195" s="100"/>
    </row>
    <row r="196" spans="1:10" ht="12.75">
      <c r="A196" s="254"/>
      <c r="B196" s="288"/>
      <c r="C196" s="258"/>
      <c r="D196" s="255" t="s">
        <v>10</v>
      </c>
      <c r="E196" s="112"/>
      <c r="F196" s="56"/>
      <c r="G196" s="98"/>
      <c r="H196" s="112"/>
      <c r="I196" s="113"/>
      <c r="J196" s="100"/>
    </row>
    <row r="197" spans="1:10" ht="12.75">
      <c r="A197" s="254"/>
      <c r="B197" s="288"/>
      <c r="C197" s="258"/>
      <c r="D197" s="255" t="s">
        <v>11</v>
      </c>
      <c r="E197" s="112">
        <v>28325</v>
      </c>
      <c r="F197" s="56">
        <v>0</v>
      </c>
      <c r="G197" s="98">
        <v>30387</v>
      </c>
      <c r="H197" s="112">
        <v>30387</v>
      </c>
      <c r="I197" s="113">
        <v>100</v>
      </c>
      <c r="J197" s="100">
        <f>H197/E197*100</f>
        <v>107.27978817299206</v>
      </c>
    </row>
    <row r="198" spans="1:10" ht="12.75">
      <c r="A198" s="244">
        <v>754</v>
      </c>
      <c r="B198" s="244"/>
      <c r="C198" s="244"/>
      <c r="D198" s="244" t="s">
        <v>34</v>
      </c>
      <c r="E198" s="120"/>
      <c r="F198" s="88"/>
      <c r="G198" s="121"/>
      <c r="H198" s="120"/>
      <c r="I198" s="122"/>
      <c r="J198" s="123"/>
    </row>
    <row r="199" spans="1:10" ht="12.75">
      <c r="A199" s="263"/>
      <c r="B199" s="263"/>
      <c r="C199" s="263"/>
      <c r="D199" s="263" t="s">
        <v>35</v>
      </c>
      <c r="E199" s="124">
        <f>E201+E225+E230</f>
        <v>4190302.91</v>
      </c>
      <c r="F199" s="115">
        <f>F201</f>
        <v>3565000</v>
      </c>
      <c r="G199" s="125">
        <f>G201+G225+G230</f>
        <v>4255499</v>
      </c>
      <c r="H199" s="124">
        <f>H201+H225+H230</f>
        <v>4256063.9</v>
      </c>
      <c r="I199" s="126">
        <f>H199/G199*100</f>
        <v>100.01327458894951</v>
      </c>
      <c r="J199" s="127">
        <f>H199/E199*100</f>
        <v>101.56936124696531</v>
      </c>
    </row>
    <row r="200" spans="1:10" ht="12.75">
      <c r="A200" s="262"/>
      <c r="B200" s="263"/>
      <c r="C200" s="295"/>
      <c r="D200" s="274" t="s">
        <v>137</v>
      </c>
      <c r="E200" s="128">
        <f>E202</f>
        <v>36000</v>
      </c>
      <c r="F200" s="60">
        <v>0</v>
      </c>
      <c r="G200" s="129">
        <f>G202</f>
        <v>0</v>
      </c>
      <c r="H200" s="128">
        <f>H202</f>
        <v>0</v>
      </c>
      <c r="I200" s="130">
        <v>0</v>
      </c>
      <c r="J200" s="131">
        <v>0</v>
      </c>
    </row>
    <row r="201" spans="1:10" ht="12.75">
      <c r="A201" s="267"/>
      <c r="B201" s="268">
        <v>75411</v>
      </c>
      <c r="C201" s="252"/>
      <c r="D201" s="279" t="s">
        <v>36</v>
      </c>
      <c r="E201" s="57">
        <f>E208+E220+E204+E212+E215+E224</f>
        <v>4170649.99</v>
      </c>
      <c r="F201" s="46">
        <f>F208</f>
        <v>3565000</v>
      </c>
      <c r="G201" s="46">
        <f>G208+G220+G204+G212+G224</f>
        <v>4255499</v>
      </c>
      <c r="H201" s="57">
        <f>H208+H220+H204+H212+H215+H224</f>
        <v>4256063.9</v>
      </c>
      <c r="I201" s="50">
        <f>H201/G201*100</f>
        <v>100.01327458894951</v>
      </c>
      <c r="J201" s="57">
        <f>H201/E201*100</f>
        <v>102.04797597987837</v>
      </c>
    </row>
    <row r="202" spans="1:10" ht="12.75">
      <c r="A202" s="269"/>
      <c r="B202" s="270"/>
      <c r="C202" s="252"/>
      <c r="D202" s="280" t="s">
        <v>137</v>
      </c>
      <c r="E202" s="57">
        <f>E220+E224</f>
        <v>36000</v>
      </c>
      <c r="F202" s="132">
        <v>0</v>
      </c>
      <c r="G202" s="132">
        <f>G220+G224</f>
        <v>0</v>
      </c>
      <c r="H202" s="57">
        <f>H220+H224</f>
        <v>0</v>
      </c>
      <c r="I202" s="50">
        <v>0</v>
      </c>
      <c r="J202" s="57">
        <v>0</v>
      </c>
    </row>
    <row r="203" spans="1:10" ht="12.75">
      <c r="A203" s="269"/>
      <c r="B203" s="270"/>
      <c r="C203" s="265" t="s">
        <v>157</v>
      </c>
      <c r="D203" s="237" t="s">
        <v>158</v>
      </c>
      <c r="E203" s="54"/>
      <c r="F203" s="159"/>
      <c r="G203" s="159"/>
      <c r="H203" s="54"/>
      <c r="I203" s="191"/>
      <c r="J203" s="54"/>
    </row>
    <row r="204" spans="1:10" ht="12.75">
      <c r="A204" s="269"/>
      <c r="B204" s="270"/>
      <c r="C204" s="236"/>
      <c r="D204" s="237" t="s">
        <v>159</v>
      </c>
      <c r="E204" s="54">
        <v>6500</v>
      </c>
      <c r="F204" s="159">
        <v>0</v>
      </c>
      <c r="G204" s="159">
        <v>0</v>
      </c>
      <c r="H204" s="54"/>
      <c r="I204" s="191">
        <v>0</v>
      </c>
      <c r="J204" s="58">
        <f>H204/E204*100</f>
        <v>0</v>
      </c>
    </row>
    <row r="205" spans="1:10" s="6" customFormat="1" ht="12.75">
      <c r="A205" s="254"/>
      <c r="B205" s="271"/>
      <c r="C205" s="236">
        <v>2110</v>
      </c>
      <c r="D205" s="255" t="s">
        <v>8</v>
      </c>
      <c r="E205" s="51"/>
      <c r="F205" s="52"/>
      <c r="G205" s="52"/>
      <c r="H205" s="51"/>
      <c r="I205" s="53"/>
      <c r="J205" s="54"/>
    </row>
    <row r="206" spans="1:10" ht="12.75">
      <c r="A206" s="254"/>
      <c r="B206" s="271"/>
      <c r="C206" s="236"/>
      <c r="D206" s="255" t="s">
        <v>9</v>
      </c>
      <c r="E206" s="51"/>
      <c r="F206" s="52"/>
      <c r="G206" s="52"/>
      <c r="H206" s="51"/>
      <c r="I206" s="53"/>
      <c r="J206" s="54"/>
    </row>
    <row r="207" spans="1:10" ht="12.75">
      <c r="A207" s="254"/>
      <c r="B207" s="271"/>
      <c r="C207" s="236"/>
      <c r="D207" s="255" t="s">
        <v>10</v>
      </c>
      <c r="E207" s="51"/>
      <c r="F207" s="52"/>
      <c r="G207" s="52"/>
      <c r="H207" s="51"/>
      <c r="I207" s="53"/>
      <c r="J207" s="54"/>
    </row>
    <row r="208" spans="1:10" ht="12.75">
      <c r="A208" s="254"/>
      <c r="B208" s="271"/>
      <c r="C208" s="236"/>
      <c r="D208" s="255" t="s">
        <v>11</v>
      </c>
      <c r="E208" s="54">
        <v>4127661</v>
      </c>
      <c r="F208" s="52">
        <v>3565000</v>
      </c>
      <c r="G208" s="52">
        <v>4235499</v>
      </c>
      <c r="H208" s="54">
        <v>4235499</v>
      </c>
      <c r="I208" s="53">
        <f>H208/G208*100</f>
        <v>100</v>
      </c>
      <c r="J208" s="58">
        <f>H208/E208*100</f>
        <v>102.61256920081372</v>
      </c>
    </row>
    <row r="209" spans="1:10" ht="12.75">
      <c r="A209" s="254"/>
      <c r="B209" s="271"/>
      <c r="C209" s="257">
        <v>2310</v>
      </c>
      <c r="D209" s="235" t="s">
        <v>122</v>
      </c>
      <c r="E209" s="205"/>
      <c r="F209" s="56"/>
      <c r="G209" s="98"/>
      <c r="H209" s="205"/>
      <c r="I209" s="113"/>
      <c r="J209" s="55"/>
    </row>
    <row r="210" spans="1:10" ht="12.75">
      <c r="A210" s="254"/>
      <c r="B210" s="271"/>
      <c r="C210" s="257"/>
      <c r="D210" s="235" t="s">
        <v>81</v>
      </c>
      <c r="E210" s="205"/>
      <c r="F210" s="56"/>
      <c r="G210" s="98"/>
      <c r="H210" s="205"/>
      <c r="I210" s="113"/>
      <c r="J210" s="55"/>
    </row>
    <row r="211" spans="1:10" ht="12.75">
      <c r="A211" s="254"/>
      <c r="B211" s="271"/>
      <c r="C211" s="257"/>
      <c r="D211" s="235" t="s">
        <v>123</v>
      </c>
      <c r="E211" s="205"/>
      <c r="F211" s="56"/>
      <c r="G211" s="98"/>
      <c r="H211" s="205"/>
      <c r="I211" s="113"/>
      <c r="J211" s="55"/>
    </row>
    <row r="212" spans="1:10" ht="12.75">
      <c r="A212" s="254"/>
      <c r="B212" s="271"/>
      <c r="C212" s="257"/>
      <c r="D212" s="235" t="s">
        <v>124</v>
      </c>
      <c r="E212" s="205">
        <v>0</v>
      </c>
      <c r="F212" s="56">
        <v>0</v>
      </c>
      <c r="G212" s="98">
        <v>20000</v>
      </c>
      <c r="H212" s="205">
        <v>20000</v>
      </c>
      <c r="I212" s="113">
        <v>100</v>
      </c>
      <c r="J212" s="55">
        <v>0</v>
      </c>
    </row>
    <row r="213" spans="1:10" ht="12.75">
      <c r="A213" s="254"/>
      <c r="B213" s="271"/>
      <c r="C213" s="257">
        <v>2360</v>
      </c>
      <c r="D213" s="258" t="s">
        <v>103</v>
      </c>
      <c r="E213" s="205"/>
      <c r="F213" s="56"/>
      <c r="G213" s="98"/>
      <c r="H213" s="205"/>
      <c r="I213" s="113"/>
      <c r="J213" s="55"/>
    </row>
    <row r="214" spans="1:10" ht="12.75">
      <c r="A214" s="254"/>
      <c r="B214" s="271"/>
      <c r="C214" s="257"/>
      <c r="D214" s="258" t="s">
        <v>104</v>
      </c>
      <c r="E214" s="205"/>
      <c r="F214" s="56"/>
      <c r="G214" s="98"/>
      <c r="H214" s="205"/>
      <c r="I214" s="113"/>
      <c r="J214" s="55"/>
    </row>
    <row r="215" spans="1:10" ht="12.75">
      <c r="A215" s="254"/>
      <c r="B215" s="271"/>
      <c r="C215" s="257"/>
      <c r="D215" s="255" t="s">
        <v>105</v>
      </c>
      <c r="E215" s="205">
        <v>488.99</v>
      </c>
      <c r="F215" s="56">
        <v>0</v>
      </c>
      <c r="G215" s="98">
        <v>0</v>
      </c>
      <c r="H215" s="205">
        <v>564.9</v>
      </c>
      <c r="I215" s="113">
        <v>0</v>
      </c>
      <c r="J215" s="58">
        <f>H215/E215*100</f>
        <v>115.52383484324832</v>
      </c>
    </row>
    <row r="216" spans="1:10" ht="12.75">
      <c r="A216" s="254"/>
      <c r="B216" s="271"/>
      <c r="C216" s="257">
        <v>6410</v>
      </c>
      <c r="D216" s="258" t="s">
        <v>8</v>
      </c>
      <c r="E216" s="106"/>
      <c r="F216" s="56"/>
      <c r="G216" s="98"/>
      <c r="H216" s="106"/>
      <c r="I216" s="113"/>
      <c r="J216" s="100"/>
    </row>
    <row r="217" spans="1:10" ht="12.75">
      <c r="A217" s="254"/>
      <c r="B217" s="271"/>
      <c r="C217" s="257"/>
      <c r="D217" s="258" t="s">
        <v>198</v>
      </c>
      <c r="E217" s="106"/>
      <c r="F217" s="56"/>
      <c r="G217" s="98"/>
      <c r="H217" s="106"/>
      <c r="I217" s="113"/>
      <c r="J217" s="100"/>
    </row>
    <row r="218" spans="1:10" ht="12.75">
      <c r="A218" s="254"/>
      <c r="B218" s="271"/>
      <c r="C218" s="257"/>
      <c r="D218" s="258" t="s">
        <v>199</v>
      </c>
      <c r="E218" s="106"/>
      <c r="F218" s="56"/>
      <c r="G218" s="98"/>
      <c r="H218" s="106"/>
      <c r="I218" s="113"/>
      <c r="J218" s="100"/>
    </row>
    <row r="219" spans="1:10" ht="12.75">
      <c r="A219" s="254"/>
      <c r="B219" s="271"/>
      <c r="C219" s="257"/>
      <c r="D219" s="258" t="s">
        <v>200</v>
      </c>
      <c r="E219" s="106"/>
      <c r="F219" s="56"/>
      <c r="G219" s="98"/>
      <c r="H219" s="106"/>
      <c r="I219" s="113"/>
      <c r="J219" s="100"/>
    </row>
    <row r="220" spans="1:10" ht="12.75">
      <c r="A220" s="254"/>
      <c r="B220" s="271"/>
      <c r="C220" s="257"/>
      <c r="D220" s="258" t="s">
        <v>201</v>
      </c>
      <c r="E220" s="106">
        <v>11000</v>
      </c>
      <c r="F220" s="56">
        <v>0</v>
      </c>
      <c r="G220" s="98">
        <v>0</v>
      </c>
      <c r="H220" s="106">
        <v>0</v>
      </c>
      <c r="I220" s="53">
        <v>0</v>
      </c>
      <c r="J220" s="100">
        <v>0</v>
      </c>
    </row>
    <row r="221" spans="1:10" ht="12.75">
      <c r="A221" s="254"/>
      <c r="B221" s="271"/>
      <c r="C221" s="257">
        <v>6610</v>
      </c>
      <c r="D221" s="258" t="s">
        <v>264</v>
      </c>
      <c r="E221" s="106"/>
      <c r="F221" s="56"/>
      <c r="G221" s="98"/>
      <c r="H221" s="106"/>
      <c r="I221" s="113"/>
      <c r="J221" s="100"/>
    </row>
    <row r="222" spans="1:10" ht="12.75">
      <c r="A222" s="254"/>
      <c r="B222" s="271"/>
      <c r="C222" s="257"/>
      <c r="D222" s="258" t="s">
        <v>265</v>
      </c>
      <c r="E222" s="106"/>
      <c r="F222" s="56"/>
      <c r="G222" s="98"/>
      <c r="H222" s="106"/>
      <c r="I222" s="113"/>
      <c r="J222" s="100"/>
    </row>
    <row r="223" spans="1:10" ht="12.75">
      <c r="A223" s="254"/>
      <c r="B223" s="271"/>
      <c r="C223" s="257"/>
      <c r="D223" s="258" t="s">
        <v>266</v>
      </c>
      <c r="E223" s="106"/>
      <c r="F223" s="56"/>
      <c r="G223" s="98"/>
      <c r="H223" s="106"/>
      <c r="I223" s="113"/>
      <c r="J223" s="100"/>
    </row>
    <row r="224" spans="1:10" ht="12.75">
      <c r="A224" s="254"/>
      <c r="B224" s="271"/>
      <c r="C224" s="257"/>
      <c r="D224" s="258" t="s">
        <v>267</v>
      </c>
      <c r="E224" s="106">
        <v>25000</v>
      </c>
      <c r="F224" s="56">
        <v>0</v>
      </c>
      <c r="G224" s="98">
        <v>0</v>
      </c>
      <c r="H224" s="106">
        <v>0</v>
      </c>
      <c r="I224" s="53">
        <v>0</v>
      </c>
      <c r="J224" s="100">
        <v>0</v>
      </c>
    </row>
    <row r="225" spans="1:10" ht="12.75">
      <c r="A225" s="254"/>
      <c r="B225" s="268">
        <v>75478</v>
      </c>
      <c r="C225" s="268"/>
      <c r="D225" s="248" t="s">
        <v>221</v>
      </c>
      <c r="E225" s="101">
        <v>0</v>
      </c>
      <c r="F225" s="102">
        <v>0</v>
      </c>
      <c r="G225" s="103">
        <f>G229</f>
        <v>0</v>
      </c>
      <c r="H225" s="101">
        <f>H229</f>
        <v>0</v>
      </c>
      <c r="I225" s="104">
        <v>0</v>
      </c>
      <c r="J225" s="97">
        <v>0</v>
      </c>
    </row>
    <row r="226" spans="1:10" ht="12.75">
      <c r="A226" s="254"/>
      <c r="B226" s="271"/>
      <c r="C226" s="257">
        <v>2110</v>
      </c>
      <c r="D226" s="255" t="s">
        <v>8</v>
      </c>
      <c r="E226" s="106"/>
      <c r="F226" s="56"/>
      <c r="G226" s="98"/>
      <c r="H226" s="106"/>
      <c r="I226" s="113"/>
      <c r="J226" s="100"/>
    </row>
    <row r="227" spans="1:10" ht="12.75">
      <c r="A227" s="254"/>
      <c r="B227" s="271"/>
      <c r="C227" s="257"/>
      <c r="D227" s="255" t="s">
        <v>9</v>
      </c>
      <c r="E227" s="106"/>
      <c r="F227" s="56"/>
      <c r="G227" s="98"/>
      <c r="H227" s="106"/>
      <c r="I227" s="113"/>
      <c r="J227" s="100"/>
    </row>
    <row r="228" spans="1:10" ht="12.75">
      <c r="A228" s="254"/>
      <c r="B228" s="271"/>
      <c r="C228" s="257"/>
      <c r="D228" s="255" t="s">
        <v>10</v>
      </c>
      <c r="E228" s="106"/>
      <c r="F228" s="56"/>
      <c r="G228" s="98"/>
      <c r="H228" s="106"/>
      <c r="I228" s="113"/>
      <c r="J228" s="100"/>
    </row>
    <row r="229" spans="1:10" ht="12.75">
      <c r="A229" s="254"/>
      <c r="B229" s="271"/>
      <c r="C229" s="257"/>
      <c r="D229" s="255" t="s">
        <v>11</v>
      </c>
      <c r="E229" s="106">
        <v>0</v>
      </c>
      <c r="F229" s="56">
        <v>0</v>
      </c>
      <c r="G229" s="98">
        <v>0</v>
      </c>
      <c r="H229" s="106">
        <v>0</v>
      </c>
      <c r="I229" s="113">
        <v>0</v>
      </c>
      <c r="J229" s="100">
        <v>0</v>
      </c>
    </row>
    <row r="230" spans="1:10" ht="12.75">
      <c r="A230" s="254"/>
      <c r="B230" s="270">
        <v>75495</v>
      </c>
      <c r="C230" s="268"/>
      <c r="D230" s="248" t="s">
        <v>24</v>
      </c>
      <c r="E230" s="101">
        <f>E234</f>
        <v>19652.92</v>
      </c>
      <c r="F230" s="102">
        <v>0</v>
      </c>
      <c r="G230" s="103">
        <f>G234</f>
        <v>0</v>
      </c>
      <c r="H230" s="101">
        <f>H234</f>
        <v>0</v>
      </c>
      <c r="I230" s="104">
        <v>0</v>
      </c>
      <c r="J230" s="97">
        <v>0</v>
      </c>
    </row>
    <row r="231" spans="1:10" ht="12.75">
      <c r="A231" s="254"/>
      <c r="B231" s="271"/>
      <c r="C231" s="257">
        <v>2120</v>
      </c>
      <c r="D231" s="237" t="s">
        <v>8</v>
      </c>
      <c r="E231" s="106"/>
      <c r="F231" s="56"/>
      <c r="G231" s="98"/>
      <c r="H231" s="106"/>
      <c r="I231" s="113"/>
      <c r="J231" s="100"/>
    </row>
    <row r="232" spans="1:10" ht="12.75">
      <c r="A232" s="254"/>
      <c r="B232" s="271"/>
      <c r="C232" s="257"/>
      <c r="D232" s="237" t="s">
        <v>80</v>
      </c>
      <c r="E232" s="106"/>
      <c r="F232" s="56"/>
      <c r="G232" s="98"/>
      <c r="H232" s="106"/>
      <c r="I232" s="113"/>
      <c r="J232" s="100"/>
    </row>
    <row r="233" spans="1:10" ht="12.75">
      <c r="A233" s="254"/>
      <c r="B233" s="271"/>
      <c r="C233" s="257"/>
      <c r="D233" s="237" t="s">
        <v>97</v>
      </c>
      <c r="E233" s="106"/>
      <c r="F233" s="56"/>
      <c r="G233" s="98"/>
      <c r="H233" s="106"/>
      <c r="I233" s="113"/>
      <c r="J233" s="100"/>
    </row>
    <row r="234" spans="1:10" ht="12.75">
      <c r="A234" s="256"/>
      <c r="B234" s="234"/>
      <c r="C234" s="236"/>
      <c r="D234" s="237" t="s">
        <v>102</v>
      </c>
      <c r="E234" s="401">
        <v>19652.92</v>
      </c>
      <c r="F234" s="52">
        <v>0</v>
      </c>
      <c r="G234" s="392">
        <v>0</v>
      </c>
      <c r="H234" s="401">
        <v>0</v>
      </c>
      <c r="I234" s="393">
        <v>0</v>
      </c>
      <c r="J234" s="54">
        <v>0</v>
      </c>
    </row>
    <row r="235" spans="1:10" ht="12.75">
      <c r="A235" s="288"/>
      <c r="B235" s="288"/>
      <c r="C235" s="288"/>
      <c r="D235" s="290"/>
      <c r="E235" s="92" t="s">
        <v>326</v>
      </c>
      <c r="F235" s="64"/>
      <c r="G235" s="64"/>
      <c r="H235" s="110"/>
      <c r="I235" s="65"/>
      <c r="J235" s="66"/>
    </row>
    <row r="236" spans="1:10" ht="12.75">
      <c r="A236" s="288"/>
      <c r="B236" s="288"/>
      <c r="C236" s="288"/>
      <c r="D236" s="290"/>
      <c r="E236" s="110"/>
      <c r="F236" s="64"/>
      <c r="G236" s="64"/>
      <c r="H236" s="110"/>
      <c r="I236" s="65"/>
      <c r="J236" s="66"/>
    </row>
    <row r="237" spans="1:10" ht="12.75">
      <c r="A237" s="239"/>
      <c r="B237" s="240"/>
      <c r="C237" s="239"/>
      <c r="D237" s="239"/>
      <c r="E237" s="67" t="s">
        <v>6</v>
      </c>
      <c r="F237" s="68" t="s">
        <v>75</v>
      </c>
      <c r="G237" s="69" t="s">
        <v>73</v>
      </c>
      <c r="H237" s="67" t="s">
        <v>6</v>
      </c>
      <c r="I237" s="70" t="s">
        <v>7</v>
      </c>
      <c r="J237" s="71"/>
    </row>
    <row r="238" spans="1:10" ht="12.75">
      <c r="A238" s="241" t="s">
        <v>2</v>
      </c>
      <c r="B238" s="241" t="s">
        <v>3</v>
      </c>
      <c r="C238" s="241" t="s">
        <v>4</v>
      </c>
      <c r="D238" s="241" t="s">
        <v>128</v>
      </c>
      <c r="E238" s="72" t="s">
        <v>268</v>
      </c>
      <c r="F238" s="73" t="s">
        <v>76</v>
      </c>
      <c r="G238" s="74" t="s">
        <v>74</v>
      </c>
      <c r="H238" s="72" t="s">
        <v>316</v>
      </c>
      <c r="I238" s="75"/>
      <c r="J238" s="76"/>
    </row>
    <row r="239" spans="1:10" ht="12.75">
      <c r="A239" s="242"/>
      <c r="B239" s="242"/>
      <c r="C239" s="242"/>
      <c r="D239" s="241"/>
      <c r="E239" s="77"/>
      <c r="F239" s="78" t="s">
        <v>315</v>
      </c>
      <c r="G239" s="79" t="s">
        <v>5</v>
      </c>
      <c r="H239" s="77"/>
      <c r="I239" s="80" t="s">
        <v>77</v>
      </c>
      <c r="J239" s="81" t="s">
        <v>78</v>
      </c>
    </row>
    <row r="240" spans="1:10" ht="12.75">
      <c r="A240" s="243">
        <v>1</v>
      </c>
      <c r="B240" s="243">
        <v>2</v>
      </c>
      <c r="C240" s="243">
        <v>3</v>
      </c>
      <c r="D240" s="243">
        <v>4</v>
      </c>
      <c r="E240" s="82">
        <v>5</v>
      </c>
      <c r="F240" s="83">
        <v>6</v>
      </c>
      <c r="G240" s="83">
        <v>7</v>
      </c>
      <c r="H240" s="84">
        <v>8</v>
      </c>
      <c r="I240" s="85">
        <v>9</v>
      </c>
      <c r="J240" s="86">
        <v>10</v>
      </c>
    </row>
    <row r="241" spans="1:10" ht="12.75">
      <c r="A241" s="306">
        <v>755</v>
      </c>
      <c r="B241" s="272"/>
      <c r="C241" s="273"/>
      <c r="D241" s="272" t="s">
        <v>208</v>
      </c>
      <c r="E241" s="492">
        <f>E242</f>
        <v>125207.41</v>
      </c>
      <c r="F241" s="117">
        <f>F242</f>
        <v>132000</v>
      </c>
      <c r="G241" s="138">
        <f>G242</f>
        <v>132000</v>
      </c>
      <c r="H241" s="180">
        <f>H242</f>
        <v>131384.65</v>
      </c>
      <c r="I241" s="126">
        <f>H241/G241*100</f>
        <v>99.53382575757576</v>
      </c>
      <c r="J241" s="127">
        <v>101.3</v>
      </c>
    </row>
    <row r="242" spans="1:10" ht="12.75">
      <c r="A242" s="248"/>
      <c r="B242" s="268">
        <v>75515</v>
      </c>
      <c r="C242" s="270"/>
      <c r="D242" s="251" t="s">
        <v>209</v>
      </c>
      <c r="E242" s="341">
        <f>E246</f>
        <v>125207.41</v>
      </c>
      <c r="F242" s="342">
        <f>F246</f>
        <v>132000</v>
      </c>
      <c r="G242" s="343">
        <v>132000</v>
      </c>
      <c r="H242" s="387">
        <f>H246</f>
        <v>131384.65</v>
      </c>
      <c r="I242" s="344">
        <f>H242/G242*100</f>
        <v>99.53382575757576</v>
      </c>
      <c r="J242" s="345">
        <f>H242/E242*100</f>
        <v>104.93360576662354</v>
      </c>
    </row>
    <row r="243" spans="1:10" ht="12.75">
      <c r="A243" s="254"/>
      <c r="B243" s="271"/>
      <c r="C243" s="257">
        <v>2110</v>
      </c>
      <c r="D243" s="255" t="s">
        <v>8</v>
      </c>
      <c r="E243" s="106"/>
      <c r="F243" s="56"/>
      <c r="G243" s="98"/>
      <c r="H243" s="112"/>
      <c r="I243" s="113"/>
      <c r="J243" s="100"/>
    </row>
    <row r="244" spans="1:10" ht="12.75">
      <c r="A244" s="254"/>
      <c r="B244" s="271"/>
      <c r="C244" s="257"/>
      <c r="D244" s="255" t="s">
        <v>9</v>
      </c>
      <c r="E244" s="106"/>
      <c r="F244" s="56"/>
      <c r="G244" s="98"/>
      <c r="H244" s="112"/>
      <c r="I244" s="113"/>
      <c r="J244" s="100"/>
    </row>
    <row r="245" spans="1:10" ht="12.75">
      <c r="A245" s="254"/>
      <c r="B245" s="271"/>
      <c r="C245" s="257"/>
      <c r="D245" s="255" t="s">
        <v>10</v>
      </c>
      <c r="E245" s="106"/>
      <c r="F245" s="56"/>
      <c r="G245" s="98"/>
      <c r="H245" s="112"/>
      <c r="I245" s="113"/>
      <c r="J245" s="100"/>
    </row>
    <row r="246" spans="1:10" ht="12.75">
      <c r="A246" s="256"/>
      <c r="B246" s="234"/>
      <c r="C246" s="236"/>
      <c r="D246" s="255" t="s">
        <v>11</v>
      </c>
      <c r="E246" s="401">
        <v>125207.41</v>
      </c>
      <c r="F246" s="52">
        <v>132000</v>
      </c>
      <c r="G246" s="392">
        <v>132000</v>
      </c>
      <c r="H246" s="391">
        <v>131384.65</v>
      </c>
      <c r="I246" s="393">
        <f>H246/G246*100</f>
        <v>99.53382575757576</v>
      </c>
      <c r="J246" s="54">
        <f>H246/E246*100</f>
        <v>104.93360576662354</v>
      </c>
    </row>
    <row r="247" spans="1:10" ht="12.75">
      <c r="A247" s="244">
        <v>756</v>
      </c>
      <c r="B247" s="245"/>
      <c r="C247" s="244"/>
      <c r="D247" s="296" t="s">
        <v>37</v>
      </c>
      <c r="E247" s="88"/>
      <c r="F247" s="88"/>
      <c r="G247" s="121"/>
      <c r="H247" s="121"/>
      <c r="I247" s="122"/>
      <c r="J247" s="123"/>
    </row>
    <row r="248" spans="1:10" ht="12.75">
      <c r="A248" s="263"/>
      <c r="B248" s="295"/>
      <c r="C248" s="263"/>
      <c r="D248" s="297" t="s">
        <v>38</v>
      </c>
      <c r="E248" s="115"/>
      <c r="F248" s="115"/>
      <c r="G248" s="125"/>
      <c r="H248" s="125"/>
      <c r="I248" s="135"/>
      <c r="J248" s="136"/>
    </row>
    <row r="249" spans="1:10" ht="12.75">
      <c r="A249" s="263"/>
      <c r="B249" s="295"/>
      <c r="C249" s="263"/>
      <c r="D249" s="297" t="s">
        <v>39</v>
      </c>
      <c r="E249" s="115"/>
      <c r="F249" s="115"/>
      <c r="G249" s="125"/>
      <c r="H249" s="125"/>
      <c r="I249" s="135"/>
      <c r="J249" s="136"/>
    </row>
    <row r="250" spans="1:10" ht="12.75">
      <c r="A250" s="263"/>
      <c r="B250" s="295"/>
      <c r="C250" s="263"/>
      <c r="D250" s="297" t="s">
        <v>46</v>
      </c>
      <c r="E250" s="115"/>
      <c r="F250" s="115"/>
      <c r="G250" s="125"/>
      <c r="H250" s="125"/>
      <c r="I250" s="135"/>
      <c r="J250" s="136"/>
    </row>
    <row r="251" spans="1:10" ht="10.5" customHeight="1">
      <c r="A251" s="272"/>
      <c r="B251" s="273"/>
      <c r="C251" s="272"/>
      <c r="D251" s="298" t="s">
        <v>47</v>
      </c>
      <c r="E251" s="492">
        <f>E261+E253</f>
        <v>10002414.51</v>
      </c>
      <c r="F251" s="144">
        <f>F253+F261</f>
        <v>10356715</v>
      </c>
      <c r="G251" s="203">
        <f>G253+G261</f>
        <v>10492715</v>
      </c>
      <c r="H251" s="492">
        <f>H253+H261</f>
        <v>10790266.58</v>
      </c>
      <c r="I251" s="126">
        <f>H251/G251*100</f>
        <v>102.83579207097495</v>
      </c>
      <c r="J251" s="127">
        <f>H251/E251*100</f>
        <v>107.8766188824942</v>
      </c>
    </row>
    <row r="252" spans="1:10" ht="13.5" customHeight="1">
      <c r="A252" s="281"/>
      <c r="B252" s="299">
        <v>75618</v>
      </c>
      <c r="C252" s="279"/>
      <c r="D252" s="300" t="s">
        <v>153</v>
      </c>
      <c r="E252" s="49"/>
      <c r="F252" s="139"/>
      <c r="G252" s="139"/>
      <c r="H252" s="49"/>
      <c r="I252" s="53"/>
      <c r="J252" s="58"/>
    </row>
    <row r="253" spans="1:10" ht="13.5" customHeight="1">
      <c r="A253" s="284"/>
      <c r="B253" s="301"/>
      <c r="C253" s="279"/>
      <c r="D253" s="300" t="s">
        <v>154</v>
      </c>
      <c r="E253" s="57">
        <f>E254+E256+E255+E258+E259</f>
        <v>1474059.56</v>
      </c>
      <c r="F253" s="139">
        <f>F254+F256+F258</f>
        <v>1295900</v>
      </c>
      <c r="G253" s="139">
        <f>G254+G256+G258</f>
        <v>1431900</v>
      </c>
      <c r="H253" s="57">
        <f>H254+H256+H258+H255+H259</f>
        <v>1623888.75</v>
      </c>
      <c r="I253" s="50">
        <f>H253/G253*100</f>
        <v>113.40797192541379</v>
      </c>
      <c r="J253" s="57">
        <f>H253/E253*100</f>
        <v>110.16439186487146</v>
      </c>
    </row>
    <row r="254" spans="1:10" ht="13.5" customHeight="1">
      <c r="A254" s="284"/>
      <c r="B254" s="301"/>
      <c r="C254" s="346" t="s">
        <v>29</v>
      </c>
      <c r="D254" s="302" t="s">
        <v>155</v>
      </c>
      <c r="E254" s="58">
        <v>865046</v>
      </c>
      <c r="F254" s="140">
        <v>780000</v>
      </c>
      <c r="G254" s="140">
        <v>780000</v>
      </c>
      <c r="H254" s="58">
        <v>916509.75</v>
      </c>
      <c r="I254" s="53">
        <f>H254/G254*100</f>
        <v>117.50125</v>
      </c>
      <c r="J254" s="54">
        <f>H254/E254*100</f>
        <v>105.94925009768265</v>
      </c>
    </row>
    <row r="255" spans="1:10" ht="13.5" customHeight="1">
      <c r="A255" s="284"/>
      <c r="B255" s="301"/>
      <c r="C255" s="347" t="s">
        <v>245</v>
      </c>
      <c r="D255" s="302" t="s">
        <v>257</v>
      </c>
      <c r="E255" s="93">
        <v>44854.8</v>
      </c>
      <c r="F255" s="140">
        <v>0</v>
      </c>
      <c r="G255" s="140">
        <v>0</v>
      </c>
      <c r="H255" s="93">
        <v>46409.4</v>
      </c>
      <c r="I255" s="95">
        <v>0</v>
      </c>
      <c r="J255" s="54">
        <f>H255/E255*100</f>
        <v>103.46584980871611</v>
      </c>
    </row>
    <row r="256" spans="1:10" ht="13.5" customHeight="1">
      <c r="A256" s="284"/>
      <c r="B256" s="301"/>
      <c r="C256" s="347" t="s">
        <v>210</v>
      </c>
      <c r="D256" s="302" t="s">
        <v>211</v>
      </c>
      <c r="E256" s="93">
        <v>129855</v>
      </c>
      <c r="F256" s="140">
        <v>120000</v>
      </c>
      <c r="G256" s="140">
        <v>120000</v>
      </c>
      <c r="H256" s="93">
        <v>121925</v>
      </c>
      <c r="I256" s="95">
        <f>H256/G256*100</f>
        <v>101.60416666666667</v>
      </c>
      <c r="J256" s="54">
        <f>H256/E256*100</f>
        <v>93.89318855646684</v>
      </c>
    </row>
    <row r="257" spans="1:10" ht="13.5" customHeight="1">
      <c r="A257" s="284"/>
      <c r="B257" s="301"/>
      <c r="C257" s="347"/>
      <c r="D257" s="430" t="s">
        <v>338</v>
      </c>
      <c r="E257" s="431"/>
      <c r="F257" s="432"/>
      <c r="G257" s="432"/>
      <c r="H257" s="431"/>
      <c r="I257" s="433"/>
      <c r="J257" s="434"/>
    </row>
    <row r="258" spans="1:10" ht="13.5" customHeight="1">
      <c r="A258" s="284"/>
      <c r="B258" s="301"/>
      <c r="C258" s="347" t="s">
        <v>135</v>
      </c>
      <c r="D258" s="302" t="s">
        <v>258</v>
      </c>
      <c r="E258" s="93">
        <v>434213.28</v>
      </c>
      <c r="F258" s="140">
        <v>395900</v>
      </c>
      <c r="G258" s="140">
        <v>531900</v>
      </c>
      <c r="H258" s="93">
        <v>539044.6</v>
      </c>
      <c r="I258" s="95">
        <f>H258/G258*100</f>
        <v>101.34322241022748</v>
      </c>
      <c r="J258" s="54">
        <f>H258/E258*100</f>
        <v>124.14281755730731</v>
      </c>
    </row>
    <row r="259" spans="1:10" ht="13.5" customHeight="1">
      <c r="A259" s="284"/>
      <c r="B259" s="301"/>
      <c r="C259" s="347" t="s">
        <v>244</v>
      </c>
      <c r="D259" s="302" t="s">
        <v>259</v>
      </c>
      <c r="E259" s="93">
        <v>90.48</v>
      </c>
      <c r="F259" s="140">
        <v>0</v>
      </c>
      <c r="G259" s="140">
        <v>0</v>
      </c>
      <c r="H259" s="93">
        <v>0</v>
      </c>
      <c r="I259" s="95">
        <v>0</v>
      </c>
      <c r="J259" s="54">
        <f>H259/E259*100</f>
        <v>0</v>
      </c>
    </row>
    <row r="260" spans="1:10" s="7" customFormat="1" ht="12.75">
      <c r="A260" s="303"/>
      <c r="B260" s="268">
        <v>75622</v>
      </c>
      <c r="C260" s="283"/>
      <c r="D260" s="279" t="s">
        <v>40</v>
      </c>
      <c r="E260" s="141"/>
      <c r="F260" s="139"/>
      <c r="G260" s="139"/>
      <c r="H260" s="141"/>
      <c r="I260" s="142"/>
      <c r="J260" s="143"/>
    </row>
    <row r="261" spans="1:10" s="7" customFormat="1" ht="12.75">
      <c r="A261" s="303"/>
      <c r="B261" s="270"/>
      <c r="C261" s="283"/>
      <c r="D261" s="279" t="s">
        <v>41</v>
      </c>
      <c r="E261" s="57">
        <f>E262+E263</f>
        <v>8528354.95</v>
      </c>
      <c r="F261" s="139">
        <f>F262+F263</f>
        <v>9060815</v>
      </c>
      <c r="G261" s="139">
        <f>G262+G263</f>
        <v>9060815</v>
      </c>
      <c r="H261" s="57">
        <f>H262+H263</f>
        <v>9166377.83</v>
      </c>
      <c r="I261" s="50">
        <f>H261/G261*100</f>
        <v>101.16504784613747</v>
      </c>
      <c r="J261" s="57">
        <f>H261/E261*100</f>
        <v>107.48119518641752</v>
      </c>
    </row>
    <row r="262" spans="1:10" ht="12.75">
      <c r="A262" s="254"/>
      <c r="B262" s="271"/>
      <c r="C262" s="304" t="s">
        <v>42</v>
      </c>
      <c r="D262" s="237" t="s">
        <v>99</v>
      </c>
      <c r="E262" s="134">
        <v>8371291</v>
      </c>
      <c r="F262" s="140">
        <v>8904895</v>
      </c>
      <c r="G262" s="140">
        <v>8904895</v>
      </c>
      <c r="H262" s="134">
        <v>8989043</v>
      </c>
      <c r="I262" s="53">
        <f>H262/G262*100</f>
        <v>100.9449634161885</v>
      </c>
      <c r="J262" s="54">
        <f>H262/E262*100</f>
        <v>107.37941137155546</v>
      </c>
    </row>
    <row r="263" spans="1:10" ht="12.75">
      <c r="A263" s="256"/>
      <c r="B263" s="234"/>
      <c r="C263" s="304" t="s">
        <v>43</v>
      </c>
      <c r="D263" s="237" t="s">
        <v>92</v>
      </c>
      <c r="E263" s="58">
        <v>157063.95</v>
      </c>
      <c r="F263" s="140">
        <v>155920</v>
      </c>
      <c r="G263" s="140">
        <v>155920</v>
      </c>
      <c r="H263" s="58">
        <v>177334.83</v>
      </c>
      <c r="I263" s="53">
        <f>H263/G263*100</f>
        <v>113.7344984607491</v>
      </c>
      <c r="J263" s="54">
        <f>H263/E263*100</f>
        <v>112.90613154705453</v>
      </c>
    </row>
    <row r="264" spans="1:10" ht="12.75">
      <c r="A264" s="262">
        <v>758</v>
      </c>
      <c r="B264" s="262"/>
      <c r="C264" s="263"/>
      <c r="D264" s="273" t="s">
        <v>44</v>
      </c>
      <c r="E264" s="131">
        <f>E266+E268+E275+E277+E279</f>
        <v>35518028</v>
      </c>
      <c r="F264" s="144">
        <f>F266+F275+F277+F268</f>
        <v>38159112</v>
      </c>
      <c r="G264" s="144">
        <f>G266+G275+G277+G279+G268</f>
        <v>38748657</v>
      </c>
      <c r="H264" s="131">
        <f>H266+H275+H277+H279+H268</f>
        <v>38748657</v>
      </c>
      <c r="I264" s="118">
        <f>H264/G264*100</f>
        <v>100</v>
      </c>
      <c r="J264" s="127">
        <f aca="true" t="shared" si="3" ref="J264:J269">H264/E264*100</f>
        <v>109.0957442794966</v>
      </c>
    </row>
    <row r="265" spans="1:10" ht="12.75">
      <c r="A265" s="262"/>
      <c r="B265" s="306"/>
      <c r="C265" s="272"/>
      <c r="D265" s="307" t="s">
        <v>137</v>
      </c>
      <c r="E265" s="44">
        <f>E274</f>
        <v>1322700</v>
      </c>
      <c r="F265" s="216">
        <f>F274</f>
        <v>0</v>
      </c>
      <c r="G265" s="216">
        <f>G274</f>
        <v>0</v>
      </c>
      <c r="H265" s="44">
        <f>H274</f>
        <v>0</v>
      </c>
      <c r="I265" s="176">
        <v>0</v>
      </c>
      <c r="J265" s="44">
        <f t="shared" si="3"/>
        <v>0</v>
      </c>
    </row>
    <row r="266" spans="1:10" s="8" customFormat="1" ht="12.75">
      <c r="A266" s="308"/>
      <c r="B266" s="403">
        <v>78501</v>
      </c>
      <c r="C266" s="309"/>
      <c r="D266" s="309" t="s">
        <v>45</v>
      </c>
      <c r="E266" s="91">
        <f>E267</f>
        <v>24133550</v>
      </c>
      <c r="F266" s="132">
        <f>F267</f>
        <v>26219926</v>
      </c>
      <c r="G266" s="132">
        <f>G267</f>
        <v>26596814</v>
      </c>
      <c r="H266" s="91">
        <f>H267</f>
        <v>26596814</v>
      </c>
      <c r="I266" s="50">
        <v>100</v>
      </c>
      <c r="J266" s="57">
        <f t="shared" si="3"/>
        <v>110.2068033919585</v>
      </c>
    </row>
    <row r="267" spans="1:10" ht="12.75">
      <c r="A267" s="254"/>
      <c r="B267" s="271"/>
      <c r="C267" s="255">
        <v>2920</v>
      </c>
      <c r="D267" s="255" t="s">
        <v>90</v>
      </c>
      <c r="E267" s="134">
        <v>24133550</v>
      </c>
      <c r="F267" s="159">
        <v>26219926</v>
      </c>
      <c r="G267" s="159">
        <v>26596814</v>
      </c>
      <c r="H267" s="134">
        <v>26596814</v>
      </c>
      <c r="I267" s="53">
        <f>H267/G267*100</f>
        <v>100</v>
      </c>
      <c r="J267" s="54">
        <f t="shared" si="3"/>
        <v>110.2068033919585</v>
      </c>
    </row>
    <row r="268" spans="1:10" s="6" customFormat="1" ht="12.75">
      <c r="A268" s="269"/>
      <c r="B268" s="268">
        <v>75802</v>
      </c>
      <c r="C268" s="252"/>
      <c r="D268" s="249" t="s">
        <v>100</v>
      </c>
      <c r="E268" s="57">
        <f>E269+E274</f>
        <v>1467392</v>
      </c>
      <c r="F268" s="46">
        <f>F269</f>
        <v>0</v>
      </c>
      <c r="G268" s="46">
        <f>G274+G269</f>
        <v>212657</v>
      </c>
      <c r="H268" s="57">
        <f>H269+H274</f>
        <v>212657</v>
      </c>
      <c r="I268" s="50">
        <f>H268/G268*100</f>
        <v>100</v>
      </c>
      <c r="J268" s="57">
        <f t="shared" si="3"/>
        <v>14.492173870376831</v>
      </c>
    </row>
    <row r="269" spans="1:10" ht="12.75">
      <c r="A269" s="254"/>
      <c r="B269" s="271"/>
      <c r="C269" s="265">
        <v>2760</v>
      </c>
      <c r="D269" s="266" t="s">
        <v>91</v>
      </c>
      <c r="E269" s="58">
        <v>144692</v>
      </c>
      <c r="F269" s="52">
        <v>0</v>
      </c>
      <c r="G269" s="52">
        <v>212657</v>
      </c>
      <c r="H269" s="58">
        <v>212657</v>
      </c>
      <c r="I269" s="53">
        <f>H269/G269*100</f>
        <v>100</v>
      </c>
      <c r="J269" s="54">
        <f t="shared" si="3"/>
        <v>146.97218920189093</v>
      </c>
    </row>
    <row r="270" spans="1:10" ht="12.75">
      <c r="A270" s="254"/>
      <c r="B270" s="271"/>
      <c r="C270" s="265">
        <v>6180</v>
      </c>
      <c r="D270" s="266" t="s">
        <v>180</v>
      </c>
      <c r="E270" s="58"/>
      <c r="F270" s="52"/>
      <c r="G270" s="52"/>
      <c r="H270" s="58"/>
      <c r="I270" s="53"/>
      <c r="J270" s="54"/>
    </row>
    <row r="271" spans="1:10" ht="12.75">
      <c r="A271" s="254"/>
      <c r="B271" s="271"/>
      <c r="C271" s="265"/>
      <c r="D271" s="266" t="s">
        <v>181</v>
      </c>
      <c r="E271" s="58"/>
      <c r="F271" s="52"/>
      <c r="G271" s="52"/>
      <c r="H271" s="58"/>
      <c r="I271" s="53"/>
      <c r="J271" s="54"/>
    </row>
    <row r="272" spans="1:10" ht="12.75">
      <c r="A272" s="254"/>
      <c r="B272" s="271"/>
      <c r="C272" s="265"/>
      <c r="D272" s="266" t="s">
        <v>214</v>
      </c>
      <c r="E272" s="58"/>
      <c r="F272" s="52"/>
      <c r="G272" s="52"/>
      <c r="H272" s="58"/>
      <c r="I272" s="53"/>
      <c r="J272" s="54"/>
    </row>
    <row r="273" spans="1:10" ht="12.75">
      <c r="A273" s="254"/>
      <c r="B273" s="271"/>
      <c r="C273" s="265"/>
      <c r="D273" s="266" t="s">
        <v>182</v>
      </c>
      <c r="E273" s="58"/>
      <c r="F273" s="52"/>
      <c r="G273" s="52"/>
      <c r="H273" s="58"/>
      <c r="I273" s="53"/>
      <c r="J273" s="54"/>
    </row>
    <row r="274" spans="1:10" ht="12.75">
      <c r="A274" s="254"/>
      <c r="B274" s="234"/>
      <c r="C274" s="265"/>
      <c r="D274" s="266" t="s">
        <v>183</v>
      </c>
      <c r="E274" s="54">
        <v>1322700</v>
      </c>
      <c r="F274" s="52">
        <v>0</v>
      </c>
      <c r="G274" s="52">
        <v>0</v>
      </c>
      <c r="H274" s="54">
        <v>0</v>
      </c>
      <c r="I274" s="53">
        <v>0</v>
      </c>
      <c r="J274" s="54">
        <f>H274/E274*100</f>
        <v>0</v>
      </c>
    </row>
    <row r="275" spans="1:10" s="6" customFormat="1" ht="12.75">
      <c r="A275" s="269"/>
      <c r="B275" s="270">
        <v>75803</v>
      </c>
      <c r="C275" s="249"/>
      <c r="D275" s="249" t="s">
        <v>127</v>
      </c>
      <c r="E275" s="57">
        <f>E276</f>
        <v>7605287</v>
      </c>
      <c r="F275" s="46">
        <f>F276</f>
        <v>9449908</v>
      </c>
      <c r="G275" s="46">
        <f>G276</f>
        <v>9449908</v>
      </c>
      <c r="H275" s="57">
        <f>H276</f>
        <v>9449908</v>
      </c>
      <c r="I275" s="50">
        <f>H275/G275*100</f>
        <v>100</v>
      </c>
      <c r="J275" s="57">
        <f>H275/E275*100</f>
        <v>124.25445614346967</v>
      </c>
    </row>
    <row r="276" spans="1:10" ht="12.75">
      <c r="A276" s="254"/>
      <c r="B276" s="234"/>
      <c r="C276" s="255">
        <v>2920</v>
      </c>
      <c r="D276" s="255" t="s">
        <v>90</v>
      </c>
      <c r="E276" s="54">
        <v>7605287</v>
      </c>
      <c r="F276" s="52">
        <v>9449908</v>
      </c>
      <c r="G276" s="52">
        <v>9449908</v>
      </c>
      <c r="H276" s="54">
        <v>9449908</v>
      </c>
      <c r="I276" s="53">
        <f>H276/G276*100</f>
        <v>100</v>
      </c>
      <c r="J276" s="54">
        <f>H276/E276*100</f>
        <v>124.25445614346967</v>
      </c>
    </row>
    <row r="277" spans="1:10" ht="12.75">
      <c r="A277" s="269"/>
      <c r="B277" s="268">
        <v>75832</v>
      </c>
      <c r="C277" s="249"/>
      <c r="D277" s="249" t="s">
        <v>48</v>
      </c>
      <c r="E277" s="57">
        <f>E278</f>
        <v>2311799</v>
      </c>
      <c r="F277" s="46">
        <f>F278</f>
        <v>2489278</v>
      </c>
      <c r="G277" s="46">
        <f>G278</f>
        <v>2489278</v>
      </c>
      <c r="H277" s="57">
        <f>H278</f>
        <v>2489278</v>
      </c>
      <c r="I277" s="50">
        <f>H277/G277*100</f>
        <v>100</v>
      </c>
      <c r="J277" s="57">
        <f>H277/E277*100</f>
        <v>107.6770947647265</v>
      </c>
    </row>
    <row r="278" spans="1:10" ht="12.75">
      <c r="A278" s="254"/>
      <c r="B278" s="234"/>
      <c r="C278" s="255">
        <v>2920</v>
      </c>
      <c r="D278" s="255" t="s">
        <v>90</v>
      </c>
      <c r="E278" s="54">
        <v>2311799</v>
      </c>
      <c r="F278" s="52">
        <v>2489278</v>
      </c>
      <c r="G278" s="52">
        <v>2489278</v>
      </c>
      <c r="H278" s="54">
        <v>2489278</v>
      </c>
      <c r="I278" s="53">
        <f>H278/G278*100</f>
        <v>100</v>
      </c>
      <c r="J278" s="54">
        <f>H278/E278*100</f>
        <v>107.6770947647265</v>
      </c>
    </row>
    <row r="279" spans="1:10" ht="12.75">
      <c r="A279" s="254"/>
      <c r="B279" s="270">
        <v>75814</v>
      </c>
      <c r="C279" s="249"/>
      <c r="D279" s="249" t="s">
        <v>113</v>
      </c>
      <c r="E279" s="49">
        <v>0</v>
      </c>
      <c r="F279" s="46">
        <v>0</v>
      </c>
      <c r="G279" s="46">
        <v>0</v>
      </c>
      <c r="H279" s="49">
        <v>0</v>
      </c>
      <c r="I279" s="50">
        <v>0</v>
      </c>
      <c r="J279" s="57">
        <v>0</v>
      </c>
    </row>
    <row r="280" spans="1:10" ht="12.75">
      <c r="A280" s="256"/>
      <c r="B280" s="271"/>
      <c r="C280" s="258" t="s">
        <v>33</v>
      </c>
      <c r="D280" s="255" t="s">
        <v>114</v>
      </c>
      <c r="E280" s="58">
        <v>0</v>
      </c>
      <c r="F280" s="52">
        <v>0</v>
      </c>
      <c r="G280" s="52">
        <v>0</v>
      </c>
      <c r="H280" s="58">
        <v>0</v>
      </c>
      <c r="I280" s="53">
        <v>0</v>
      </c>
      <c r="J280" s="54">
        <v>0</v>
      </c>
    </row>
    <row r="281" spans="1:10" ht="12.75">
      <c r="A281" s="260">
        <v>801</v>
      </c>
      <c r="B281" s="310"/>
      <c r="C281" s="311"/>
      <c r="D281" s="261" t="s">
        <v>49</v>
      </c>
      <c r="E281" s="41">
        <f>E311+E283+E300+E333+E304+E322</f>
        <v>272566.01999999996</v>
      </c>
      <c r="F281" s="42">
        <f>F311+F304+F322+F333</f>
        <v>178263</v>
      </c>
      <c r="G281" s="42">
        <f>G311+G283+G300+G333+G304+G322</f>
        <v>303108</v>
      </c>
      <c r="H281" s="41">
        <f>H311+H283+H300+H333+H304+H322</f>
        <v>295127.62</v>
      </c>
      <c r="I281" s="43">
        <f>H281/G281*100</f>
        <v>97.36714966282645</v>
      </c>
      <c r="J281" s="44">
        <f>H281/E281*100</f>
        <v>108.2774808099704</v>
      </c>
    </row>
    <row r="282" spans="1:10" ht="12.75">
      <c r="A282" s="262"/>
      <c r="B282" s="312"/>
      <c r="C282" s="313"/>
      <c r="D282" s="307" t="s">
        <v>137</v>
      </c>
      <c r="E282" s="59">
        <f>E284</f>
        <v>0</v>
      </c>
      <c r="F282" s="60"/>
      <c r="G282" s="60">
        <f>G284+G323</f>
        <v>12600</v>
      </c>
      <c r="H282" s="59">
        <f>H323</f>
        <v>12600</v>
      </c>
      <c r="I282" s="130">
        <v>100</v>
      </c>
      <c r="J282" s="59">
        <v>0</v>
      </c>
    </row>
    <row r="283" spans="1:10" ht="12.75">
      <c r="A283" s="281"/>
      <c r="B283" s="314">
        <v>80102</v>
      </c>
      <c r="C283" s="279"/>
      <c r="D283" s="283" t="s">
        <v>184</v>
      </c>
      <c r="E283" s="49">
        <f>E288+E290</f>
        <v>0</v>
      </c>
      <c r="F283" s="139">
        <v>0</v>
      </c>
      <c r="G283" s="139">
        <f>G288+G290</f>
        <v>14000</v>
      </c>
      <c r="H283" s="49">
        <f>H290</f>
        <v>14000</v>
      </c>
      <c r="I283" s="50">
        <v>0</v>
      </c>
      <c r="J283" s="49">
        <v>0</v>
      </c>
    </row>
    <row r="284" spans="1:10" ht="12.75">
      <c r="A284" s="284"/>
      <c r="B284" s="339"/>
      <c r="C284" s="279"/>
      <c r="D284" s="280" t="s">
        <v>137</v>
      </c>
      <c r="E284" s="49">
        <v>0</v>
      </c>
      <c r="F284" s="139">
        <v>0</v>
      </c>
      <c r="G284" s="139">
        <v>0</v>
      </c>
      <c r="H284" s="49">
        <v>0</v>
      </c>
      <c r="I284" s="142">
        <v>0</v>
      </c>
      <c r="J284" s="49">
        <v>0</v>
      </c>
    </row>
    <row r="285" spans="1:10" ht="12.75">
      <c r="A285" s="284"/>
      <c r="B285" s="290"/>
      <c r="C285" s="237">
        <v>2110</v>
      </c>
      <c r="D285" s="255" t="s">
        <v>8</v>
      </c>
      <c r="E285" s="49"/>
      <c r="F285" s="139"/>
      <c r="G285" s="139"/>
      <c r="H285" s="49"/>
      <c r="I285" s="95"/>
      <c r="J285" s="49"/>
    </row>
    <row r="286" spans="1:10" ht="12.75">
      <c r="A286" s="284"/>
      <c r="B286" s="290"/>
      <c r="C286" s="237"/>
      <c r="D286" s="255" t="s">
        <v>9</v>
      </c>
      <c r="E286" s="49"/>
      <c r="F286" s="139"/>
      <c r="G286" s="139"/>
      <c r="H286" s="49"/>
      <c r="I286" s="95"/>
      <c r="J286" s="49"/>
    </row>
    <row r="287" spans="1:10" ht="12.75">
      <c r="A287" s="284"/>
      <c r="B287" s="290"/>
      <c r="C287" s="237"/>
      <c r="D287" s="255" t="s">
        <v>10</v>
      </c>
      <c r="E287" s="49"/>
      <c r="F287" s="139"/>
      <c r="G287" s="139"/>
      <c r="H287" s="49"/>
      <c r="I287" s="95"/>
      <c r="J287" s="49"/>
    </row>
    <row r="288" spans="1:10" ht="12.75">
      <c r="A288" s="284"/>
      <c r="B288" s="290"/>
      <c r="C288" s="237"/>
      <c r="D288" s="255" t="s">
        <v>11</v>
      </c>
      <c r="E288" s="58">
        <v>0</v>
      </c>
      <c r="F288" s="140">
        <v>0</v>
      </c>
      <c r="G288" s="140">
        <v>0</v>
      </c>
      <c r="H288" s="58">
        <v>0</v>
      </c>
      <c r="I288" s="95">
        <v>0</v>
      </c>
      <c r="J288" s="54">
        <v>0</v>
      </c>
    </row>
    <row r="289" spans="1:10" ht="12.75">
      <c r="A289" s="284"/>
      <c r="B289" s="290"/>
      <c r="C289" s="237">
        <v>2130</v>
      </c>
      <c r="D289" s="258" t="s">
        <v>85</v>
      </c>
      <c r="E289" s="58"/>
      <c r="F289" s="140"/>
      <c r="G289" s="140"/>
      <c r="H289" s="58"/>
      <c r="I289" s="95"/>
      <c r="J289" s="54"/>
    </row>
    <row r="290" spans="1:10" ht="12.75">
      <c r="A290" s="317"/>
      <c r="B290" s="315"/>
      <c r="C290" s="237"/>
      <c r="D290" s="255" t="s">
        <v>53</v>
      </c>
      <c r="E290" s="58">
        <v>0</v>
      </c>
      <c r="F290" s="140">
        <v>0</v>
      </c>
      <c r="G290" s="140">
        <v>14000</v>
      </c>
      <c r="H290" s="58">
        <v>14000</v>
      </c>
      <c r="I290" s="53">
        <f>H290/G290*100</f>
        <v>100</v>
      </c>
      <c r="J290" s="54">
        <v>0</v>
      </c>
    </row>
    <row r="291" spans="1:10" ht="12.75">
      <c r="A291" s="339"/>
      <c r="B291" s="290"/>
      <c r="C291" s="290"/>
      <c r="D291" s="288"/>
      <c r="E291" s="92"/>
      <c r="F291" s="305"/>
      <c r="G291" s="305"/>
      <c r="H291" s="92"/>
      <c r="I291" s="65"/>
      <c r="J291" s="66"/>
    </row>
    <row r="292" spans="1:10" ht="12.75">
      <c r="A292" s="339"/>
      <c r="B292" s="290"/>
      <c r="C292" s="290"/>
      <c r="D292" s="288"/>
      <c r="E292" s="92"/>
      <c r="F292" s="305"/>
      <c r="G292" s="305"/>
      <c r="H292" s="92"/>
      <c r="I292" s="65"/>
      <c r="J292" s="66"/>
    </row>
    <row r="293" spans="1:10" ht="12.75">
      <c r="A293" s="339"/>
      <c r="B293" s="290"/>
      <c r="C293" s="290"/>
      <c r="D293" s="288"/>
      <c r="E293" s="92"/>
      <c r="F293" s="305"/>
      <c r="G293" s="305"/>
      <c r="H293" s="92"/>
      <c r="I293" s="65"/>
      <c r="J293" s="66"/>
    </row>
    <row r="294" spans="1:10" ht="12.75">
      <c r="A294" s="339"/>
      <c r="B294" s="290"/>
      <c r="C294" s="290"/>
      <c r="D294" s="288"/>
      <c r="E294" s="92" t="s">
        <v>327</v>
      </c>
      <c r="F294" s="305"/>
      <c r="G294" s="305"/>
      <c r="H294" s="92"/>
      <c r="I294" s="65"/>
      <c r="J294" s="66"/>
    </row>
    <row r="295" spans="1:10" ht="12.75">
      <c r="A295" s="339"/>
      <c r="B295" s="290"/>
      <c r="C295" s="290"/>
      <c r="D295" s="288"/>
      <c r="E295" s="92"/>
      <c r="F295" s="305"/>
      <c r="G295" s="305"/>
      <c r="H295" s="92"/>
      <c r="I295" s="65"/>
      <c r="J295" s="66"/>
    </row>
    <row r="296" spans="1:10" ht="12.75">
      <c r="A296" s="239"/>
      <c r="B296" s="240"/>
      <c r="C296" s="239"/>
      <c r="D296" s="239"/>
      <c r="E296" s="67" t="s">
        <v>6</v>
      </c>
      <c r="F296" s="68" t="s">
        <v>75</v>
      </c>
      <c r="G296" s="69" t="s">
        <v>73</v>
      </c>
      <c r="H296" s="67" t="s">
        <v>6</v>
      </c>
      <c r="I296" s="70" t="s">
        <v>7</v>
      </c>
      <c r="J296" s="71"/>
    </row>
    <row r="297" spans="1:10" ht="12.75">
      <c r="A297" s="241" t="s">
        <v>2</v>
      </c>
      <c r="B297" s="241" t="s">
        <v>3</v>
      </c>
      <c r="C297" s="241" t="s">
        <v>4</v>
      </c>
      <c r="D297" s="241" t="s">
        <v>128</v>
      </c>
      <c r="E297" s="72" t="s">
        <v>268</v>
      </c>
      <c r="F297" s="73" t="s">
        <v>76</v>
      </c>
      <c r="G297" s="74" t="s">
        <v>74</v>
      </c>
      <c r="H297" s="72" t="s">
        <v>316</v>
      </c>
      <c r="I297" s="75"/>
      <c r="J297" s="76"/>
    </row>
    <row r="298" spans="1:10" ht="12.75">
      <c r="A298" s="242"/>
      <c r="B298" s="242"/>
      <c r="C298" s="242"/>
      <c r="D298" s="241"/>
      <c r="E298" s="77"/>
      <c r="F298" s="78" t="s">
        <v>315</v>
      </c>
      <c r="G298" s="79" t="s">
        <v>5</v>
      </c>
      <c r="H298" s="77"/>
      <c r="I298" s="80" t="s">
        <v>77</v>
      </c>
      <c r="J298" s="81" t="s">
        <v>78</v>
      </c>
    </row>
    <row r="299" spans="1:10" ht="12.75">
      <c r="A299" s="239">
        <v>1</v>
      </c>
      <c r="B299" s="243">
        <v>2</v>
      </c>
      <c r="C299" s="243">
        <v>3</v>
      </c>
      <c r="D299" s="243">
        <v>4</v>
      </c>
      <c r="E299" s="82">
        <v>5</v>
      </c>
      <c r="F299" s="83">
        <v>6</v>
      </c>
      <c r="G299" s="83">
        <v>7</v>
      </c>
      <c r="H299" s="84">
        <v>8</v>
      </c>
      <c r="I299" s="85">
        <v>9</v>
      </c>
      <c r="J299" s="86">
        <v>10</v>
      </c>
    </row>
    <row r="300" spans="1:10" ht="12.75">
      <c r="A300" s="281"/>
      <c r="B300" s="314">
        <v>80105</v>
      </c>
      <c r="C300" s="279"/>
      <c r="D300" s="249" t="s">
        <v>212</v>
      </c>
      <c r="E300" s="49">
        <v>2740</v>
      </c>
      <c r="F300" s="139">
        <v>0</v>
      </c>
      <c r="G300" s="139">
        <f>G303</f>
        <v>7015</v>
      </c>
      <c r="H300" s="49">
        <f>H303</f>
        <v>7015</v>
      </c>
      <c r="I300" s="50">
        <v>100</v>
      </c>
      <c r="J300" s="49">
        <f>H300/E300*100</f>
        <v>256.021897810219</v>
      </c>
    </row>
    <row r="301" spans="1:10" ht="12.75">
      <c r="A301" s="284"/>
      <c r="B301" s="290"/>
      <c r="C301" s="237">
        <v>2130</v>
      </c>
      <c r="D301" s="235" t="s">
        <v>85</v>
      </c>
      <c r="E301" s="58"/>
      <c r="F301" s="140"/>
      <c r="G301" s="140"/>
      <c r="H301" s="58"/>
      <c r="I301" s="95"/>
      <c r="J301" s="58"/>
    </row>
    <row r="302" spans="1:10" ht="12.75">
      <c r="A302" s="284"/>
      <c r="B302" s="290"/>
      <c r="C302" s="237"/>
      <c r="D302" s="235" t="s">
        <v>298</v>
      </c>
      <c r="E302" s="58"/>
      <c r="F302" s="140"/>
      <c r="G302" s="140"/>
      <c r="H302" s="58"/>
      <c r="I302" s="95"/>
      <c r="J302" s="58"/>
    </row>
    <row r="303" spans="1:10" ht="12.75">
      <c r="A303" s="284"/>
      <c r="B303" s="290"/>
      <c r="C303" s="237"/>
      <c r="D303" s="235" t="s">
        <v>299</v>
      </c>
      <c r="E303" s="58">
        <v>2740</v>
      </c>
      <c r="F303" s="140">
        <v>0</v>
      </c>
      <c r="G303" s="140">
        <v>7015</v>
      </c>
      <c r="H303" s="58">
        <v>7015</v>
      </c>
      <c r="I303" s="95">
        <v>100</v>
      </c>
      <c r="J303" s="58">
        <f aca="true" t="shared" si="4" ref="J303:J308">H303/E303*100</f>
        <v>256.021897810219</v>
      </c>
    </row>
    <row r="304" spans="1:10" ht="12.75">
      <c r="A304" s="284"/>
      <c r="B304" s="301">
        <v>80115</v>
      </c>
      <c r="C304" s="493"/>
      <c r="D304" s="251" t="s">
        <v>269</v>
      </c>
      <c r="E304" s="141">
        <f>E305+E306+E307+E308</f>
        <v>160542.43999999997</v>
      </c>
      <c r="F304" s="461">
        <f>SUM(F305:F308)</f>
        <v>100000</v>
      </c>
      <c r="G304" s="461">
        <f>SUM(G305:G308)+G310</f>
        <v>166000</v>
      </c>
      <c r="H304" s="141">
        <f>SUM(H305:H310)</f>
        <v>153446.25</v>
      </c>
      <c r="I304" s="142">
        <f aca="true" t="shared" si="5" ref="I304:I314">H304/G304*100</f>
        <v>92.4375</v>
      </c>
      <c r="J304" s="162">
        <f t="shared" si="4"/>
        <v>95.57986660723485</v>
      </c>
    </row>
    <row r="305" spans="1:10" ht="12.75">
      <c r="A305" s="284"/>
      <c r="B305" s="450"/>
      <c r="C305" s="347" t="s">
        <v>30</v>
      </c>
      <c r="D305" s="237" t="s">
        <v>89</v>
      </c>
      <c r="E305" s="58">
        <v>1125</v>
      </c>
      <c r="F305" s="140">
        <v>500</v>
      </c>
      <c r="G305" s="140">
        <v>1000</v>
      </c>
      <c r="H305" s="58">
        <v>787</v>
      </c>
      <c r="I305" s="53">
        <f t="shared" si="5"/>
        <v>78.7</v>
      </c>
      <c r="J305" s="96">
        <f t="shared" si="4"/>
        <v>69.95555555555556</v>
      </c>
    </row>
    <row r="306" spans="1:10" ht="12.75">
      <c r="A306" s="284"/>
      <c r="B306" s="450"/>
      <c r="C306" s="346" t="s">
        <v>52</v>
      </c>
      <c r="D306" s="237" t="s">
        <v>87</v>
      </c>
      <c r="E306" s="58">
        <v>138159.61</v>
      </c>
      <c r="F306" s="140">
        <v>98500</v>
      </c>
      <c r="G306" s="140">
        <v>150000</v>
      </c>
      <c r="H306" s="58">
        <v>140460.62</v>
      </c>
      <c r="I306" s="53">
        <f t="shared" si="5"/>
        <v>93.64041333333333</v>
      </c>
      <c r="J306" s="96">
        <f t="shared" si="4"/>
        <v>101.66547227514613</v>
      </c>
    </row>
    <row r="307" spans="1:10" ht="12.75">
      <c r="A307" s="284"/>
      <c r="B307" s="450"/>
      <c r="C307" s="346" t="s">
        <v>31</v>
      </c>
      <c r="D307" s="255" t="s">
        <v>84</v>
      </c>
      <c r="E307" s="58">
        <v>1522.83</v>
      </c>
      <c r="F307" s="140">
        <v>0</v>
      </c>
      <c r="G307" s="140">
        <v>2000</v>
      </c>
      <c r="H307" s="58">
        <v>198.63</v>
      </c>
      <c r="I307" s="53">
        <f t="shared" si="5"/>
        <v>9.9315</v>
      </c>
      <c r="J307" s="96">
        <f t="shared" si="4"/>
        <v>13.043478260869565</v>
      </c>
    </row>
    <row r="308" spans="1:10" ht="12.75">
      <c r="A308" s="284"/>
      <c r="B308" s="450"/>
      <c r="C308" s="346" t="s">
        <v>33</v>
      </c>
      <c r="D308" s="255" t="s">
        <v>114</v>
      </c>
      <c r="E308" s="58">
        <v>19735</v>
      </c>
      <c r="F308" s="140">
        <v>1000</v>
      </c>
      <c r="G308" s="140">
        <v>1000</v>
      </c>
      <c r="H308" s="58">
        <v>0</v>
      </c>
      <c r="I308" s="53">
        <f t="shared" si="5"/>
        <v>0</v>
      </c>
      <c r="J308" s="96">
        <f t="shared" si="4"/>
        <v>0</v>
      </c>
    </row>
    <row r="309" spans="1:10" ht="12.75">
      <c r="A309" s="284"/>
      <c r="B309" s="450"/>
      <c r="C309" s="266">
        <v>2130</v>
      </c>
      <c r="D309" s="237" t="s">
        <v>85</v>
      </c>
      <c r="E309" s="58"/>
      <c r="F309" s="140"/>
      <c r="G309" s="140"/>
      <c r="H309" s="58"/>
      <c r="I309" s="53"/>
      <c r="J309" s="96"/>
    </row>
    <row r="310" spans="1:10" ht="12.75">
      <c r="A310" s="284"/>
      <c r="B310" s="450"/>
      <c r="C310" s="234"/>
      <c r="D310" s="235" t="s">
        <v>53</v>
      </c>
      <c r="E310" s="58">
        <v>0</v>
      </c>
      <c r="F310" s="140">
        <v>0</v>
      </c>
      <c r="G310" s="140">
        <v>12000</v>
      </c>
      <c r="H310" s="58">
        <v>12000</v>
      </c>
      <c r="I310" s="53">
        <v>100</v>
      </c>
      <c r="J310" s="96">
        <v>0</v>
      </c>
    </row>
    <row r="311" spans="1:10" s="6" customFormat="1" ht="12.75">
      <c r="A311" s="269"/>
      <c r="B311" s="268">
        <v>80120</v>
      </c>
      <c r="C311" s="252"/>
      <c r="D311" s="279" t="s">
        <v>50</v>
      </c>
      <c r="E311" s="49">
        <f>SUM(E313:E317)+E312+E319</f>
        <v>42840.06</v>
      </c>
      <c r="F311" s="46">
        <f>SUM(F313:F317)+F312</f>
        <v>31463</v>
      </c>
      <c r="G311" s="46">
        <f>SUM(G312:G319)</f>
        <v>43463</v>
      </c>
      <c r="H311" s="49">
        <f>SUM(H313:H317)+H319+H312</f>
        <v>48036.86</v>
      </c>
      <c r="I311" s="50">
        <f t="shared" si="5"/>
        <v>110.52357177369257</v>
      </c>
      <c r="J311" s="57">
        <f>H311/E311*100</f>
        <v>112.13070196446971</v>
      </c>
    </row>
    <row r="312" spans="1:10" s="6" customFormat="1" ht="12.75">
      <c r="A312" s="269"/>
      <c r="B312" s="270"/>
      <c r="C312" s="265" t="s">
        <v>222</v>
      </c>
      <c r="D312" s="237" t="s">
        <v>260</v>
      </c>
      <c r="E312" s="58">
        <v>364</v>
      </c>
      <c r="F312" s="52">
        <v>416</v>
      </c>
      <c r="G312" s="52">
        <v>416</v>
      </c>
      <c r="H312" s="58">
        <v>364</v>
      </c>
      <c r="I312" s="95">
        <f t="shared" si="5"/>
        <v>87.5</v>
      </c>
      <c r="J312" s="54">
        <f>H312/E312*100</f>
        <v>100</v>
      </c>
    </row>
    <row r="313" spans="1:13" ht="12.75">
      <c r="A313" s="254"/>
      <c r="B313" s="271"/>
      <c r="C313" s="265" t="s">
        <v>30</v>
      </c>
      <c r="D313" s="237" t="s">
        <v>89</v>
      </c>
      <c r="E313" s="58">
        <v>99</v>
      </c>
      <c r="F313" s="52">
        <v>99</v>
      </c>
      <c r="G313" s="52">
        <v>99</v>
      </c>
      <c r="H313" s="58">
        <v>63</v>
      </c>
      <c r="I313" s="95">
        <f t="shared" si="5"/>
        <v>63.63636363636363</v>
      </c>
      <c r="J313" s="54">
        <f>H313/E313*100</f>
        <v>63.63636363636363</v>
      </c>
      <c r="K313" s="25"/>
      <c r="L313" s="25"/>
      <c r="M313" s="26"/>
    </row>
    <row r="314" spans="1:13" ht="12.75">
      <c r="A314" s="254"/>
      <c r="B314" s="271"/>
      <c r="C314" s="265" t="s">
        <v>51</v>
      </c>
      <c r="D314" s="237" t="s">
        <v>87</v>
      </c>
      <c r="E314" s="58">
        <v>32750.56</v>
      </c>
      <c r="F314" s="52">
        <v>30948</v>
      </c>
      <c r="G314" s="52">
        <v>30948</v>
      </c>
      <c r="H314" s="58">
        <v>35609.86</v>
      </c>
      <c r="I314" s="95">
        <f t="shared" si="5"/>
        <v>115.06352591443712</v>
      </c>
      <c r="J314" s="54">
        <f>H314/E314*100</f>
        <v>108.73053773736999</v>
      </c>
      <c r="K314" s="25"/>
      <c r="L314" s="25"/>
      <c r="M314" s="25"/>
    </row>
    <row r="315" spans="1:13" ht="12.75">
      <c r="A315" s="254"/>
      <c r="B315" s="271"/>
      <c r="C315" s="265" t="s">
        <v>32</v>
      </c>
      <c r="D315" s="237" t="s">
        <v>295</v>
      </c>
      <c r="E315" s="58">
        <v>0</v>
      </c>
      <c r="F315" s="52">
        <v>0</v>
      </c>
      <c r="G315" s="52">
        <v>0</v>
      </c>
      <c r="H315" s="58">
        <v>0</v>
      </c>
      <c r="I315" s="95">
        <v>0</v>
      </c>
      <c r="J315" s="54">
        <v>0</v>
      </c>
      <c r="K315" s="25"/>
      <c r="L315" s="25"/>
      <c r="M315" s="26"/>
    </row>
    <row r="316" spans="1:13" ht="12.75">
      <c r="A316" s="254"/>
      <c r="B316" s="271"/>
      <c r="C316" s="265" t="s">
        <v>246</v>
      </c>
      <c r="D316" s="237" t="s">
        <v>300</v>
      </c>
      <c r="E316" s="58">
        <v>61.5</v>
      </c>
      <c r="F316" s="52">
        <v>0</v>
      </c>
      <c r="G316" s="52">
        <v>0</v>
      </c>
      <c r="H316" s="58">
        <v>0</v>
      </c>
      <c r="I316" s="95">
        <v>0</v>
      </c>
      <c r="J316" s="54">
        <v>0</v>
      </c>
      <c r="K316" s="25"/>
      <c r="L316" s="25"/>
      <c r="M316" s="26"/>
    </row>
    <row r="317" spans="1:13" ht="12.75">
      <c r="A317" s="254"/>
      <c r="B317" s="271"/>
      <c r="C317" s="265" t="s">
        <v>220</v>
      </c>
      <c r="D317" s="255" t="s">
        <v>262</v>
      </c>
      <c r="E317" s="58">
        <v>9565</v>
      </c>
      <c r="F317" s="52">
        <v>0</v>
      </c>
      <c r="G317" s="52">
        <v>0</v>
      </c>
      <c r="H317" s="58">
        <v>0</v>
      </c>
      <c r="I317" s="95">
        <v>0</v>
      </c>
      <c r="J317" s="54">
        <v>0</v>
      </c>
      <c r="K317" s="25"/>
      <c r="L317" s="25"/>
      <c r="M317" s="26"/>
    </row>
    <row r="318" spans="1:13" ht="12.75">
      <c r="A318" s="254"/>
      <c r="B318" s="271"/>
      <c r="C318" s="238">
        <v>2130</v>
      </c>
      <c r="D318" s="235" t="s">
        <v>85</v>
      </c>
      <c r="E318" s="93"/>
      <c r="F318" s="94"/>
      <c r="G318" s="94"/>
      <c r="H318" s="93"/>
      <c r="I318" s="95"/>
      <c r="J318" s="54"/>
      <c r="K318" s="25"/>
      <c r="L318" s="25"/>
      <c r="M318" s="26"/>
    </row>
    <row r="319" spans="1:13" ht="12.75">
      <c r="A319" s="254"/>
      <c r="B319" s="234"/>
      <c r="C319" s="234"/>
      <c r="D319" s="235" t="s">
        <v>53</v>
      </c>
      <c r="E319" s="93">
        <v>0</v>
      </c>
      <c r="F319" s="94">
        <v>0</v>
      </c>
      <c r="G319" s="94">
        <v>12000</v>
      </c>
      <c r="H319" s="93">
        <v>12000</v>
      </c>
      <c r="I319" s="95">
        <f>H319/G319*100</f>
        <v>100</v>
      </c>
      <c r="J319" s="54">
        <v>0</v>
      </c>
      <c r="K319" s="25"/>
      <c r="L319" s="25"/>
      <c r="M319" s="26"/>
    </row>
    <row r="320" spans="1:12" ht="12.75">
      <c r="A320" s="254"/>
      <c r="B320" s="268">
        <v>80153</v>
      </c>
      <c r="C320" s="252"/>
      <c r="D320" s="248" t="s">
        <v>270</v>
      </c>
      <c r="E320" s="49"/>
      <c r="F320" s="46"/>
      <c r="G320" s="46"/>
      <c r="H320" s="49"/>
      <c r="I320" s="142"/>
      <c r="J320" s="54"/>
      <c r="K320" s="25"/>
      <c r="L320" s="25"/>
    </row>
    <row r="321" spans="1:12" ht="12.75">
      <c r="A321" s="254"/>
      <c r="B321" s="270"/>
      <c r="C321" s="252"/>
      <c r="D321" s="248" t="s">
        <v>301</v>
      </c>
      <c r="E321" s="49"/>
      <c r="F321" s="46"/>
      <c r="G321" s="46"/>
      <c r="H321" s="49"/>
      <c r="I321" s="142"/>
      <c r="J321" s="57"/>
      <c r="K321" s="25"/>
      <c r="L321" s="25"/>
    </row>
    <row r="322" spans="1:12" ht="12.75">
      <c r="A322" s="254"/>
      <c r="B322" s="270"/>
      <c r="C322" s="252"/>
      <c r="D322" s="248" t="s">
        <v>302</v>
      </c>
      <c r="E322" s="49">
        <f>E327</f>
        <v>35243.52</v>
      </c>
      <c r="F322" s="46">
        <v>0</v>
      </c>
      <c r="G322" s="46">
        <f>G327+G332</f>
        <v>25830</v>
      </c>
      <c r="H322" s="49">
        <f>H327+H332</f>
        <v>25829.510000000002</v>
      </c>
      <c r="I322" s="142">
        <f>H322/G322*100</f>
        <v>99.99810298102982</v>
      </c>
      <c r="J322" s="57">
        <v>0</v>
      </c>
      <c r="K322" s="25"/>
      <c r="L322" s="25"/>
    </row>
    <row r="323" spans="1:12" ht="12.75">
      <c r="A323" s="254"/>
      <c r="B323" s="270"/>
      <c r="C323" s="252"/>
      <c r="D323" s="280" t="s">
        <v>137</v>
      </c>
      <c r="E323" s="507">
        <v>0</v>
      </c>
      <c r="F323" s="508">
        <v>0</v>
      </c>
      <c r="G323" s="508">
        <v>12600</v>
      </c>
      <c r="H323" s="507">
        <f>H332</f>
        <v>12600</v>
      </c>
      <c r="I323" s="509">
        <f>H323/G323*100</f>
        <v>100</v>
      </c>
      <c r="J323" s="398">
        <v>0</v>
      </c>
      <c r="K323" s="25"/>
      <c r="L323" s="25"/>
    </row>
    <row r="324" spans="1:12" ht="12.75">
      <c r="A324" s="254"/>
      <c r="B324" s="271"/>
      <c r="C324" s="236">
        <v>2110</v>
      </c>
      <c r="D324" s="255" t="s">
        <v>8</v>
      </c>
      <c r="E324" s="58"/>
      <c r="F324" s="52"/>
      <c r="G324" s="52"/>
      <c r="H324" s="58"/>
      <c r="I324" s="95"/>
      <c r="J324" s="54"/>
      <c r="K324" s="25"/>
      <c r="L324" s="25"/>
    </row>
    <row r="325" spans="1:12" ht="12.75">
      <c r="A325" s="254"/>
      <c r="B325" s="271"/>
      <c r="C325" s="236"/>
      <c r="D325" s="255" t="s">
        <v>9</v>
      </c>
      <c r="E325" s="58"/>
      <c r="F325" s="52"/>
      <c r="G325" s="52"/>
      <c r="H325" s="58"/>
      <c r="I325" s="95"/>
      <c r="J325" s="54"/>
      <c r="K325" s="25"/>
      <c r="L325" s="25"/>
    </row>
    <row r="326" spans="1:12" ht="12.75">
      <c r="A326" s="254"/>
      <c r="B326" s="271"/>
      <c r="C326" s="236"/>
      <c r="D326" s="255" t="s">
        <v>10</v>
      </c>
      <c r="E326" s="58"/>
      <c r="F326" s="52"/>
      <c r="G326" s="52"/>
      <c r="H326" s="58"/>
      <c r="I326" s="95"/>
      <c r="J326" s="54"/>
      <c r="K326" s="25"/>
      <c r="L326" s="25"/>
    </row>
    <row r="327" spans="1:12" ht="12.75">
      <c r="A327" s="254"/>
      <c r="B327" s="271"/>
      <c r="C327" s="236"/>
      <c r="D327" s="255" t="s">
        <v>11</v>
      </c>
      <c r="E327" s="58">
        <v>35243.52</v>
      </c>
      <c r="F327" s="52">
        <v>0</v>
      </c>
      <c r="G327" s="52">
        <v>13230</v>
      </c>
      <c r="H327" s="58">
        <v>13229.51</v>
      </c>
      <c r="I327" s="95">
        <f>H327/G327*100</f>
        <v>99.9962962962963</v>
      </c>
      <c r="J327" s="54">
        <f>H327/E327*100</f>
        <v>37.53742531960486</v>
      </c>
      <c r="K327" s="25"/>
      <c r="L327" s="25"/>
    </row>
    <row r="328" spans="1:12" ht="12.75">
      <c r="A328" s="254"/>
      <c r="B328" s="271"/>
      <c r="C328" s="257">
        <v>6410</v>
      </c>
      <c r="D328" s="258" t="s">
        <v>8</v>
      </c>
      <c r="E328" s="58"/>
      <c r="F328" s="52"/>
      <c r="G328" s="52"/>
      <c r="H328" s="58"/>
      <c r="I328" s="95"/>
      <c r="J328" s="54"/>
      <c r="K328" s="25"/>
      <c r="L328" s="25"/>
    </row>
    <row r="329" spans="1:12" ht="12.75">
      <c r="A329" s="254"/>
      <c r="B329" s="271"/>
      <c r="C329" s="257"/>
      <c r="D329" s="258" t="s">
        <v>198</v>
      </c>
      <c r="E329" s="58"/>
      <c r="F329" s="52"/>
      <c r="G329" s="52"/>
      <c r="H329" s="58"/>
      <c r="I329" s="95"/>
      <c r="J329" s="54"/>
      <c r="K329" s="25"/>
      <c r="L329" s="25"/>
    </row>
    <row r="330" spans="1:12" ht="12.75">
      <c r="A330" s="254"/>
      <c r="B330" s="271"/>
      <c r="C330" s="257"/>
      <c r="D330" s="258" t="s">
        <v>199</v>
      </c>
      <c r="E330" s="58"/>
      <c r="F330" s="52"/>
      <c r="G330" s="52"/>
      <c r="H330" s="58"/>
      <c r="I330" s="95"/>
      <c r="J330" s="54"/>
      <c r="K330" s="25"/>
      <c r="L330" s="25"/>
    </row>
    <row r="331" spans="1:12" ht="12.75">
      <c r="A331" s="254"/>
      <c r="B331" s="271"/>
      <c r="C331" s="257"/>
      <c r="D331" s="258" t="s">
        <v>200</v>
      </c>
      <c r="E331" s="58"/>
      <c r="F331" s="52"/>
      <c r="G331" s="52"/>
      <c r="H331" s="58"/>
      <c r="I331" s="95"/>
      <c r="J331" s="54"/>
      <c r="K331" s="25"/>
      <c r="L331" s="25"/>
    </row>
    <row r="332" spans="1:12" ht="12.75">
      <c r="A332" s="254"/>
      <c r="B332" s="271"/>
      <c r="C332" s="257"/>
      <c r="D332" s="258" t="s">
        <v>201</v>
      </c>
      <c r="E332" s="58">
        <v>0</v>
      </c>
      <c r="F332" s="52">
        <v>0</v>
      </c>
      <c r="G332" s="52">
        <v>12600</v>
      </c>
      <c r="H332" s="58">
        <v>12600</v>
      </c>
      <c r="I332" s="95">
        <f>H332/G332*100</f>
        <v>100</v>
      </c>
      <c r="J332" s="54">
        <v>0</v>
      </c>
      <c r="K332" s="25"/>
      <c r="L332" s="25"/>
    </row>
    <row r="333" spans="1:12" ht="12.75">
      <c r="A333" s="253"/>
      <c r="B333" s="248">
        <v>80195</v>
      </c>
      <c r="C333" s="252"/>
      <c r="D333" s="248" t="s">
        <v>24</v>
      </c>
      <c r="E333" s="49">
        <f>E337</f>
        <v>31200</v>
      </c>
      <c r="F333" s="46">
        <v>46800</v>
      </c>
      <c r="G333" s="46">
        <f>G337</f>
        <v>46800</v>
      </c>
      <c r="H333" s="49">
        <f>H337</f>
        <v>46800</v>
      </c>
      <c r="I333" s="142">
        <f>H333/G333*100</f>
        <v>100</v>
      </c>
      <c r="J333" s="57">
        <f>H333/E333*100</f>
        <v>150</v>
      </c>
      <c r="K333" s="25"/>
      <c r="L333" s="25"/>
    </row>
    <row r="334" spans="1:12" ht="12.75">
      <c r="A334" s="253"/>
      <c r="B334" s="254"/>
      <c r="C334" s="236">
        <v>2120</v>
      </c>
      <c r="D334" s="237" t="s">
        <v>8</v>
      </c>
      <c r="E334" s="58"/>
      <c r="F334" s="52"/>
      <c r="G334" s="52"/>
      <c r="H334" s="58"/>
      <c r="I334" s="95"/>
      <c r="J334" s="54"/>
      <c r="K334" s="25"/>
      <c r="L334" s="25"/>
    </row>
    <row r="335" spans="1:12" ht="12.75">
      <c r="A335" s="253"/>
      <c r="B335" s="254"/>
      <c r="C335" s="236"/>
      <c r="D335" s="237" t="s">
        <v>80</v>
      </c>
      <c r="E335" s="58"/>
      <c r="F335" s="52"/>
      <c r="G335" s="52"/>
      <c r="H335" s="58"/>
      <c r="I335" s="95"/>
      <c r="J335" s="54"/>
      <c r="K335" s="25"/>
      <c r="L335" s="25"/>
    </row>
    <row r="336" spans="1:12" ht="12.75">
      <c r="A336" s="253"/>
      <c r="B336" s="254"/>
      <c r="C336" s="236"/>
      <c r="D336" s="237" t="s">
        <v>97</v>
      </c>
      <c r="E336" s="58"/>
      <c r="F336" s="52"/>
      <c r="G336" s="52"/>
      <c r="H336" s="58"/>
      <c r="I336" s="95"/>
      <c r="J336" s="54"/>
      <c r="K336" s="25"/>
      <c r="L336" s="25"/>
    </row>
    <row r="337" spans="1:12" ht="12.75">
      <c r="A337" s="276"/>
      <c r="B337" s="256"/>
      <c r="C337" s="236"/>
      <c r="D337" s="286" t="s">
        <v>102</v>
      </c>
      <c r="E337" s="58">
        <v>31200</v>
      </c>
      <c r="F337" s="52">
        <v>46800</v>
      </c>
      <c r="G337" s="52">
        <v>46800</v>
      </c>
      <c r="H337" s="58">
        <v>46800</v>
      </c>
      <c r="I337" s="95">
        <f>H337/G337*100</f>
        <v>100</v>
      </c>
      <c r="J337" s="54">
        <f aca="true" t="shared" si="6" ref="J337:J343">H337/E337*100</f>
        <v>150</v>
      </c>
      <c r="K337" s="25"/>
      <c r="L337" s="25"/>
    </row>
    <row r="338" spans="1:21" ht="12.75">
      <c r="A338" s="318">
        <v>851</v>
      </c>
      <c r="B338" s="318"/>
      <c r="C338" s="319"/>
      <c r="D338" s="320" t="s">
        <v>68</v>
      </c>
      <c r="E338" s="146">
        <f>E340+E359+E364+E371+E376</f>
        <v>1755470.35</v>
      </c>
      <c r="F338" s="147">
        <f>F340+F359+F364+F371+F376</f>
        <v>1602050</v>
      </c>
      <c r="G338" s="147">
        <f>G340+G359+G364+G371+G376</f>
        <v>1357750</v>
      </c>
      <c r="H338" s="146">
        <f>H340+H359+H364+H371+H376</f>
        <v>1215366</v>
      </c>
      <c r="I338" s="148">
        <f>H338/G338*100</f>
        <v>89.51323881421469</v>
      </c>
      <c r="J338" s="44">
        <f t="shared" si="6"/>
        <v>69.23306907462151</v>
      </c>
      <c r="L338" s="15"/>
      <c r="M338" s="15"/>
      <c r="N338" s="15"/>
      <c r="O338" s="15"/>
      <c r="P338" s="16"/>
      <c r="Q338" s="16"/>
      <c r="R338" s="16"/>
      <c r="S338" s="17"/>
      <c r="T338" s="17"/>
      <c r="U338" s="18"/>
    </row>
    <row r="339" spans="1:21" ht="12.75">
      <c r="A339" s="262"/>
      <c r="B339" s="424"/>
      <c r="C339" s="313"/>
      <c r="D339" s="307" t="s">
        <v>137</v>
      </c>
      <c r="E339" s="149">
        <f>E349</f>
        <v>240000</v>
      </c>
      <c r="F339" s="150">
        <f>F382</f>
        <v>147050</v>
      </c>
      <c r="G339" s="150">
        <f>G382</f>
        <v>147050</v>
      </c>
      <c r="H339" s="149">
        <f>H349</f>
        <v>20000</v>
      </c>
      <c r="I339" s="148">
        <f>H339/G339*100</f>
        <v>13.600816048962939</v>
      </c>
      <c r="J339" s="44">
        <f t="shared" si="6"/>
        <v>8.333333333333332</v>
      </c>
      <c r="L339" s="15"/>
      <c r="M339" s="15"/>
      <c r="N339" s="15"/>
      <c r="O339" s="15"/>
      <c r="P339" s="16"/>
      <c r="Q339" s="16"/>
      <c r="R339" s="16"/>
      <c r="S339" s="17"/>
      <c r="T339" s="17"/>
      <c r="U339" s="18"/>
    </row>
    <row r="340" spans="1:21" ht="12.75">
      <c r="A340" s="281"/>
      <c r="B340" s="299">
        <v>85111</v>
      </c>
      <c r="C340" s="283"/>
      <c r="D340" s="283" t="s">
        <v>156</v>
      </c>
      <c r="E340" s="151">
        <f>E341+E342+E344+E349+E343</f>
        <v>370370.35</v>
      </c>
      <c r="F340" s="152">
        <f>F341+F342</f>
        <v>0</v>
      </c>
      <c r="G340" s="152">
        <f>G341+G342+G344</f>
        <v>0</v>
      </c>
      <c r="H340" s="151">
        <f>SUM(H341:H344)+H349</f>
        <v>20000</v>
      </c>
      <c r="I340" s="153">
        <v>0</v>
      </c>
      <c r="J340" s="57">
        <f t="shared" si="6"/>
        <v>5.400000297000017</v>
      </c>
      <c r="K340" s="22"/>
      <c r="L340" s="15"/>
      <c r="M340" s="15"/>
      <c r="N340" s="15"/>
      <c r="O340" s="15"/>
      <c r="P340" s="16"/>
      <c r="Q340" s="16"/>
      <c r="R340" s="16"/>
      <c r="S340" s="17"/>
      <c r="T340" s="17"/>
      <c r="U340" s="18"/>
    </row>
    <row r="341" spans="1:21" ht="12.75">
      <c r="A341" s="284"/>
      <c r="B341" s="450"/>
      <c r="C341" s="321" t="s">
        <v>20</v>
      </c>
      <c r="D341" s="237" t="s">
        <v>111</v>
      </c>
      <c r="E341" s="154">
        <v>31692.18</v>
      </c>
      <c r="F341" s="155">
        <v>0</v>
      </c>
      <c r="G341" s="155">
        <v>0</v>
      </c>
      <c r="H341" s="154">
        <v>0</v>
      </c>
      <c r="I341" s="156">
        <v>0</v>
      </c>
      <c r="J341" s="54">
        <f t="shared" si="6"/>
        <v>0</v>
      </c>
      <c r="L341" s="15"/>
      <c r="M341" s="15"/>
      <c r="N341" s="15"/>
      <c r="O341" s="15"/>
      <c r="P341" s="16"/>
      <c r="Q341" s="16"/>
      <c r="R341" s="16"/>
      <c r="S341" s="17"/>
      <c r="T341" s="17"/>
      <c r="U341" s="18"/>
    </row>
    <row r="342" spans="1:21" ht="12.75">
      <c r="A342" s="284"/>
      <c r="B342" s="450"/>
      <c r="C342" s="321" t="s">
        <v>32</v>
      </c>
      <c r="D342" s="237" t="s">
        <v>295</v>
      </c>
      <c r="E342" s="154">
        <v>0</v>
      </c>
      <c r="F342" s="155">
        <v>0</v>
      </c>
      <c r="G342" s="155">
        <v>0</v>
      </c>
      <c r="H342" s="154">
        <v>0</v>
      </c>
      <c r="I342" s="156">
        <v>0</v>
      </c>
      <c r="J342" s="54">
        <v>0</v>
      </c>
      <c r="L342" s="15"/>
      <c r="M342" s="15"/>
      <c r="N342" s="15"/>
      <c r="O342" s="15"/>
      <c r="P342" s="16"/>
      <c r="Q342" s="16"/>
      <c r="R342" s="16"/>
      <c r="S342" s="17"/>
      <c r="T342" s="17"/>
      <c r="U342" s="18"/>
    </row>
    <row r="343" spans="1:21" ht="12.75">
      <c r="A343" s="284"/>
      <c r="B343" s="450"/>
      <c r="C343" s="321" t="s">
        <v>246</v>
      </c>
      <c r="D343" s="237" t="s">
        <v>300</v>
      </c>
      <c r="E343" s="154">
        <v>63384.36</v>
      </c>
      <c r="F343" s="155">
        <v>0</v>
      </c>
      <c r="G343" s="155">
        <v>0</v>
      </c>
      <c r="H343" s="154">
        <v>0</v>
      </c>
      <c r="I343" s="156">
        <v>0</v>
      </c>
      <c r="J343" s="54">
        <f t="shared" si="6"/>
        <v>0</v>
      </c>
      <c r="L343" s="15"/>
      <c r="M343" s="15"/>
      <c r="N343" s="15"/>
      <c r="O343" s="15"/>
      <c r="P343" s="16"/>
      <c r="Q343" s="16"/>
      <c r="R343" s="16"/>
      <c r="S343" s="17"/>
      <c r="T343" s="17"/>
      <c r="U343" s="18"/>
    </row>
    <row r="344" spans="1:21" ht="12.75">
      <c r="A344" s="284"/>
      <c r="B344" s="450"/>
      <c r="C344" s="321" t="s">
        <v>33</v>
      </c>
      <c r="D344" s="237" t="s">
        <v>86</v>
      </c>
      <c r="E344" s="154">
        <v>35293.81</v>
      </c>
      <c r="F344" s="155">
        <v>0</v>
      </c>
      <c r="G344" s="155">
        <v>0</v>
      </c>
      <c r="H344" s="154">
        <v>0</v>
      </c>
      <c r="I344" s="156">
        <v>0</v>
      </c>
      <c r="J344" s="54">
        <v>0</v>
      </c>
      <c r="L344" s="15"/>
      <c r="M344" s="15"/>
      <c r="N344" s="15"/>
      <c r="O344" s="15"/>
      <c r="P344" s="16"/>
      <c r="Q344" s="16"/>
      <c r="R344" s="16"/>
      <c r="S344" s="17"/>
      <c r="T344" s="17"/>
      <c r="U344" s="18"/>
    </row>
    <row r="345" spans="1:21" ht="12.75">
      <c r="A345" s="284"/>
      <c r="B345" s="450"/>
      <c r="C345" s="321">
        <v>6290</v>
      </c>
      <c r="D345" s="235" t="s">
        <v>186</v>
      </c>
      <c r="E345" s="446"/>
      <c r="F345" s="447"/>
      <c r="G345" s="447"/>
      <c r="H345" s="446"/>
      <c r="I345" s="50"/>
      <c r="J345" s="54"/>
      <c r="L345" s="15"/>
      <c r="M345" s="15"/>
      <c r="N345" s="15"/>
      <c r="O345" s="15"/>
      <c r="P345" s="16"/>
      <c r="Q345" s="16"/>
      <c r="R345" s="16"/>
      <c r="S345" s="17"/>
      <c r="T345" s="17"/>
      <c r="U345" s="18"/>
    </row>
    <row r="346" spans="1:21" ht="12.75">
      <c r="A346" s="284"/>
      <c r="B346" s="450"/>
      <c r="C346" s="321"/>
      <c r="D346" s="235" t="s">
        <v>247</v>
      </c>
      <c r="E346" s="446"/>
      <c r="F346" s="447"/>
      <c r="G346" s="447"/>
      <c r="H346" s="446"/>
      <c r="I346" s="50"/>
      <c r="J346" s="54"/>
      <c r="L346" s="15"/>
      <c r="M346" s="15"/>
      <c r="N346" s="15"/>
      <c r="O346" s="15"/>
      <c r="P346" s="16"/>
      <c r="Q346" s="16"/>
      <c r="R346" s="16"/>
      <c r="S346" s="17"/>
      <c r="T346" s="17"/>
      <c r="U346" s="18"/>
    </row>
    <row r="347" spans="1:21" ht="12.75">
      <c r="A347" s="284"/>
      <c r="B347" s="450"/>
      <c r="C347" s="321"/>
      <c r="D347" s="235" t="s">
        <v>303</v>
      </c>
      <c r="E347" s="446"/>
      <c r="F347" s="447"/>
      <c r="G347" s="447"/>
      <c r="H347" s="446"/>
      <c r="I347" s="50"/>
      <c r="J347" s="54"/>
      <c r="L347" s="15"/>
      <c r="M347" s="15"/>
      <c r="N347" s="15"/>
      <c r="O347" s="15"/>
      <c r="P347" s="16"/>
      <c r="Q347" s="16"/>
      <c r="R347" s="16"/>
      <c r="S347" s="17"/>
      <c r="T347" s="17"/>
      <c r="U347" s="18"/>
    </row>
    <row r="348" spans="1:21" ht="12.75">
      <c r="A348" s="284"/>
      <c r="B348" s="450"/>
      <c r="C348" s="321"/>
      <c r="D348" s="235" t="s">
        <v>248</v>
      </c>
      <c r="E348" s="446"/>
      <c r="F348" s="447"/>
      <c r="G348" s="447"/>
      <c r="H348" s="446"/>
      <c r="I348" s="50"/>
      <c r="J348" s="54"/>
      <c r="L348" s="15"/>
      <c r="M348" s="15"/>
      <c r="N348" s="15"/>
      <c r="O348" s="15"/>
      <c r="P348" s="16"/>
      <c r="Q348" s="16"/>
      <c r="R348" s="16"/>
      <c r="S348" s="17"/>
      <c r="T348" s="17"/>
      <c r="U348" s="18"/>
    </row>
    <row r="349" spans="1:21" ht="12.75">
      <c r="A349" s="317"/>
      <c r="B349" s="321"/>
      <c r="C349" s="321"/>
      <c r="D349" s="235" t="s">
        <v>249</v>
      </c>
      <c r="E349" s="446">
        <v>240000</v>
      </c>
      <c r="F349" s="447">
        <v>0</v>
      </c>
      <c r="G349" s="447">
        <v>0</v>
      </c>
      <c r="H349" s="446">
        <v>20000</v>
      </c>
      <c r="I349" s="50">
        <v>0</v>
      </c>
      <c r="J349" s="54">
        <f>H349/E349*100</f>
        <v>8.333333333333332</v>
      </c>
      <c r="L349" s="15"/>
      <c r="M349" s="15"/>
      <c r="N349" s="15"/>
      <c r="O349" s="15"/>
      <c r="P349" s="16"/>
      <c r="Q349" s="16"/>
      <c r="R349" s="16"/>
      <c r="S349" s="17"/>
      <c r="T349" s="17"/>
      <c r="U349" s="18"/>
    </row>
    <row r="350" spans="1:21" ht="12.75">
      <c r="A350" s="339"/>
      <c r="B350" s="290"/>
      <c r="C350" s="290"/>
      <c r="D350" s="290"/>
      <c r="E350" s="510"/>
      <c r="F350" s="511"/>
      <c r="G350" s="511"/>
      <c r="H350" s="510"/>
      <c r="I350" s="512"/>
      <c r="J350" s="66"/>
      <c r="L350" s="15"/>
      <c r="M350" s="15"/>
      <c r="N350" s="15"/>
      <c r="O350" s="15"/>
      <c r="P350" s="16"/>
      <c r="Q350" s="16"/>
      <c r="R350" s="16"/>
      <c r="S350" s="17"/>
      <c r="T350" s="17"/>
      <c r="U350" s="18"/>
    </row>
    <row r="351" spans="1:21" ht="12.75">
      <c r="A351" s="339"/>
      <c r="B351" s="290"/>
      <c r="C351" s="290"/>
      <c r="D351" s="290"/>
      <c r="E351" s="510"/>
      <c r="F351" s="511"/>
      <c r="G351" s="511"/>
      <c r="H351" s="510"/>
      <c r="I351" s="512"/>
      <c r="J351" s="66"/>
      <c r="L351" s="15"/>
      <c r="M351" s="15"/>
      <c r="N351" s="15"/>
      <c r="O351" s="15"/>
      <c r="P351" s="16"/>
      <c r="Q351" s="16"/>
      <c r="R351" s="16"/>
      <c r="S351" s="17"/>
      <c r="T351" s="17"/>
      <c r="U351" s="18"/>
    </row>
    <row r="352" spans="1:21" ht="12.75">
      <c r="A352" s="339"/>
      <c r="B352" s="290"/>
      <c r="C352" s="290"/>
      <c r="D352" s="290"/>
      <c r="E352" s="510"/>
      <c r="F352" s="511"/>
      <c r="G352" s="511"/>
      <c r="H352" s="510"/>
      <c r="I352" s="512"/>
      <c r="J352" s="66"/>
      <c r="L352" s="15"/>
      <c r="M352" s="15"/>
      <c r="N352" s="15"/>
      <c r="O352" s="15"/>
      <c r="P352" s="16"/>
      <c r="Q352" s="16"/>
      <c r="R352" s="16"/>
      <c r="S352" s="17"/>
      <c r="T352" s="17"/>
      <c r="U352" s="18"/>
    </row>
    <row r="353" spans="1:21" ht="12.75">
      <c r="A353" s="339"/>
      <c r="B353" s="290"/>
      <c r="C353" s="290"/>
      <c r="D353" s="290"/>
      <c r="E353" s="522" t="s">
        <v>328</v>
      </c>
      <c r="F353" s="511"/>
      <c r="G353" s="511"/>
      <c r="H353" s="510"/>
      <c r="I353" s="512"/>
      <c r="J353" s="66"/>
      <c r="L353" s="15"/>
      <c r="M353" s="15"/>
      <c r="N353" s="15"/>
      <c r="O353" s="15"/>
      <c r="P353" s="16"/>
      <c r="Q353" s="16"/>
      <c r="R353" s="16"/>
      <c r="S353" s="17"/>
      <c r="T353" s="17"/>
      <c r="U353" s="18"/>
    </row>
    <row r="354" spans="1:21" ht="12.75">
      <c r="A354" s="339"/>
      <c r="B354" s="290"/>
      <c r="C354" s="290"/>
      <c r="D354" s="290"/>
      <c r="E354" s="510"/>
      <c r="F354" s="511"/>
      <c r="G354" s="511"/>
      <c r="H354" s="510"/>
      <c r="I354" s="512"/>
      <c r="J354" s="66"/>
      <c r="L354" s="15"/>
      <c r="M354" s="15"/>
      <c r="N354" s="15"/>
      <c r="O354" s="15"/>
      <c r="P354" s="16"/>
      <c r="Q354" s="16"/>
      <c r="R354" s="16"/>
      <c r="S354" s="17"/>
      <c r="T354" s="17"/>
      <c r="U354" s="18"/>
    </row>
    <row r="355" spans="1:21" ht="12.75">
      <c r="A355" s="239"/>
      <c r="B355" s="240"/>
      <c r="C355" s="239"/>
      <c r="D355" s="239"/>
      <c r="E355" s="67" t="s">
        <v>6</v>
      </c>
      <c r="F355" s="68" t="s">
        <v>75</v>
      </c>
      <c r="G355" s="69" t="s">
        <v>73</v>
      </c>
      <c r="H355" s="67" t="s">
        <v>6</v>
      </c>
      <c r="I355" s="70" t="s">
        <v>7</v>
      </c>
      <c r="J355" s="71"/>
      <c r="L355" s="15"/>
      <c r="M355" s="15"/>
      <c r="N355" s="15"/>
      <c r="O355" s="15"/>
      <c r="P355" s="16"/>
      <c r="Q355" s="16"/>
      <c r="R355" s="16"/>
      <c r="S355" s="17"/>
      <c r="T355" s="17"/>
      <c r="U355" s="18"/>
    </row>
    <row r="356" spans="1:21" ht="12.75">
      <c r="A356" s="241" t="s">
        <v>2</v>
      </c>
      <c r="B356" s="241" t="s">
        <v>3</v>
      </c>
      <c r="C356" s="241" t="s">
        <v>4</v>
      </c>
      <c r="D356" s="241" t="s">
        <v>128</v>
      </c>
      <c r="E356" s="72" t="s">
        <v>268</v>
      </c>
      <c r="F356" s="73" t="s">
        <v>76</v>
      </c>
      <c r="G356" s="74" t="s">
        <v>74</v>
      </c>
      <c r="H356" s="72" t="s">
        <v>316</v>
      </c>
      <c r="I356" s="75"/>
      <c r="J356" s="76"/>
      <c r="L356" s="15"/>
      <c r="M356" s="15"/>
      <c r="N356" s="15"/>
      <c r="O356" s="15"/>
      <c r="P356" s="16"/>
      <c r="Q356" s="16"/>
      <c r="R356" s="16"/>
      <c r="S356" s="17"/>
      <c r="T356" s="17"/>
      <c r="U356" s="18"/>
    </row>
    <row r="357" spans="1:21" ht="12.75">
      <c r="A357" s="242"/>
      <c r="B357" s="242"/>
      <c r="C357" s="242"/>
      <c r="D357" s="241"/>
      <c r="E357" s="77"/>
      <c r="F357" s="78" t="s">
        <v>315</v>
      </c>
      <c r="G357" s="79" t="s">
        <v>5</v>
      </c>
      <c r="H357" s="77"/>
      <c r="I357" s="80" t="s">
        <v>77</v>
      </c>
      <c r="J357" s="81" t="s">
        <v>78</v>
      </c>
      <c r="L357" s="15"/>
      <c r="M357" s="15"/>
      <c r="N357" s="15"/>
      <c r="O357" s="15"/>
      <c r="P357" s="16"/>
      <c r="Q357" s="16"/>
      <c r="R357" s="16"/>
      <c r="S357" s="17"/>
      <c r="T357" s="17"/>
      <c r="U357" s="18"/>
    </row>
    <row r="358" spans="1:21" ht="12.75">
      <c r="A358" s="243">
        <v>1</v>
      </c>
      <c r="B358" s="243">
        <v>2</v>
      </c>
      <c r="C358" s="243">
        <v>3</v>
      </c>
      <c r="D358" s="243">
        <v>4</v>
      </c>
      <c r="E358" s="82">
        <v>5</v>
      </c>
      <c r="F358" s="83">
        <v>6</v>
      </c>
      <c r="G358" s="83">
        <v>7</v>
      </c>
      <c r="H358" s="84">
        <v>8</v>
      </c>
      <c r="I358" s="85">
        <v>9</v>
      </c>
      <c r="J358" s="86">
        <v>10</v>
      </c>
      <c r="L358" s="15"/>
      <c r="M358" s="15"/>
      <c r="N358" s="15"/>
      <c r="O358" s="15"/>
      <c r="P358" s="16"/>
      <c r="Q358" s="16"/>
      <c r="R358" s="16"/>
      <c r="S358" s="17"/>
      <c r="T358" s="17"/>
      <c r="U358" s="18"/>
    </row>
    <row r="359" spans="1:21" ht="12.75">
      <c r="A359" s="322"/>
      <c r="B359" s="326">
        <v>85153</v>
      </c>
      <c r="C359" s="327"/>
      <c r="D359" s="404" t="s">
        <v>125</v>
      </c>
      <c r="E359" s="160">
        <f>E363</f>
        <v>2800</v>
      </c>
      <c r="F359" s="161"/>
      <c r="G359" s="161">
        <v>3100</v>
      </c>
      <c r="H359" s="160">
        <f>H363</f>
        <v>3100</v>
      </c>
      <c r="I359" s="50">
        <f>H359/G359*100</f>
        <v>100</v>
      </c>
      <c r="J359" s="162">
        <f>H359/E359*100</f>
        <v>110.71428571428572</v>
      </c>
      <c r="L359" s="15"/>
      <c r="M359" s="15"/>
      <c r="N359" s="15"/>
      <c r="O359" s="15"/>
      <c r="P359" s="16"/>
      <c r="Q359" s="16"/>
      <c r="R359" s="16"/>
      <c r="S359" s="17"/>
      <c r="T359" s="17"/>
      <c r="U359" s="18"/>
    </row>
    <row r="360" spans="1:21" ht="12.75">
      <c r="A360" s="322"/>
      <c r="B360" s="323"/>
      <c r="C360" s="324">
        <v>2310</v>
      </c>
      <c r="D360" s="235" t="s">
        <v>122</v>
      </c>
      <c r="E360" s="154"/>
      <c r="F360" s="155"/>
      <c r="G360" s="155"/>
      <c r="H360" s="154"/>
      <c r="I360" s="50"/>
      <c r="J360" s="54"/>
      <c r="L360" s="15"/>
      <c r="M360" s="15"/>
      <c r="N360" s="15"/>
      <c r="O360" s="15"/>
      <c r="P360" s="16"/>
      <c r="Q360" s="16"/>
      <c r="R360" s="16"/>
      <c r="S360" s="17"/>
      <c r="T360" s="17"/>
      <c r="U360" s="18"/>
    </row>
    <row r="361" spans="1:21" ht="12.75">
      <c r="A361" s="322"/>
      <c r="B361" s="323"/>
      <c r="C361" s="324"/>
      <c r="D361" s="235" t="s">
        <v>81</v>
      </c>
      <c r="E361" s="154"/>
      <c r="F361" s="155"/>
      <c r="G361" s="155"/>
      <c r="H361" s="154"/>
      <c r="I361" s="50"/>
      <c r="J361" s="54"/>
      <c r="L361" s="15"/>
      <c r="M361" s="15"/>
      <c r="N361" s="15"/>
      <c r="O361" s="15"/>
      <c r="P361" s="16"/>
      <c r="Q361" s="16"/>
      <c r="R361" s="16"/>
      <c r="S361" s="17"/>
      <c r="T361" s="17"/>
      <c r="U361" s="18"/>
    </row>
    <row r="362" spans="1:21" ht="12.75">
      <c r="A362" s="322"/>
      <c r="B362" s="323"/>
      <c r="C362" s="324"/>
      <c r="D362" s="235" t="s">
        <v>123</v>
      </c>
      <c r="E362" s="154"/>
      <c r="F362" s="155"/>
      <c r="G362" s="155"/>
      <c r="H362" s="154"/>
      <c r="I362" s="50"/>
      <c r="J362" s="54"/>
      <c r="L362" s="15"/>
      <c r="M362" s="15"/>
      <c r="N362" s="15"/>
      <c r="O362" s="15"/>
      <c r="P362" s="16"/>
      <c r="Q362" s="16"/>
      <c r="R362" s="16"/>
      <c r="S362" s="17"/>
      <c r="T362" s="17"/>
      <c r="U362" s="18"/>
    </row>
    <row r="363" spans="1:21" ht="12.75">
      <c r="A363" s="322"/>
      <c r="B363" s="325"/>
      <c r="C363" s="324"/>
      <c r="D363" s="235" t="s">
        <v>124</v>
      </c>
      <c r="E363" s="154">
        <v>2800</v>
      </c>
      <c r="F363" s="155">
        <v>0</v>
      </c>
      <c r="G363" s="155">
        <v>3100</v>
      </c>
      <c r="H363" s="154">
        <v>3100</v>
      </c>
      <c r="I363" s="53">
        <f>H363/G363*100</f>
        <v>100</v>
      </c>
      <c r="J363" s="54">
        <f>H363/E363*100</f>
        <v>110.71428571428572</v>
      </c>
      <c r="L363" s="15"/>
      <c r="M363" s="15"/>
      <c r="N363" s="15"/>
      <c r="O363" s="15"/>
      <c r="P363" s="16"/>
      <c r="Q363" s="16"/>
      <c r="R363" s="16"/>
      <c r="S363" s="17"/>
      <c r="T363" s="17"/>
      <c r="U363" s="18"/>
    </row>
    <row r="364" spans="1:10" s="6" customFormat="1" ht="12.75">
      <c r="A364" s="322"/>
      <c r="B364" s="326">
        <v>85154</v>
      </c>
      <c r="C364" s="327"/>
      <c r="D364" s="317" t="s">
        <v>126</v>
      </c>
      <c r="E364" s="160">
        <f>E368</f>
        <v>2400</v>
      </c>
      <c r="F364" s="161">
        <v>0</v>
      </c>
      <c r="G364" s="161">
        <f>G368</f>
        <v>2600</v>
      </c>
      <c r="H364" s="160">
        <f>H368</f>
        <v>2400</v>
      </c>
      <c r="I364" s="50">
        <f>H364/G364*100</f>
        <v>92.3076923076923</v>
      </c>
      <c r="J364" s="162">
        <f>H364/E364*100</f>
        <v>100</v>
      </c>
    </row>
    <row r="365" spans="1:10" s="6" customFormat="1" ht="12.75">
      <c r="A365" s="322"/>
      <c r="B365" s="323"/>
      <c r="C365" s="324">
        <v>2310</v>
      </c>
      <c r="D365" s="235" t="s">
        <v>122</v>
      </c>
      <c r="E365" s="154"/>
      <c r="F365" s="155"/>
      <c r="G365" s="155"/>
      <c r="H365" s="154"/>
      <c r="I365" s="50"/>
      <c r="J365" s="54"/>
    </row>
    <row r="366" spans="1:10" s="6" customFormat="1" ht="12.75">
      <c r="A366" s="322"/>
      <c r="B366" s="323"/>
      <c r="C366" s="324"/>
      <c r="D366" s="235" t="s">
        <v>81</v>
      </c>
      <c r="E366" s="154"/>
      <c r="F366" s="155"/>
      <c r="G366" s="155"/>
      <c r="H366" s="154"/>
      <c r="I366" s="50"/>
      <c r="J366" s="54"/>
    </row>
    <row r="367" spans="1:10" s="6" customFormat="1" ht="12.75">
      <c r="A367" s="322"/>
      <c r="B367" s="323"/>
      <c r="C367" s="324"/>
      <c r="D367" s="235" t="s">
        <v>123</v>
      </c>
      <c r="E367" s="154"/>
      <c r="F367" s="155"/>
      <c r="G367" s="155"/>
      <c r="H367" s="154"/>
      <c r="I367" s="50"/>
      <c r="J367" s="54"/>
    </row>
    <row r="368" spans="1:10" s="6" customFormat="1" ht="12.75">
      <c r="A368" s="322"/>
      <c r="B368" s="325"/>
      <c r="C368" s="324"/>
      <c r="D368" s="235" t="s">
        <v>124</v>
      </c>
      <c r="E368" s="154">
        <v>2400</v>
      </c>
      <c r="F368" s="155">
        <v>0</v>
      </c>
      <c r="G368" s="155">
        <v>2600</v>
      </c>
      <c r="H368" s="154">
        <v>2400</v>
      </c>
      <c r="I368" s="53">
        <f>H368/G368*100</f>
        <v>92.3076923076923</v>
      </c>
      <c r="J368" s="54">
        <f>H368/E368*100</f>
        <v>100</v>
      </c>
    </row>
    <row r="369" spans="1:10" s="6" customFormat="1" ht="12.75">
      <c r="A369" s="269"/>
      <c r="B369" s="268">
        <v>85156</v>
      </c>
      <c r="C369" s="249"/>
      <c r="D369" s="279" t="s">
        <v>101</v>
      </c>
      <c r="E369" s="45"/>
      <c r="F369" s="46"/>
      <c r="G369" s="46"/>
      <c r="H369" s="45"/>
      <c r="I369" s="50"/>
      <c r="J369" s="48"/>
    </row>
    <row r="370" spans="1:10" s="6" customFormat="1" ht="12.75">
      <c r="A370" s="269"/>
      <c r="B370" s="270"/>
      <c r="C370" s="249"/>
      <c r="D370" s="279" t="s">
        <v>54</v>
      </c>
      <c r="E370" s="45"/>
      <c r="F370" s="46"/>
      <c r="G370" s="46"/>
      <c r="H370" s="45"/>
      <c r="I370" s="50"/>
      <c r="J370" s="48"/>
    </row>
    <row r="371" spans="1:10" ht="12.75">
      <c r="A371" s="269"/>
      <c r="B371" s="270"/>
      <c r="C371" s="249"/>
      <c r="D371" s="279" t="s">
        <v>55</v>
      </c>
      <c r="E371" s="57">
        <f>E375</f>
        <v>1379400</v>
      </c>
      <c r="F371" s="46">
        <f>F375</f>
        <v>1455000</v>
      </c>
      <c r="G371" s="46">
        <f>G375</f>
        <v>1205000</v>
      </c>
      <c r="H371" s="57">
        <f>H375</f>
        <v>1189866</v>
      </c>
      <c r="I371" s="50">
        <f>H371/G371*100</f>
        <v>98.7440663900415</v>
      </c>
      <c r="J371" s="157">
        <f>H371/E371*100</f>
        <v>86.25967812092215</v>
      </c>
    </row>
    <row r="372" spans="1:10" ht="12.75">
      <c r="A372" s="254"/>
      <c r="B372" s="271"/>
      <c r="C372" s="255">
        <v>2110</v>
      </c>
      <c r="D372" s="255" t="s">
        <v>8</v>
      </c>
      <c r="E372" s="51"/>
      <c r="F372" s="52"/>
      <c r="G372" s="52"/>
      <c r="H372" s="51"/>
      <c r="I372" s="50"/>
      <c r="J372" s="48"/>
    </row>
    <row r="373" spans="1:10" ht="12.75">
      <c r="A373" s="254"/>
      <c r="B373" s="271"/>
      <c r="C373" s="255"/>
      <c r="D373" s="255" t="s">
        <v>9</v>
      </c>
      <c r="E373" s="51"/>
      <c r="F373" s="52"/>
      <c r="G373" s="52"/>
      <c r="H373" s="51"/>
      <c r="I373" s="50"/>
      <c r="J373" s="48"/>
    </row>
    <row r="374" spans="1:10" ht="12.75">
      <c r="A374" s="254"/>
      <c r="B374" s="271"/>
      <c r="C374" s="255"/>
      <c r="D374" s="255" t="s">
        <v>10</v>
      </c>
      <c r="E374" s="51"/>
      <c r="F374" s="52"/>
      <c r="G374" s="52"/>
      <c r="H374" s="51"/>
      <c r="I374" s="50"/>
      <c r="J374" s="48"/>
    </row>
    <row r="375" spans="1:10" ht="12.75">
      <c r="A375" s="254"/>
      <c r="B375" s="234"/>
      <c r="C375" s="255"/>
      <c r="D375" s="255" t="s">
        <v>11</v>
      </c>
      <c r="E375" s="54">
        <v>1379400</v>
      </c>
      <c r="F375" s="52">
        <v>1455000</v>
      </c>
      <c r="G375" s="52">
        <v>1205000</v>
      </c>
      <c r="H375" s="54">
        <v>1189866</v>
      </c>
      <c r="I375" s="53">
        <f>H375/G375*100</f>
        <v>98.7440663900415</v>
      </c>
      <c r="J375" s="48">
        <f>H375/E375*100</f>
        <v>86.25967812092215</v>
      </c>
    </row>
    <row r="376" spans="1:10" ht="12.75">
      <c r="A376" s="254"/>
      <c r="B376" s="289">
        <v>85195</v>
      </c>
      <c r="C376" s="249"/>
      <c r="D376" s="252" t="s">
        <v>118</v>
      </c>
      <c r="E376" s="57">
        <f>E382+E386</f>
        <v>500</v>
      </c>
      <c r="F376" s="46">
        <f>F382</f>
        <v>147050</v>
      </c>
      <c r="G376" s="46">
        <f>+G382+G386</f>
        <v>147050</v>
      </c>
      <c r="H376" s="57">
        <f>H382+H386</f>
        <v>0</v>
      </c>
      <c r="I376" s="50">
        <f>H376/G376*100</f>
        <v>0</v>
      </c>
      <c r="J376" s="157">
        <f>H376/E376*100</f>
        <v>0</v>
      </c>
    </row>
    <row r="377" spans="1:10" ht="12.75">
      <c r="A377" s="254"/>
      <c r="B377" s="288"/>
      <c r="C377" s="255">
        <v>6257</v>
      </c>
      <c r="D377" s="286" t="s">
        <v>175</v>
      </c>
      <c r="E377" s="54"/>
      <c r="F377" s="52"/>
      <c r="G377" s="52"/>
      <c r="H377" s="54"/>
      <c r="I377" s="50"/>
      <c r="J377" s="48"/>
    </row>
    <row r="378" spans="1:10" ht="12.75">
      <c r="A378" s="254"/>
      <c r="B378" s="288"/>
      <c r="C378" s="255"/>
      <c r="D378" s="286" t="s">
        <v>176</v>
      </c>
      <c r="E378" s="54"/>
      <c r="F378" s="52"/>
      <c r="G378" s="52"/>
      <c r="H378" s="54"/>
      <c r="I378" s="50"/>
      <c r="J378" s="48"/>
    </row>
    <row r="379" spans="1:10" ht="12.75">
      <c r="A379" s="254"/>
      <c r="B379" s="288"/>
      <c r="C379" s="255"/>
      <c r="D379" s="286" t="s">
        <v>151</v>
      </c>
      <c r="E379" s="54"/>
      <c r="F379" s="52"/>
      <c r="G379" s="52"/>
      <c r="H379" s="54"/>
      <c r="I379" s="50"/>
      <c r="J379" s="48"/>
    </row>
    <row r="380" spans="1:10" ht="12.75">
      <c r="A380" s="254"/>
      <c r="B380" s="288"/>
      <c r="C380" s="255"/>
      <c r="D380" s="286" t="s">
        <v>304</v>
      </c>
      <c r="E380" s="54"/>
      <c r="F380" s="52"/>
      <c r="G380" s="52"/>
      <c r="H380" s="54"/>
      <c r="I380" s="50"/>
      <c r="J380" s="48"/>
    </row>
    <row r="381" spans="1:10" ht="12.75">
      <c r="A381" s="254"/>
      <c r="B381" s="288"/>
      <c r="C381" s="255"/>
      <c r="D381" s="286" t="s">
        <v>178</v>
      </c>
      <c r="E381" s="54"/>
      <c r="F381" s="52"/>
      <c r="G381" s="52"/>
      <c r="H381" s="54"/>
      <c r="I381" s="50"/>
      <c r="J381" s="48"/>
    </row>
    <row r="382" spans="1:10" ht="12.75">
      <c r="A382" s="254"/>
      <c r="B382" s="288"/>
      <c r="C382" s="255"/>
      <c r="D382" s="286" t="s">
        <v>179</v>
      </c>
      <c r="E382" s="54">
        <v>0</v>
      </c>
      <c r="F382" s="52">
        <v>147050</v>
      </c>
      <c r="G382" s="52">
        <v>147050</v>
      </c>
      <c r="H382" s="54">
        <v>0</v>
      </c>
      <c r="I382" s="53">
        <f>H382/G382*100</f>
        <v>0</v>
      </c>
      <c r="J382" s="48">
        <v>0</v>
      </c>
    </row>
    <row r="383" spans="1:10" ht="12.75">
      <c r="A383" s="254"/>
      <c r="B383" s="288"/>
      <c r="C383" s="258">
        <v>2110</v>
      </c>
      <c r="D383" s="255" t="s">
        <v>8</v>
      </c>
      <c r="E383" s="54"/>
      <c r="F383" s="52"/>
      <c r="G383" s="52"/>
      <c r="H383" s="54"/>
      <c r="I383" s="50"/>
      <c r="J383" s="48"/>
    </row>
    <row r="384" spans="1:10" ht="12.75">
      <c r="A384" s="254"/>
      <c r="B384" s="288"/>
      <c r="C384" s="258"/>
      <c r="D384" s="255" t="s">
        <v>9</v>
      </c>
      <c r="E384" s="54"/>
      <c r="F384" s="52"/>
      <c r="G384" s="52"/>
      <c r="H384" s="54"/>
      <c r="I384" s="50"/>
      <c r="J384" s="48"/>
    </row>
    <row r="385" spans="1:10" ht="12.75">
      <c r="A385" s="254"/>
      <c r="B385" s="288"/>
      <c r="C385" s="258"/>
      <c r="D385" s="255" t="s">
        <v>10</v>
      </c>
      <c r="E385" s="54"/>
      <c r="F385" s="52"/>
      <c r="G385" s="52"/>
      <c r="H385" s="54"/>
      <c r="I385" s="50"/>
      <c r="J385" s="48"/>
    </row>
    <row r="386" spans="1:10" ht="12.75">
      <c r="A386" s="256"/>
      <c r="B386" s="288"/>
      <c r="C386" s="258"/>
      <c r="D386" s="255" t="s">
        <v>11</v>
      </c>
      <c r="E386" s="54">
        <v>500</v>
      </c>
      <c r="F386" s="52">
        <v>0</v>
      </c>
      <c r="G386" s="52">
        <v>0</v>
      </c>
      <c r="H386" s="54">
        <v>0</v>
      </c>
      <c r="I386" s="50">
        <v>0</v>
      </c>
      <c r="J386" s="48">
        <v>0</v>
      </c>
    </row>
    <row r="387" spans="1:10" ht="12.75">
      <c r="A387" s="263">
        <v>852</v>
      </c>
      <c r="B387" s="244"/>
      <c r="C387" s="244"/>
      <c r="D387" s="261" t="s">
        <v>56</v>
      </c>
      <c r="E387" s="44">
        <f>E389+E396</f>
        <v>7728299.880000001</v>
      </c>
      <c r="F387" s="42">
        <f>F389+F396</f>
        <v>7515330</v>
      </c>
      <c r="G387" s="42">
        <f>G389+G396</f>
        <v>8620550</v>
      </c>
      <c r="H387" s="59">
        <f>H389+H396</f>
        <v>8556284.280000001</v>
      </c>
      <c r="I387" s="43">
        <f>H387/G387*100</f>
        <v>99.25450557099026</v>
      </c>
      <c r="J387" s="44">
        <f>H387/E387*100</f>
        <v>110.7136681140277</v>
      </c>
    </row>
    <row r="388" spans="1:10" ht="12.75">
      <c r="A388" s="263"/>
      <c r="B388" s="272"/>
      <c r="C388" s="272"/>
      <c r="D388" s="307" t="s">
        <v>137</v>
      </c>
      <c r="E388" s="59">
        <v>0</v>
      </c>
      <c r="F388" s="60">
        <v>0</v>
      </c>
      <c r="G388" s="60">
        <v>0</v>
      </c>
      <c r="H388" s="59">
        <v>0</v>
      </c>
      <c r="I388" s="61">
        <v>0</v>
      </c>
      <c r="J388" s="59">
        <v>0</v>
      </c>
    </row>
    <row r="389" spans="1:13" ht="12.75">
      <c r="A389" s="267"/>
      <c r="B389" s="268">
        <v>85202</v>
      </c>
      <c r="C389" s="277"/>
      <c r="D389" s="279" t="s">
        <v>57</v>
      </c>
      <c r="E389" s="157">
        <f>SUM(E390:E394)</f>
        <v>7722377.880000001</v>
      </c>
      <c r="F389" s="46">
        <f>SUM(F390:F394)</f>
        <v>7515330</v>
      </c>
      <c r="G389" s="46">
        <f>SUM(G390:G394)</f>
        <v>8614628</v>
      </c>
      <c r="H389" s="157">
        <f>SUM(H390:H394)</f>
        <v>8550362.280000001</v>
      </c>
      <c r="I389" s="47">
        <f>H389/G389*100</f>
        <v>99.25399309175047</v>
      </c>
      <c r="J389" s="157">
        <f>H389/E389*100</f>
        <v>110.72188402155736</v>
      </c>
      <c r="K389" s="25"/>
      <c r="L389" s="25"/>
      <c r="M389" s="25"/>
    </row>
    <row r="390" spans="1:13" ht="12.75">
      <c r="A390" s="254"/>
      <c r="B390" s="271"/>
      <c r="C390" s="265" t="s">
        <v>20</v>
      </c>
      <c r="D390" s="237" t="s">
        <v>88</v>
      </c>
      <c r="E390" s="58">
        <v>4154.62</v>
      </c>
      <c r="F390" s="52">
        <v>0</v>
      </c>
      <c r="G390" s="52">
        <v>5034</v>
      </c>
      <c r="H390" s="58">
        <v>5034.4</v>
      </c>
      <c r="I390" s="158">
        <f>H390/G390*100</f>
        <v>100.00794596742153</v>
      </c>
      <c r="J390" s="48">
        <f>H390/E390*100</f>
        <v>121.17594388897179</v>
      </c>
      <c r="K390" s="25"/>
      <c r="L390" s="25"/>
      <c r="M390" s="25"/>
    </row>
    <row r="391" spans="1:13" ht="12.75">
      <c r="A391" s="241"/>
      <c r="B391" s="328"/>
      <c r="C391" s="278" t="s">
        <v>52</v>
      </c>
      <c r="D391" s="286" t="s">
        <v>87</v>
      </c>
      <c r="E391" s="100">
        <v>5164967.53</v>
      </c>
      <c r="F391" s="56">
        <v>5254080</v>
      </c>
      <c r="G391" s="56">
        <v>5664080</v>
      </c>
      <c r="H391" s="100">
        <v>5600782.21</v>
      </c>
      <c r="I391" s="158">
        <f>H391/G391*100</f>
        <v>98.8824700569201</v>
      </c>
      <c r="J391" s="48">
        <f>H391/E391*100</f>
        <v>108.43789776932053</v>
      </c>
      <c r="K391" s="25"/>
      <c r="L391" s="25"/>
      <c r="M391" s="25"/>
    </row>
    <row r="392" spans="1:13" ht="12.75">
      <c r="A392" s="241"/>
      <c r="B392" s="328"/>
      <c r="C392" s="265" t="s">
        <v>58</v>
      </c>
      <c r="D392" s="237" t="s">
        <v>86</v>
      </c>
      <c r="E392" s="58">
        <v>31.73</v>
      </c>
      <c r="F392" s="52">
        <v>0</v>
      </c>
      <c r="G392" s="52">
        <v>0</v>
      </c>
      <c r="H392" s="58">
        <v>53.67</v>
      </c>
      <c r="I392" s="158">
        <v>0</v>
      </c>
      <c r="J392" s="51">
        <f>H392/E392*100</f>
        <v>169.1459186889379</v>
      </c>
      <c r="K392" s="25"/>
      <c r="L392" s="25"/>
      <c r="M392" s="25"/>
    </row>
    <row r="393" spans="1:10" ht="12.75">
      <c r="A393" s="254"/>
      <c r="B393" s="271"/>
      <c r="C393" s="236">
        <v>2130</v>
      </c>
      <c r="D393" s="237" t="s">
        <v>85</v>
      </c>
      <c r="E393" s="58"/>
      <c r="F393" s="52"/>
      <c r="G393" s="52"/>
      <c r="H393" s="58"/>
      <c r="I393" s="158"/>
      <c r="J393" s="48"/>
    </row>
    <row r="394" spans="1:10" ht="12.75">
      <c r="A394" s="254"/>
      <c r="B394" s="234"/>
      <c r="C394" s="265"/>
      <c r="D394" s="237" t="s">
        <v>53</v>
      </c>
      <c r="E394" s="54">
        <v>2553224</v>
      </c>
      <c r="F394" s="52">
        <v>2261250</v>
      </c>
      <c r="G394" s="52">
        <v>2945514</v>
      </c>
      <c r="H394" s="54">
        <v>2944492</v>
      </c>
      <c r="I394" s="158">
        <f>H394/G394*100</f>
        <v>99.96530316949776</v>
      </c>
      <c r="J394" s="48">
        <f>H394/E394*100</f>
        <v>115.32446820177155</v>
      </c>
    </row>
    <row r="395" spans="1:10" ht="12.75">
      <c r="A395" s="254"/>
      <c r="B395" s="268">
        <v>85205</v>
      </c>
      <c r="C395" s="268"/>
      <c r="D395" s="248" t="s">
        <v>140</v>
      </c>
      <c r="E395" s="105"/>
      <c r="F395" s="198"/>
      <c r="G395" s="199"/>
      <c r="H395" s="105"/>
      <c r="I395" s="157"/>
      <c r="J395" s="157"/>
    </row>
    <row r="396" spans="1:10" ht="12.75">
      <c r="A396" s="254"/>
      <c r="B396" s="270"/>
      <c r="C396" s="268"/>
      <c r="D396" s="248" t="s">
        <v>141</v>
      </c>
      <c r="E396" s="105">
        <f>E400</f>
        <v>5922</v>
      </c>
      <c r="F396" s="198">
        <f>F400</f>
        <v>0</v>
      </c>
      <c r="G396" s="199">
        <f>G400</f>
        <v>5922</v>
      </c>
      <c r="H396" s="105">
        <f>H400</f>
        <v>5922</v>
      </c>
      <c r="I396" s="157">
        <v>100</v>
      </c>
      <c r="J396" s="157">
        <f>H396/E396*100</f>
        <v>100</v>
      </c>
    </row>
    <row r="397" spans="1:10" ht="12.75">
      <c r="A397" s="254"/>
      <c r="B397" s="271"/>
      <c r="C397" s="257">
        <v>2110</v>
      </c>
      <c r="D397" s="255" t="s">
        <v>8</v>
      </c>
      <c r="E397" s="100"/>
      <c r="F397" s="196"/>
      <c r="G397" s="197"/>
      <c r="H397" s="100"/>
      <c r="I397" s="48"/>
      <c r="J397" s="48"/>
    </row>
    <row r="398" spans="1:10" ht="12.75">
      <c r="A398" s="254"/>
      <c r="B398" s="271"/>
      <c r="C398" s="257"/>
      <c r="D398" s="255" t="s">
        <v>9</v>
      </c>
      <c r="E398" s="100"/>
      <c r="F398" s="196"/>
      <c r="G398" s="197"/>
      <c r="H398" s="100"/>
      <c r="I398" s="48"/>
      <c r="J398" s="48"/>
    </row>
    <row r="399" spans="1:10" ht="12.75">
      <c r="A399" s="254"/>
      <c r="B399" s="271"/>
      <c r="C399" s="257"/>
      <c r="D399" s="255" t="s">
        <v>10</v>
      </c>
      <c r="E399" s="100"/>
      <c r="F399" s="196"/>
      <c r="G399" s="197"/>
      <c r="H399" s="100"/>
      <c r="I399" s="48"/>
      <c r="J399" s="48"/>
    </row>
    <row r="400" spans="1:10" ht="12.75">
      <c r="A400" s="256"/>
      <c r="B400" s="271"/>
      <c r="C400" s="257"/>
      <c r="D400" s="255" t="s">
        <v>11</v>
      </c>
      <c r="E400" s="54">
        <v>5922</v>
      </c>
      <c r="F400" s="159">
        <v>0</v>
      </c>
      <c r="G400" s="494">
        <v>5922</v>
      </c>
      <c r="H400" s="54">
        <v>5922</v>
      </c>
      <c r="I400" s="48">
        <v>100</v>
      </c>
      <c r="J400" s="48">
        <f>H400/E400*100</f>
        <v>100</v>
      </c>
    </row>
    <row r="401" spans="1:13" ht="12.75">
      <c r="A401" s="262">
        <v>853</v>
      </c>
      <c r="B401" s="244"/>
      <c r="C401" s="245"/>
      <c r="D401" s="245" t="s">
        <v>59</v>
      </c>
      <c r="E401" s="200"/>
      <c r="F401" s="201"/>
      <c r="G401" s="202"/>
      <c r="H401" s="200"/>
      <c r="I401" s="179"/>
      <c r="J401" s="166"/>
      <c r="L401" s="19"/>
      <c r="M401" s="19"/>
    </row>
    <row r="402" spans="1:13" ht="12.75">
      <c r="A402" s="262"/>
      <c r="B402" s="263"/>
      <c r="C402" s="245"/>
      <c r="D402" s="261" t="s">
        <v>60</v>
      </c>
      <c r="E402" s="513">
        <f>E404+E421+E429+E419</f>
        <v>964939.5</v>
      </c>
      <c r="F402" s="216">
        <f>F404+F429+F421</f>
        <v>730315</v>
      </c>
      <c r="G402" s="514">
        <f>G404+G421+G429</f>
        <v>1093065</v>
      </c>
      <c r="H402" s="513">
        <f>H404+H419+H421+H429</f>
        <v>1040501.96</v>
      </c>
      <c r="I402" s="176">
        <f>H402/G402*100</f>
        <v>95.19122467556824</v>
      </c>
      <c r="J402" s="515">
        <f>H402/E402*100</f>
        <v>107.83079768213449</v>
      </c>
      <c r="L402" s="19"/>
      <c r="M402" s="19"/>
    </row>
    <row r="403" spans="1:13" ht="12.75">
      <c r="A403" s="306"/>
      <c r="B403" s="272"/>
      <c r="C403" s="273"/>
      <c r="D403" s="329" t="s">
        <v>137</v>
      </c>
      <c r="E403" s="137">
        <v>0</v>
      </c>
      <c r="F403" s="144">
        <v>0</v>
      </c>
      <c r="G403" s="203">
        <v>0</v>
      </c>
      <c r="H403" s="137">
        <v>0</v>
      </c>
      <c r="I403" s="204">
        <v>0</v>
      </c>
      <c r="J403" s="119">
        <v>0</v>
      </c>
      <c r="L403" s="19"/>
      <c r="M403" s="19"/>
    </row>
    <row r="404" spans="1:13" s="6" customFormat="1" ht="12.75">
      <c r="A404" s="269"/>
      <c r="B404" s="270">
        <v>85321</v>
      </c>
      <c r="C404" s="316"/>
      <c r="D404" s="249" t="s">
        <v>67</v>
      </c>
      <c r="E404" s="57">
        <f>E408+E411</f>
        <v>190621.6</v>
      </c>
      <c r="F404" s="132">
        <f>F408</f>
        <v>115000</v>
      </c>
      <c r="G404" s="132">
        <f>G408</f>
        <v>214784</v>
      </c>
      <c r="H404" s="57">
        <f>H408+H411</f>
        <v>214974.69999999998</v>
      </c>
      <c r="I404" s="164">
        <v>100</v>
      </c>
      <c r="J404" s="157">
        <f>H404/E404*100</f>
        <v>112.77562458818937</v>
      </c>
      <c r="L404" s="20"/>
      <c r="M404" s="20"/>
    </row>
    <row r="405" spans="1:13" ht="12.75">
      <c r="A405" s="254"/>
      <c r="B405" s="271"/>
      <c r="C405" s="236">
        <v>2110</v>
      </c>
      <c r="D405" s="255" t="s">
        <v>8</v>
      </c>
      <c r="E405" s="57"/>
      <c r="F405" s="159"/>
      <c r="G405" s="159"/>
      <c r="H405" s="158"/>
      <c r="I405" s="133"/>
      <c r="J405" s="48"/>
      <c r="L405" s="19"/>
      <c r="M405" s="19"/>
    </row>
    <row r="406" spans="1:10" ht="12.75">
      <c r="A406" s="254"/>
      <c r="B406" s="271"/>
      <c r="C406" s="236"/>
      <c r="D406" s="255" t="s">
        <v>9</v>
      </c>
      <c r="E406" s="57"/>
      <c r="F406" s="159"/>
      <c r="G406" s="159"/>
      <c r="H406" s="57"/>
      <c r="I406" s="133"/>
      <c r="J406" s="48"/>
    </row>
    <row r="407" spans="1:10" ht="12.75">
      <c r="A407" s="254"/>
      <c r="B407" s="271"/>
      <c r="C407" s="236"/>
      <c r="D407" s="255" t="s">
        <v>10</v>
      </c>
      <c r="E407" s="57"/>
      <c r="F407" s="159"/>
      <c r="G407" s="159"/>
      <c r="H407" s="57"/>
      <c r="I407" s="133"/>
      <c r="J407" s="48"/>
    </row>
    <row r="408" spans="1:10" ht="12.75">
      <c r="A408" s="254"/>
      <c r="B408" s="271"/>
      <c r="C408" s="236"/>
      <c r="D408" s="255" t="s">
        <v>11</v>
      </c>
      <c r="E408" s="54">
        <v>190483</v>
      </c>
      <c r="F408" s="159">
        <v>115000</v>
      </c>
      <c r="G408" s="159">
        <v>214784</v>
      </c>
      <c r="H408" s="54">
        <v>214783.9</v>
      </c>
      <c r="I408" s="195">
        <f>H408/G408*100</f>
        <v>99.99995344159713</v>
      </c>
      <c r="J408" s="48">
        <f>H408/E408*100</f>
        <v>112.75751641878801</v>
      </c>
    </row>
    <row r="409" spans="1:10" ht="12.75">
      <c r="A409" s="254"/>
      <c r="B409" s="271"/>
      <c r="C409" s="257">
        <v>2360</v>
      </c>
      <c r="D409" s="331" t="s">
        <v>103</v>
      </c>
      <c r="E409" s="205"/>
      <c r="F409" s="196"/>
      <c r="G409" s="196"/>
      <c r="H409" s="205"/>
      <c r="I409" s="195"/>
      <c r="J409" s="48"/>
    </row>
    <row r="410" spans="1:10" ht="12.75">
      <c r="A410" s="254"/>
      <c r="B410" s="271"/>
      <c r="C410" s="257"/>
      <c r="D410" s="331" t="s">
        <v>104</v>
      </c>
      <c r="E410" s="205"/>
      <c r="F410" s="196"/>
      <c r="G410" s="196"/>
      <c r="H410" s="205"/>
      <c r="I410" s="195"/>
      <c r="J410" s="48"/>
    </row>
    <row r="411" spans="1:10" ht="12.75">
      <c r="A411" s="256"/>
      <c r="B411" s="234"/>
      <c r="C411" s="236"/>
      <c r="D411" s="332" t="s">
        <v>105</v>
      </c>
      <c r="E411" s="174">
        <v>138.6</v>
      </c>
      <c r="F411" s="159">
        <v>0</v>
      </c>
      <c r="G411" s="159">
        <v>0</v>
      </c>
      <c r="H411" s="174">
        <v>190.8</v>
      </c>
      <c r="I411" s="195">
        <v>0</v>
      </c>
      <c r="J411" s="48">
        <f>H411/E411*100</f>
        <v>137.66233766233768</v>
      </c>
    </row>
    <row r="412" spans="1:10" ht="12.75">
      <c r="A412" s="288"/>
      <c r="B412" s="288"/>
      <c r="C412" s="288"/>
      <c r="D412" s="288"/>
      <c r="E412" s="92" t="s">
        <v>329</v>
      </c>
      <c r="F412" s="448"/>
      <c r="G412" s="448"/>
      <c r="H412" s="66"/>
      <c r="I412" s="380"/>
      <c r="J412" s="167"/>
    </row>
    <row r="413" spans="1:10" ht="12.75">
      <c r="A413" s="288"/>
      <c r="B413" s="288"/>
      <c r="C413" s="288"/>
      <c r="D413" s="288"/>
      <c r="E413" s="66"/>
      <c r="F413" s="448"/>
      <c r="G413" s="448"/>
      <c r="H413" s="66"/>
      <c r="I413" s="380"/>
      <c r="J413" s="167"/>
    </row>
    <row r="414" spans="1:10" ht="12.75">
      <c r="A414" s="239"/>
      <c r="B414" s="240"/>
      <c r="C414" s="239"/>
      <c r="D414" s="239"/>
      <c r="E414" s="67" t="s">
        <v>6</v>
      </c>
      <c r="F414" s="68" t="s">
        <v>75</v>
      </c>
      <c r="G414" s="69" t="s">
        <v>73</v>
      </c>
      <c r="H414" s="67" t="s">
        <v>6</v>
      </c>
      <c r="I414" s="70" t="s">
        <v>7</v>
      </c>
      <c r="J414" s="71"/>
    </row>
    <row r="415" spans="1:10" ht="12.75">
      <c r="A415" s="241" t="s">
        <v>2</v>
      </c>
      <c r="B415" s="241" t="s">
        <v>3</v>
      </c>
      <c r="C415" s="241" t="s">
        <v>4</v>
      </c>
      <c r="D415" s="241" t="s">
        <v>128</v>
      </c>
      <c r="E415" s="72" t="s">
        <v>268</v>
      </c>
      <c r="F415" s="73" t="s">
        <v>76</v>
      </c>
      <c r="G415" s="74" t="s">
        <v>74</v>
      </c>
      <c r="H415" s="72" t="s">
        <v>316</v>
      </c>
      <c r="I415" s="75"/>
      <c r="J415" s="76"/>
    </row>
    <row r="416" spans="1:10" ht="12.75">
      <c r="A416" s="242"/>
      <c r="B416" s="242"/>
      <c r="C416" s="242"/>
      <c r="D416" s="241"/>
      <c r="E416" s="77"/>
      <c r="F416" s="78" t="s">
        <v>315</v>
      </c>
      <c r="G416" s="79" t="s">
        <v>5</v>
      </c>
      <c r="H416" s="77"/>
      <c r="I416" s="80" t="s">
        <v>77</v>
      </c>
      <c r="J416" s="81" t="s">
        <v>78</v>
      </c>
    </row>
    <row r="417" spans="1:10" ht="12.75">
      <c r="A417" s="243">
        <v>1</v>
      </c>
      <c r="B417" s="243">
        <v>2</v>
      </c>
      <c r="C417" s="243">
        <v>3</v>
      </c>
      <c r="D417" s="243">
        <v>4</v>
      </c>
      <c r="E417" s="82">
        <v>5</v>
      </c>
      <c r="F417" s="83">
        <v>6</v>
      </c>
      <c r="G417" s="83">
        <v>7</v>
      </c>
      <c r="H417" s="84">
        <v>8</v>
      </c>
      <c r="I417" s="85">
        <v>9</v>
      </c>
      <c r="J417" s="86">
        <v>10</v>
      </c>
    </row>
    <row r="418" spans="1:10" ht="12.75">
      <c r="A418" s="241"/>
      <c r="B418" s="268">
        <v>85324</v>
      </c>
      <c r="C418" s="316"/>
      <c r="D418" s="287" t="s">
        <v>82</v>
      </c>
      <c r="E418" s="162"/>
      <c r="F418" s="206"/>
      <c r="G418" s="206"/>
      <c r="H418" s="162"/>
      <c r="I418" s="195"/>
      <c r="J418" s="163"/>
    </row>
    <row r="419" spans="1:10" ht="12.75">
      <c r="A419" s="241"/>
      <c r="B419" s="270"/>
      <c r="C419" s="252"/>
      <c r="D419" s="249" t="s">
        <v>83</v>
      </c>
      <c r="E419" s="57">
        <f>E420</f>
        <v>20898</v>
      </c>
      <c r="F419" s="207">
        <v>0</v>
      </c>
      <c r="G419" s="132">
        <f>G420</f>
        <v>0</v>
      </c>
      <c r="H419" s="57">
        <f>H420</f>
        <v>12057</v>
      </c>
      <c r="I419" s="195">
        <v>0</v>
      </c>
      <c r="J419" s="157">
        <f aca="true" t="shared" si="7" ref="J419:J424">H419/E419*100</f>
        <v>57.69451622164801</v>
      </c>
    </row>
    <row r="420" spans="1:10" ht="12.75">
      <c r="A420" s="241"/>
      <c r="B420" s="271"/>
      <c r="C420" s="236" t="s">
        <v>33</v>
      </c>
      <c r="D420" s="255" t="s">
        <v>86</v>
      </c>
      <c r="E420" s="54">
        <v>20898</v>
      </c>
      <c r="F420" s="208">
        <v>0</v>
      </c>
      <c r="G420" s="159">
        <v>0</v>
      </c>
      <c r="H420" s="54">
        <v>12057</v>
      </c>
      <c r="I420" s="195">
        <v>0</v>
      </c>
      <c r="J420" s="48">
        <f t="shared" si="7"/>
        <v>57.69451622164801</v>
      </c>
    </row>
    <row r="421" spans="1:10" ht="12.75">
      <c r="A421" s="254"/>
      <c r="B421" s="268">
        <v>85333</v>
      </c>
      <c r="C421" s="268"/>
      <c r="D421" s="330" t="s">
        <v>115</v>
      </c>
      <c r="E421" s="170">
        <f>E424+E422+E423+E428</f>
        <v>440660.44</v>
      </c>
      <c r="F421" s="198">
        <v>300000</v>
      </c>
      <c r="G421" s="198">
        <f>G428</f>
        <v>349900</v>
      </c>
      <c r="H421" s="170">
        <f>H428+H422+H423+H424</f>
        <v>388835.73</v>
      </c>
      <c r="I421" s="164">
        <f>H421/G421*100</f>
        <v>111.12767362103457</v>
      </c>
      <c r="J421" s="45">
        <f t="shared" si="7"/>
        <v>88.23930961445052</v>
      </c>
    </row>
    <row r="422" spans="1:10" ht="12.75">
      <c r="A422" s="254"/>
      <c r="B422" s="270"/>
      <c r="C422" s="257" t="s">
        <v>293</v>
      </c>
      <c r="D422" s="331" t="s">
        <v>306</v>
      </c>
      <c r="E422" s="205">
        <v>6210</v>
      </c>
      <c r="F422" s="196">
        <v>0</v>
      </c>
      <c r="G422" s="196">
        <v>0</v>
      </c>
      <c r="H422" s="205">
        <v>3975</v>
      </c>
      <c r="I422" s="195">
        <v>0</v>
      </c>
      <c r="J422" s="48">
        <f t="shared" si="7"/>
        <v>64.00966183574879</v>
      </c>
    </row>
    <row r="423" spans="1:10" ht="12.75">
      <c r="A423" s="254"/>
      <c r="B423" s="270"/>
      <c r="C423" s="257" t="s">
        <v>30</v>
      </c>
      <c r="D423" s="331" t="s">
        <v>294</v>
      </c>
      <c r="E423" s="205">
        <v>5100</v>
      </c>
      <c r="F423" s="196">
        <v>0</v>
      </c>
      <c r="G423" s="196">
        <v>0</v>
      </c>
      <c r="H423" s="205">
        <v>4500</v>
      </c>
      <c r="I423" s="195">
        <v>0</v>
      </c>
      <c r="J423" s="48">
        <f t="shared" si="7"/>
        <v>88.23529411764706</v>
      </c>
    </row>
    <row r="424" spans="1:10" ht="12.75">
      <c r="A424" s="254"/>
      <c r="B424" s="271"/>
      <c r="C424" s="257" t="s">
        <v>33</v>
      </c>
      <c r="D424" s="255" t="s">
        <v>86</v>
      </c>
      <c r="E424" s="205">
        <v>450.44</v>
      </c>
      <c r="F424" s="196">
        <v>0</v>
      </c>
      <c r="G424" s="196">
        <v>0</v>
      </c>
      <c r="H424" s="205">
        <v>460.73</v>
      </c>
      <c r="I424" s="195">
        <v>0</v>
      </c>
      <c r="J424" s="48">
        <f t="shared" si="7"/>
        <v>102.28443299884557</v>
      </c>
    </row>
    <row r="425" spans="1:10" ht="12.75">
      <c r="A425" s="254"/>
      <c r="B425" s="271"/>
      <c r="C425" s="257">
        <v>2690</v>
      </c>
      <c r="D425" s="331" t="s">
        <v>109</v>
      </c>
      <c r="E425" s="205"/>
      <c r="F425" s="196"/>
      <c r="G425" s="196"/>
      <c r="H425" s="205"/>
      <c r="I425" s="195"/>
      <c r="J425" s="48"/>
    </row>
    <row r="426" spans="1:10" ht="12.75">
      <c r="A426" s="254"/>
      <c r="B426" s="271"/>
      <c r="C426" s="257"/>
      <c r="D426" s="331" t="s">
        <v>106</v>
      </c>
      <c r="E426" s="205"/>
      <c r="F426" s="196"/>
      <c r="G426" s="196"/>
      <c r="H426" s="205"/>
      <c r="I426" s="195"/>
      <c r="J426" s="48"/>
    </row>
    <row r="427" spans="1:10" ht="12.75">
      <c r="A427" s="254"/>
      <c r="B427" s="271"/>
      <c r="C427" s="257"/>
      <c r="D427" s="331" t="s">
        <v>107</v>
      </c>
      <c r="E427" s="205"/>
      <c r="F427" s="196"/>
      <c r="G427" s="196"/>
      <c r="H427" s="205"/>
      <c r="I427" s="195"/>
      <c r="J427" s="48"/>
    </row>
    <row r="428" spans="1:10" ht="12.75">
      <c r="A428" s="254"/>
      <c r="B428" s="234"/>
      <c r="C428" s="236"/>
      <c r="D428" s="332" t="s">
        <v>110</v>
      </c>
      <c r="E428" s="205">
        <v>428900</v>
      </c>
      <c r="F428" s="196">
        <v>300000</v>
      </c>
      <c r="G428" s="196">
        <v>349900</v>
      </c>
      <c r="H428" s="205">
        <v>379900</v>
      </c>
      <c r="I428" s="195">
        <f>H428/G428*100</f>
        <v>108.57387825092883</v>
      </c>
      <c r="J428" s="48">
        <f>H428/E428*100</f>
        <v>88.57542550711122</v>
      </c>
    </row>
    <row r="429" spans="1:11" ht="12.75">
      <c r="A429" s="254"/>
      <c r="B429" s="268">
        <v>85395</v>
      </c>
      <c r="C429" s="268"/>
      <c r="D429" s="299" t="s">
        <v>118</v>
      </c>
      <c r="E429" s="170">
        <f>E434+E438</f>
        <v>312759.46</v>
      </c>
      <c r="F429" s="198">
        <f>F434</f>
        <v>315315</v>
      </c>
      <c r="G429" s="198">
        <f>G434+G438</f>
        <v>528381</v>
      </c>
      <c r="H429" s="170">
        <f>H434+H438</f>
        <v>424634.53</v>
      </c>
      <c r="I429" s="164">
        <f>H429/G429*100</f>
        <v>80.36521563038792</v>
      </c>
      <c r="J429" s="157">
        <v>0</v>
      </c>
      <c r="K429" s="22"/>
    </row>
    <row r="430" spans="1:11" ht="12.75">
      <c r="A430" s="254"/>
      <c r="B430" s="270"/>
      <c r="C430" s="257">
        <v>2057</v>
      </c>
      <c r="D430" s="435" t="s">
        <v>138</v>
      </c>
      <c r="E430" s="205"/>
      <c r="F430" s="196"/>
      <c r="G430" s="196"/>
      <c r="H430" s="205"/>
      <c r="I430" s="195"/>
      <c r="J430" s="165"/>
      <c r="K430" s="22"/>
    </row>
    <row r="431" spans="1:11" ht="12.75">
      <c r="A431" s="254"/>
      <c r="B431" s="270"/>
      <c r="C431" s="257"/>
      <c r="D431" s="435" t="s">
        <v>142</v>
      </c>
      <c r="E431" s="205"/>
      <c r="F431" s="196"/>
      <c r="G431" s="196"/>
      <c r="H431" s="205"/>
      <c r="I431" s="195"/>
      <c r="J431" s="165"/>
      <c r="K431" s="22"/>
    </row>
    <row r="432" spans="1:11" ht="12.75">
      <c r="A432" s="254"/>
      <c r="B432" s="270"/>
      <c r="C432" s="257"/>
      <c r="D432" s="435" t="s">
        <v>143</v>
      </c>
      <c r="E432" s="205"/>
      <c r="F432" s="196"/>
      <c r="G432" s="196"/>
      <c r="H432" s="205"/>
      <c r="I432" s="195"/>
      <c r="J432" s="165"/>
      <c r="K432" s="22"/>
    </row>
    <row r="433" spans="1:11" ht="12.75">
      <c r="A433" s="254"/>
      <c r="B433" s="270"/>
      <c r="C433" s="257"/>
      <c r="D433" s="435" t="s">
        <v>144</v>
      </c>
      <c r="E433" s="205"/>
      <c r="F433" s="196"/>
      <c r="G433" s="196"/>
      <c r="H433" s="205"/>
      <c r="I433" s="195"/>
      <c r="J433" s="165"/>
      <c r="K433" s="22"/>
    </row>
    <row r="434" spans="1:11" ht="12.75">
      <c r="A434" s="254"/>
      <c r="B434" s="270"/>
      <c r="C434" s="236"/>
      <c r="D434" s="304" t="s">
        <v>145</v>
      </c>
      <c r="E434" s="174">
        <v>312759.46</v>
      </c>
      <c r="F434" s="159">
        <v>315315</v>
      </c>
      <c r="G434" s="159">
        <v>517671</v>
      </c>
      <c r="H434" s="174">
        <v>418964.53</v>
      </c>
      <c r="I434" s="195">
        <f>H434/G434*100</f>
        <v>80.93258652696404</v>
      </c>
      <c r="J434" s="48">
        <f>H434/E434*100</f>
        <v>133.95742849792617</v>
      </c>
      <c r="K434" s="22"/>
    </row>
    <row r="435" spans="1:11" ht="12.75">
      <c r="A435" s="254"/>
      <c r="B435" s="270"/>
      <c r="C435" s="236">
        <v>2110</v>
      </c>
      <c r="D435" s="255" t="s">
        <v>8</v>
      </c>
      <c r="E435" s="54"/>
      <c r="F435" s="159"/>
      <c r="G435" s="159"/>
      <c r="H435" s="54"/>
      <c r="I435" s="195"/>
      <c r="J435" s="48"/>
      <c r="K435" s="22"/>
    </row>
    <row r="436" spans="1:11" ht="12.75">
      <c r="A436" s="254"/>
      <c r="B436" s="270"/>
      <c r="C436" s="236"/>
      <c r="D436" s="255" t="s">
        <v>9</v>
      </c>
      <c r="E436" s="54"/>
      <c r="F436" s="159"/>
      <c r="G436" s="159"/>
      <c r="H436" s="54"/>
      <c r="I436" s="195"/>
      <c r="J436" s="48"/>
      <c r="K436" s="22"/>
    </row>
    <row r="437" spans="1:11" ht="12.75">
      <c r="A437" s="254"/>
      <c r="B437" s="270"/>
      <c r="C437" s="236"/>
      <c r="D437" s="255" t="s">
        <v>10</v>
      </c>
      <c r="E437" s="54"/>
      <c r="F437" s="159"/>
      <c r="G437" s="159"/>
      <c r="H437" s="54"/>
      <c r="I437" s="195"/>
      <c r="J437" s="48"/>
      <c r="K437" s="22"/>
    </row>
    <row r="438" spans="1:11" ht="12.75">
      <c r="A438" s="256"/>
      <c r="B438" s="316"/>
      <c r="C438" s="236"/>
      <c r="D438" s="255" t="s">
        <v>11</v>
      </c>
      <c r="E438" s="54">
        <v>0</v>
      </c>
      <c r="F438" s="159">
        <v>0</v>
      </c>
      <c r="G438" s="159">
        <v>10710</v>
      </c>
      <c r="H438" s="54">
        <v>5670</v>
      </c>
      <c r="I438" s="195">
        <f>H438/G438*100</f>
        <v>52.94117647058824</v>
      </c>
      <c r="J438" s="48">
        <v>0</v>
      </c>
      <c r="K438" s="22"/>
    </row>
    <row r="439" spans="1:10" ht="12.75">
      <c r="A439" s="262">
        <v>854</v>
      </c>
      <c r="B439" s="262"/>
      <c r="C439" s="263"/>
      <c r="D439" s="293" t="s">
        <v>61</v>
      </c>
      <c r="E439" s="209"/>
      <c r="F439" s="210"/>
      <c r="G439" s="210"/>
      <c r="H439" s="124"/>
      <c r="I439" s="211"/>
      <c r="J439" s="136"/>
    </row>
    <row r="440" spans="1:10" ht="12.75">
      <c r="A440" s="333"/>
      <c r="B440" s="262"/>
      <c r="C440" s="263"/>
      <c r="D440" s="294" t="s">
        <v>62</v>
      </c>
      <c r="E440" s="137">
        <f>E442+E451+E455+E460</f>
        <v>1629993.89</v>
      </c>
      <c r="F440" s="144">
        <f>F442+F451+F455+F460</f>
        <v>1437700</v>
      </c>
      <c r="G440" s="144">
        <f>G442+G451+G455+G460</f>
        <v>1628903</v>
      </c>
      <c r="H440" s="137">
        <f>H442+H451+H455+H460</f>
        <v>1572808.41</v>
      </c>
      <c r="I440" s="204">
        <f>H440/G440*100</f>
        <v>96.55629647683133</v>
      </c>
      <c r="J440" s="127">
        <f>H440/E440*100</f>
        <v>96.49167519272113</v>
      </c>
    </row>
    <row r="441" spans="1:10" ht="12.75">
      <c r="A441" s="333"/>
      <c r="B441" s="262"/>
      <c r="C441" s="272"/>
      <c r="D441" s="329" t="s">
        <v>137</v>
      </c>
      <c r="E441" s="137">
        <v>0</v>
      </c>
      <c r="F441" s="144">
        <v>0</v>
      </c>
      <c r="G441" s="144">
        <v>0</v>
      </c>
      <c r="H441" s="137">
        <v>0</v>
      </c>
      <c r="I441" s="204">
        <v>0</v>
      </c>
      <c r="J441" s="127">
        <v>0</v>
      </c>
    </row>
    <row r="442" spans="1:10" s="6" customFormat="1" ht="12.75">
      <c r="A442" s="247"/>
      <c r="B442" s="248">
        <v>85403</v>
      </c>
      <c r="C442" s="252"/>
      <c r="D442" s="249" t="s">
        <v>63</v>
      </c>
      <c r="E442" s="57">
        <f>SUM(E445:E449)+E450+E444+E443</f>
        <v>137988.53</v>
      </c>
      <c r="F442" s="132">
        <f>SUM(F444:F448)</f>
        <v>117700</v>
      </c>
      <c r="G442" s="132">
        <f>SUM(G443:G448)+G449</f>
        <v>120803</v>
      </c>
      <c r="H442" s="57">
        <f>SUM(H443:H450)</f>
        <v>116866.11</v>
      </c>
      <c r="I442" s="164">
        <f>H442/G442*100</f>
        <v>96.74106603312832</v>
      </c>
      <c r="J442" s="157">
        <f>H442/E442*100</f>
        <v>84.69262626393657</v>
      </c>
    </row>
    <row r="443" spans="1:10" s="6" customFormat="1" ht="12.75">
      <c r="A443" s="250"/>
      <c r="B443" s="251"/>
      <c r="C443" s="265" t="s">
        <v>273</v>
      </c>
      <c r="D443" s="237" t="s">
        <v>260</v>
      </c>
      <c r="E443" s="54">
        <v>52</v>
      </c>
      <c r="F443" s="159">
        <v>0</v>
      </c>
      <c r="G443" s="159">
        <v>0</v>
      </c>
      <c r="H443" s="54">
        <v>0</v>
      </c>
      <c r="I443" s="195">
        <v>0</v>
      </c>
      <c r="J443" s="48">
        <v>0</v>
      </c>
    </row>
    <row r="444" spans="1:10" s="6" customFormat="1" ht="12.75">
      <c r="A444" s="250"/>
      <c r="B444" s="251"/>
      <c r="C444" s="236" t="s">
        <v>224</v>
      </c>
      <c r="D444" s="255" t="s">
        <v>261</v>
      </c>
      <c r="E444" s="54">
        <v>9384.53</v>
      </c>
      <c r="F444" s="159">
        <v>10800</v>
      </c>
      <c r="G444" s="159">
        <v>11778</v>
      </c>
      <c r="H444" s="54">
        <v>10676.96</v>
      </c>
      <c r="I444" s="195">
        <f>H444/G444*100</f>
        <v>90.6517235523858</v>
      </c>
      <c r="J444" s="48">
        <f>H444/E444*100</f>
        <v>113.77192038386576</v>
      </c>
    </row>
    <row r="445" spans="1:10" ht="12.75">
      <c r="A445" s="253"/>
      <c r="B445" s="254"/>
      <c r="C445" s="236" t="s">
        <v>30</v>
      </c>
      <c r="D445" s="255" t="s">
        <v>89</v>
      </c>
      <c r="E445" s="54">
        <v>57156.53</v>
      </c>
      <c r="F445" s="159">
        <v>54500</v>
      </c>
      <c r="G445" s="159">
        <v>54500</v>
      </c>
      <c r="H445" s="54">
        <v>51260.6</v>
      </c>
      <c r="I445" s="195">
        <f aca="true" t="shared" si="8" ref="I445:I461">H445/G445*100</f>
        <v>94.05614678899083</v>
      </c>
      <c r="J445" s="48">
        <f>H445/E445*100</f>
        <v>89.68459071955557</v>
      </c>
    </row>
    <row r="446" spans="1:10" ht="12.75">
      <c r="A446" s="253"/>
      <c r="B446" s="254"/>
      <c r="C446" s="236" t="s">
        <v>52</v>
      </c>
      <c r="D446" s="237" t="s">
        <v>87</v>
      </c>
      <c r="E446" s="54">
        <v>68095.4</v>
      </c>
      <c r="F446" s="159">
        <v>52400</v>
      </c>
      <c r="G446" s="159">
        <v>53818</v>
      </c>
      <c r="H446" s="54">
        <v>53818.34</v>
      </c>
      <c r="I446" s="195">
        <f t="shared" si="8"/>
        <v>100.00063175889107</v>
      </c>
      <c r="J446" s="48">
        <f>H446/E446*100</f>
        <v>79.0337379617419</v>
      </c>
    </row>
    <row r="447" spans="1:10" ht="12.75">
      <c r="A447" s="253"/>
      <c r="B447" s="254"/>
      <c r="C447" s="236" t="s">
        <v>32</v>
      </c>
      <c r="D447" s="237" t="s">
        <v>295</v>
      </c>
      <c r="E447" s="54">
        <v>1142.65</v>
      </c>
      <c r="F447" s="159">
        <v>0</v>
      </c>
      <c r="G447" s="159">
        <v>0</v>
      </c>
      <c r="H447" s="54">
        <v>403.38</v>
      </c>
      <c r="I447" s="195">
        <v>0</v>
      </c>
      <c r="J447" s="48">
        <f>H447/E447*100</f>
        <v>35.302148514418235</v>
      </c>
    </row>
    <row r="448" spans="1:10" ht="12.75">
      <c r="A448" s="253"/>
      <c r="B448" s="254"/>
      <c r="C448" s="236" t="s">
        <v>246</v>
      </c>
      <c r="D448" s="237" t="s">
        <v>300</v>
      </c>
      <c r="E448" s="54">
        <v>157.42</v>
      </c>
      <c r="F448" s="159">
        <v>0</v>
      </c>
      <c r="G448" s="159">
        <v>0</v>
      </c>
      <c r="H448" s="54">
        <v>0</v>
      </c>
      <c r="I448" s="195">
        <v>0</v>
      </c>
      <c r="J448" s="48">
        <v>0</v>
      </c>
    </row>
    <row r="449" spans="1:10" ht="12.75">
      <c r="A449" s="253"/>
      <c r="B449" s="254"/>
      <c r="C449" s="236" t="s">
        <v>157</v>
      </c>
      <c r="D449" s="237" t="s">
        <v>305</v>
      </c>
      <c r="E449" s="54">
        <v>2000</v>
      </c>
      <c r="F449" s="159">
        <v>0</v>
      </c>
      <c r="G449" s="159">
        <v>707</v>
      </c>
      <c r="H449" s="54">
        <v>0</v>
      </c>
      <c r="I449" s="195">
        <v>0</v>
      </c>
      <c r="J449" s="48">
        <v>0</v>
      </c>
    </row>
    <row r="450" spans="1:10" ht="12.75">
      <c r="A450" s="253"/>
      <c r="B450" s="254"/>
      <c r="C450" s="236" t="s">
        <v>33</v>
      </c>
      <c r="D450" s="237" t="s">
        <v>86</v>
      </c>
      <c r="E450" s="54">
        <v>0</v>
      </c>
      <c r="F450" s="159">
        <v>0</v>
      </c>
      <c r="G450" s="159">
        <v>0</v>
      </c>
      <c r="H450" s="54">
        <v>706.83</v>
      </c>
      <c r="I450" s="195">
        <v>0</v>
      </c>
      <c r="J450" s="48">
        <v>0</v>
      </c>
    </row>
    <row r="451" spans="1:12" s="7" customFormat="1" ht="12.75">
      <c r="A451" s="505"/>
      <c r="B451" s="248">
        <v>85410</v>
      </c>
      <c r="C451" s="252"/>
      <c r="D451" s="279" t="s">
        <v>64</v>
      </c>
      <c r="E451" s="57">
        <f>E452+E453</f>
        <v>654635.55</v>
      </c>
      <c r="F451" s="132">
        <f>F452</f>
        <v>798000</v>
      </c>
      <c r="G451" s="132">
        <f>G452+G454</f>
        <v>743000</v>
      </c>
      <c r="H451" s="57">
        <f>H452+H453</f>
        <v>705584.13</v>
      </c>
      <c r="I451" s="164">
        <f t="shared" si="8"/>
        <v>94.96421668909825</v>
      </c>
      <c r="J451" s="157">
        <f aca="true" t="shared" si="9" ref="J451:J461">H451/E451*100</f>
        <v>107.78273957165936</v>
      </c>
      <c r="K451" s="27"/>
      <c r="L451" s="27"/>
    </row>
    <row r="452" spans="1:13" ht="12.75">
      <c r="A452" s="253"/>
      <c r="B452" s="254"/>
      <c r="C452" s="236" t="s">
        <v>52</v>
      </c>
      <c r="D452" s="237" t="s">
        <v>87</v>
      </c>
      <c r="E452" s="54">
        <v>654628.28</v>
      </c>
      <c r="F452" s="159">
        <v>798000</v>
      </c>
      <c r="G452" s="159">
        <v>743000</v>
      </c>
      <c r="H452" s="54">
        <v>705562.85</v>
      </c>
      <c r="I452" s="195">
        <f t="shared" si="8"/>
        <v>94.96135262449529</v>
      </c>
      <c r="J452" s="48">
        <f t="shared" si="9"/>
        <v>107.78068585732348</v>
      </c>
      <c r="K452" s="25"/>
      <c r="L452" s="25"/>
      <c r="M452" s="25"/>
    </row>
    <row r="453" spans="1:13" ht="12.75">
      <c r="A453" s="253"/>
      <c r="B453" s="254"/>
      <c r="C453" s="236" t="s">
        <v>32</v>
      </c>
      <c r="D453" s="237" t="s">
        <v>295</v>
      </c>
      <c r="E453" s="54">
        <v>7.27</v>
      </c>
      <c r="F453" s="159">
        <v>0</v>
      </c>
      <c r="G453" s="159">
        <v>0</v>
      </c>
      <c r="H453" s="54">
        <v>21.28</v>
      </c>
      <c r="I453" s="195">
        <v>0</v>
      </c>
      <c r="J453" s="48">
        <f t="shared" si="9"/>
        <v>292.7097661623109</v>
      </c>
      <c r="K453" s="25"/>
      <c r="L453" s="25"/>
      <c r="M453" s="25"/>
    </row>
    <row r="454" spans="1:13" ht="12.75">
      <c r="A454" s="253"/>
      <c r="B454" s="256"/>
      <c r="C454" s="236" t="s">
        <v>33</v>
      </c>
      <c r="D454" s="237" t="s">
        <v>86</v>
      </c>
      <c r="E454" s="54">
        <v>0</v>
      </c>
      <c r="F454" s="159">
        <v>0</v>
      </c>
      <c r="G454" s="159">
        <v>0</v>
      </c>
      <c r="H454" s="54">
        <v>0</v>
      </c>
      <c r="I454" s="195">
        <v>0</v>
      </c>
      <c r="J454" s="48">
        <v>0</v>
      </c>
      <c r="K454" s="25"/>
      <c r="L454" s="25"/>
      <c r="M454" s="25"/>
    </row>
    <row r="455" spans="1:10" s="7" customFormat="1" ht="12.75">
      <c r="A455" s="303"/>
      <c r="B455" s="270">
        <v>85411</v>
      </c>
      <c r="C455" s="252"/>
      <c r="D455" s="279" t="s">
        <v>94</v>
      </c>
      <c r="E455" s="57">
        <f>E456+E459+E457+E458</f>
        <v>501273.15</v>
      </c>
      <c r="F455" s="132">
        <f>F456+F459</f>
        <v>372000</v>
      </c>
      <c r="G455" s="132">
        <f>G456+G459+G458</f>
        <v>375100</v>
      </c>
      <c r="H455" s="57">
        <f>H456+H459+H457+H458</f>
        <v>374730.67</v>
      </c>
      <c r="I455" s="164">
        <f t="shared" si="8"/>
        <v>99.90153825646495</v>
      </c>
      <c r="J455" s="157">
        <f t="shared" si="9"/>
        <v>74.7557833488588</v>
      </c>
    </row>
    <row r="456" spans="1:13" ht="12.75">
      <c r="A456" s="254"/>
      <c r="B456" s="271"/>
      <c r="C456" s="236" t="s">
        <v>52</v>
      </c>
      <c r="D456" s="237" t="s">
        <v>87</v>
      </c>
      <c r="E456" s="54">
        <v>496519.4</v>
      </c>
      <c r="F456" s="159">
        <v>369000</v>
      </c>
      <c r="G456" s="159">
        <v>371500</v>
      </c>
      <c r="H456" s="54">
        <v>371342.85</v>
      </c>
      <c r="I456" s="195">
        <f t="shared" si="8"/>
        <v>99.95769851951547</v>
      </c>
      <c r="J456" s="48">
        <f t="shared" si="9"/>
        <v>74.78919252701908</v>
      </c>
      <c r="M456" s="14"/>
    </row>
    <row r="457" spans="1:13" ht="12.75">
      <c r="A457" s="254"/>
      <c r="B457" s="271"/>
      <c r="C457" s="236" t="s">
        <v>32</v>
      </c>
      <c r="D457" s="237" t="s">
        <v>295</v>
      </c>
      <c r="E457" s="54">
        <v>39.81</v>
      </c>
      <c r="F457" s="159">
        <v>0</v>
      </c>
      <c r="G457" s="159">
        <v>0</v>
      </c>
      <c r="H457" s="54">
        <v>18.32</v>
      </c>
      <c r="I457" s="195">
        <v>0</v>
      </c>
      <c r="J457" s="48">
        <f t="shared" si="9"/>
        <v>46.01858829439839</v>
      </c>
      <c r="M457" s="14"/>
    </row>
    <row r="458" spans="1:13" ht="12.75">
      <c r="A458" s="254"/>
      <c r="B458" s="271"/>
      <c r="C458" s="257" t="s">
        <v>220</v>
      </c>
      <c r="D458" s="255" t="s">
        <v>262</v>
      </c>
      <c r="E458" s="54">
        <v>3215.48</v>
      </c>
      <c r="F458" s="159">
        <v>0</v>
      </c>
      <c r="G458" s="159">
        <v>0</v>
      </c>
      <c r="H458" s="54">
        <v>0</v>
      </c>
      <c r="I458" s="195">
        <v>0</v>
      </c>
      <c r="J458" s="48">
        <v>0</v>
      </c>
      <c r="M458" s="14"/>
    </row>
    <row r="459" spans="1:10" ht="12.75">
      <c r="A459" s="254"/>
      <c r="B459" s="234"/>
      <c r="C459" s="257" t="s">
        <v>33</v>
      </c>
      <c r="D459" s="237" t="s">
        <v>86</v>
      </c>
      <c r="E459" s="54">
        <v>1498.46</v>
      </c>
      <c r="F459" s="159">
        <v>3000</v>
      </c>
      <c r="G459" s="159">
        <v>3600</v>
      </c>
      <c r="H459" s="54">
        <v>3369.5</v>
      </c>
      <c r="I459" s="195">
        <f t="shared" si="8"/>
        <v>93.59722222222221</v>
      </c>
      <c r="J459" s="48">
        <f t="shared" si="9"/>
        <v>224.86419390574324</v>
      </c>
    </row>
    <row r="460" spans="1:10" ht="12.75">
      <c r="A460" s="254"/>
      <c r="B460" s="270">
        <v>85417</v>
      </c>
      <c r="C460" s="268"/>
      <c r="D460" s="314" t="s">
        <v>274</v>
      </c>
      <c r="E460" s="105">
        <f>E461</f>
        <v>336096.66</v>
      </c>
      <c r="F460" s="217">
        <f>F461</f>
        <v>150000</v>
      </c>
      <c r="G460" s="198">
        <f>G461</f>
        <v>390000</v>
      </c>
      <c r="H460" s="438">
        <f>H461</f>
        <v>375627.5</v>
      </c>
      <c r="I460" s="164">
        <f t="shared" si="8"/>
        <v>96.31474358974359</v>
      </c>
      <c r="J460" s="48">
        <f t="shared" si="9"/>
        <v>111.7617473497059</v>
      </c>
    </row>
    <row r="461" spans="1:10" ht="12.75">
      <c r="A461" s="256"/>
      <c r="B461" s="271"/>
      <c r="C461" s="236" t="s">
        <v>52</v>
      </c>
      <c r="D461" s="237" t="s">
        <v>87</v>
      </c>
      <c r="E461" s="100">
        <v>336096.66</v>
      </c>
      <c r="F461" s="219">
        <v>150000</v>
      </c>
      <c r="G461" s="196">
        <v>390000</v>
      </c>
      <c r="H461" s="436">
        <v>375627.5</v>
      </c>
      <c r="I461" s="195">
        <f t="shared" si="8"/>
        <v>96.31474358974359</v>
      </c>
      <c r="J461" s="48">
        <f t="shared" si="9"/>
        <v>111.7617473497059</v>
      </c>
    </row>
    <row r="462" spans="1:10" ht="12.75">
      <c r="A462" s="244">
        <v>855</v>
      </c>
      <c r="B462" s="245"/>
      <c r="C462" s="246"/>
      <c r="D462" s="292" t="s">
        <v>232</v>
      </c>
      <c r="E462" s="171">
        <f>E477+E492+E463</f>
        <v>1923012.22</v>
      </c>
      <c r="F462" s="212">
        <f>F463+F477+F492</f>
        <v>2053587</v>
      </c>
      <c r="G462" s="201">
        <f>G477+G492+G467</f>
        <v>2371750</v>
      </c>
      <c r="H462" s="213">
        <f>H463+H477+H492</f>
        <v>2246164.56</v>
      </c>
      <c r="I462" s="179">
        <f>H462/G462*100</f>
        <v>94.7049461368188</v>
      </c>
      <c r="J462" s="171">
        <f>H462/E462*100</f>
        <v>116.8044870770504</v>
      </c>
    </row>
    <row r="463" spans="1:10" ht="12.75">
      <c r="A463" s="281"/>
      <c r="B463" s="281">
        <v>85504</v>
      </c>
      <c r="C463" s="299"/>
      <c r="D463" s="314" t="s">
        <v>275</v>
      </c>
      <c r="E463" s="105">
        <f>E467</f>
        <v>43090</v>
      </c>
      <c r="F463" s="478">
        <v>24000</v>
      </c>
      <c r="G463" s="479">
        <v>48050</v>
      </c>
      <c r="H463" s="438">
        <f>H467</f>
        <v>46810</v>
      </c>
      <c r="I463" s="189">
        <f>H463/G463*100</f>
        <v>97.41935483870968</v>
      </c>
      <c r="J463" s="105">
        <f>H463/E463*100</f>
        <v>108.63309352517985</v>
      </c>
    </row>
    <row r="464" spans="1:10" ht="12.75">
      <c r="A464" s="284"/>
      <c r="B464" s="284"/>
      <c r="C464" s="236">
        <v>2110</v>
      </c>
      <c r="D464" s="255" t="s">
        <v>8</v>
      </c>
      <c r="E464" s="105"/>
      <c r="F464" s="478"/>
      <c r="G464" s="479"/>
      <c r="H464" s="438"/>
      <c r="I464" s="189"/>
      <c r="J464" s="105"/>
    </row>
    <row r="465" spans="1:10" ht="12.75">
      <c r="A465" s="284"/>
      <c r="B465" s="284"/>
      <c r="C465" s="236"/>
      <c r="D465" s="255" t="s">
        <v>9</v>
      </c>
      <c r="E465" s="105"/>
      <c r="F465" s="478"/>
      <c r="G465" s="479"/>
      <c r="H465" s="438"/>
      <c r="I465" s="189"/>
      <c r="J465" s="105"/>
    </row>
    <row r="466" spans="1:10" ht="12.75">
      <c r="A466" s="284"/>
      <c r="B466" s="284"/>
      <c r="C466" s="236"/>
      <c r="D466" s="255" t="s">
        <v>10</v>
      </c>
      <c r="E466" s="105"/>
      <c r="F466" s="478"/>
      <c r="G466" s="479"/>
      <c r="H466" s="438"/>
      <c r="I466" s="189"/>
      <c r="J466" s="105"/>
    </row>
    <row r="467" spans="1:10" ht="12.75">
      <c r="A467" s="317"/>
      <c r="B467" s="317"/>
      <c r="C467" s="236"/>
      <c r="D467" s="255" t="s">
        <v>11</v>
      </c>
      <c r="E467" s="54">
        <v>43090</v>
      </c>
      <c r="F467" s="517">
        <v>24000</v>
      </c>
      <c r="G467" s="518">
        <v>48050</v>
      </c>
      <c r="H467" s="449">
        <v>46810</v>
      </c>
      <c r="I467" s="191">
        <f>H467/G467*100</f>
        <v>97.41935483870968</v>
      </c>
      <c r="J467" s="54">
        <f>H467/E467*100</f>
        <v>108.63309352517985</v>
      </c>
    </row>
    <row r="468" spans="1:10" ht="12.75">
      <c r="A468" s="339"/>
      <c r="B468" s="339"/>
      <c r="C468" s="288"/>
      <c r="D468" s="288"/>
      <c r="E468" s="66"/>
      <c r="F468" s="516"/>
      <c r="G468" s="516"/>
      <c r="H468" s="66"/>
      <c r="I468" s="225"/>
      <c r="J468" s="66"/>
    </row>
    <row r="469" spans="1:10" ht="12.75">
      <c r="A469" s="339"/>
      <c r="B469" s="339"/>
      <c r="C469" s="288"/>
      <c r="D469" s="288"/>
      <c r="E469" s="66"/>
      <c r="F469" s="516"/>
      <c r="G469" s="516"/>
      <c r="H469" s="66"/>
      <c r="I469" s="225"/>
      <c r="J469" s="66"/>
    </row>
    <row r="470" spans="1:10" ht="12.75">
      <c r="A470" s="339"/>
      <c r="B470" s="339"/>
      <c r="C470" s="288"/>
      <c r="D470" s="288"/>
      <c r="E470" s="66"/>
      <c r="F470" s="516"/>
      <c r="G470" s="516"/>
      <c r="H470" s="66"/>
      <c r="I470" s="225"/>
      <c r="J470" s="66"/>
    </row>
    <row r="471" spans="1:10" ht="12.75">
      <c r="A471" s="339"/>
      <c r="B471" s="339"/>
      <c r="C471" s="288"/>
      <c r="D471" s="288"/>
      <c r="E471" s="92" t="s">
        <v>296</v>
      </c>
      <c r="F471" s="516"/>
      <c r="G471" s="516"/>
      <c r="H471" s="66"/>
      <c r="I471" s="225"/>
      <c r="J471" s="66"/>
    </row>
    <row r="472" spans="1:10" ht="12.75">
      <c r="A472" s="339"/>
      <c r="B472" s="339"/>
      <c r="C472" s="288"/>
      <c r="D472" s="288"/>
      <c r="E472" s="66"/>
      <c r="F472" s="516"/>
      <c r="G472" s="516"/>
      <c r="H472" s="66"/>
      <c r="I472" s="225"/>
      <c r="J472" s="66"/>
    </row>
    <row r="473" spans="1:10" ht="12.75">
      <c r="A473" s="239"/>
      <c r="B473" s="240"/>
      <c r="C473" s="239"/>
      <c r="D473" s="239"/>
      <c r="E473" s="67" t="s">
        <v>6</v>
      </c>
      <c r="F473" s="68" t="s">
        <v>75</v>
      </c>
      <c r="G473" s="69" t="s">
        <v>73</v>
      </c>
      <c r="H473" s="67" t="s">
        <v>6</v>
      </c>
      <c r="I473" s="70" t="s">
        <v>7</v>
      </c>
      <c r="J473" s="71"/>
    </row>
    <row r="474" spans="1:10" ht="12.75">
      <c r="A474" s="241" t="s">
        <v>2</v>
      </c>
      <c r="B474" s="241" t="s">
        <v>3</v>
      </c>
      <c r="C474" s="241" t="s">
        <v>4</v>
      </c>
      <c r="D474" s="241" t="s">
        <v>128</v>
      </c>
      <c r="E474" s="72" t="s">
        <v>268</v>
      </c>
      <c r="F474" s="73" t="s">
        <v>76</v>
      </c>
      <c r="G474" s="74" t="s">
        <v>74</v>
      </c>
      <c r="H474" s="72" t="s">
        <v>316</v>
      </c>
      <c r="I474" s="75"/>
      <c r="J474" s="76"/>
    </row>
    <row r="475" spans="1:10" ht="12.75">
      <c r="A475" s="242"/>
      <c r="B475" s="242"/>
      <c r="C475" s="242"/>
      <c r="D475" s="241"/>
      <c r="E475" s="77"/>
      <c r="F475" s="78" t="s">
        <v>315</v>
      </c>
      <c r="G475" s="79" t="s">
        <v>5</v>
      </c>
      <c r="H475" s="77"/>
      <c r="I475" s="80" t="s">
        <v>77</v>
      </c>
      <c r="J475" s="81" t="s">
        <v>78</v>
      </c>
    </row>
    <row r="476" spans="1:10" ht="12.75">
      <c r="A476" s="243">
        <v>1</v>
      </c>
      <c r="B476" s="243">
        <v>2</v>
      </c>
      <c r="C476" s="243">
        <v>3</v>
      </c>
      <c r="D476" s="243">
        <v>4</v>
      </c>
      <c r="E476" s="82">
        <v>5</v>
      </c>
      <c r="F476" s="83">
        <v>6</v>
      </c>
      <c r="G476" s="83">
        <v>7</v>
      </c>
      <c r="H476" s="84">
        <v>8</v>
      </c>
      <c r="I476" s="85">
        <v>9</v>
      </c>
      <c r="J476" s="86">
        <v>10</v>
      </c>
    </row>
    <row r="477" spans="1:10" ht="12.75">
      <c r="A477" s="251"/>
      <c r="B477" s="270">
        <v>85508</v>
      </c>
      <c r="C477" s="248"/>
      <c r="D477" s="314" t="s">
        <v>213</v>
      </c>
      <c r="E477" s="105">
        <f>E483+E485+E491</f>
        <v>1848143.98</v>
      </c>
      <c r="F477" s="217">
        <f>F483+F491</f>
        <v>2006387</v>
      </c>
      <c r="G477" s="198">
        <f>G483+G485+G491</f>
        <v>2161499</v>
      </c>
      <c r="H477" s="438">
        <f>H483+H485+H491</f>
        <v>2039197.1600000001</v>
      </c>
      <c r="I477" s="495">
        <f>H477/G477*100</f>
        <v>94.34180446070066</v>
      </c>
      <c r="J477" s="173">
        <f>H477/E477*100</f>
        <v>110.33757012805899</v>
      </c>
    </row>
    <row r="478" spans="1:10" ht="12.75">
      <c r="A478" s="254"/>
      <c r="B478" s="271"/>
      <c r="C478" s="258">
        <v>2160</v>
      </c>
      <c r="D478" s="291" t="s">
        <v>233</v>
      </c>
      <c r="E478" s="100"/>
      <c r="F478" s="219"/>
      <c r="G478" s="196"/>
      <c r="H478" s="436"/>
      <c r="I478" s="437"/>
      <c r="J478" s="165"/>
    </row>
    <row r="479" spans="1:10" ht="12.75">
      <c r="A479" s="254"/>
      <c r="B479" s="271"/>
      <c r="C479" s="258"/>
      <c r="D479" s="291" t="s">
        <v>307</v>
      </c>
      <c r="E479" s="100"/>
      <c r="F479" s="219"/>
      <c r="G479" s="196"/>
      <c r="H479" s="436"/>
      <c r="I479" s="437"/>
      <c r="J479" s="165"/>
    </row>
    <row r="480" spans="1:10" ht="12.75">
      <c r="A480" s="254"/>
      <c r="B480" s="271"/>
      <c r="C480" s="258"/>
      <c r="D480" s="291" t="s">
        <v>235</v>
      </c>
      <c r="E480" s="100"/>
      <c r="F480" s="219"/>
      <c r="G480" s="196"/>
      <c r="H480" s="436"/>
      <c r="I480" s="437"/>
      <c r="J480" s="165"/>
    </row>
    <row r="481" spans="1:10" ht="12.75">
      <c r="A481" s="254"/>
      <c r="B481" s="271"/>
      <c r="C481" s="258"/>
      <c r="D481" s="291" t="s">
        <v>236</v>
      </c>
      <c r="E481" s="100"/>
      <c r="F481" s="219"/>
      <c r="G481" s="196"/>
      <c r="H481" s="436"/>
      <c r="I481" s="437"/>
      <c r="J481" s="165"/>
    </row>
    <row r="482" spans="1:10" ht="12.75">
      <c r="A482" s="254"/>
      <c r="B482" s="271"/>
      <c r="C482" s="258"/>
      <c r="D482" s="291" t="s">
        <v>308</v>
      </c>
      <c r="E482" s="100"/>
      <c r="F482" s="219"/>
      <c r="G482" s="196"/>
      <c r="H482" s="436"/>
      <c r="I482" s="437"/>
      <c r="J482" s="165"/>
    </row>
    <row r="483" spans="1:10" ht="12.75">
      <c r="A483" s="254"/>
      <c r="B483" s="271"/>
      <c r="C483" s="258"/>
      <c r="D483" s="291" t="s">
        <v>309</v>
      </c>
      <c r="E483" s="100">
        <v>654907.24</v>
      </c>
      <c r="F483" s="219">
        <v>565000</v>
      </c>
      <c r="G483" s="196">
        <v>701660</v>
      </c>
      <c r="H483" s="436">
        <v>700164.08</v>
      </c>
      <c r="I483" s="437">
        <f>H483/G483*100</f>
        <v>99.7868027249665</v>
      </c>
      <c r="J483" s="165">
        <f>H483/E483*100</f>
        <v>106.91041986342982</v>
      </c>
    </row>
    <row r="484" spans="1:10" ht="12.75">
      <c r="A484" s="254"/>
      <c r="B484" s="271"/>
      <c r="C484" s="266">
        <v>2130</v>
      </c>
      <c r="D484" s="237" t="s">
        <v>85</v>
      </c>
      <c r="E484" s="100"/>
      <c r="F484" s="219"/>
      <c r="G484" s="196"/>
      <c r="H484" s="436"/>
      <c r="I484" s="437"/>
      <c r="J484" s="165"/>
    </row>
    <row r="485" spans="1:10" ht="12.75">
      <c r="A485" s="254"/>
      <c r="B485" s="271"/>
      <c r="C485" s="266"/>
      <c r="D485" s="237" t="s">
        <v>53</v>
      </c>
      <c r="E485" s="100">
        <v>2486</v>
      </c>
      <c r="F485" s="219">
        <v>0</v>
      </c>
      <c r="G485" s="196">
        <v>18452</v>
      </c>
      <c r="H485" s="436">
        <v>18452</v>
      </c>
      <c r="I485" s="437">
        <f>H485/G485*100</f>
        <v>100</v>
      </c>
      <c r="J485" s="165">
        <f>H485/E485*100</f>
        <v>742.2365245374095</v>
      </c>
    </row>
    <row r="486" spans="1:10" ht="12.75">
      <c r="A486" s="254"/>
      <c r="B486" s="271"/>
      <c r="C486" s="255"/>
      <c r="D486" s="439" t="s">
        <v>238</v>
      </c>
      <c r="E486" s="440"/>
      <c r="F486" s="441"/>
      <c r="G486" s="442"/>
      <c r="H486" s="443"/>
      <c r="I486" s="444"/>
      <c r="J486" s="445"/>
    </row>
    <row r="487" spans="1:10" ht="12.75">
      <c r="A487" s="254"/>
      <c r="B487" s="271"/>
      <c r="C487" s="258">
        <v>2900</v>
      </c>
      <c r="D487" s="291" t="s">
        <v>239</v>
      </c>
      <c r="E487" s="100"/>
      <c r="F487" s="219"/>
      <c r="G487" s="196"/>
      <c r="H487" s="436"/>
      <c r="I487" s="437"/>
      <c r="J487" s="165"/>
    </row>
    <row r="488" spans="1:10" ht="12.75">
      <c r="A488" s="254"/>
      <c r="B488" s="271"/>
      <c r="C488" s="258"/>
      <c r="D488" s="291" t="s">
        <v>310</v>
      </c>
      <c r="E488" s="100"/>
      <c r="F488" s="219"/>
      <c r="G488" s="196"/>
      <c r="H488" s="436"/>
      <c r="I488" s="437"/>
      <c r="J488" s="165"/>
    </row>
    <row r="489" spans="1:10" ht="12.75">
      <c r="A489" s="254"/>
      <c r="B489" s="271"/>
      <c r="C489" s="258"/>
      <c r="D489" s="291" t="s">
        <v>311</v>
      </c>
      <c r="E489" s="100"/>
      <c r="F489" s="219"/>
      <c r="G489" s="196"/>
      <c r="H489" s="436"/>
      <c r="I489" s="437"/>
      <c r="J489" s="165"/>
    </row>
    <row r="490" spans="1:10" ht="12.75">
      <c r="A490" s="254"/>
      <c r="B490" s="271"/>
      <c r="C490" s="258"/>
      <c r="D490" s="291" t="s">
        <v>240</v>
      </c>
      <c r="E490" s="100"/>
      <c r="F490" s="219"/>
      <c r="G490" s="196"/>
      <c r="H490" s="436"/>
      <c r="I490" s="437"/>
      <c r="J490" s="165"/>
    </row>
    <row r="491" spans="1:10" ht="12.75">
      <c r="A491" s="254"/>
      <c r="B491" s="271"/>
      <c r="C491" s="258"/>
      <c r="D491" s="291" t="s">
        <v>169</v>
      </c>
      <c r="E491" s="100">
        <v>1190750.74</v>
      </c>
      <c r="F491" s="219">
        <v>1441387</v>
      </c>
      <c r="G491" s="196">
        <v>1441387</v>
      </c>
      <c r="H491" s="436">
        <v>1320581.08</v>
      </c>
      <c r="I491" s="437">
        <f>H491/G491*100</f>
        <v>91.61877275152337</v>
      </c>
      <c r="J491" s="165">
        <f aca="true" t="shared" si="10" ref="J491:J497">H491/E491*100</f>
        <v>110.90323403872083</v>
      </c>
    </row>
    <row r="492" spans="1:10" ht="12.75">
      <c r="A492" s="253"/>
      <c r="B492" s="248">
        <v>85510</v>
      </c>
      <c r="C492" s="268"/>
      <c r="D492" s="314" t="s">
        <v>241</v>
      </c>
      <c r="E492" s="105">
        <f>E494+E496+E497</f>
        <v>31778.24</v>
      </c>
      <c r="F492" s="217">
        <f>F494</f>
        <v>23200</v>
      </c>
      <c r="G492" s="198">
        <f>G494+G496+G497+G504</f>
        <v>162201</v>
      </c>
      <c r="H492" s="438">
        <f>H494+H495+H496+H497+H504</f>
        <v>160157.40000000002</v>
      </c>
      <c r="I492" s="495">
        <f>H492/G492*100</f>
        <v>98.7400817504208</v>
      </c>
      <c r="J492" s="173">
        <f t="shared" si="10"/>
        <v>503.9844874983637</v>
      </c>
    </row>
    <row r="493" spans="1:10" ht="12.75">
      <c r="A493" s="253"/>
      <c r="B493" s="254"/>
      <c r="C493" s="257"/>
      <c r="D493" s="439" t="s">
        <v>242</v>
      </c>
      <c r="E493" s="440">
        <f>E494+E496+E497</f>
        <v>31778.24</v>
      </c>
      <c r="F493" s="441">
        <f>F494</f>
        <v>23200</v>
      </c>
      <c r="G493" s="442">
        <f>G494+G496+G497</f>
        <v>45641</v>
      </c>
      <c r="H493" s="443">
        <f>H494+H496+H497</f>
        <v>45641.490000000005</v>
      </c>
      <c r="I493" s="437">
        <f>H493/G493*100</f>
        <v>100.00107359610877</v>
      </c>
      <c r="J493" s="165">
        <f t="shared" si="10"/>
        <v>143.6249773429869</v>
      </c>
    </row>
    <row r="494" spans="1:10" ht="12.75">
      <c r="A494" s="253"/>
      <c r="B494" s="254"/>
      <c r="C494" s="257" t="s">
        <v>52</v>
      </c>
      <c r="D494" s="291" t="s">
        <v>152</v>
      </c>
      <c r="E494" s="100">
        <v>24528.24</v>
      </c>
      <c r="F494" s="219">
        <v>23200</v>
      </c>
      <c r="G494" s="196">
        <v>25018</v>
      </c>
      <c r="H494" s="436">
        <v>25017.66</v>
      </c>
      <c r="I494" s="437">
        <f>H494/G494*100</f>
        <v>99.99864097849547</v>
      </c>
      <c r="J494" s="165">
        <f t="shared" si="10"/>
        <v>101.99533272668563</v>
      </c>
    </row>
    <row r="495" spans="1:10" ht="12.75">
      <c r="A495" s="253"/>
      <c r="B495" s="254"/>
      <c r="C495" s="257" t="s">
        <v>157</v>
      </c>
      <c r="D495" s="237" t="s">
        <v>158</v>
      </c>
      <c r="E495" s="100"/>
      <c r="F495" s="219"/>
      <c r="G495" s="196"/>
      <c r="H495" s="436"/>
      <c r="I495" s="437"/>
      <c r="J495" s="165"/>
    </row>
    <row r="496" spans="1:10" ht="12.75">
      <c r="A496" s="253"/>
      <c r="B496" s="254"/>
      <c r="C496" s="236"/>
      <c r="D496" s="237" t="s">
        <v>160</v>
      </c>
      <c r="E496" s="54">
        <v>6450</v>
      </c>
      <c r="F496" s="222">
        <v>0</v>
      </c>
      <c r="G496" s="159">
        <v>20423</v>
      </c>
      <c r="H496" s="449">
        <v>20423.83</v>
      </c>
      <c r="I496" s="437">
        <f>H496/G496*100</f>
        <v>100.00406404543898</v>
      </c>
      <c r="J496" s="165">
        <f t="shared" si="10"/>
        <v>316.648527131783</v>
      </c>
    </row>
    <row r="497" spans="1:10" ht="12.75">
      <c r="A497" s="253"/>
      <c r="B497" s="254"/>
      <c r="C497" s="236" t="s">
        <v>33</v>
      </c>
      <c r="D497" s="237" t="s">
        <v>114</v>
      </c>
      <c r="E497" s="54">
        <v>800</v>
      </c>
      <c r="F497" s="159">
        <v>0</v>
      </c>
      <c r="G497" s="159">
        <v>200</v>
      </c>
      <c r="H497" s="54">
        <v>200</v>
      </c>
      <c r="I497" s="195">
        <f>H497/G497*100</f>
        <v>100</v>
      </c>
      <c r="J497" s="165">
        <f t="shared" si="10"/>
        <v>25</v>
      </c>
    </row>
    <row r="498" spans="1:10" ht="12.75">
      <c r="A498" s="253"/>
      <c r="B498" s="254"/>
      <c r="C498" s="236"/>
      <c r="D498" s="506" t="s">
        <v>238</v>
      </c>
      <c r="E498" s="54"/>
      <c r="F498" s="159"/>
      <c r="G498" s="159"/>
      <c r="H498" s="54"/>
      <c r="I498" s="195"/>
      <c r="J498" s="48"/>
    </row>
    <row r="499" spans="1:10" ht="12.75">
      <c r="A499" s="253"/>
      <c r="B499" s="254"/>
      <c r="C499" s="255">
        <v>2160</v>
      </c>
      <c r="D499" s="237" t="s">
        <v>233</v>
      </c>
      <c r="E499" s="54"/>
      <c r="F499" s="159"/>
      <c r="G499" s="159"/>
      <c r="H499" s="54"/>
      <c r="I499" s="195"/>
      <c r="J499" s="48"/>
    </row>
    <row r="500" spans="1:10" ht="12.75">
      <c r="A500" s="253"/>
      <c r="B500" s="254"/>
      <c r="C500" s="255"/>
      <c r="D500" s="237" t="s">
        <v>307</v>
      </c>
      <c r="E500" s="54"/>
      <c r="F500" s="159"/>
      <c r="G500" s="159"/>
      <c r="H500" s="54"/>
      <c r="I500" s="195"/>
      <c r="J500" s="48"/>
    </row>
    <row r="501" spans="1:10" ht="12.75">
      <c r="A501" s="253"/>
      <c r="B501" s="254"/>
      <c r="C501" s="255"/>
      <c r="D501" s="237" t="s">
        <v>235</v>
      </c>
      <c r="E501" s="54"/>
      <c r="F501" s="159"/>
      <c r="G501" s="159"/>
      <c r="H501" s="54"/>
      <c r="I501" s="195"/>
      <c r="J501" s="48"/>
    </row>
    <row r="502" spans="1:10" ht="12.75">
      <c r="A502" s="253"/>
      <c r="B502" s="254"/>
      <c r="C502" s="255"/>
      <c r="D502" s="237" t="s">
        <v>236</v>
      </c>
      <c r="E502" s="54"/>
      <c r="F502" s="159"/>
      <c r="G502" s="159"/>
      <c r="H502" s="54"/>
      <c r="I502" s="195"/>
      <c r="J502" s="48"/>
    </row>
    <row r="503" spans="1:10" ht="12.75">
      <c r="A503" s="253"/>
      <c r="B503" s="254"/>
      <c r="C503" s="255"/>
      <c r="D503" s="237" t="s">
        <v>308</v>
      </c>
      <c r="E503" s="54"/>
      <c r="F503" s="159"/>
      <c r="G503" s="159"/>
      <c r="H503" s="54"/>
      <c r="I503" s="195"/>
      <c r="J503" s="48"/>
    </row>
    <row r="504" spans="1:10" ht="12.75">
      <c r="A504" s="276"/>
      <c r="B504" s="256"/>
      <c r="C504" s="255"/>
      <c r="D504" s="237" t="s">
        <v>309</v>
      </c>
      <c r="E504" s="54">
        <v>0</v>
      </c>
      <c r="F504" s="159">
        <v>0</v>
      </c>
      <c r="G504" s="159">
        <v>116560</v>
      </c>
      <c r="H504" s="54">
        <v>114515.91</v>
      </c>
      <c r="I504" s="195">
        <f>H504/G504*100</f>
        <v>98.24631949210708</v>
      </c>
      <c r="J504" s="48">
        <v>0</v>
      </c>
    </row>
    <row r="505" spans="1:10" ht="12.75">
      <c r="A505" s="263">
        <v>900</v>
      </c>
      <c r="B505" s="262"/>
      <c r="C505" s="263"/>
      <c r="D505" s="293" t="s">
        <v>322</v>
      </c>
      <c r="E505" s="193">
        <f>E508+E511</f>
        <v>205053.7</v>
      </c>
      <c r="F505" s="519">
        <f>F508+F511</f>
        <v>130000</v>
      </c>
      <c r="G505" s="210">
        <f>G508</f>
        <v>130000</v>
      </c>
      <c r="H505" s="520">
        <f>H508+H511</f>
        <v>115518.68</v>
      </c>
      <c r="I505" s="211">
        <f>H505/G505*100</f>
        <v>88.86052307692307</v>
      </c>
      <c r="J505" s="193">
        <f>H505/E505*100</f>
        <v>56.33581837343095</v>
      </c>
    </row>
    <row r="506" spans="1:10" ht="12.75">
      <c r="A506" s="260"/>
      <c r="B506" s="260"/>
      <c r="C506" s="274"/>
      <c r="D506" s="521" t="s">
        <v>137</v>
      </c>
      <c r="E506" s="44">
        <f>E540</f>
        <v>16255.51</v>
      </c>
      <c r="F506" s="215">
        <f>F540</f>
        <v>0</v>
      </c>
      <c r="G506" s="216">
        <f>G540</f>
        <v>0</v>
      </c>
      <c r="H506" s="175">
        <f>H540</f>
        <v>0</v>
      </c>
      <c r="I506" s="176">
        <v>0</v>
      </c>
      <c r="J506" s="44">
        <f>H506/E506*100</f>
        <v>0</v>
      </c>
    </row>
    <row r="507" spans="1:10" ht="12.75">
      <c r="A507" s="258"/>
      <c r="B507" s="335">
        <v>90019</v>
      </c>
      <c r="C507" s="268"/>
      <c r="D507" s="314" t="s">
        <v>146</v>
      </c>
      <c r="E507" s="105"/>
      <c r="F507" s="217"/>
      <c r="G507" s="198"/>
      <c r="H507" s="105"/>
      <c r="I507" s="218"/>
      <c r="J507" s="173"/>
    </row>
    <row r="508" spans="1:10" ht="12.75">
      <c r="A508" s="254"/>
      <c r="B508" s="270"/>
      <c r="C508" s="268"/>
      <c r="D508" s="314" t="s">
        <v>147</v>
      </c>
      <c r="E508" s="105">
        <f>E509</f>
        <v>106583.36</v>
      </c>
      <c r="F508" s="217">
        <f>F509</f>
        <v>130000</v>
      </c>
      <c r="G508" s="198">
        <v>130000</v>
      </c>
      <c r="H508" s="105">
        <f>SUM(H509:H510)</f>
        <v>63038.96</v>
      </c>
      <c r="I508" s="218">
        <f>H508/G508*100</f>
        <v>48.49150769230769</v>
      </c>
      <c r="J508" s="173">
        <f>H508/E508*100</f>
        <v>59.14521741480095</v>
      </c>
    </row>
    <row r="509" spans="1:10" ht="12.75">
      <c r="A509" s="254"/>
      <c r="B509" s="271"/>
      <c r="C509" s="257" t="s">
        <v>117</v>
      </c>
      <c r="D509" s="237" t="s">
        <v>139</v>
      </c>
      <c r="E509" s="100">
        <v>106583.36</v>
      </c>
      <c r="F509" s="219">
        <v>130000</v>
      </c>
      <c r="G509" s="196">
        <v>130000</v>
      </c>
      <c r="H509" s="100">
        <v>63038.96</v>
      </c>
      <c r="I509" s="220">
        <f>H509/G509*100</f>
        <v>48.49150769230769</v>
      </c>
      <c r="J509" s="165">
        <f>H509/E509*100</f>
        <v>59.14521741480095</v>
      </c>
    </row>
    <row r="510" spans="1:10" ht="12.75">
      <c r="A510" s="254"/>
      <c r="B510" s="234"/>
      <c r="C510" s="236" t="s">
        <v>30</v>
      </c>
      <c r="D510" s="237" t="s">
        <v>252</v>
      </c>
      <c r="E510" s="54">
        <v>0</v>
      </c>
      <c r="F510" s="222">
        <v>0</v>
      </c>
      <c r="G510" s="159">
        <v>0</v>
      </c>
      <c r="H510" s="54">
        <v>0</v>
      </c>
      <c r="I510" s="496">
        <v>0</v>
      </c>
      <c r="J510" s="48">
        <v>0</v>
      </c>
    </row>
    <row r="511" spans="1:10" ht="12.75">
      <c r="A511" s="254"/>
      <c r="B511" s="268">
        <v>90095</v>
      </c>
      <c r="C511" s="252"/>
      <c r="D511" s="279" t="s">
        <v>118</v>
      </c>
      <c r="E511" s="57">
        <f>E540+E527+E522+E518</f>
        <v>98470.34000000001</v>
      </c>
      <c r="F511" s="221">
        <v>0</v>
      </c>
      <c r="G511" s="132">
        <f>G527+G540+G518+G522</f>
        <v>0</v>
      </c>
      <c r="H511" s="57">
        <f>H518+H522+H527+H540</f>
        <v>52479.72</v>
      </c>
      <c r="I511" s="218">
        <v>0</v>
      </c>
      <c r="J511" s="173">
        <f>H511/E511*100</f>
        <v>53.29495155597106</v>
      </c>
    </row>
    <row r="512" spans="1:10" ht="12.75">
      <c r="A512" s="254"/>
      <c r="B512" s="270"/>
      <c r="C512" s="316"/>
      <c r="D512" s="481" t="s">
        <v>276</v>
      </c>
      <c r="E512" s="96"/>
      <c r="F512" s="223"/>
      <c r="G512" s="224"/>
      <c r="H512" s="96"/>
      <c r="I512" s="220"/>
      <c r="J512" s="165"/>
    </row>
    <row r="513" spans="1:10" ht="12.75">
      <c r="A513" s="254"/>
      <c r="B513" s="270"/>
      <c r="C513" s="257">
        <v>2057</v>
      </c>
      <c r="D513" s="286" t="s">
        <v>175</v>
      </c>
      <c r="E513" s="162"/>
      <c r="F513" s="480"/>
      <c r="G513" s="206"/>
      <c r="H513" s="162"/>
      <c r="I513" s="220"/>
      <c r="J513" s="165"/>
    </row>
    <row r="514" spans="1:10" ht="12.75">
      <c r="A514" s="254"/>
      <c r="B514" s="270"/>
      <c r="C514" s="257"/>
      <c r="D514" s="286" t="s">
        <v>176</v>
      </c>
      <c r="E514" s="162"/>
      <c r="F514" s="480"/>
      <c r="G514" s="206"/>
      <c r="H514" s="162"/>
      <c r="I514" s="220"/>
      <c r="J514" s="165"/>
    </row>
    <row r="515" spans="1:10" ht="12.75">
      <c r="A515" s="254"/>
      <c r="B515" s="270"/>
      <c r="C515" s="257"/>
      <c r="D515" s="286" t="s">
        <v>151</v>
      </c>
      <c r="E515" s="162"/>
      <c r="F515" s="480"/>
      <c r="G515" s="206"/>
      <c r="H515" s="162"/>
      <c r="I515" s="220"/>
      <c r="J515" s="165"/>
    </row>
    <row r="516" spans="1:10" ht="12.75">
      <c r="A516" s="254"/>
      <c r="B516" s="270"/>
      <c r="C516" s="257"/>
      <c r="D516" s="286" t="s">
        <v>304</v>
      </c>
      <c r="E516" s="162"/>
      <c r="F516" s="480"/>
      <c r="G516" s="206"/>
      <c r="H516" s="162"/>
      <c r="I516" s="220"/>
      <c r="J516" s="165"/>
    </row>
    <row r="517" spans="1:10" ht="12.75">
      <c r="A517" s="254"/>
      <c r="B517" s="270"/>
      <c r="C517" s="257"/>
      <c r="D517" s="286" t="s">
        <v>178</v>
      </c>
      <c r="E517" s="162"/>
      <c r="F517" s="480"/>
      <c r="G517" s="206"/>
      <c r="H517" s="162"/>
      <c r="I517" s="220"/>
      <c r="J517" s="165"/>
    </row>
    <row r="518" spans="1:10" ht="12.75">
      <c r="A518" s="254"/>
      <c r="B518" s="270"/>
      <c r="C518" s="255"/>
      <c r="D518" s="237" t="s">
        <v>179</v>
      </c>
      <c r="E518" s="54">
        <v>24291.92</v>
      </c>
      <c r="F518" s="222">
        <v>0</v>
      </c>
      <c r="G518" s="159">
        <v>0</v>
      </c>
      <c r="H518" s="54">
        <v>52479.72</v>
      </c>
      <c r="I518" s="220">
        <v>0</v>
      </c>
      <c r="J518" s="165">
        <f>H518/E518*100</f>
        <v>216.03776070397075</v>
      </c>
    </row>
    <row r="519" spans="1:10" ht="12.75">
      <c r="A519" s="254"/>
      <c r="B519" s="270"/>
      <c r="C519" s="234">
        <v>2460</v>
      </c>
      <c r="D519" s="235" t="s">
        <v>225</v>
      </c>
      <c r="E519" s="162"/>
      <c r="F519" s="480"/>
      <c r="G519" s="206"/>
      <c r="H519" s="162"/>
      <c r="I519" s="220"/>
      <c r="J519" s="165"/>
    </row>
    <row r="520" spans="1:10" ht="12.75">
      <c r="A520" s="254"/>
      <c r="B520" s="270"/>
      <c r="C520" s="234"/>
      <c r="D520" s="235" t="s">
        <v>226</v>
      </c>
      <c r="E520" s="162"/>
      <c r="F520" s="480"/>
      <c r="G520" s="206"/>
      <c r="H520" s="162"/>
      <c r="I520" s="220"/>
      <c r="J520" s="165"/>
    </row>
    <row r="521" spans="1:10" ht="12.75">
      <c r="A521" s="254"/>
      <c r="B521" s="270"/>
      <c r="C521" s="234"/>
      <c r="D521" s="235" t="s">
        <v>227</v>
      </c>
      <c r="E521" s="162"/>
      <c r="F521" s="480"/>
      <c r="G521" s="206"/>
      <c r="H521" s="162"/>
      <c r="I521" s="220"/>
      <c r="J521" s="165"/>
    </row>
    <row r="522" spans="1:10" ht="12.75">
      <c r="A522" s="254"/>
      <c r="B522" s="270"/>
      <c r="C522" s="234"/>
      <c r="D522" s="235" t="s">
        <v>228</v>
      </c>
      <c r="E522" s="96">
        <v>45922.91</v>
      </c>
      <c r="F522" s="223">
        <v>0</v>
      </c>
      <c r="G522" s="224">
        <v>0</v>
      </c>
      <c r="H522" s="96">
        <v>0</v>
      </c>
      <c r="I522" s="220">
        <v>0</v>
      </c>
      <c r="J522" s="165">
        <v>0</v>
      </c>
    </row>
    <row r="523" spans="1:10" ht="12.75">
      <c r="A523" s="254"/>
      <c r="B523" s="271"/>
      <c r="C523" s="234">
        <v>2700</v>
      </c>
      <c r="D523" s="235" t="s">
        <v>229</v>
      </c>
      <c r="E523" s="96"/>
      <c r="F523" s="223"/>
      <c r="G523" s="224"/>
      <c r="H523" s="96"/>
      <c r="I523" s="220"/>
      <c r="J523" s="165"/>
    </row>
    <row r="524" spans="1:10" ht="12.75">
      <c r="A524" s="254"/>
      <c r="B524" s="271"/>
      <c r="C524" s="234"/>
      <c r="D524" s="235" t="s">
        <v>312</v>
      </c>
      <c r="E524" s="96"/>
      <c r="F524" s="223"/>
      <c r="G524" s="224"/>
      <c r="H524" s="96"/>
      <c r="I524" s="220"/>
      <c r="J524" s="165"/>
    </row>
    <row r="525" spans="1:10" ht="12.75">
      <c r="A525" s="254"/>
      <c r="B525" s="271"/>
      <c r="C525" s="234"/>
      <c r="D525" s="235" t="s">
        <v>230</v>
      </c>
      <c r="E525" s="96"/>
      <c r="F525" s="223"/>
      <c r="G525" s="224"/>
      <c r="H525" s="96"/>
      <c r="I525" s="220"/>
      <c r="J525" s="165"/>
    </row>
    <row r="526" spans="1:10" ht="12.75">
      <c r="A526" s="254"/>
      <c r="B526" s="271"/>
      <c r="C526" s="234"/>
      <c r="D526" s="235" t="s">
        <v>313</v>
      </c>
      <c r="E526" s="96"/>
      <c r="F526" s="223"/>
      <c r="G526" s="224"/>
      <c r="H526" s="96"/>
      <c r="I526" s="220"/>
      <c r="J526" s="165"/>
    </row>
    <row r="527" spans="1:10" ht="12.75">
      <c r="A527" s="256"/>
      <c r="B527" s="234"/>
      <c r="C527" s="234"/>
      <c r="D527" s="235" t="s">
        <v>231</v>
      </c>
      <c r="E527" s="96">
        <v>12000</v>
      </c>
      <c r="F527" s="223">
        <v>0</v>
      </c>
      <c r="G527" s="224">
        <v>0</v>
      </c>
      <c r="H527" s="96">
        <v>0</v>
      </c>
      <c r="I527" s="496">
        <v>0</v>
      </c>
      <c r="J527" s="48">
        <f>H527/E527*100</f>
        <v>0</v>
      </c>
    </row>
    <row r="528" spans="1:10" ht="12.75">
      <c r="A528" s="288"/>
      <c r="B528" s="288"/>
      <c r="C528" s="288"/>
      <c r="D528" s="290"/>
      <c r="E528" s="66"/>
      <c r="F528" s="448"/>
      <c r="G528" s="448"/>
      <c r="H528" s="66"/>
      <c r="I528" s="225"/>
      <c r="J528" s="167"/>
    </row>
    <row r="529" spans="1:10" ht="12.75">
      <c r="A529" s="288"/>
      <c r="B529" s="288"/>
      <c r="C529" s="288"/>
      <c r="D529" s="290"/>
      <c r="E529" s="66"/>
      <c r="F529" s="448"/>
      <c r="G529" s="448"/>
      <c r="H529" s="66"/>
      <c r="I529" s="225"/>
      <c r="J529" s="167"/>
    </row>
    <row r="530" spans="1:10" ht="12.75">
      <c r="A530" s="288"/>
      <c r="B530" s="288"/>
      <c r="C530" s="288"/>
      <c r="D530" s="290"/>
      <c r="E530" s="92" t="s">
        <v>297</v>
      </c>
      <c r="F530" s="448"/>
      <c r="G530" s="448"/>
      <c r="H530" s="66"/>
      <c r="I530" s="225"/>
      <c r="J530" s="167"/>
    </row>
    <row r="531" spans="1:10" ht="12.75">
      <c r="A531" s="288"/>
      <c r="B531" s="288"/>
      <c r="C531" s="288"/>
      <c r="D531" s="290"/>
      <c r="E531" s="66"/>
      <c r="F531" s="448"/>
      <c r="G531" s="448"/>
      <c r="H531" s="66"/>
      <c r="I531" s="225"/>
      <c r="J531" s="167"/>
    </row>
    <row r="532" spans="1:10" ht="12.75">
      <c r="A532" s="239"/>
      <c r="B532" s="240"/>
      <c r="C532" s="239"/>
      <c r="D532" s="239"/>
      <c r="E532" s="67" t="s">
        <v>6</v>
      </c>
      <c r="F532" s="68" t="s">
        <v>75</v>
      </c>
      <c r="G532" s="69" t="s">
        <v>73</v>
      </c>
      <c r="H532" s="67" t="s">
        <v>6</v>
      </c>
      <c r="I532" s="70" t="s">
        <v>7</v>
      </c>
      <c r="J532" s="71"/>
    </row>
    <row r="533" spans="1:10" ht="12.75">
      <c r="A533" s="241" t="s">
        <v>2</v>
      </c>
      <c r="B533" s="241" t="s">
        <v>3</v>
      </c>
      <c r="C533" s="241" t="s">
        <v>4</v>
      </c>
      <c r="D533" s="241" t="s">
        <v>128</v>
      </c>
      <c r="E533" s="72" t="s">
        <v>268</v>
      </c>
      <c r="F533" s="73" t="s">
        <v>76</v>
      </c>
      <c r="G533" s="74" t="s">
        <v>74</v>
      </c>
      <c r="H533" s="72" t="s">
        <v>316</v>
      </c>
      <c r="I533" s="75"/>
      <c r="J533" s="76"/>
    </row>
    <row r="534" spans="1:10" ht="12.75">
      <c r="A534" s="242"/>
      <c r="B534" s="242"/>
      <c r="C534" s="242"/>
      <c r="D534" s="241"/>
      <c r="E534" s="77"/>
      <c r="F534" s="78" t="s">
        <v>315</v>
      </c>
      <c r="G534" s="79" t="s">
        <v>5</v>
      </c>
      <c r="H534" s="77"/>
      <c r="I534" s="80" t="s">
        <v>77</v>
      </c>
      <c r="J534" s="81" t="s">
        <v>78</v>
      </c>
    </row>
    <row r="535" spans="1:10" ht="12.75">
      <c r="A535" s="243">
        <v>1</v>
      </c>
      <c r="B535" s="243">
        <v>2</v>
      </c>
      <c r="C535" s="243">
        <v>3</v>
      </c>
      <c r="D535" s="243">
        <v>4</v>
      </c>
      <c r="E535" s="82">
        <v>5</v>
      </c>
      <c r="F535" s="83">
        <v>6</v>
      </c>
      <c r="G535" s="83">
        <v>7</v>
      </c>
      <c r="H535" s="84">
        <v>8</v>
      </c>
      <c r="I535" s="85">
        <v>9</v>
      </c>
      <c r="J535" s="86">
        <v>10</v>
      </c>
    </row>
    <row r="536" spans="1:10" ht="12.75">
      <c r="A536" s="254"/>
      <c r="B536" s="271"/>
      <c r="C536" s="234">
        <v>6617</v>
      </c>
      <c r="D536" s="235" t="s">
        <v>170</v>
      </c>
      <c r="E536" s="96"/>
      <c r="F536" s="223"/>
      <c r="G536" s="224"/>
      <c r="H536" s="96"/>
      <c r="I536" s="220"/>
      <c r="J536" s="165"/>
    </row>
    <row r="537" spans="1:10" ht="12.75">
      <c r="A537" s="254"/>
      <c r="B537" s="271"/>
      <c r="C537" s="236"/>
      <c r="D537" s="237" t="s">
        <v>171</v>
      </c>
      <c r="E537" s="54"/>
      <c r="F537" s="222"/>
      <c r="G537" s="159"/>
      <c r="H537" s="54"/>
      <c r="I537" s="220"/>
      <c r="J537" s="165"/>
    </row>
    <row r="538" spans="1:10" ht="12.75">
      <c r="A538" s="254"/>
      <c r="B538" s="271"/>
      <c r="C538" s="236"/>
      <c r="D538" s="237" t="s">
        <v>172</v>
      </c>
      <c r="E538" s="54"/>
      <c r="F538" s="222"/>
      <c r="G538" s="159"/>
      <c r="H538" s="54"/>
      <c r="I538" s="220"/>
      <c r="J538" s="165"/>
    </row>
    <row r="539" spans="1:10" ht="12.75">
      <c r="A539" s="254"/>
      <c r="B539" s="271"/>
      <c r="C539" s="236"/>
      <c r="D539" s="237" t="s">
        <v>173</v>
      </c>
      <c r="E539" s="54"/>
      <c r="F539" s="222"/>
      <c r="G539" s="159"/>
      <c r="H539" s="54"/>
      <c r="I539" s="220"/>
      <c r="J539" s="165"/>
    </row>
    <row r="540" spans="1:10" ht="12.75">
      <c r="A540" s="256"/>
      <c r="B540" s="234"/>
      <c r="C540" s="257"/>
      <c r="D540" s="286" t="s">
        <v>174</v>
      </c>
      <c r="E540" s="100">
        <v>16255.51</v>
      </c>
      <c r="F540" s="219">
        <v>0</v>
      </c>
      <c r="G540" s="196">
        <v>0</v>
      </c>
      <c r="H540" s="100">
        <v>0</v>
      </c>
      <c r="I540" s="220">
        <v>0</v>
      </c>
      <c r="J540" s="165">
        <f>H540/E540*100</f>
        <v>0</v>
      </c>
    </row>
    <row r="541" spans="1:10" ht="12.75">
      <c r="A541" s="262">
        <v>926</v>
      </c>
      <c r="B541" s="263"/>
      <c r="C541" s="261"/>
      <c r="D541" s="336" t="s">
        <v>185</v>
      </c>
      <c r="E541" s="44">
        <f>E543</f>
        <v>53849.32</v>
      </c>
      <c r="F541" s="215">
        <f>F543</f>
        <v>0</v>
      </c>
      <c r="G541" s="216">
        <f>G543</f>
        <v>18500</v>
      </c>
      <c r="H541" s="175">
        <f>H543</f>
        <v>18500</v>
      </c>
      <c r="I541" s="176">
        <f>H541/G541*100</f>
        <v>100</v>
      </c>
      <c r="J541" s="123">
        <f>H541/E541*100</f>
        <v>34.35512277592363</v>
      </c>
    </row>
    <row r="542" spans="1:10" ht="12.75">
      <c r="A542" s="306"/>
      <c r="B542" s="272"/>
      <c r="C542" s="273"/>
      <c r="D542" s="329" t="s">
        <v>137</v>
      </c>
      <c r="E542" s="127">
        <f>E548+E551</f>
        <v>53849.32</v>
      </c>
      <c r="F542" s="214">
        <v>0</v>
      </c>
      <c r="G542" s="144">
        <f>G548+G551</f>
        <v>18500</v>
      </c>
      <c r="H542" s="172">
        <f>H548+H551</f>
        <v>18500</v>
      </c>
      <c r="I542" s="176">
        <f>H542/G542*100</f>
        <v>100</v>
      </c>
      <c r="J542" s="123">
        <f>H542/E542*100</f>
        <v>34.35512277592363</v>
      </c>
    </row>
    <row r="543" spans="1:10" ht="12.75">
      <c r="A543" s="254"/>
      <c r="B543" s="270">
        <v>92695</v>
      </c>
      <c r="C543" s="252"/>
      <c r="D543" s="279" t="s">
        <v>118</v>
      </c>
      <c r="E543" s="57">
        <f>E548+E551</f>
        <v>53849.32</v>
      </c>
      <c r="F543" s="221">
        <v>0</v>
      </c>
      <c r="G543" s="132">
        <f>G548+G551</f>
        <v>18500</v>
      </c>
      <c r="H543" s="57">
        <f>H548+H551</f>
        <v>18500</v>
      </c>
      <c r="I543" s="218">
        <f>H543/G543*100</f>
        <v>100</v>
      </c>
      <c r="J543" s="173">
        <f>H543/E543*100</f>
        <v>34.35512277592363</v>
      </c>
    </row>
    <row r="544" spans="1:10" ht="12.75">
      <c r="A544" s="254"/>
      <c r="B544" s="271"/>
      <c r="C544" s="265">
        <v>6300</v>
      </c>
      <c r="D544" s="255" t="s">
        <v>167</v>
      </c>
      <c r="E544" s="96"/>
      <c r="F544" s="223"/>
      <c r="G544" s="224"/>
      <c r="H544" s="96"/>
      <c r="I544" s="191"/>
      <c r="J544" s="165"/>
    </row>
    <row r="545" spans="1:10" ht="12.75">
      <c r="A545" s="254"/>
      <c r="B545" s="271"/>
      <c r="C545" s="265"/>
      <c r="D545" s="255" t="s">
        <v>168</v>
      </c>
      <c r="E545" s="96"/>
      <c r="F545" s="223"/>
      <c r="G545" s="224"/>
      <c r="H545" s="96"/>
      <c r="I545" s="191"/>
      <c r="J545" s="165"/>
    </row>
    <row r="546" spans="1:10" ht="12.75">
      <c r="A546" s="254"/>
      <c r="B546" s="271"/>
      <c r="C546" s="265"/>
      <c r="D546" s="255" t="s">
        <v>204</v>
      </c>
      <c r="E546" s="96"/>
      <c r="F546" s="223"/>
      <c r="G546" s="224"/>
      <c r="H546" s="96"/>
      <c r="I546" s="191"/>
      <c r="J546" s="165"/>
    </row>
    <row r="547" spans="1:10" ht="12.75">
      <c r="A547" s="254"/>
      <c r="B547" s="271"/>
      <c r="C547" s="265"/>
      <c r="D547" s="255" t="s">
        <v>202</v>
      </c>
      <c r="E547" s="96"/>
      <c r="F547" s="223"/>
      <c r="G547" s="224"/>
      <c r="H547" s="96"/>
      <c r="I547" s="191"/>
      <c r="J547" s="165"/>
    </row>
    <row r="548" spans="1:10" ht="12.75">
      <c r="A548" s="254"/>
      <c r="B548" s="271"/>
      <c r="C548" s="265"/>
      <c r="D548" s="255" t="s">
        <v>203</v>
      </c>
      <c r="E548" s="96">
        <v>19101.82</v>
      </c>
      <c r="F548" s="223">
        <v>0</v>
      </c>
      <c r="G548" s="224">
        <v>18500</v>
      </c>
      <c r="H548" s="96">
        <v>18500</v>
      </c>
      <c r="I548" s="191">
        <f>H548/G548*100</f>
        <v>100</v>
      </c>
      <c r="J548" s="165">
        <f>H548/E548*100</f>
        <v>96.8494101609166</v>
      </c>
    </row>
    <row r="549" spans="1:10" ht="12.75">
      <c r="A549" s="254"/>
      <c r="B549" s="271"/>
      <c r="C549" s="265">
        <v>6430</v>
      </c>
      <c r="D549" s="255" t="s">
        <v>8</v>
      </c>
      <c r="E549" s="96"/>
      <c r="F549" s="223"/>
      <c r="G549" s="224"/>
      <c r="H549" s="96"/>
      <c r="I549" s="191"/>
      <c r="J549" s="165"/>
    </row>
    <row r="550" spans="1:10" ht="12.75">
      <c r="A550" s="254"/>
      <c r="B550" s="271"/>
      <c r="C550" s="265"/>
      <c r="D550" s="255" t="s">
        <v>277</v>
      </c>
      <c r="E550" s="96"/>
      <c r="F550" s="223"/>
      <c r="G550" s="224"/>
      <c r="H550" s="96"/>
      <c r="I550" s="191"/>
      <c r="J550" s="165"/>
    </row>
    <row r="551" spans="1:10" ht="12.75">
      <c r="A551" s="254"/>
      <c r="B551" s="271"/>
      <c r="C551" s="265"/>
      <c r="D551" s="255" t="s">
        <v>314</v>
      </c>
      <c r="E551" s="96">
        <v>34747.5</v>
      </c>
      <c r="F551" s="223">
        <v>0</v>
      </c>
      <c r="G551" s="224">
        <v>0</v>
      </c>
      <c r="H551" s="96">
        <v>0</v>
      </c>
      <c r="I551" s="191">
        <v>0</v>
      </c>
      <c r="J551" s="165">
        <v>0</v>
      </c>
    </row>
    <row r="552" spans="1:11" s="9" customFormat="1" ht="12.75">
      <c r="A552" s="244"/>
      <c r="B552" s="244"/>
      <c r="C552" s="261"/>
      <c r="D552" s="246" t="s">
        <v>65</v>
      </c>
      <c r="E552" s="59">
        <f>E9:G9+E15+E50+E73+E122+E183+E199+E241+E251+E264+E281+E338+E387+E402+E440+E462+E505+E541+E192</f>
        <v>72617541.37</v>
      </c>
      <c r="F552" s="216">
        <f>F9+F15+F50+F73+F122+F199+F251+F264+F281+F338+F387+F402+F440+F505+F541+F462+F241</f>
        <v>74006883</v>
      </c>
      <c r="G552" s="216">
        <f>G9+G15+G73+G122+G199+G251+G264+G281+G338+G387+G402+G440+G505+G541+G50+G241+G462+G183+G192</f>
        <v>76301096</v>
      </c>
      <c r="H552" s="59">
        <f>H9+H15+H50+H73+H122+H199+H251+H264+H281+H387+H402+H440+H505+H338+H541+H241+H462+H183+H192</f>
        <v>73395538.54</v>
      </c>
      <c r="I552" s="176">
        <f>H552/G552*100</f>
        <v>96.19198463413947</v>
      </c>
      <c r="J552" s="44">
        <f>H552/E552*100</f>
        <v>101.07136258722387</v>
      </c>
      <c r="K552" s="29"/>
    </row>
    <row r="553" spans="1:11" ht="12.75">
      <c r="A553" s="424"/>
      <c r="B553" s="424"/>
      <c r="C553" s="425"/>
      <c r="D553" s="408" t="s">
        <v>119</v>
      </c>
      <c r="E553" s="426">
        <f>E16+E51+E74+E123+E200+E388+E441+E506+E542+E265+E403+E282+E339</f>
        <v>7059215.72</v>
      </c>
      <c r="F553" s="427">
        <f>F16+F51+F74+F123+F200+F265+F282+F339+F388+F403+F441+F506+F542</f>
        <v>5075569</v>
      </c>
      <c r="G553" s="427">
        <f>G16+G51+G74+G123+G200+G265+G282+G339+G388+G403+G441+G506+G542</f>
        <v>4019116</v>
      </c>
      <c r="H553" s="428">
        <f>H16+H51+H74+H123+H200+H388+H441+H506+H542+H265+H282+H339+H403</f>
        <v>1623156.73</v>
      </c>
      <c r="I553" s="429">
        <f>H553/G553*100</f>
        <v>40.385913967150984</v>
      </c>
      <c r="J553" s="428">
        <f>H553/E553*100</f>
        <v>22.993442818319203</v>
      </c>
      <c r="K553" s="25"/>
    </row>
    <row r="554" spans="1:11" ht="12.75">
      <c r="A554" s="313"/>
      <c r="B554" s="313"/>
      <c r="C554" s="425"/>
      <c r="D554" s="408" t="s">
        <v>162</v>
      </c>
      <c r="E554" s="426">
        <f>E552-E553</f>
        <v>65558325.650000006</v>
      </c>
      <c r="F554" s="427">
        <f>F552-F553</f>
        <v>68931314</v>
      </c>
      <c r="G554" s="427">
        <f>G552-G553</f>
        <v>72281980</v>
      </c>
      <c r="H554" s="426">
        <f>H552-H553</f>
        <v>71772381.81</v>
      </c>
      <c r="I554" s="429">
        <f>H554/G554*100</f>
        <v>99.29498584571148</v>
      </c>
      <c r="J554" s="428">
        <f>H554/E554*100</f>
        <v>109.47866819109342</v>
      </c>
      <c r="K554" s="25"/>
    </row>
    <row r="555" spans="1:11" ht="12.75">
      <c r="A555" s="30"/>
      <c r="B555" s="30"/>
      <c r="C555" s="30"/>
      <c r="D555" s="228"/>
      <c r="E555" s="228"/>
      <c r="F555" s="226"/>
      <c r="G555" s="226"/>
      <c r="H555" s="228"/>
      <c r="I555" s="227"/>
      <c r="J555" s="227"/>
      <c r="K555" s="23"/>
    </row>
    <row r="556" spans="1:11" ht="12.75">
      <c r="A556" s="30"/>
      <c r="B556" s="30"/>
      <c r="C556" s="30"/>
      <c r="D556" s="228"/>
      <c r="E556" s="228"/>
      <c r="F556" s="226"/>
      <c r="G556" s="226"/>
      <c r="H556" s="228"/>
      <c r="I556" s="227"/>
      <c r="J556" s="227"/>
      <c r="K556" s="23"/>
    </row>
    <row r="557" spans="1:11" ht="12.75">
      <c r="A557" s="30"/>
      <c r="B557" s="30"/>
      <c r="C557" s="30"/>
      <c r="D557" s="30"/>
      <c r="E557" s="228"/>
      <c r="F557" s="230"/>
      <c r="G557" s="230"/>
      <c r="H557" s="228"/>
      <c r="I557" s="34"/>
      <c r="J557" s="229"/>
      <c r="K557" s="24"/>
    </row>
    <row r="558" spans="4:11" ht="12.75">
      <c r="D558" s="498"/>
      <c r="E558" s="498"/>
      <c r="H558" s="498"/>
      <c r="I558" s="498"/>
      <c r="J558" s="499"/>
      <c r="K558" s="22"/>
    </row>
    <row r="559" spans="4:11" ht="12.75">
      <c r="D559" s="498"/>
      <c r="E559" s="500"/>
      <c r="H559" s="498"/>
      <c r="I559" s="498"/>
      <c r="J559" s="499"/>
      <c r="K559" s="22"/>
    </row>
    <row r="560" spans="4:11" ht="12.75">
      <c r="D560" s="498"/>
      <c r="E560" s="498"/>
      <c r="F560" s="498"/>
      <c r="G560" s="498"/>
      <c r="H560" s="498"/>
      <c r="I560" s="498"/>
      <c r="J560" s="499"/>
      <c r="K560" s="22"/>
    </row>
    <row r="561" ht="12.75">
      <c r="E561" s="37"/>
    </row>
    <row r="589" ht="12.75">
      <c r="E589" s="37" t="s">
        <v>330</v>
      </c>
    </row>
  </sheetData>
  <sheetProtection/>
  <printOptions/>
  <pageMargins left="0.2362204724409449" right="0.0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3"/>
  <sheetViews>
    <sheetView tabSelected="1" zoomScalePageLayoutView="0" workbookViewId="0" topLeftCell="A31">
      <selection activeCell="N343" sqref="N343"/>
    </sheetView>
  </sheetViews>
  <sheetFormatPr defaultColWidth="9.00390625" defaultRowHeight="12.75"/>
  <cols>
    <col min="1" max="1" width="4.00390625" style="1" customWidth="1"/>
    <col min="2" max="2" width="5.875" style="1" customWidth="1"/>
    <col min="3" max="3" width="4.75390625" style="1" customWidth="1"/>
    <col min="4" max="4" width="32.75390625" style="1" customWidth="1"/>
    <col min="5" max="5" width="11.375" style="1" customWidth="1"/>
    <col min="6" max="6" width="9.125" style="4" customWidth="1"/>
    <col min="7" max="7" width="9.375" style="4" customWidth="1"/>
    <col min="8" max="8" width="11.375" style="1" customWidth="1"/>
    <col min="9" max="9" width="6.25390625" style="11" customWidth="1"/>
    <col min="10" max="10" width="5.875" style="11" customWidth="1"/>
    <col min="11" max="14" width="9.125" style="1" customWidth="1"/>
  </cols>
  <sheetData>
    <row r="1" spans="1:10" ht="12.75" customHeight="1">
      <c r="A1" s="30"/>
      <c r="B1" s="30"/>
      <c r="C1" s="31"/>
      <c r="D1" s="30"/>
      <c r="E1" s="32"/>
      <c r="F1" s="32"/>
      <c r="G1" s="33" t="s">
        <v>69</v>
      </c>
      <c r="H1" s="34"/>
      <c r="I1" s="35"/>
      <c r="J1" s="36"/>
    </row>
    <row r="2" spans="1:10" ht="12.75" customHeight="1">
      <c r="A2" s="30"/>
      <c r="B2" s="30"/>
      <c r="C2" s="31"/>
      <c r="D2" s="30"/>
      <c r="E2" s="37"/>
      <c r="F2" s="32"/>
      <c r="G2" s="33" t="s">
        <v>72</v>
      </c>
      <c r="H2" s="34"/>
      <c r="I2" s="35"/>
      <c r="J2" s="36"/>
    </row>
    <row r="3" spans="1:10" ht="12.75" customHeight="1">
      <c r="A3" s="30"/>
      <c r="B3" s="30"/>
      <c r="C3" s="31"/>
      <c r="D3" s="30"/>
      <c r="E3" s="37"/>
      <c r="F3" s="32"/>
      <c r="G3" s="33" t="s">
        <v>318</v>
      </c>
      <c r="H3" s="38"/>
      <c r="I3" s="35"/>
      <c r="J3" s="36"/>
    </row>
    <row r="4" spans="1:10" ht="12.75" customHeight="1">
      <c r="A4" s="30"/>
      <c r="B4" s="30"/>
      <c r="C4" s="39"/>
      <c r="D4" s="39"/>
      <c r="E4" s="39"/>
      <c r="F4" s="40"/>
      <c r="G4" s="40"/>
      <c r="H4" s="30"/>
      <c r="I4" s="36"/>
      <c r="J4" s="36"/>
    </row>
    <row r="5" spans="1:10" ht="12.75" customHeight="1">
      <c r="A5" s="30"/>
      <c r="B5" s="30"/>
      <c r="C5" s="39" t="s">
        <v>149</v>
      </c>
      <c r="D5" s="39"/>
      <c r="E5" s="39"/>
      <c r="F5" s="40"/>
      <c r="G5" s="40"/>
      <c r="H5" s="30"/>
      <c r="I5" s="36"/>
      <c r="J5" s="36"/>
    </row>
    <row r="6" spans="1:10" ht="12.75" customHeight="1">
      <c r="A6" s="30"/>
      <c r="B6" s="30"/>
      <c r="C6" s="30"/>
      <c r="D6" s="30"/>
      <c r="E6" s="32"/>
      <c r="F6" s="32"/>
      <c r="G6" s="32"/>
      <c r="H6" s="34" t="s">
        <v>112</v>
      </c>
      <c r="I6" s="35"/>
      <c r="J6" s="36"/>
    </row>
    <row r="7" spans="1:10" ht="12.75" customHeight="1">
      <c r="A7" s="239"/>
      <c r="B7" s="240"/>
      <c r="C7" s="239"/>
      <c r="D7" s="239"/>
      <c r="E7" s="67" t="s">
        <v>6</v>
      </c>
      <c r="F7" s="68" t="s">
        <v>75</v>
      </c>
      <c r="G7" s="69" t="s">
        <v>73</v>
      </c>
      <c r="H7" s="67" t="s">
        <v>6</v>
      </c>
      <c r="I7" s="70" t="s">
        <v>7</v>
      </c>
      <c r="J7" s="71"/>
    </row>
    <row r="8" spans="1:10" ht="12.75" customHeight="1">
      <c r="A8" s="241" t="s">
        <v>2</v>
      </c>
      <c r="B8" s="241" t="s">
        <v>3</v>
      </c>
      <c r="C8" s="241" t="s">
        <v>4</v>
      </c>
      <c r="D8" s="241" t="s">
        <v>128</v>
      </c>
      <c r="E8" s="72" t="s">
        <v>268</v>
      </c>
      <c r="F8" s="73" t="s">
        <v>76</v>
      </c>
      <c r="G8" s="74" t="s">
        <v>74</v>
      </c>
      <c r="H8" s="72" t="s">
        <v>316</v>
      </c>
      <c r="I8" s="75"/>
      <c r="J8" s="76"/>
    </row>
    <row r="9" spans="1:10" ht="12.75" customHeight="1">
      <c r="A9" s="242"/>
      <c r="B9" s="242"/>
      <c r="C9" s="242"/>
      <c r="D9" s="241"/>
      <c r="E9" s="77"/>
      <c r="F9" s="78" t="s">
        <v>315</v>
      </c>
      <c r="G9" s="79" t="s">
        <v>5</v>
      </c>
      <c r="H9" s="77"/>
      <c r="I9" s="80" t="s">
        <v>77</v>
      </c>
      <c r="J9" s="81" t="s">
        <v>78</v>
      </c>
    </row>
    <row r="10" spans="1:10" ht="12.75" customHeight="1">
      <c r="A10" s="243">
        <v>1</v>
      </c>
      <c r="B10" s="243">
        <v>2</v>
      </c>
      <c r="C10" s="243">
        <v>3</v>
      </c>
      <c r="D10" s="243">
        <v>4</v>
      </c>
      <c r="E10" s="82">
        <v>5</v>
      </c>
      <c r="F10" s="83">
        <v>6</v>
      </c>
      <c r="G10" s="83">
        <v>7</v>
      </c>
      <c r="H10" s="84">
        <v>8</v>
      </c>
      <c r="I10" s="85">
        <v>9</v>
      </c>
      <c r="J10" s="86">
        <v>10</v>
      </c>
    </row>
    <row r="11" spans="1:14" ht="12.75" customHeight="1">
      <c r="A11" s="246">
        <v>700</v>
      </c>
      <c r="B11" s="261"/>
      <c r="C11" s="246"/>
      <c r="D11" s="246" t="s">
        <v>21</v>
      </c>
      <c r="E11" s="41">
        <f>E12</f>
        <v>195000</v>
      </c>
      <c r="F11" s="42">
        <f>F12</f>
        <v>131383</v>
      </c>
      <c r="G11" s="42">
        <f>G12</f>
        <v>139983</v>
      </c>
      <c r="H11" s="41">
        <f>H12</f>
        <v>139983</v>
      </c>
      <c r="I11" s="114">
        <f>H11/G11*100</f>
        <v>100</v>
      </c>
      <c r="J11" s="171">
        <f>H11/E11*100</f>
        <v>71.78615384615384</v>
      </c>
      <c r="K11"/>
      <c r="L11"/>
      <c r="M11"/>
      <c r="N11"/>
    </row>
    <row r="12" spans="1:10" s="6" customFormat="1" ht="12.75" customHeight="1">
      <c r="A12" s="250"/>
      <c r="B12" s="248">
        <v>70005</v>
      </c>
      <c r="C12" s="249"/>
      <c r="D12" s="249" t="s">
        <v>22</v>
      </c>
      <c r="E12" s="49">
        <f>E16</f>
        <v>195000</v>
      </c>
      <c r="F12" s="46">
        <f>F16</f>
        <v>131383</v>
      </c>
      <c r="G12" s="46">
        <f>G16</f>
        <v>139983</v>
      </c>
      <c r="H12" s="49">
        <f>H16</f>
        <v>139983</v>
      </c>
      <c r="I12" s="177">
        <f>H12/G12*100</f>
        <v>100</v>
      </c>
      <c r="J12" s="173">
        <f>H12/E12*100</f>
        <v>71.78615384615384</v>
      </c>
    </row>
    <row r="13" spans="1:14" ht="12.75" customHeight="1">
      <c r="A13" s="253"/>
      <c r="B13" s="254"/>
      <c r="C13" s="255">
        <v>2110</v>
      </c>
      <c r="D13" s="255" t="s">
        <v>8</v>
      </c>
      <c r="E13" s="58"/>
      <c r="F13" s="52"/>
      <c r="G13" s="52"/>
      <c r="H13" s="58"/>
      <c r="I13" s="99"/>
      <c r="J13" s="165"/>
      <c r="K13"/>
      <c r="L13"/>
      <c r="M13"/>
      <c r="N13"/>
    </row>
    <row r="14" spans="1:14" ht="12.75" customHeight="1">
      <c r="A14" s="253"/>
      <c r="B14" s="254"/>
      <c r="C14" s="255"/>
      <c r="D14" s="255" t="s">
        <v>9</v>
      </c>
      <c r="E14" s="51"/>
      <c r="F14" s="52"/>
      <c r="G14" s="52"/>
      <c r="H14" s="51"/>
      <c r="I14" s="99"/>
      <c r="J14" s="165"/>
      <c r="K14"/>
      <c r="L14"/>
      <c r="M14"/>
      <c r="N14"/>
    </row>
    <row r="15" spans="1:14" ht="12.75" customHeight="1">
      <c r="A15" s="253"/>
      <c r="B15" s="254"/>
      <c r="C15" s="255"/>
      <c r="D15" s="255" t="s">
        <v>10</v>
      </c>
      <c r="E15" s="51"/>
      <c r="F15" s="52"/>
      <c r="G15" s="52"/>
      <c r="H15" s="51"/>
      <c r="I15" s="99"/>
      <c r="J15" s="165"/>
      <c r="K15"/>
      <c r="L15"/>
      <c r="M15"/>
      <c r="N15"/>
    </row>
    <row r="16" spans="1:14" ht="12.75" customHeight="1">
      <c r="A16" s="276"/>
      <c r="B16" s="254"/>
      <c r="C16" s="255"/>
      <c r="D16" s="255" t="s">
        <v>11</v>
      </c>
      <c r="E16" s="58">
        <v>195000</v>
      </c>
      <c r="F16" s="52">
        <v>131383</v>
      </c>
      <c r="G16" s="52">
        <v>139983</v>
      </c>
      <c r="H16" s="58">
        <v>139983</v>
      </c>
      <c r="I16" s="99">
        <f>H16/G16*100</f>
        <v>100</v>
      </c>
      <c r="J16" s="165">
        <f>H16/E16*100</f>
        <v>71.78615384615384</v>
      </c>
      <c r="K16"/>
      <c r="L16"/>
      <c r="M16"/>
      <c r="N16"/>
    </row>
    <row r="17" spans="1:14" ht="12.75" customHeight="1">
      <c r="A17" s="262">
        <v>710</v>
      </c>
      <c r="B17" s="244"/>
      <c r="C17" s="261"/>
      <c r="D17" s="246" t="s">
        <v>96</v>
      </c>
      <c r="E17" s="41">
        <f>E19+E24</f>
        <v>546477</v>
      </c>
      <c r="F17" s="42">
        <f>F19+F24</f>
        <v>527000</v>
      </c>
      <c r="G17" s="42">
        <f>G19+G24</f>
        <v>544702</v>
      </c>
      <c r="H17" s="41">
        <f>H19+H24</f>
        <v>544702</v>
      </c>
      <c r="I17" s="114">
        <f>H17/G17*100</f>
        <v>100</v>
      </c>
      <c r="J17" s="171">
        <f>H17/E17*100</f>
        <v>99.67519218558147</v>
      </c>
      <c r="K17"/>
      <c r="L17"/>
      <c r="M17"/>
      <c r="N17"/>
    </row>
    <row r="18" spans="1:14" ht="12.75" customHeight="1">
      <c r="A18" s="262"/>
      <c r="B18" s="272"/>
      <c r="C18" s="307"/>
      <c r="D18" s="274" t="s">
        <v>148</v>
      </c>
      <c r="E18" s="59">
        <v>0</v>
      </c>
      <c r="F18" s="60">
        <v>0</v>
      </c>
      <c r="G18" s="60">
        <v>0</v>
      </c>
      <c r="H18" s="59">
        <v>0</v>
      </c>
      <c r="I18" s="178">
        <v>0</v>
      </c>
      <c r="J18" s="89">
        <v>0</v>
      </c>
      <c r="K18"/>
      <c r="L18"/>
      <c r="M18"/>
      <c r="N18"/>
    </row>
    <row r="19" spans="1:10" s="6" customFormat="1" ht="12.75" customHeight="1">
      <c r="A19" s="267"/>
      <c r="B19" s="248">
        <v>71012</v>
      </c>
      <c r="C19" s="249"/>
      <c r="D19" s="279" t="s">
        <v>207</v>
      </c>
      <c r="E19" s="49">
        <f>E23</f>
        <v>172000</v>
      </c>
      <c r="F19" s="46">
        <f>F23</f>
        <v>163000</v>
      </c>
      <c r="G19" s="46">
        <f>G23</f>
        <v>168000</v>
      </c>
      <c r="H19" s="49">
        <f>H23</f>
        <v>168000</v>
      </c>
      <c r="I19" s="177">
        <f>H19/G19*100</f>
        <v>100</v>
      </c>
      <c r="J19" s="173">
        <f>H19/E19*100</f>
        <v>97.67441860465115</v>
      </c>
    </row>
    <row r="20" spans="1:14" ht="12.75" customHeight="1">
      <c r="A20" s="254"/>
      <c r="B20" s="254"/>
      <c r="C20" s="255">
        <v>2110</v>
      </c>
      <c r="D20" s="255" t="s">
        <v>8</v>
      </c>
      <c r="E20" s="51"/>
      <c r="F20" s="52"/>
      <c r="G20" s="52"/>
      <c r="H20" s="51"/>
      <c r="I20" s="99"/>
      <c r="J20" s="165"/>
      <c r="K20"/>
      <c r="L20"/>
      <c r="M20"/>
      <c r="N20"/>
    </row>
    <row r="21" spans="1:14" ht="12.75" customHeight="1">
      <c r="A21" s="254"/>
      <c r="B21" s="254"/>
      <c r="C21" s="255"/>
      <c r="D21" s="255" t="s">
        <v>9</v>
      </c>
      <c r="E21" s="51"/>
      <c r="F21" s="52"/>
      <c r="G21" s="52"/>
      <c r="H21" s="51"/>
      <c r="I21" s="99"/>
      <c r="J21" s="165"/>
      <c r="K21"/>
      <c r="L21"/>
      <c r="M21"/>
      <c r="N21"/>
    </row>
    <row r="22" spans="1:14" ht="12.75" customHeight="1">
      <c r="A22" s="254"/>
      <c r="B22" s="254"/>
      <c r="C22" s="255"/>
      <c r="D22" s="255" t="s">
        <v>10</v>
      </c>
      <c r="E22" s="51"/>
      <c r="F22" s="52"/>
      <c r="G22" s="52"/>
      <c r="H22" s="51"/>
      <c r="I22" s="99"/>
      <c r="J22" s="165"/>
      <c r="K22"/>
      <c r="L22"/>
      <c r="M22"/>
      <c r="N22"/>
    </row>
    <row r="23" spans="1:14" ht="12.75" customHeight="1">
      <c r="A23" s="254"/>
      <c r="B23" s="254"/>
      <c r="C23" s="255"/>
      <c r="D23" s="255" t="s">
        <v>11</v>
      </c>
      <c r="E23" s="58">
        <v>172000</v>
      </c>
      <c r="F23" s="52">
        <v>163000</v>
      </c>
      <c r="G23" s="52">
        <v>168000</v>
      </c>
      <c r="H23" s="58">
        <v>168000</v>
      </c>
      <c r="I23" s="99">
        <f>H23/G23*100</f>
        <v>100</v>
      </c>
      <c r="J23" s="165">
        <f>H23/E23*100</f>
        <v>97.67441860465115</v>
      </c>
      <c r="K23"/>
      <c r="L23"/>
      <c r="M23"/>
      <c r="N23"/>
    </row>
    <row r="24" spans="1:10" s="6" customFormat="1" ht="12.75" customHeight="1">
      <c r="A24" s="382"/>
      <c r="B24" s="281">
        <v>71015</v>
      </c>
      <c r="C24" s="283"/>
      <c r="D24" s="283" t="s">
        <v>23</v>
      </c>
      <c r="E24" s="49">
        <f>E28</f>
        <v>374477</v>
      </c>
      <c r="F24" s="46">
        <f>F28</f>
        <v>364000</v>
      </c>
      <c r="G24" s="46">
        <f>G28</f>
        <v>376702</v>
      </c>
      <c r="H24" s="49">
        <f>H28</f>
        <v>376702</v>
      </c>
      <c r="I24" s="177">
        <f>H24/G24*100</f>
        <v>100</v>
      </c>
      <c r="J24" s="173">
        <f>H24/E24*100</f>
        <v>100.59416199125715</v>
      </c>
    </row>
    <row r="25" spans="1:14" ht="12.75" customHeight="1">
      <c r="A25" s="351"/>
      <c r="B25" s="254"/>
      <c r="C25" s="234">
        <v>2110</v>
      </c>
      <c r="D25" s="255" t="s">
        <v>8</v>
      </c>
      <c r="E25" s="51"/>
      <c r="F25" s="52"/>
      <c r="G25" s="52"/>
      <c r="H25" s="51"/>
      <c r="I25" s="99"/>
      <c r="J25" s="165"/>
      <c r="K25"/>
      <c r="L25"/>
      <c r="M25"/>
      <c r="N25"/>
    </row>
    <row r="26" spans="1:14" ht="12.75" customHeight="1">
      <c r="A26" s="351"/>
      <c r="B26" s="254"/>
      <c r="C26" s="236"/>
      <c r="D26" s="255" t="s">
        <v>9</v>
      </c>
      <c r="E26" s="51"/>
      <c r="F26" s="52"/>
      <c r="G26" s="52"/>
      <c r="H26" s="51"/>
      <c r="I26" s="99"/>
      <c r="J26" s="165"/>
      <c r="K26"/>
      <c r="L26"/>
      <c r="M26"/>
      <c r="N26"/>
    </row>
    <row r="27" spans="1:14" ht="12.75" customHeight="1">
      <c r="A27" s="351"/>
      <c r="B27" s="254"/>
      <c r="C27" s="236"/>
      <c r="D27" s="255" t="s">
        <v>10</v>
      </c>
      <c r="E27" s="51"/>
      <c r="F27" s="52"/>
      <c r="G27" s="52"/>
      <c r="H27" s="51"/>
      <c r="I27" s="99"/>
      <c r="J27" s="165"/>
      <c r="K27"/>
      <c r="L27"/>
      <c r="M27"/>
      <c r="N27"/>
    </row>
    <row r="28" spans="1:14" ht="12.75" customHeight="1">
      <c r="A28" s="351"/>
      <c r="B28" s="254"/>
      <c r="C28" s="257"/>
      <c r="D28" s="258" t="s">
        <v>11</v>
      </c>
      <c r="E28" s="55">
        <v>374477</v>
      </c>
      <c r="F28" s="56">
        <v>364000</v>
      </c>
      <c r="G28" s="56">
        <v>376702</v>
      </c>
      <c r="H28" s="55">
        <v>376702</v>
      </c>
      <c r="I28" s="99">
        <f>H28/G28*100</f>
        <v>100</v>
      </c>
      <c r="J28" s="165">
        <f>H28/E28*100</f>
        <v>100.59416199125715</v>
      </c>
      <c r="K28"/>
      <c r="L28"/>
      <c r="M28"/>
      <c r="N28"/>
    </row>
    <row r="29" spans="1:14" ht="12.75" customHeight="1">
      <c r="A29" s="260">
        <v>750</v>
      </c>
      <c r="B29" s="246"/>
      <c r="C29" s="261"/>
      <c r="D29" s="246" t="s">
        <v>26</v>
      </c>
      <c r="E29" s="41">
        <f>E30+E35</f>
        <v>54000</v>
      </c>
      <c r="F29" s="42">
        <f>F30+F35</f>
        <v>48100</v>
      </c>
      <c r="G29" s="42">
        <f>G30+G35</f>
        <v>48926</v>
      </c>
      <c r="H29" s="41">
        <f>H30+H35</f>
        <v>48926</v>
      </c>
      <c r="I29" s="114">
        <f>H29/G29*100</f>
        <v>100</v>
      </c>
      <c r="J29" s="171">
        <f>H29/E29*100</f>
        <v>90.60370370370372</v>
      </c>
      <c r="K29"/>
      <c r="L29"/>
      <c r="M29"/>
      <c r="N29"/>
    </row>
    <row r="30" spans="1:10" s="6" customFormat="1" ht="12.75" customHeight="1">
      <c r="A30" s="267"/>
      <c r="B30" s="268">
        <v>75011</v>
      </c>
      <c r="C30" s="252"/>
      <c r="D30" s="279" t="s">
        <v>27</v>
      </c>
      <c r="E30" s="49">
        <f>E34</f>
        <v>31000</v>
      </c>
      <c r="F30" s="46">
        <f>F34</f>
        <v>32600</v>
      </c>
      <c r="G30" s="46">
        <f>G34</f>
        <v>33926</v>
      </c>
      <c r="H30" s="49">
        <f>H34</f>
        <v>33926</v>
      </c>
      <c r="I30" s="177">
        <v>100</v>
      </c>
      <c r="J30" s="173">
        <f>H30/E30*100</f>
        <v>109.43870967741935</v>
      </c>
    </row>
    <row r="31" spans="1:14" ht="12.75" customHeight="1">
      <c r="A31" s="254"/>
      <c r="B31" s="271"/>
      <c r="C31" s="236">
        <v>2110</v>
      </c>
      <c r="D31" s="255" t="s">
        <v>8</v>
      </c>
      <c r="E31" s="51"/>
      <c r="F31" s="52"/>
      <c r="G31" s="52"/>
      <c r="H31" s="51"/>
      <c r="I31" s="99"/>
      <c r="J31" s="165"/>
      <c r="K31"/>
      <c r="L31"/>
      <c r="M31"/>
      <c r="N31"/>
    </row>
    <row r="32" spans="1:14" ht="12.75" customHeight="1">
      <c r="A32" s="254"/>
      <c r="B32" s="271"/>
      <c r="C32" s="236"/>
      <c r="D32" s="255" t="s">
        <v>9</v>
      </c>
      <c r="E32" s="51"/>
      <c r="F32" s="52"/>
      <c r="G32" s="52"/>
      <c r="H32" s="51"/>
      <c r="I32" s="99"/>
      <c r="J32" s="165"/>
      <c r="K32"/>
      <c r="L32"/>
      <c r="M32"/>
      <c r="N32"/>
    </row>
    <row r="33" spans="1:14" ht="12.75" customHeight="1">
      <c r="A33" s="254"/>
      <c r="B33" s="271"/>
      <c r="C33" s="236"/>
      <c r="D33" s="255" t="s">
        <v>10</v>
      </c>
      <c r="E33" s="51"/>
      <c r="F33" s="52"/>
      <c r="G33" s="52"/>
      <c r="H33" s="51"/>
      <c r="I33" s="99"/>
      <c r="J33" s="165"/>
      <c r="K33"/>
      <c r="L33"/>
      <c r="M33"/>
      <c r="N33"/>
    </row>
    <row r="34" spans="1:14" ht="12.75" customHeight="1">
      <c r="A34" s="254"/>
      <c r="B34" s="271"/>
      <c r="C34" s="236"/>
      <c r="D34" s="255" t="s">
        <v>11</v>
      </c>
      <c r="E34" s="58">
        <v>31000</v>
      </c>
      <c r="F34" s="52">
        <v>32600</v>
      </c>
      <c r="G34" s="52">
        <v>33926</v>
      </c>
      <c r="H34" s="58">
        <v>33926</v>
      </c>
      <c r="I34" s="53">
        <f>H34/G34*100</f>
        <v>100</v>
      </c>
      <c r="J34" s="165">
        <f>H34/E34*100</f>
        <v>109.43870967741935</v>
      </c>
      <c r="K34"/>
      <c r="L34"/>
      <c r="M34"/>
      <c r="N34"/>
    </row>
    <row r="35" spans="1:14" ht="12.75" customHeight="1">
      <c r="A35" s="250"/>
      <c r="B35" s="248">
        <v>75045</v>
      </c>
      <c r="C35" s="252"/>
      <c r="D35" s="279" t="s">
        <v>121</v>
      </c>
      <c r="E35" s="49">
        <f>E39</f>
        <v>23000</v>
      </c>
      <c r="F35" s="46">
        <f>F39</f>
        <v>15500</v>
      </c>
      <c r="G35" s="46">
        <f>G39</f>
        <v>15000</v>
      </c>
      <c r="H35" s="49">
        <f>H39</f>
        <v>15000</v>
      </c>
      <c r="I35" s="177">
        <f>H35/G35*100</f>
        <v>100</v>
      </c>
      <c r="J35" s="173">
        <f>H35/E35*100</f>
        <v>65.21739130434783</v>
      </c>
      <c r="K35"/>
      <c r="L35"/>
      <c r="M35"/>
      <c r="N35"/>
    </row>
    <row r="36" spans="1:10" s="6" customFormat="1" ht="12.75" customHeight="1">
      <c r="A36" s="253"/>
      <c r="B36" s="254"/>
      <c r="C36" s="236">
        <v>2110</v>
      </c>
      <c r="D36" s="255" t="s">
        <v>8</v>
      </c>
      <c r="E36" s="51"/>
      <c r="F36" s="52"/>
      <c r="G36" s="52"/>
      <c r="H36" s="51"/>
      <c r="I36" s="53"/>
      <c r="J36" s="48"/>
    </row>
    <row r="37" spans="1:14" ht="12.75" customHeight="1">
      <c r="A37" s="253"/>
      <c r="B37" s="254"/>
      <c r="C37" s="236"/>
      <c r="D37" s="255" t="s">
        <v>9</v>
      </c>
      <c r="E37" s="51"/>
      <c r="F37" s="52"/>
      <c r="G37" s="52"/>
      <c r="H37" s="51"/>
      <c r="I37" s="53"/>
      <c r="J37" s="48"/>
      <c r="K37"/>
      <c r="L37"/>
      <c r="M37"/>
      <c r="N37"/>
    </row>
    <row r="38" spans="1:14" ht="12.75" customHeight="1">
      <c r="A38" s="253"/>
      <c r="B38" s="254"/>
      <c r="C38" s="236"/>
      <c r="D38" s="255" t="s">
        <v>10</v>
      </c>
      <c r="E38" s="51"/>
      <c r="F38" s="52"/>
      <c r="G38" s="52"/>
      <c r="H38" s="51"/>
      <c r="I38" s="53"/>
      <c r="J38" s="48"/>
      <c r="K38"/>
      <c r="L38"/>
      <c r="M38"/>
      <c r="N38"/>
    </row>
    <row r="39" spans="1:14" ht="12.75" customHeight="1">
      <c r="A39" s="253"/>
      <c r="B39" s="254"/>
      <c r="C39" s="257"/>
      <c r="D39" s="255" t="s">
        <v>11</v>
      </c>
      <c r="E39" s="55">
        <v>23000</v>
      </c>
      <c r="F39" s="56">
        <v>15500</v>
      </c>
      <c r="G39" s="56">
        <v>15000</v>
      </c>
      <c r="H39" s="55">
        <v>15000</v>
      </c>
      <c r="I39" s="99">
        <f>H39/G39*100</f>
        <v>100</v>
      </c>
      <c r="J39" s="165">
        <f>H39/E39*100</f>
        <v>65.21739130434783</v>
      </c>
      <c r="K39"/>
      <c r="L39"/>
      <c r="M39"/>
      <c r="N39"/>
    </row>
    <row r="40" spans="1:14" ht="12.75" customHeight="1">
      <c r="A40" s="244">
        <v>751</v>
      </c>
      <c r="B40" s="292"/>
      <c r="C40" s="244"/>
      <c r="D40" s="292" t="s">
        <v>278</v>
      </c>
      <c r="E40" s="87"/>
      <c r="F40" s="121"/>
      <c r="G40" s="88"/>
      <c r="H40" s="87"/>
      <c r="I40" s="114"/>
      <c r="J40" s="482"/>
      <c r="K40"/>
      <c r="L40"/>
      <c r="M40"/>
      <c r="N40"/>
    </row>
    <row r="41" spans="1:14" ht="12.75" customHeight="1">
      <c r="A41" s="263"/>
      <c r="B41" s="293"/>
      <c r="C41" s="263"/>
      <c r="D41" s="293" t="s">
        <v>279</v>
      </c>
      <c r="E41" s="417"/>
      <c r="F41" s="125"/>
      <c r="G41" s="115"/>
      <c r="H41" s="417"/>
      <c r="I41" s="116"/>
      <c r="J41" s="483"/>
      <c r="K41"/>
      <c r="L41"/>
      <c r="M41"/>
      <c r="N41"/>
    </row>
    <row r="42" spans="1:14" ht="12.75" customHeight="1">
      <c r="A42" s="272"/>
      <c r="B42" s="294"/>
      <c r="C42" s="272"/>
      <c r="D42" s="294" t="s">
        <v>280</v>
      </c>
      <c r="E42" s="389">
        <f>E46</f>
        <v>40367</v>
      </c>
      <c r="F42" s="138">
        <v>0</v>
      </c>
      <c r="G42" s="117">
        <f>G46</f>
        <v>0</v>
      </c>
      <c r="H42" s="389">
        <f>H46</f>
        <v>0</v>
      </c>
      <c r="I42" s="118">
        <v>0</v>
      </c>
      <c r="J42" s="119">
        <v>0</v>
      </c>
      <c r="K42"/>
      <c r="L42"/>
      <c r="M42"/>
      <c r="N42"/>
    </row>
    <row r="43" spans="1:14" ht="12.75" customHeight="1">
      <c r="A43" s="497"/>
      <c r="B43" s="248">
        <v>75109</v>
      </c>
      <c r="C43" s="248"/>
      <c r="D43" s="314" t="s">
        <v>281</v>
      </c>
      <c r="E43" s="112"/>
      <c r="F43" s="56"/>
      <c r="G43" s="98"/>
      <c r="H43" s="112"/>
      <c r="I43" s="113"/>
      <c r="J43" s="165"/>
      <c r="K43"/>
      <c r="L43"/>
      <c r="M43"/>
      <c r="N43"/>
    </row>
    <row r="44" spans="1:14" ht="12.75" customHeight="1">
      <c r="A44" s="253"/>
      <c r="B44" s="251"/>
      <c r="C44" s="248"/>
      <c r="D44" s="314" t="s">
        <v>282</v>
      </c>
      <c r="E44" s="112"/>
      <c r="F44" s="56"/>
      <c r="G44" s="98"/>
      <c r="H44" s="112"/>
      <c r="I44" s="113"/>
      <c r="J44" s="165"/>
      <c r="K44"/>
      <c r="L44"/>
      <c r="M44"/>
      <c r="N44"/>
    </row>
    <row r="45" spans="1:14" ht="12.75" customHeight="1">
      <c r="A45" s="253"/>
      <c r="B45" s="251"/>
      <c r="C45" s="248"/>
      <c r="D45" s="314" t="s">
        <v>283</v>
      </c>
      <c r="E45" s="112"/>
      <c r="F45" s="56"/>
      <c r="G45" s="98"/>
      <c r="H45" s="112"/>
      <c r="I45" s="113"/>
      <c r="J45" s="165"/>
      <c r="K45"/>
      <c r="L45"/>
      <c r="M45"/>
      <c r="N45"/>
    </row>
    <row r="46" spans="1:14" ht="12.75" customHeight="1">
      <c r="A46" s="253"/>
      <c r="B46" s="251"/>
      <c r="C46" s="248"/>
      <c r="D46" s="314" t="s">
        <v>284</v>
      </c>
      <c r="E46" s="101">
        <f>E50</f>
        <v>40367</v>
      </c>
      <c r="F46" s="102">
        <v>0</v>
      </c>
      <c r="G46" s="103">
        <f>G50</f>
        <v>0</v>
      </c>
      <c r="H46" s="101">
        <f>H50</f>
        <v>0</v>
      </c>
      <c r="I46" s="104">
        <v>0</v>
      </c>
      <c r="J46" s="173">
        <v>0</v>
      </c>
      <c r="K46"/>
      <c r="L46"/>
      <c r="M46"/>
      <c r="N46"/>
    </row>
    <row r="47" spans="1:14" ht="12.75" customHeight="1">
      <c r="A47" s="253"/>
      <c r="B47" s="254"/>
      <c r="C47" s="258">
        <v>2120</v>
      </c>
      <c r="D47" s="255" t="s">
        <v>8</v>
      </c>
      <c r="E47" s="112"/>
      <c r="F47" s="56"/>
      <c r="G47" s="98"/>
      <c r="H47" s="112"/>
      <c r="I47" s="113"/>
      <c r="J47" s="165"/>
      <c r="K47"/>
      <c r="L47"/>
      <c r="M47"/>
      <c r="N47"/>
    </row>
    <row r="48" spans="1:14" ht="12.75" customHeight="1">
      <c r="A48" s="253"/>
      <c r="B48" s="254"/>
      <c r="C48" s="258"/>
      <c r="D48" s="255" t="s">
        <v>9</v>
      </c>
      <c r="E48" s="112"/>
      <c r="F48" s="56"/>
      <c r="G48" s="98"/>
      <c r="H48" s="112"/>
      <c r="I48" s="113"/>
      <c r="J48" s="165"/>
      <c r="K48"/>
      <c r="L48"/>
      <c r="M48"/>
      <c r="N48"/>
    </row>
    <row r="49" spans="1:14" ht="12.75" customHeight="1">
      <c r="A49" s="253"/>
      <c r="B49" s="254"/>
      <c r="C49" s="258"/>
      <c r="D49" s="255" t="s">
        <v>10</v>
      </c>
      <c r="E49" s="112"/>
      <c r="F49" s="56"/>
      <c r="G49" s="98"/>
      <c r="H49" s="112"/>
      <c r="I49" s="113"/>
      <c r="J49" s="165"/>
      <c r="K49"/>
      <c r="L49"/>
      <c r="M49"/>
      <c r="N49"/>
    </row>
    <row r="50" spans="1:14" ht="12.75" customHeight="1">
      <c r="A50" s="276"/>
      <c r="B50" s="256"/>
      <c r="C50" s="255"/>
      <c r="D50" s="255" t="s">
        <v>11</v>
      </c>
      <c r="E50" s="391">
        <v>40367</v>
      </c>
      <c r="F50" s="52">
        <v>0</v>
      </c>
      <c r="G50" s="392">
        <v>0</v>
      </c>
      <c r="H50" s="391">
        <v>0</v>
      </c>
      <c r="I50" s="393">
        <v>0</v>
      </c>
      <c r="J50" s="48">
        <v>0</v>
      </c>
      <c r="K50"/>
      <c r="L50"/>
      <c r="M50"/>
      <c r="N50"/>
    </row>
    <row r="51" spans="1:14" ht="12.75" customHeight="1">
      <c r="A51" s="246">
        <v>752</v>
      </c>
      <c r="B51" s="246"/>
      <c r="C51" s="246"/>
      <c r="D51" s="244" t="s">
        <v>285</v>
      </c>
      <c r="E51" s="120">
        <f>E52</f>
        <v>28325</v>
      </c>
      <c r="F51" s="88">
        <v>0</v>
      </c>
      <c r="G51" s="121">
        <f>G52</f>
        <v>30387</v>
      </c>
      <c r="H51" s="120">
        <f>H52</f>
        <v>30387</v>
      </c>
      <c r="I51" s="484">
        <v>100</v>
      </c>
      <c r="J51" s="171">
        <f>H51/E51*100</f>
        <v>107.27978817299206</v>
      </c>
      <c r="K51"/>
      <c r="L51"/>
      <c r="M51"/>
      <c r="N51"/>
    </row>
    <row r="52" spans="1:14" ht="12.75" customHeight="1">
      <c r="A52" s="254"/>
      <c r="B52" s="289">
        <v>75295</v>
      </c>
      <c r="C52" s="251"/>
      <c r="D52" s="248" t="s">
        <v>286</v>
      </c>
      <c r="E52" s="101">
        <f>E56</f>
        <v>28325</v>
      </c>
      <c r="F52" s="102">
        <v>0</v>
      </c>
      <c r="G52" s="103">
        <f>G56</f>
        <v>30387</v>
      </c>
      <c r="H52" s="101">
        <f>H56</f>
        <v>30387</v>
      </c>
      <c r="I52" s="104">
        <v>100</v>
      </c>
      <c r="J52" s="105">
        <f>H52/E52*100</f>
        <v>107.27978817299206</v>
      </c>
      <c r="K52"/>
      <c r="L52"/>
      <c r="M52"/>
      <c r="N52"/>
    </row>
    <row r="53" spans="1:14" ht="12.75" customHeight="1">
      <c r="A53" s="254"/>
      <c r="B53" s="288"/>
      <c r="C53" s="258">
        <v>2110</v>
      </c>
      <c r="D53" s="255" t="s">
        <v>8</v>
      </c>
      <c r="E53" s="112"/>
      <c r="F53" s="56"/>
      <c r="G53" s="98"/>
      <c r="H53" s="112"/>
      <c r="I53" s="113"/>
      <c r="J53" s="100"/>
      <c r="K53"/>
      <c r="L53"/>
      <c r="M53"/>
      <c r="N53"/>
    </row>
    <row r="54" spans="1:14" ht="12.75" customHeight="1">
      <c r="A54" s="254"/>
      <c r="B54" s="288"/>
      <c r="C54" s="258"/>
      <c r="D54" s="255" t="s">
        <v>9</v>
      </c>
      <c r="E54" s="112"/>
      <c r="F54" s="56"/>
      <c r="G54" s="98"/>
      <c r="H54" s="112"/>
      <c r="I54" s="113"/>
      <c r="J54" s="100"/>
      <c r="K54"/>
      <c r="L54"/>
      <c r="M54"/>
      <c r="N54"/>
    </row>
    <row r="55" spans="1:14" ht="12.75" customHeight="1">
      <c r="A55" s="254"/>
      <c r="B55" s="288"/>
      <c r="C55" s="258"/>
      <c r="D55" s="255" t="s">
        <v>10</v>
      </c>
      <c r="E55" s="112"/>
      <c r="F55" s="56"/>
      <c r="G55" s="98"/>
      <c r="H55" s="112"/>
      <c r="I55" s="113"/>
      <c r="J55" s="100"/>
      <c r="K55"/>
      <c r="L55"/>
      <c r="M55"/>
      <c r="N55"/>
    </row>
    <row r="56" spans="1:14" ht="12.75" customHeight="1">
      <c r="A56" s="256"/>
      <c r="B56" s="503"/>
      <c r="C56" s="255"/>
      <c r="D56" s="255" t="s">
        <v>11</v>
      </c>
      <c r="E56" s="391">
        <v>28325</v>
      </c>
      <c r="F56" s="52">
        <v>0</v>
      </c>
      <c r="G56" s="392">
        <v>30387</v>
      </c>
      <c r="H56" s="391">
        <v>30387</v>
      </c>
      <c r="I56" s="393">
        <v>100</v>
      </c>
      <c r="J56" s="54">
        <f>H56/E56*100</f>
        <v>107.27978817299206</v>
      </c>
      <c r="K56"/>
      <c r="L56"/>
      <c r="M56"/>
      <c r="N56"/>
    </row>
    <row r="57" spans="1:14" ht="12.75" customHeight="1">
      <c r="A57" s="288"/>
      <c r="B57" s="288"/>
      <c r="C57" s="288"/>
      <c r="D57" s="288"/>
      <c r="E57" s="92"/>
      <c r="F57" s="64"/>
      <c r="G57" s="64"/>
      <c r="H57" s="92"/>
      <c r="I57" s="65"/>
      <c r="J57" s="66"/>
      <c r="K57"/>
      <c r="L57"/>
      <c r="M57"/>
      <c r="N57"/>
    </row>
    <row r="58" spans="1:14" ht="12.75" customHeight="1">
      <c r="A58" s="288"/>
      <c r="B58" s="288"/>
      <c r="C58" s="288"/>
      <c r="D58" s="288"/>
      <c r="E58" s="92"/>
      <c r="F58" s="64"/>
      <c r="G58" s="64"/>
      <c r="H58" s="92"/>
      <c r="I58" s="65"/>
      <c r="J58" s="66"/>
      <c r="K58"/>
      <c r="L58"/>
      <c r="M58"/>
      <c r="N58"/>
    </row>
    <row r="59" spans="1:14" ht="12.75" customHeight="1">
      <c r="A59" s="288"/>
      <c r="B59" s="288"/>
      <c r="C59" s="288"/>
      <c r="D59" s="288"/>
      <c r="E59" s="92"/>
      <c r="F59" s="64"/>
      <c r="G59" s="64"/>
      <c r="H59" s="92"/>
      <c r="I59" s="65"/>
      <c r="J59" s="66"/>
      <c r="K59"/>
      <c r="L59"/>
      <c r="M59"/>
      <c r="N59"/>
    </row>
    <row r="60" spans="1:14" ht="12.75" customHeight="1">
      <c r="A60" s="288"/>
      <c r="B60" s="288"/>
      <c r="C60" s="288"/>
      <c r="D60" s="288"/>
      <c r="E60" s="92"/>
      <c r="F60" s="64"/>
      <c r="G60" s="64"/>
      <c r="H60" s="92"/>
      <c r="I60" s="65"/>
      <c r="J60" s="66"/>
      <c r="K60"/>
      <c r="L60"/>
      <c r="M60"/>
      <c r="N60"/>
    </row>
    <row r="61" spans="1:14" ht="12.75" customHeight="1">
      <c r="A61" s="288"/>
      <c r="B61" s="288"/>
      <c r="C61" s="288"/>
      <c r="D61" s="288"/>
      <c r="E61" s="92"/>
      <c r="F61" s="64" t="s">
        <v>331</v>
      </c>
      <c r="G61" s="64"/>
      <c r="H61" s="92"/>
      <c r="I61" s="65"/>
      <c r="J61" s="66"/>
      <c r="K61"/>
      <c r="L61"/>
      <c r="M61"/>
      <c r="N61"/>
    </row>
    <row r="62" spans="1:14" ht="12.75" customHeight="1">
      <c r="A62" s="288"/>
      <c r="B62" s="288"/>
      <c r="C62" s="288"/>
      <c r="D62" s="288"/>
      <c r="E62" s="92"/>
      <c r="F62" s="64"/>
      <c r="G62" s="64"/>
      <c r="H62" s="92"/>
      <c r="I62" s="65"/>
      <c r="J62" s="66"/>
      <c r="K62"/>
      <c r="L62"/>
      <c r="M62"/>
      <c r="N62"/>
    </row>
    <row r="63" spans="1:14" ht="12.75" customHeight="1">
      <c r="A63" s="239"/>
      <c r="B63" s="240"/>
      <c r="C63" s="239"/>
      <c r="D63" s="239"/>
      <c r="E63" s="67" t="s">
        <v>6</v>
      </c>
      <c r="F63" s="68" t="s">
        <v>75</v>
      </c>
      <c r="G63" s="69" t="s">
        <v>73</v>
      </c>
      <c r="H63" s="67" t="s">
        <v>6</v>
      </c>
      <c r="I63" s="70" t="s">
        <v>7</v>
      </c>
      <c r="J63" s="71"/>
      <c r="K63"/>
      <c r="L63"/>
      <c r="M63"/>
      <c r="N63"/>
    </row>
    <row r="64" spans="1:14" ht="12.75" customHeight="1">
      <c r="A64" s="241" t="s">
        <v>2</v>
      </c>
      <c r="B64" s="241" t="s">
        <v>3</v>
      </c>
      <c r="C64" s="241" t="s">
        <v>4</v>
      </c>
      <c r="D64" s="241" t="s">
        <v>128</v>
      </c>
      <c r="E64" s="72" t="s">
        <v>268</v>
      </c>
      <c r="F64" s="73" t="s">
        <v>76</v>
      </c>
      <c r="G64" s="74" t="s">
        <v>74</v>
      </c>
      <c r="H64" s="72" t="s">
        <v>316</v>
      </c>
      <c r="I64" s="75"/>
      <c r="J64" s="76"/>
      <c r="K64"/>
      <c r="L64"/>
      <c r="M64"/>
      <c r="N64"/>
    </row>
    <row r="65" spans="1:14" ht="12.75" customHeight="1">
      <c r="A65" s="242"/>
      <c r="B65" s="242"/>
      <c r="C65" s="242"/>
      <c r="D65" s="241"/>
      <c r="E65" s="77"/>
      <c r="F65" s="78" t="s">
        <v>315</v>
      </c>
      <c r="G65" s="79" t="s">
        <v>5</v>
      </c>
      <c r="H65" s="77"/>
      <c r="I65" s="80" t="s">
        <v>77</v>
      </c>
      <c r="J65" s="81" t="s">
        <v>78</v>
      </c>
      <c r="K65"/>
      <c r="L65"/>
      <c r="M65"/>
      <c r="N65"/>
    </row>
    <row r="66" spans="1:14" ht="12.75" customHeight="1">
      <c r="A66" s="243">
        <v>1</v>
      </c>
      <c r="B66" s="243">
        <v>2</v>
      </c>
      <c r="C66" s="243">
        <v>3</v>
      </c>
      <c r="D66" s="243">
        <v>4</v>
      </c>
      <c r="E66" s="82">
        <v>5</v>
      </c>
      <c r="F66" s="83">
        <v>6</v>
      </c>
      <c r="G66" s="83">
        <v>7</v>
      </c>
      <c r="H66" s="84">
        <v>8</v>
      </c>
      <c r="I66" s="85">
        <v>9</v>
      </c>
      <c r="J66" s="86">
        <v>10</v>
      </c>
      <c r="K66"/>
      <c r="L66"/>
      <c r="M66"/>
      <c r="N66"/>
    </row>
    <row r="67" spans="1:14" ht="12.75" customHeight="1">
      <c r="A67" s="244">
        <v>754</v>
      </c>
      <c r="B67" s="244"/>
      <c r="C67" s="244"/>
      <c r="D67" s="263" t="s">
        <v>34</v>
      </c>
      <c r="E67" s="88"/>
      <c r="F67" s="88"/>
      <c r="G67" s="121"/>
      <c r="H67" s="121"/>
      <c r="I67" s="179"/>
      <c r="J67" s="123"/>
      <c r="K67"/>
      <c r="L67"/>
      <c r="M67"/>
      <c r="N67"/>
    </row>
    <row r="68" spans="1:14" ht="12.75" customHeight="1">
      <c r="A68" s="263"/>
      <c r="B68" s="263"/>
      <c r="C68" s="272"/>
      <c r="D68" s="272" t="s">
        <v>35</v>
      </c>
      <c r="E68" s="180">
        <f>E70</f>
        <v>4138661</v>
      </c>
      <c r="F68" s="117">
        <f>F70</f>
        <v>3565000</v>
      </c>
      <c r="G68" s="117">
        <f>G70</f>
        <v>4235499</v>
      </c>
      <c r="H68" s="180">
        <f>H70+H79</f>
        <v>4235499</v>
      </c>
      <c r="I68" s="118">
        <f>H68/G68*100</f>
        <v>100</v>
      </c>
      <c r="J68" s="127">
        <f>H68/E68*100</f>
        <v>102.33983889958613</v>
      </c>
      <c r="K68"/>
      <c r="L68"/>
      <c r="M68"/>
      <c r="N68"/>
    </row>
    <row r="69" spans="1:14" ht="12.75" customHeight="1">
      <c r="A69" s="262"/>
      <c r="B69" s="263"/>
      <c r="C69" s="273"/>
      <c r="D69" s="274" t="s">
        <v>148</v>
      </c>
      <c r="E69" s="180">
        <v>11000</v>
      </c>
      <c r="F69" s="117">
        <v>0</v>
      </c>
      <c r="G69" s="117">
        <v>0</v>
      </c>
      <c r="H69" s="180">
        <v>0</v>
      </c>
      <c r="I69" s="116">
        <v>0</v>
      </c>
      <c r="J69" s="193">
        <v>0</v>
      </c>
      <c r="K69"/>
      <c r="L69"/>
      <c r="M69"/>
      <c r="N69"/>
    </row>
    <row r="70" spans="1:14" ht="12.75" customHeight="1">
      <c r="A70" s="267"/>
      <c r="B70" s="268">
        <v>75411</v>
      </c>
      <c r="C70" s="252"/>
      <c r="D70" s="279" t="s">
        <v>36</v>
      </c>
      <c r="E70" s="49">
        <f>E74+E79</f>
        <v>4138661</v>
      </c>
      <c r="F70" s="46">
        <f>F74</f>
        <v>3565000</v>
      </c>
      <c r="G70" s="46">
        <f>G74+G79</f>
        <v>4235499</v>
      </c>
      <c r="H70" s="49">
        <f>H74</f>
        <v>4235499</v>
      </c>
      <c r="I70" s="50">
        <f>H70/G70*100</f>
        <v>100</v>
      </c>
      <c r="J70" s="157">
        <f>H70/E70*100</f>
        <v>102.33983889958613</v>
      </c>
      <c r="K70"/>
      <c r="L70"/>
      <c r="M70"/>
      <c r="N70"/>
    </row>
    <row r="71" spans="1:14" ht="12.75" customHeight="1">
      <c r="A71" s="254"/>
      <c r="B71" s="271"/>
      <c r="C71" s="236">
        <v>2110</v>
      </c>
      <c r="D71" s="255" t="s">
        <v>8</v>
      </c>
      <c r="E71" s="51"/>
      <c r="F71" s="52"/>
      <c r="G71" s="52"/>
      <c r="H71" s="51"/>
      <c r="I71" s="53"/>
      <c r="J71" s="48"/>
      <c r="K71"/>
      <c r="L71"/>
      <c r="M71"/>
      <c r="N71"/>
    </row>
    <row r="72" spans="1:14" ht="12.75" customHeight="1">
      <c r="A72" s="254"/>
      <c r="B72" s="271"/>
      <c r="C72" s="236"/>
      <c r="D72" s="255" t="s">
        <v>9</v>
      </c>
      <c r="E72" s="51"/>
      <c r="F72" s="52"/>
      <c r="G72" s="52"/>
      <c r="H72" s="51"/>
      <c r="I72" s="53"/>
      <c r="J72" s="48"/>
      <c r="K72"/>
      <c r="L72"/>
      <c r="M72"/>
      <c r="N72"/>
    </row>
    <row r="73" spans="1:14" ht="12.75" customHeight="1">
      <c r="A73" s="254"/>
      <c r="B73" s="271"/>
      <c r="C73" s="236"/>
      <c r="D73" s="255" t="s">
        <v>10</v>
      </c>
      <c r="E73" s="51"/>
      <c r="F73" s="52"/>
      <c r="G73" s="52"/>
      <c r="H73" s="51"/>
      <c r="I73" s="53"/>
      <c r="J73" s="48"/>
      <c r="K73"/>
      <c r="L73"/>
      <c r="M73"/>
      <c r="N73"/>
    </row>
    <row r="74" spans="1:14" ht="12.75" customHeight="1">
      <c r="A74" s="254"/>
      <c r="B74" s="271"/>
      <c r="C74" s="236"/>
      <c r="D74" s="255" t="s">
        <v>11</v>
      </c>
      <c r="E74" s="134">
        <v>4127661</v>
      </c>
      <c r="F74" s="52">
        <v>3565000</v>
      </c>
      <c r="G74" s="52">
        <v>4235499</v>
      </c>
      <c r="H74" s="58">
        <v>4235499</v>
      </c>
      <c r="I74" s="53">
        <f>H74/G74*100</f>
        <v>100</v>
      </c>
      <c r="J74" s="48">
        <f>H74/E74*100</f>
        <v>102.61256920081372</v>
      </c>
      <c r="K74"/>
      <c r="L74"/>
      <c r="M74"/>
      <c r="N74"/>
    </row>
    <row r="75" spans="1:14" ht="12.75" customHeight="1">
      <c r="A75" s="254"/>
      <c r="B75" s="271"/>
      <c r="C75" s="265">
        <v>6410</v>
      </c>
      <c r="D75" s="255" t="s">
        <v>197</v>
      </c>
      <c r="E75" s="134"/>
      <c r="F75" s="52"/>
      <c r="G75" s="52"/>
      <c r="H75" s="134"/>
      <c r="I75" s="53"/>
      <c r="J75" s="48"/>
      <c r="K75"/>
      <c r="L75"/>
      <c r="M75"/>
      <c r="N75"/>
    </row>
    <row r="76" spans="1:14" ht="12.75" customHeight="1">
      <c r="A76" s="254"/>
      <c r="B76" s="271"/>
      <c r="C76" s="265"/>
      <c r="D76" s="255" t="s">
        <v>198</v>
      </c>
      <c r="E76" s="134"/>
      <c r="F76" s="52"/>
      <c r="G76" s="52"/>
      <c r="H76" s="134"/>
      <c r="I76" s="53"/>
      <c r="J76" s="48"/>
      <c r="K76"/>
      <c r="L76"/>
      <c r="M76"/>
      <c r="N76"/>
    </row>
    <row r="77" spans="1:14" ht="12.75" customHeight="1">
      <c r="A77" s="254"/>
      <c r="B77" s="271"/>
      <c r="C77" s="265"/>
      <c r="D77" s="255" t="s">
        <v>199</v>
      </c>
      <c r="E77" s="134"/>
      <c r="F77" s="52"/>
      <c r="G77" s="52"/>
      <c r="H77" s="134"/>
      <c r="I77" s="53"/>
      <c r="J77" s="48"/>
      <c r="K77"/>
      <c r="L77"/>
      <c r="M77"/>
      <c r="N77"/>
    </row>
    <row r="78" spans="1:14" ht="12.75" customHeight="1">
      <c r="A78" s="254"/>
      <c r="B78" s="271"/>
      <c r="C78" s="265"/>
      <c r="D78" s="255" t="s">
        <v>200</v>
      </c>
      <c r="E78" s="134"/>
      <c r="F78" s="52"/>
      <c r="G78" s="52"/>
      <c r="H78" s="134"/>
      <c r="I78" s="53"/>
      <c r="J78" s="48"/>
      <c r="K78"/>
      <c r="L78"/>
      <c r="M78"/>
      <c r="N78"/>
    </row>
    <row r="79" spans="1:14" ht="12.75" customHeight="1">
      <c r="A79" s="254"/>
      <c r="B79" s="234"/>
      <c r="C79" s="265"/>
      <c r="D79" s="255" t="s">
        <v>201</v>
      </c>
      <c r="E79" s="134">
        <v>11000</v>
      </c>
      <c r="F79" s="52">
        <v>0</v>
      </c>
      <c r="G79" s="52">
        <v>0</v>
      </c>
      <c r="H79" s="134">
        <v>0</v>
      </c>
      <c r="I79" s="53">
        <v>0</v>
      </c>
      <c r="J79" s="48">
        <v>0</v>
      </c>
      <c r="K79"/>
      <c r="L79"/>
      <c r="M79"/>
      <c r="N79"/>
    </row>
    <row r="80" spans="1:14" ht="12.75" customHeight="1">
      <c r="A80" s="306">
        <v>755</v>
      </c>
      <c r="B80" s="272"/>
      <c r="C80" s="261"/>
      <c r="D80" s="246" t="s">
        <v>208</v>
      </c>
      <c r="E80" s="386">
        <f>E81</f>
        <v>125207.41</v>
      </c>
      <c r="F80" s="42">
        <f>F85</f>
        <v>132000</v>
      </c>
      <c r="G80" s="187">
        <f>G81</f>
        <v>132000</v>
      </c>
      <c r="H80" s="386">
        <f>H81</f>
        <v>131384.65</v>
      </c>
      <c r="I80" s="340">
        <f>H80/G80*100</f>
        <v>99.53382575757576</v>
      </c>
      <c r="J80" s="44">
        <v>101.3</v>
      </c>
      <c r="K80"/>
      <c r="L80"/>
      <c r="M80"/>
      <c r="N80"/>
    </row>
    <row r="81" spans="1:14" ht="12.75" customHeight="1">
      <c r="A81" s="248"/>
      <c r="B81" s="268">
        <v>75515</v>
      </c>
      <c r="C81" s="270"/>
      <c r="D81" s="251" t="s">
        <v>209</v>
      </c>
      <c r="E81" s="387">
        <f>E85</f>
        <v>125207.41</v>
      </c>
      <c r="F81" s="342">
        <f>F85</f>
        <v>132000</v>
      </c>
      <c r="G81" s="343">
        <f>G85</f>
        <v>132000</v>
      </c>
      <c r="H81" s="387">
        <f>H85</f>
        <v>131384.65</v>
      </c>
      <c r="I81" s="344">
        <f>H81/G81*100</f>
        <v>99.53382575757576</v>
      </c>
      <c r="J81" s="345">
        <f>H81/E81*100</f>
        <v>104.93360576662354</v>
      </c>
      <c r="K81"/>
      <c r="L81"/>
      <c r="M81"/>
      <c r="N81"/>
    </row>
    <row r="82" spans="1:14" ht="12.75" customHeight="1">
      <c r="A82" s="254"/>
      <c r="B82" s="271"/>
      <c r="C82" s="257">
        <v>2110</v>
      </c>
      <c r="D82" s="255" t="s">
        <v>8</v>
      </c>
      <c r="E82" s="112"/>
      <c r="F82" s="56"/>
      <c r="G82" s="98"/>
      <c r="H82" s="112"/>
      <c r="I82" s="113"/>
      <c r="J82" s="100"/>
      <c r="K82"/>
      <c r="L82"/>
      <c r="M82"/>
      <c r="N82"/>
    </row>
    <row r="83" spans="1:14" ht="12.75" customHeight="1">
      <c r="A83" s="254"/>
      <c r="B83" s="271"/>
      <c r="C83" s="257"/>
      <c r="D83" s="255" t="s">
        <v>9</v>
      </c>
      <c r="E83" s="112"/>
      <c r="F83" s="56"/>
      <c r="G83" s="98"/>
      <c r="H83" s="112"/>
      <c r="I83" s="113"/>
      <c r="J83" s="100"/>
      <c r="K83"/>
      <c r="L83"/>
      <c r="M83"/>
      <c r="N83"/>
    </row>
    <row r="84" spans="1:14" ht="12.75" customHeight="1">
      <c r="A84" s="254"/>
      <c r="B84" s="271"/>
      <c r="C84" s="257"/>
      <c r="D84" s="255" t="s">
        <v>10</v>
      </c>
      <c r="E84" s="112"/>
      <c r="F84" s="56"/>
      <c r="G84" s="98"/>
      <c r="H84" s="112"/>
      <c r="I84" s="113"/>
      <c r="J84" s="100"/>
      <c r="K84"/>
      <c r="L84"/>
      <c r="M84"/>
      <c r="N84"/>
    </row>
    <row r="85" spans="1:14" ht="12.75" customHeight="1">
      <c r="A85" s="254"/>
      <c r="B85" s="271"/>
      <c r="C85" s="257"/>
      <c r="D85" s="255" t="s">
        <v>11</v>
      </c>
      <c r="E85" s="112">
        <v>125207.41</v>
      </c>
      <c r="F85" s="56">
        <v>132000</v>
      </c>
      <c r="G85" s="98">
        <v>132000</v>
      </c>
      <c r="H85" s="112">
        <v>131384.65</v>
      </c>
      <c r="I85" s="113">
        <f>H85/G85*100</f>
        <v>99.53382575757576</v>
      </c>
      <c r="J85" s="100">
        <f>H85/E85*100</f>
        <v>104.93360576662354</v>
      </c>
      <c r="K85"/>
      <c r="L85"/>
      <c r="M85"/>
      <c r="N85"/>
    </row>
    <row r="86" spans="1:14" ht="12.75" customHeight="1">
      <c r="A86" s="383">
        <v>801</v>
      </c>
      <c r="B86" s="383"/>
      <c r="C86" s="405"/>
      <c r="D86" s="352" t="s">
        <v>192</v>
      </c>
      <c r="E86" s="181">
        <f>E90</f>
        <v>35243.52</v>
      </c>
      <c r="F86" s="182">
        <v>0</v>
      </c>
      <c r="G86" s="182">
        <f>G90</f>
        <v>25830</v>
      </c>
      <c r="H86" s="183">
        <f>H90</f>
        <v>25829.51</v>
      </c>
      <c r="I86" s="183">
        <f>H86/G86*100</f>
        <v>99.9981029810298</v>
      </c>
      <c r="J86" s="388">
        <f>H86/E86*100</f>
        <v>73.28867831590034</v>
      </c>
      <c r="K86"/>
      <c r="L86"/>
      <c r="M86"/>
      <c r="N86"/>
    </row>
    <row r="87" spans="1:14" ht="12.75" customHeight="1">
      <c r="A87" s="466"/>
      <c r="B87" s="466"/>
      <c r="C87" s="405"/>
      <c r="D87" s="274" t="s">
        <v>148</v>
      </c>
      <c r="E87" s="181">
        <f>E95</f>
        <v>35243.52</v>
      </c>
      <c r="F87" s="182">
        <v>0</v>
      </c>
      <c r="G87" s="182">
        <v>0</v>
      </c>
      <c r="H87" s="183">
        <v>0</v>
      </c>
      <c r="I87" s="406">
        <v>0</v>
      </c>
      <c r="J87" s="407">
        <v>0</v>
      </c>
      <c r="K87"/>
      <c r="L87"/>
      <c r="M87"/>
      <c r="N87"/>
    </row>
    <row r="88" spans="1:14" ht="12.75" customHeight="1">
      <c r="A88" s="253"/>
      <c r="B88" s="488">
        <v>80153</v>
      </c>
      <c r="C88" s="236"/>
      <c r="D88" s="248" t="s">
        <v>270</v>
      </c>
      <c r="E88" s="58"/>
      <c r="F88" s="52"/>
      <c r="G88" s="52"/>
      <c r="H88" s="58"/>
      <c r="I88" s="99"/>
      <c r="J88" s="231"/>
      <c r="K88"/>
      <c r="L88"/>
      <c r="M88"/>
      <c r="N88"/>
    </row>
    <row r="89" spans="1:14" ht="12.75" customHeight="1">
      <c r="A89" s="253"/>
      <c r="B89" s="349"/>
      <c r="C89" s="236"/>
      <c r="D89" s="248" t="s">
        <v>271</v>
      </c>
      <c r="E89" s="58"/>
      <c r="F89" s="52"/>
      <c r="G89" s="52"/>
      <c r="H89" s="58"/>
      <c r="I89" s="99"/>
      <c r="J89" s="231"/>
      <c r="K89"/>
      <c r="L89"/>
      <c r="M89"/>
      <c r="N89"/>
    </row>
    <row r="90" spans="1:14" ht="12.75" customHeight="1">
      <c r="A90" s="253"/>
      <c r="B90" s="349"/>
      <c r="C90" s="236"/>
      <c r="D90" s="248" t="s">
        <v>272</v>
      </c>
      <c r="E90" s="49">
        <f>E95</f>
        <v>35243.52</v>
      </c>
      <c r="F90" s="46">
        <v>0</v>
      </c>
      <c r="G90" s="46">
        <f>G95</f>
        <v>25830</v>
      </c>
      <c r="H90" s="49">
        <f>H95</f>
        <v>25829.51</v>
      </c>
      <c r="I90" s="177">
        <f>H90/G90*100</f>
        <v>99.9981029810298</v>
      </c>
      <c r="J90" s="485">
        <v>0</v>
      </c>
      <c r="K90"/>
      <c r="L90"/>
      <c r="M90"/>
      <c r="N90"/>
    </row>
    <row r="91" spans="1:14" ht="12.75" customHeight="1">
      <c r="A91" s="253"/>
      <c r="B91" s="349"/>
      <c r="C91" s="237">
        <v>2110</v>
      </c>
      <c r="D91" s="255" t="s">
        <v>8</v>
      </c>
      <c r="E91" s="58"/>
      <c r="F91" s="52"/>
      <c r="G91" s="52"/>
      <c r="H91" s="58"/>
      <c r="I91" s="99"/>
      <c r="J91" s="231"/>
      <c r="K91"/>
      <c r="L91"/>
      <c r="M91"/>
      <c r="N91"/>
    </row>
    <row r="92" spans="1:14" ht="12.75" customHeight="1">
      <c r="A92" s="253"/>
      <c r="B92" s="349"/>
      <c r="C92" s="237"/>
      <c r="D92" s="255" t="s">
        <v>9</v>
      </c>
      <c r="E92" s="58"/>
      <c r="F92" s="52"/>
      <c r="G92" s="52"/>
      <c r="H92" s="58"/>
      <c r="I92" s="99"/>
      <c r="J92" s="231"/>
      <c r="K92"/>
      <c r="L92"/>
      <c r="M92"/>
      <c r="N92"/>
    </row>
    <row r="93" spans="1:14" ht="12.75" customHeight="1">
      <c r="A93" s="253"/>
      <c r="B93" s="349"/>
      <c r="C93" s="237"/>
      <c r="D93" s="255" t="s">
        <v>10</v>
      </c>
      <c r="E93" s="58"/>
      <c r="F93" s="52"/>
      <c r="G93" s="52"/>
      <c r="H93" s="58"/>
      <c r="I93" s="99"/>
      <c r="J93" s="231"/>
      <c r="K93"/>
      <c r="L93"/>
      <c r="M93"/>
      <c r="N93"/>
    </row>
    <row r="94" spans="1:14" ht="12.75" customHeight="1">
      <c r="A94" s="253"/>
      <c r="B94" s="349"/>
      <c r="C94" s="237"/>
      <c r="D94" s="255" t="s">
        <v>11</v>
      </c>
      <c r="E94" s="58"/>
      <c r="F94" s="52"/>
      <c r="G94" s="52"/>
      <c r="H94" s="58"/>
      <c r="I94" s="99"/>
      <c r="J94" s="231"/>
      <c r="K94"/>
      <c r="L94"/>
      <c r="M94"/>
      <c r="N94"/>
    </row>
    <row r="95" spans="1:14" ht="12.75" customHeight="1">
      <c r="A95" s="276"/>
      <c r="B95" s="353"/>
      <c r="C95" s="237"/>
      <c r="D95" s="255" t="s">
        <v>11</v>
      </c>
      <c r="E95" s="58">
        <v>35243.52</v>
      </c>
      <c r="F95" s="52">
        <v>0</v>
      </c>
      <c r="G95" s="52">
        <v>25830</v>
      </c>
      <c r="H95" s="58">
        <v>25829.51</v>
      </c>
      <c r="I95" s="53">
        <v>100</v>
      </c>
      <c r="J95" s="232">
        <v>0</v>
      </c>
      <c r="K95"/>
      <c r="L95"/>
      <c r="M95"/>
      <c r="N95"/>
    </row>
    <row r="96" spans="1:10" s="6" customFormat="1" ht="12.75" customHeight="1">
      <c r="A96" s="318">
        <v>851</v>
      </c>
      <c r="B96" s="319"/>
      <c r="C96" s="319"/>
      <c r="D96" s="320" t="s">
        <v>68</v>
      </c>
      <c r="E96" s="186">
        <f>E99+E104</f>
        <v>1379900</v>
      </c>
      <c r="F96" s="147">
        <f>F99</f>
        <v>1455000</v>
      </c>
      <c r="G96" s="147">
        <f>G99+G104</f>
        <v>1205000</v>
      </c>
      <c r="H96" s="186">
        <f>H99+H104</f>
        <v>1189866</v>
      </c>
      <c r="I96" s="114">
        <f>H96/G96*100</f>
        <v>98.7440663900415</v>
      </c>
      <c r="J96" s="171">
        <f>H96/E96*100</f>
        <v>86.22842234944561</v>
      </c>
    </row>
    <row r="97" spans="1:10" s="6" customFormat="1" ht="12.75" customHeight="1">
      <c r="A97" s="267"/>
      <c r="B97" s="268">
        <v>85156</v>
      </c>
      <c r="C97" s="249"/>
      <c r="D97" s="279" t="s">
        <v>101</v>
      </c>
      <c r="E97" s="45"/>
      <c r="F97" s="46"/>
      <c r="G97" s="46"/>
      <c r="H97" s="45"/>
      <c r="I97" s="99"/>
      <c r="J97" s="165"/>
    </row>
    <row r="98" spans="1:10" s="6" customFormat="1" ht="12.75" customHeight="1">
      <c r="A98" s="269"/>
      <c r="B98" s="270"/>
      <c r="C98" s="249"/>
      <c r="D98" s="279" t="s">
        <v>54</v>
      </c>
      <c r="E98" s="45"/>
      <c r="F98" s="46"/>
      <c r="G98" s="46"/>
      <c r="H98" s="45"/>
      <c r="I98" s="99"/>
      <c r="J98" s="165"/>
    </row>
    <row r="99" spans="1:14" ht="12.75" customHeight="1">
      <c r="A99" s="269"/>
      <c r="B99" s="270"/>
      <c r="C99" s="249"/>
      <c r="D99" s="279" t="s">
        <v>55</v>
      </c>
      <c r="E99" s="49">
        <f>E103</f>
        <v>1379400</v>
      </c>
      <c r="F99" s="46">
        <f>F103</f>
        <v>1455000</v>
      </c>
      <c r="G99" s="46">
        <f>G103</f>
        <v>1205000</v>
      </c>
      <c r="H99" s="49">
        <f>H103</f>
        <v>1189866</v>
      </c>
      <c r="I99" s="177">
        <f>H99/G99*100</f>
        <v>98.7440663900415</v>
      </c>
      <c r="J99" s="173">
        <f>H99/E99*100</f>
        <v>86.25967812092215</v>
      </c>
      <c r="K99"/>
      <c r="L99"/>
      <c r="M99"/>
      <c r="N99"/>
    </row>
    <row r="100" spans="1:14" ht="12.75" customHeight="1">
      <c r="A100" s="254"/>
      <c r="B100" s="271"/>
      <c r="C100" s="255">
        <v>2110</v>
      </c>
      <c r="D100" s="255" t="s">
        <v>8</v>
      </c>
      <c r="E100" s="51"/>
      <c r="F100" s="52"/>
      <c r="G100" s="52"/>
      <c r="H100" s="51"/>
      <c r="I100" s="99"/>
      <c r="J100" s="165"/>
      <c r="K100"/>
      <c r="L100"/>
      <c r="M100"/>
      <c r="N100"/>
    </row>
    <row r="101" spans="1:14" ht="12.75" customHeight="1">
      <c r="A101" s="254"/>
      <c r="B101" s="271"/>
      <c r="C101" s="255"/>
      <c r="D101" s="255" t="s">
        <v>9</v>
      </c>
      <c r="E101" s="51"/>
      <c r="F101" s="52"/>
      <c r="G101" s="52"/>
      <c r="H101" s="51"/>
      <c r="I101" s="99"/>
      <c r="J101" s="165"/>
      <c r="K101"/>
      <c r="L101"/>
      <c r="M101"/>
      <c r="N101"/>
    </row>
    <row r="102" spans="1:14" ht="12.75" customHeight="1">
      <c r="A102" s="254"/>
      <c r="B102" s="271"/>
      <c r="C102" s="255"/>
      <c r="D102" s="255" t="s">
        <v>10</v>
      </c>
      <c r="E102" s="51"/>
      <c r="F102" s="52"/>
      <c r="G102" s="52"/>
      <c r="H102" s="51"/>
      <c r="I102" s="99"/>
      <c r="J102" s="165"/>
      <c r="K102"/>
      <c r="L102"/>
      <c r="M102"/>
      <c r="N102"/>
    </row>
    <row r="103" spans="1:14" ht="12.75" customHeight="1">
      <c r="A103" s="254"/>
      <c r="B103" s="271"/>
      <c r="C103" s="255"/>
      <c r="D103" s="255" t="s">
        <v>11</v>
      </c>
      <c r="E103" s="58">
        <v>1379400</v>
      </c>
      <c r="F103" s="52">
        <v>1455000</v>
      </c>
      <c r="G103" s="52">
        <v>1205000</v>
      </c>
      <c r="H103" s="58">
        <v>1189866</v>
      </c>
      <c r="I103" s="53">
        <f>H103/G103*100</f>
        <v>98.7440663900415</v>
      </c>
      <c r="J103" s="48">
        <f>H103/E103*100</f>
        <v>86.25967812092215</v>
      </c>
      <c r="K103"/>
      <c r="L103"/>
      <c r="M103"/>
      <c r="N103"/>
    </row>
    <row r="104" spans="1:14" ht="12.75" customHeight="1">
      <c r="A104" s="254"/>
      <c r="B104" s="268">
        <v>85195</v>
      </c>
      <c r="C104" s="252"/>
      <c r="D104" s="249" t="s">
        <v>118</v>
      </c>
      <c r="E104" s="49">
        <v>500</v>
      </c>
      <c r="F104" s="46">
        <v>0</v>
      </c>
      <c r="G104" s="487">
        <v>0</v>
      </c>
      <c r="H104" s="49">
        <v>0</v>
      </c>
      <c r="I104" s="177">
        <v>0</v>
      </c>
      <c r="J104" s="173">
        <v>0</v>
      </c>
      <c r="K104"/>
      <c r="L104"/>
      <c r="M104"/>
      <c r="N104"/>
    </row>
    <row r="105" spans="1:14" ht="12.75" customHeight="1">
      <c r="A105" s="254"/>
      <c r="B105" s="271"/>
      <c r="C105" s="255">
        <v>2110</v>
      </c>
      <c r="D105" s="255" t="s">
        <v>8</v>
      </c>
      <c r="E105" s="58"/>
      <c r="F105" s="52"/>
      <c r="G105" s="392"/>
      <c r="H105" s="58"/>
      <c r="I105" s="99"/>
      <c r="J105" s="165"/>
      <c r="K105"/>
      <c r="L105"/>
      <c r="M105"/>
      <c r="N105"/>
    </row>
    <row r="106" spans="1:14" ht="12.75" customHeight="1">
      <c r="A106" s="254"/>
      <c r="B106" s="271"/>
      <c r="C106" s="255"/>
      <c r="D106" s="255" t="s">
        <v>9</v>
      </c>
      <c r="E106" s="58"/>
      <c r="F106" s="52"/>
      <c r="G106" s="392"/>
      <c r="H106" s="58"/>
      <c r="I106" s="99"/>
      <c r="J106" s="165"/>
      <c r="K106"/>
      <c r="L106"/>
      <c r="M106"/>
      <c r="N106"/>
    </row>
    <row r="107" spans="1:14" ht="12.75" customHeight="1">
      <c r="A107" s="254"/>
      <c r="B107" s="271"/>
      <c r="C107" s="255"/>
      <c r="D107" s="255" t="s">
        <v>10</v>
      </c>
      <c r="E107" s="58"/>
      <c r="F107" s="52"/>
      <c r="G107" s="392"/>
      <c r="H107" s="58"/>
      <c r="I107" s="99"/>
      <c r="J107" s="165"/>
      <c r="K107"/>
      <c r="L107"/>
      <c r="M107"/>
      <c r="N107"/>
    </row>
    <row r="108" spans="1:14" ht="12.75" customHeight="1">
      <c r="A108" s="256"/>
      <c r="B108" s="234"/>
      <c r="C108" s="255"/>
      <c r="D108" s="255" t="s">
        <v>11</v>
      </c>
      <c r="E108" s="58">
        <v>500</v>
      </c>
      <c r="F108" s="52">
        <v>0</v>
      </c>
      <c r="G108" s="392">
        <v>0</v>
      </c>
      <c r="H108" s="58">
        <v>0</v>
      </c>
      <c r="I108" s="53">
        <v>0</v>
      </c>
      <c r="J108" s="48">
        <v>0</v>
      </c>
      <c r="K108"/>
      <c r="L108"/>
      <c r="M108"/>
      <c r="N108"/>
    </row>
    <row r="109" spans="1:14" ht="12.75" customHeight="1">
      <c r="A109" s="246">
        <v>852</v>
      </c>
      <c r="B109" s="246"/>
      <c r="C109" s="246"/>
      <c r="D109" s="246" t="s">
        <v>56</v>
      </c>
      <c r="E109" s="41">
        <f>E111</f>
        <v>5922</v>
      </c>
      <c r="F109" s="42">
        <f>F111</f>
        <v>0</v>
      </c>
      <c r="G109" s="187">
        <f>G111</f>
        <v>5922</v>
      </c>
      <c r="H109" s="41">
        <f>H111</f>
        <v>5922</v>
      </c>
      <c r="I109" s="43">
        <v>100</v>
      </c>
      <c r="J109" s="44">
        <f>H109/E109*100</f>
        <v>100</v>
      </c>
      <c r="K109"/>
      <c r="L109"/>
      <c r="M109"/>
      <c r="N109"/>
    </row>
    <row r="110" spans="1:14" ht="12.75" customHeight="1">
      <c r="A110" s="281"/>
      <c r="B110" s="301">
        <v>85205</v>
      </c>
      <c r="C110" s="317"/>
      <c r="D110" s="317" t="s">
        <v>140</v>
      </c>
      <c r="E110" s="141"/>
      <c r="F110" s="461"/>
      <c r="G110" s="461"/>
      <c r="H110" s="141"/>
      <c r="I110" s="459"/>
      <c r="J110" s="460"/>
      <c r="K110"/>
      <c r="L110"/>
      <c r="M110"/>
      <c r="N110"/>
    </row>
    <row r="111" spans="1:14" ht="12.75" customHeight="1">
      <c r="A111" s="284"/>
      <c r="B111" s="301"/>
      <c r="C111" s="279"/>
      <c r="D111" s="279" t="s">
        <v>141</v>
      </c>
      <c r="E111" s="49">
        <f>E115</f>
        <v>5922</v>
      </c>
      <c r="F111" s="139">
        <f>F115</f>
        <v>0</v>
      </c>
      <c r="G111" s="139">
        <f>G115</f>
        <v>5922</v>
      </c>
      <c r="H111" s="49">
        <f>H115</f>
        <v>5922</v>
      </c>
      <c r="I111" s="53">
        <v>100</v>
      </c>
      <c r="J111" s="173">
        <f>H111/E111*100</f>
        <v>100</v>
      </c>
      <c r="K111"/>
      <c r="L111"/>
      <c r="M111"/>
      <c r="N111"/>
    </row>
    <row r="112" spans="1:14" ht="12.75" customHeight="1">
      <c r="A112" s="284"/>
      <c r="B112" s="271"/>
      <c r="C112" s="255">
        <v>2110</v>
      </c>
      <c r="D112" s="255" t="s">
        <v>8</v>
      </c>
      <c r="E112" s="58"/>
      <c r="F112" s="52"/>
      <c r="G112" s="52"/>
      <c r="H112" s="58"/>
      <c r="I112" s="99"/>
      <c r="J112" s="165"/>
      <c r="K112"/>
      <c r="L112"/>
      <c r="M112"/>
      <c r="N112"/>
    </row>
    <row r="113" spans="1:14" ht="12.75" customHeight="1">
      <c r="A113" s="284"/>
      <c r="B113" s="271"/>
      <c r="C113" s="258"/>
      <c r="D113" s="255" t="s">
        <v>9</v>
      </c>
      <c r="E113" s="55"/>
      <c r="F113" s="56"/>
      <c r="G113" s="98"/>
      <c r="H113" s="55"/>
      <c r="I113" s="99"/>
      <c r="J113" s="165"/>
      <c r="K113"/>
      <c r="L113"/>
      <c r="M113"/>
      <c r="N113"/>
    </row>
    <row r="114" spans="1:14" ht="12.75" customHeight="1">
      <c r="A114" s="284"/>
      <c r="B114" s="271"/>
      <c r="C114" s="258"/>
      <c r="D114" s="255" t="s">
        <v>10</v>
      </c>
      <c r="E114" s="55"/>
      <c r="F114" s="56"/>
      <c r="G114" s="98"/>
      <c r="H114" s="55"/>
      <c r="I114" s="99"/>
      <c r="J114" s="165"/>
      <c r="K114"/>
      <c r="L114"/>
      <c r="M114"/>
      <c r="N114"/>
    </row>
    <row r="115" spans="1:14" ht="12.75" customHeight="1">
      <c r="A115" s="317"/>
      <c r="B115" s="234"/>
      <c r="C115" s="255"/>
      <c r="D115" s="255" t="s">
        <v>11</v>
      </c>
      <c r="E115" s="58">
        <v>5922</v>
      </c>
      <c r="F115" s="52">
        <v>0</v>
      </c>
      <c r="G115" s="392">
        <v>5922</v>
      </c>
      <c r="H115" s="58">
        <v>5922</v>
      </c>
      <c r="I115" s="53">
        <f>H115/G115*100</f>
        <v>100</v>
      </c>
      <c r="J115" s="48">
        <f>H115/E115*100</f>
        <v>100</v>
      </c>
      <c r="K115"/>
      <c r="L115"/>
      <c r="M115"/>
      <c r="N115"/>
    </row>
    <row r="116" spans="1:14" ht="12.75" customHeight="1">
      <c r="A116" s="339"/>
      <c r="B116" s="288"/>
      <c r="C116" s="288"/>
      <c r="D116" s="288"/>
      <c r="E116" s="92"/>
      <c r="F116" s="64"/>
      <c r="G116" s="64"/>
      <c r="H116" s="92"/>
      <c r="I116" s="65"/>
      <c r="J116" s="167"/>
      <c r="K116"/>
      <c r="L116"/>
      <c r="M116"/>
      <c r="N116"/>
    </row>
    <row r="117" spans="1:14" ht="12.75" customHeight="1">
      <c r="A117" s="339"/>
      <c r="B117" s="288"/>
      <c r="C117" s="288"/>
      <c r="D117" s="288"/>
      <c r="E117" s="92"/>
      <c r="F117" s="64"/>
      <c r="G117" s="64"/>
      <c r="H117" s="92"/>
      <c r="I117" s="65"/>
      <c r="J117" s="167"/>
      <c r="K117"/>
      <c r="L117"/>
      <c r="M117"/>
      <c r="N117"/>
    </row>
    <row r="118" spans="1:14" ht="12.75" customHeight="1">
      <c r="A118" s="339"/>
      <c r="B118" s="288"/>
      <c r="C118" s="288"/>
      <c r="D118" s="288"/>
      <c r="E118" s="92"/>
      <c r="F118" s="64"/>
      <c r="G118" s="64"/>
      <c r="H118" s="92"/>
      <c r="I118" s="65"/>
      <c r="J118" s="167"/>
      <c r="K118"/>
      <c r="L118"/>
      <c r="M118"/>
      <c r="N118"/>
    </row>
    <row r="119" spans="1:14" ht="12.75" customHeight="1">
      <c r="A119" s="339"/>
      <c r="B119" s="288"/>
      <c r="C119" s="288"/>
      <c r="D119" s="288"/>
      <c r="E119" s="92"/>
      <c r="F119" s="64"/>
      <c r="G119" s="64"/>
      <c r="H119" s="92"/>
      <c r="I119" s="65"/>
      <c r="J119" s="167"/>
      <c r="K119"/>
      <c r="L119"/>
      <c r="M119"/>
      <c r="N119"/>
    </row>
    <row r="120" spans="1:14" ht="12.75" customHeight="1">
      <c r="A120" s="339"/>
      <c r="B120" s="288"/>
      <c r="C120" s="288"/>
      <c r="D120" s="288"/>
      <c r="E120" s="92"/>
      <c r="F120" s="64"/>
      <c r="G120" s="64"/>
      <c r="H120" s="92"/>
      <c r="I120" s="65"/>
      <c r="J120" s="167"/>
      <c r="K120"/>
      <c r="L120"/>
      <c r="M120"/>
      <c r="N120"/>
    </row>
    <row r="121" spans="1:14" ht="12.75" customHeight="1">
      <c r="A121" s="339"/>
      <c r="B121" s="288"/>
      <c r="C121" s="288"/>
      <c r="D121" s="288"/>
      <c r="E121" s="92"/>
      <c r="F121" s="64"/>
      <c r="G121" s="64"/>
      <c r="H121" s="92"/>
      <c r="I121" s="65"/>
      <c r="J121" s="167"/>
      <c r="K121"/>
      <c r="L121"/>
      <c r="M121"/>
      <c r="N121"/>
    </row>
    <row r="122" spans="1:14" ht="12.75" customHeight="1">
      <c r="A122" s="339"/>
      <c r="B122" s="288"/>
      <c r="C122" s="288"/>
      <c r="D122" s="288"/>
      <c r="E122" s="92" t="s">
        <v>332</v>
      </c>
      <c r="F122" s="64"/>
      <c r="G122" s="64"/>
      <c r="H122" s="92"/>
      <c r="I122" s="65"/>
      <c r="J122" s="167"/>
      <c r="K122"/>
      <c r="L122"/>
      <c r="M122"/>
      <c r="N122"/>
    </row>
    <row r="123" spans="1:14" ht="12.75" customHeight="1">
      <c r="A123" s="339"/>
      <c r="B123" s="288"/>
      <c r="C123" s="288"/>
      <c r="D123" s="288"/>
      <c r="E123" s="92"/>
      <c r="F123" s="64"/>
      <c r="G123" s="64"/>
      <c r="H123" s="92"/>
      <c r="I123" s="65"/>
      <c r="J123" s="167"/>
      <c r="K123"/>
      <c r="L123"/>
      <c r="M123"/>
      <c r="N123"/>
    </row>
    <row r="124" spans="1:14" ht="12.75" customHeight="1">
      <c r="A124" s="239"/>
      <c r="B124" s="240"/>
      <c r="C124" s="239"/>
      <c r="D124" s="239"/>
      <c r="E124" s="67" t="s">
        <v>6</v>
      </c>
      <c r="F124" s="68" t="s">
        <v>75</v>
      </c>
      <c r="G124" s="69" t="s">
        <v>73</v>
      </c>
      <c r="H124" s="67" t="s">
        <v>6</v>
      </c>
      <c r="I124" s="70" t="s">
        <v>7</v>
      </c>
      <c r="J124" s="71"/>
      <c r="K124"/>
      <c r="L124"/>
      <c r="M124"/>
      <c r="N124"/>
    </row>
    <row r="125" spans="1:14" ht="12.75" customHeight="1">
      <c r="A125" s="241" t="s">
        <v>2</v>
      </c>
      <c r="B125" s="241" t="s">
        <v>3</v>
      </c>
      <c r="C125" s="241" t="s">
        <v>4</v>
      </c>
      <c r="D125" s="241" t="s">
        <v>128</v>
      </c>
      <c r="E125" s="72" t="s">
        <v>268</v>
      </c>
      <c r="F125" s="73" t="s">
        <v>76</v>
      </c>
      <c r="G125" s="74" t="s">
        <v>74</v>
      </c>
      <c r="H125" s="72" t="s">
        <v>316</v>
      </c>
      <c r="I125" s="75"/>
      <c r="J125" s="76"/>
      <c r="K125"/>
      <c r="L125"/>
      <c r="M125"/>
      <c r="N125"/>
    </row>
    <row r="126" spans="1:14" ht="12.75" customHeight="1">
      <c r="A126" s="242"/>
      <c r="B126" s="242"/>
      <c r="C126" s="242"/>
      <c r="D126" s="241"/>
      <c r="E126" s="77"/>
      <c r="F126" s="78" t="s">
        <v>315</v>
      </c>
      <c r="G126" s="79" t="s">
        <v>5</v>
      </c>
      <c r="H126" s="77"/>
      <c r="I126" s="80" t="s">
        <v>77</v>
      </c>
      <c r="J126" s="81" t="s">
        <v>78</v>
      </c>
      <c r="K126"/>
      <c r="L126"/>
      <c r="M126"/>
      <c r="N126"/>
    </row>
    <row r="127" spans="1:14" ht="12.75" customHeight="1">
      <c r="A127" s="243">
        <v>1</v>
      </c>
      <c r="B127" s="243">
        <v>2</v>
      </c>
      <c r="C127" s="243">
        <v>3</v>
      </c>
      <c r="D127" s="243">
        <v>4</v>
      </c>
      <c r="E127" s="82">
        <v>5</v>
      </c>
      <c r="F127" s="83">
        <v>6</v>
      </c>
      <c r="G127" s="83">
        <v>7</v>
      </c>
      <c r="H127" s="84">
        <v>8</v>
      </c>
      <c r="I127" s="85">
        <v>9</v>
      </c>
      <c r="J127" s="86">
        <v>10</v>
      </c>
      <c r="K127"/>
      <c r="L127"/>
      <c r="M127"/>
      <c r="N127"/>
    </row>
    <row r="128" spans="1:14" ht="12.75" customHeight="1">
      <c r="A128" s="244">
        <v>853</v>
      </c>
      <c r="B128" s="245"/>
      <c r="C128" s="244"/>
      <c r="D128" s="244" t="s">
        <v>59</v>
      </c>
      <c r="E128" s="88"/>
      <c r="F128" s="88"/>
      <c r="G128" s="121"/>
      <c r="H128" s="120"/>
      <c r="I128" s="188"/>
      <c r="J128" s="123"/>
      <c r="K128"/>
      <c r="L128"/>
      <c r="M128"/>
      <c r="N128"/>
    </row>
    <row r="129" spans="1:14" ht="12.75" customHeight="1">
      <c r="A129" s="272"/>
      <c r="B129" s="273"/>
      <c r="C129" s="272"/>
      <c r="D129" s="272" t="s">
        <v>60</v>
      </c>
      <c r="E129" s="180">
        <f>E130+E135+E140</f>
        <v>190483</v>
      </c>
      <c r="F129" s="117">
        <f>F130</f>
        <v>115000</v>
      </c>
      <c r="G129" s="138">
        <f>G130+G135+G140</f>
        <v>225494</v>
      </c>
      <c r="H129" s="180">
        <f>H130+H135+H140</f>
        <v>220453.9</v>
      </c>
      <c r="I129" s="118">
        <f>H129/G129*100</f>
        <v>97.764862923182</v>
      </c>
      <c r="J129" s="127">
        <f>H129/E129*100</f>
        <v>115.73416000377985</v>
      </c>
      <c r="K129"/>
      <c r="L129"/>
      <c r="M129"/>
      <c r="N129"/>
    </row>
    <row r="130" spans="1:10" s="6" customFormat="1" ht="12.75" customHeight="1">
      <c r="A130" s="267"/>
      <c r="B130" s="248">
        <v>85321</v>
      </c>
      <c r="C130" s="249"/>
      <c r="D130" s="249" t="s">
        <v>67</v>
      </c>
      <c r="E130" s="49">
        <f>E134</f>
        <v>190483</v>
      </c>
      <c r="F130" s="168">
        <f>F134</f>
        <v>115000</v>
      </c>
      <c r="G130" s="46">
        <f>G134</f>
        <v>214784</v>
      </c>
      <c r="H130" s="49">
        <f>H134</f>
        <v>214783.9</v>
      </c>
      <c r="I130" s="177">
        <f>H130/G130*100</f>
        <v>99.99995344159713</v>
      </c>
      <c r="J130" s="173">
        <f>H130/E130*100</f>
        <v>112.75751641878801</v>
      </c>
    </row>
    <row r="131" spans="1:14" ht="12.75" customHeight="1">
      <c r="A131" s="254"/>
      <c r="B131" s="254"/>
      <c r="C131" s="255">
        <v>2110</v>
      </c>
      <c r="D131" s="255" t="s">
        <v>8</v>
      </c>
      <c r="E131" s="49"/>
      <c r="F131" s="169"/>
      <c r="G131" s="52"/>
      <c r="H131" s="49"/>
      <c r="I131" s="99"/>
      <c r="J131" s="165"/>
      <c r="K131"/>
      <c r="L131"/>
      <c r="M131"/>
      <c r="N131"/>
    </row>
    <row r="132" spans="1:14" ht="12.75" customHeight="1">
      <c r="A132" s="254"/>
      <c r="B132" s="254"/>
      <c r="C132" s="255"/>
      <c r="D132" s="255" t="s">
        <v>9</v>
      </c>
      <c r="E132" s="49"/>
      <c r="F132" s="169"/>
      <c r="G132" s="52"/>
      <c r="H132" s="49"/>
      <c r="I132" s="99"/>
      <c r="J132" s="165"/>
      <c r="K132"/>
      <c r="L132"/>
      <c r="M132"/>
      <c r="N132"/>
    </row>
    <row r="133" spans="1:14" ht="12.75" customHeight="1">
      <c r="A133" s="254"/>
      <c r="B133" s="254"/>
      <c r="C133" s="255"/>
      <c r="D133" s="255" t="s">
        <v>10</v>
      </c>
      <c r="E133" s="49"/>
      <c r="F133" s="169"/>
      <c r="G133" s="52"/>
      <c r="H133" s="49"/>
      <c r="I133" s="99"/>
      <c r="J133" s="165"/>
      <c r="K133"/>
      <c r="L133"/>
      <c r="M133"/>
      <c r="N133"/>
    </row>
    <row r="134" spans="1:14" ht="12.75" customHeight="1">
      <c r="A134" s="254"/>
      <c r="B134" s="256"/>
      <c r="C134" s="258"/>
      <c r="D134" s="258" t="s">
        <v>11</v>
      </c>
      <c r="E134" s="55">
        <v>190483</v>
      </c>
      <c r="F134" s="453">
        <v>115000</v>
      </c>
      <c r="G134" s="56">
        <v>214784</v>
      </c>
      <c r="H134" s="55">
        <v>214783.9</v>
      </c>
      <c r="I134" s="99">
        <f>H134/G134*100</f>
        <v>99.99995344159713</v>
      </c>
      <c r="J134" s="165">
        <f>H134/E134*100</f>
        <v>112.75751641878801</v>
      </c>
      <c r="K134"/>
      <c r="L134"/>
      <c r="M134"/>
      <c r="N134"/>
    </row>
    <row r="135" spans="1:14" ht="12.75" customHeight="1">
      <c r="A135" s="254"/>
      <c r="B135" s="248">
        <v>85334</v>
      </c>
      <c r="C135" s="248"/>
      <c r="D135" s="330" t="s">
        <v>253</v>
      </c>
      <c r="E135" s="97">
        <f>E139</f>
        <v>0</v>
      </c>
      <c r="F135" s="456">
        <v>0</v>
      </c>
      <c r="G135" s="102">
        <f>G139</f>
        <v>0</v>
      </c>
      <c r="H135" s="457">
        <f>H139</f>
        <v>0</v>
      </c>
      <c r="I135" s="177">
        <v>0</v>
      </c>
      <c r="J135" s="173">
        <v>0</v>
      </c>
      <c r="K135"/>
      <c r="L135"/>
      <c r="M135"/>
      <c r="N135"/>
    </row>
    <row r="136" spans="1:14" ht="12.75" customHeight="1">
      <c r="A136" s="254"/>
      <c r="B136" s="254"/>
      <c r="C136" s="255">
        <v>2110</v>
      </c>
      <c r="D136" s="255" t="s">
        <v>8</v>
      </c>
      <c r="E136" s="55"/>
      <c r="F136" s="451"/>
      <c r="G136" s="56"/>
      <c r="H136" s="452"/>
      <c r="I136" s="99"/>
      <c r="J136" s="165"/>
      <c r="K136"/>
      <c r="L136"/>
      <c r="M136"/>
      <c r="N136"/>
    </row>
    <row r="137" spans="1:14" ht="12.75" customHeight="1">
      <c r="A137" s="254"/>
      <c r="B137" s="254"/>
      <c r="C137" s="255"/>
      <c r="D137" s="255" t="s">
        <v>9</v>
      </c>
      <c r="E137" s="55"/>
      <c r="F137" s="451"/>
      <c r="G137" s="56"/>
      <c r="H137" s="452"/>
      <c r="I137" s="99"/>
      <c r="J137" s="165"/>
      <c r="K137"/>
      <c r="L137"/>
      <c r="M137"/>
      <c r="N137"/>
    </row>
    <row r="138" spans="1:14" ht="12.75" customHeight="1">
      <c r="A138" s="254"/>
      <c r="B138" s="254"/>
      <c r="C138" s="255"/>
      <c r="D138" s="255" t="s">
        <v>10</v>
      </c>
      <c r="E138" s="55"/>
      <c r="F138" s="451"/>
      <c r="G138" s="56"/>
      <c r="H138" s="452"/>
      <c r="I138" s="99"/>
      <c r="J138" s="165"/>
      <c r="K138"/>
      <c r="L138"/>
      <c r="M138"/>
      <c r="N138"/>
    </row>
    <row r="139" spans="1:14" ht="12.75" customHeight="1">
      <c r="A139" s="254"/>
      <c r="B139" s="256"/>
      <c r="C139" s="258"/>
      <c r="D139" s="258" t="s">
        <v>11</v>
      </c>
      <c r="E139" s="55">
        <v>0</v>
      </c>
      <c r="F139" s="451">
        <v>0</v>
      </c>
      <c r="G139" s="56">
        <v>0</v>
      </c>
      <c r="H139" s="452">
        <v>0</v>
      </c>
      <c r="I139" s="99">
        <v>0</v>
      </c>
      <c r="J139" s="165">
        <v>0</v>
      </c>
      <c r="K139"/>
      <c r="L139"/>
      <c r="M139"/>
      <c r="N139"/>
    </row>
    <row r="140" spans="1:14" ht="12.75" customHeight="1">
      <c r="A140" s="254"/>
      <c r="B140" s="289">
        <v>85393</v>
      </c>
      <c r="C140" s="248"/>
      <c r="D140" s="330" t="s">
        <v>118</v>
      </c>
      <c r="E140" s="97">
        <f>E144</f>
        <v>0</v>
      </c>
      <c r="F140" s="456">
        <v>0</v>
      </c>
      <c r="G140" s="102">
        <f>G144</f>
        <v>10710</v>
      </c>
      <c r="H140" s="457">
        <f>H144</f>
        <v>5670</v>
      </c>
      <c r="I140" s="177">
        <f>H140/G140*100</f>
        <v>52.94117647058824</v>
      </c>
      <c r="J140" s="173">
        <v>0</v>
      </c>
      <c r="K140"/>
      <c r="L140"/>
      <c r="M140"/>
      <c r="N140"/>
    </row>
    <row r="141" spans="1:14" ht="12.75" customHeight="1">
      <c r="A141" s="254"/>
      <c r="B141" s="288"/>
      <c r="C141" s="255">
        <v>2110</v>
      </c>
      <c r="D141" s="255" t="s">
        <v>8</v>
      </c>
      <c r="E141" s="55"/>
      <c r="F141" s="451"/>
      <c r="G141" s="56"/>
      <c r="H141" s="452"/>
      <c r="I141" s="99"/>
      <c r="J141" s="165"/>
      <c r="K141"/>
      <c r="L141"/>
      <c r="M141"/>
      <c r="N141"/>
    </row>
    <row r="142" spans="1:14" ht="12.75" customHeight="1">
      <c r="A142" s="254"/>
      <c r="B142" s="288"/>
      <c r="C142" s="255"/>
      <c r="D142" s="255" t="s">
        <v>9</v>
      </c>
      <c r="E142" s="55"/>
      <c r="F142" s="451"/>
      <c r="G142" s="56"/>
      <c r="H142" s="452"/>
      <c r="I142" s="99"/>
      <c r="J142" s="165"/>
      <c r="K142"/>
      <c r="L142"/>
      <c r="M142"/>
      <c r="N142"/>
    </row>
    <row r="143" spans="1:14" ht="12.75" customHeight="1">
      <c r="A143" s="254"/>
      <c r="B143" s="288"/>
      <c r="C143" s="255"/>
      <c r="D143" s="255" t="s">
        <v>10</v>
      </c>
      <c r="E143" s="55"/>
      <c r="F143" s="451"/>
      <c r="G143" s="56"/>
      <c r="H143" s="452"/>
      <c r="I143" s="99"/>
      <c r="J143" s="165"/>
      <c r="K143"/>
      <c r="L143"/>
      <c r="M143"/>
      <c r="N143"/>
    </row>
    <row r="144" spans="1:14" ht="12.75" customHeight="1">
      <c r="A144" s="254"/>
      <c r="B144" s="288"/>
      <c r="C144" s="258"/>
      <c r="D144" s="258" t="s">
        <v>11</v>
      </c>
      <c r="E144" s="55">
        <v>0</v>
      </c>
      <c r="F144" s="451">
        <v>0</v>
      </c>
      <c r="G144" s="56">
        <v>10710</v>
      </c>
      <c r="H144" s="452">
        <v>5670</v>
      </c>
      <c r="I144" s="99">
        <f>H144/G144*100</f>
        <v>52.94117647058824</v>
      </c>
      <c r="J144" s="165">
        <v>0</v>
      </c>
      <c r="K144"/>
      <c r="L144"/>
      <c r="M144"/>
      <c r="N144"/>
    </row>
    <row r="145" spans="1:14" ht="12.75" customHeight="1">
      <c r="A145" s="246">
        <v>855</v>
      </c>
      <c r="B145" s="336"/>
      <c r="C145" s="246"/>
      <c r="D145" s="336" t="s">
        <v>232</v>
      </c>
      <c r="E145" s="41">
        <f>E151+E150</f>
        <v>697997.24</v>
      </c>
      <c r="F145" s="454">
        <f>F151+F146</f>
        <v>589000</v>
      </c>
      <c r="G145" s="42">
        <f>G151+G146+G158</f>
        <v>866270</v>
      </c>
      <c r="H145" s="455">
        <f>H151+H146+H158</f>
        <v>861489.99</v>
      </c>
      <c r="I145" s="114">
        <f>H145/G145*100</f>
        <v>99.44820783358537</v>
      </c>
      <c r="J145" s="44">
        <f>H145/E145*100</f>
        <v>123.42312270461126</v>
      </c>
      <c r="K145"/>
      <c r="L145"/>
      <c r="M145"/>
      <c r="N145"/>
    </row>
    <row r="146" spans="1:14" ht="12.75" customHeight="1">
      <c r="A146" s="284"/>
      <c r="B146" s="281">
        <v>85504</v>
      </c>
      <c r="C146" s="279"/>
      <c r="D146" s="279" t="s">
        <v>275</v>
      </c>
      <c r="E146" s="49">
        <f>E150</f>
        <v>43090</v>
      </c>
      <c r="F146" s="139">
        <f>F150</f>
        <v>24000</v>
      </c>
      <c r="G146" s="139">
        <f>G150</f>
        <v>48050</v>
      </c>
      <c r="H146" s="49">
        <f>H150</f>
        <v>46810</v>
      </c>
      <c r="I146" s="50">
        <f>H146/G146*100</f>
        <v>97.41935483870968</v>
      </c>
      <c r="J146" s="57">
        <f>H146/E146*100</f>
        <v>108.63309352517985</v>
      </c>
      <c r="K146"/>
      <c r="L146"/>
      <c r="M146"/>
      <c r="N146"/>
    </row>
    <row r="147" spans="1:14" ht="12.75" customHeight="1">
      <c r="A147" s="284"/>
      <c r="B147" s="284"/>
      <c r="C147" s="255">
        <v>2110</v>
      </c>
      <c r="D147" s="255" t="s">
        <v>8</v>
      </c>
      <c r="E147" s="49"/>
      <c r="F147" s="139"/>
      <c r="G147" s="139"/>
      <c r="H147" s="49"/>
      <c r="I147" s="50"/>
      <c r="J147" s="57"/>
      <c r="K147"/>
      <c r="L147"/>
      <c r="M147"/>
      <c r="N147"/>
    </row>
    <row r="148" spans="1:14" ht="12.75" customHeight="1">
      <c r="A148" s="284"/>
      <c r="B148" s="284"/>
      <c r="C148" s="255"/>
      <c r="D148" s="255" t="s">
        <v>9</v>
      </c>
      <c r="E148" s="49"/>
      <c r="F148" s="139"/>
      <c r="G148" s="139"/>
      <c r="H148" s="49"/>
      <c r="I148" s="50"/>
      <c r="J148" s="57"/>
      <c r="K148"/>
      <c r="L148"/>
      <c r="M148"/>
      <c r="N148"/>
    </row>
    <row r="149" spans="1:14" ht="12.75" customHeight="1">
      <c r="A149" s="284"/>
      <c r="B149" s="284"/>
      <c r="C149" s="255"/>
      <c r="D149" s="255" t="s">
        <v>10</v>
      </c>
      <c r="E149" s="49"/>
      <c r="F149" s="139"/>
      <c r="G149" s="139"/>
      <c r="H149" s="49"/>
      <c r="I149" s="50"/>
      <c r="J149" s="57"/>
      <c r="K149"/>
      <c r="L149"/>
      <c r="M149"/>
      <c r="N149"/>
    </row>
    <row r="150" spans="1:14" ht="12.75" customHeight="1">
      <c r="A150" s="284"/>
      <c r="B150" s="284"/>
      <c r="C150" s="255"/>
      <c r="D150" s="255" t="s">
        <v>11</v>
      </c>
      <c r="E150" s="58">
        <v>43090</v>
      </c>
      <c r="F150" s="140">
        <v>24000</v>
      </c>
      <c r="G150" s="140">
        <v>48050</v>
      </c>
      <c r="H150" s="58">
        <v>46810</v>
      </c>
      <c r="I150" s="53">
        <f>H150/G150*100</f>
        <v>97.41935483870968</v>
      </c>
      <c r="J150" s="54">
        <f>H150/E150*100</f>
        <v>108.63309352517985</v>
      </c>
      <c r="K150"/>
      <c r="L150"/>
      <c r="M150"/>
      <c r="N150"/>
    </row>
    <row r="151" spans="1:14" ht="12.75" customHeight="1">
      <c r="A151" s="253"/>
      <c r="B151" s="248">
        <v>85508</v>
      </c>
      <c r="C151" s="270"/>
      <c r="D151" s="249" t="s">
        <v>213</v>
      </c>
      <c r="E151" s="49">
        <f>E157</f>
        <v>654907.24</v>
      </c>
      <c r="F151" s="46">
        <f>F157</f>
        <v>565000</v>
      </c>
      <c r="G151" s="46">
        <f>G157</f>
        <v>701660</v>
      </c>
      <c r="H151" s="49">
        <f>H157</f>
        <v>700164.08</v>
      </c>
      <c r="I151" s="50">
        <f>H151/G151*100</f>
        <v>99.7868027249665</v>
      </c>
      <c r="J151" s="157">
        <f>H151/E151*100</f>
        <v>106.91041986342982</v>
      </c>
      <c r="K151"/>
      <c r="L151"/>
      <c r="M151"/>
      <c r="N151"/>
    </row>
    <row r="152" spans="1:14" ht="12.75" customHeight="1">
      <c r="A152" s="253"/>
      <c r="B152" s="254"/>
      <c r="C152" s="257">
        <v>2160</v>
      </c>
      <c r="D152" s="291" t="s">
        <v>339</v>
      </c>
      <c r="E152" s="55"/>
      <c r="F152" s="451"/>
      <c r="G152" s="98"/>
      <c r="H152" s="58"/>
      <c r="I152" s="99"/>
      <c r="J152" s="165"/>
      <c r="K152"/>
      <c r="L152"/>
      <c r="M152"/>
      <c r="N152"/>
    </row>
    <row r="153" spans="1:14" ht="12.75" customHeight="1">
      <c r="A153" s="253"/>
      <c r="B153" s="254"/>
      <c r="C153" s="257"/>
      <c r="D153" s="291" t="s">
        <v>234</v>
      </c>
      <c r="E153" s="55"/>
      <c r="F153" s="451"/>
      <c r="G153" s="98"/>
      <c r="H153" s="58"/>
      <c r="I153" s="99"/>
      <c r="J153" s="165"/>
      <c r="K153"/>
      <c r="L153"/>
      <c r="M153"/>
      <c r="N153"/>
    </row>
    <row r="154" spans="1:14" ht="12.75" customHeight="1">
      <c r="A154" s="253"/>
      <c r="B154" s="254"/>
      <c r="C154" s="257"/>
      <c r="D154" s="291" t="s">
        <v>235</v>
      </c>
      <c r="E154" s="55"/>
      <c r="F154" s="451"/>
      <c r="G154" s="98"/>
      <c r="H154" s="58"/>
      <c r="I154" s="99"/>
      <c r="J154" s="165"/>
      <c r="K154"/>
      <c r="L154"/>
      <c r="M154"/>
      <c r="N154"/>
    </row>
    <row r="155" spans="1:14" ht="12.75" customHeight="1">
      <c r="A155" s="253"/>
      <c r="B155" s="254"/>
      <c r="C155" s="257"/>
      <c r="D155" s="291" t="s">
        <v>236</v>
      </c>
      <c r="E155" s="55"/>
      <c r="F155" s="451"/>
      <c r="G155" s="98"/>
      <c r="H155" s="58"/>
      <c r="I155" s="99"/>
      <c r="J155" s="165"/>
      <c r="K155"/>
      <c r="L155"/>
      <c r="M155"/>
      <c r="N155"/>
    </row>
    <row r="156" spans="1:14" ht="12.75" customHeight="1">
      <c r="A156" s="253"/>
      <c r="B156" s="254"/>
      <c r="C156" s="257"/>
      <c r="D156" s="291" t="s">
        <v>237</v>
      </c>
      <c r="E156" s="55"/>
      <c r="F156" s="451"/>
      <c r="G156" s="98"/>
      <c r="H156" s="58"/>
      <c r="I156" s="99"/>
      <c r="J156" s="165"/>
      <c r="K156"/>
      <c r="L156"/>
      <c r="M156"/>
      <c r="N156"/>
    </row>
    <row r="157" spans="1:14" ht="12.75" customHeight="1">
      <c r="A157" s="253"/>
      <c r="B157" s="256"/>
      <c r="C157" s="257"/>
      <c r="D157" s="291" t="s">
        <v>309</v>
      </c>
      <c r="E157" s="55">
        <v>654907.24</v>
      </c>
      <c r="F157" s="451">
        <v>565000</v>
      </c>
      <c r="G157" s="384">
        <v>701660</v>
      </c>
      <c r="H157" s="58">
        <v>700164.08</v>
      </c>
      <c r="I157" s="99">
        <f>H157/G157*100</f>
        <v>99.7868027249665</v>
      </c>
      <c r="J157" s="165">
        <f>H157/E157*100</f>
        <v>106.91041986342982</v>
      </c>
      <c r="K157"/>
      <c r="L157"/>
      <c r="M157"/>
      <c r="N157"/>
    </row>
    <row r="158" spans="1:14" ht="12.75" customHeight="1">
      <c r="A158" s="254"/>
      <c r="B158" s="289">
        <v>85510</v>
      </c>
      <c r="C158" s="248"/>
      <c r="D158" s="314" t="s">
        <v>317</v>
      </c>
      <c r="E158" s="97">
        <v>0</v>
      </c>
      <c r="F158" s="456">
        <v>0</v>
      </c>
      <c r="G158" s="502">
        <f>G164</f>
        <v>116560</v>
      </c>
      <c r="H158" s="49">
        <f>H164</f>
        <v>114515.91</v>
      </c>
      <c r="I158" s="177">
        <f>H158/G158*100</f>
        <v>98.24631949210708</v>
      </c>
      <c r="J158" s="173">
        <v>0</v>
      </c>
      <c r="K158"/>
      <c r="L158"/>
      <c r="M158"/>
      <c r="N158"/>
    </row>
    <row r="159" spans="1:14" ht="12.75" customHeight="1">
      <c r="A159" s="254"/>
      <c r="B159" s="288"/>
      <c r="C159" s="258">
        <v>2160</v>
      </c>
      <c r="D159" s="291" t="s">
        <v>233</v>
      </c>
      <c r="E159" s="55"/>
      <c r="F159" s="451"/>
      <c r="G159" s="501"/>
      <c r="H159" s="58"/>
      <c r="I159" s="99"/>
      <c r="J159" s="165"/>
      <c r="K159"/>
      <c r="L159"/>
      <c r="M159"/>
      <c r="N159"/>
    </row>
    <row r="160" spans="1:14" ht="12.75" customHeight="1">
      <c r="A160" s="254"/>
      <c r="B160" s="288"/>
      <c r="C160" s="258"/>
      <c r="D160" s="291" t="s">
        <v>234</v>
      </c>
      <c r="E160" s="55"/>
      <c r="F160" s="451"/>
      <c r="G160" s="501"/>
      <c r="H160" s="58"/>
      <c r="I160" s="99"/>
      <c r="J160" s="165"/>
      <c r="K160"/>
      <c r="L160"/>
      <c r="M160"/>
      <c r="N160"/>
    </row>
    <row r="161" spans="1:14" ht="12.75" customHeight="1">
      <c r="A161" s="254"/>
      <c r="B161" s="288"/>
      <c r="C161" s="258"/>
      <c r="D161" s="291" t="s">
        <v>235</v>
      </c>
      <c r="E161" s="55"/>
      <c r="F161" s="451"/>
      <c r="G161" s="501"/>
      <c r="H161" s="58"/>
      <c r="I161" s="99"/>
      <c r="J161" s="165"/>
      <c r="K161"/>
      <c r="L161"/>
      <c r="M161"/>
      <c r="N161"/>
    </row>
    <row r="162" spans="1:14" ht="12.75" customHeight="1">
      <c r="A162" s="254"/>
      <c r="B162" s="288"/>
      <c r="C162" s="258"/>
      <c r="D162" s="291" t="s">
        <v>236</v>
      </c>
      <c r="E162" s="55"/>
      <c r="F162" s="451"/>
      <c r="G162" s="501"/>
      <c r="H162" s="58"/>
      <c r="I162" s="99"/>
      <c r="J162" s="165"/>
      <c r="K162"/>
      <c r="L162"/>
      <c r="M162"/>
      <c r="N162"/>
    </row>
    <row r="163" spans="1:14" ht="12.75" customHeight="1">
      <c r="A163" s="254"/>
      <c r="B163" s="288"/>
      <c r="C163" s="258"/>
      <c r="D163" s="291" t="s">
        <v>237</v>
      </c>
      <c r="E163" s="55"/>
      <c r="F163" s="451"/>
      <c r="G163" s="501"/>
      <c r="H163" s="58"/>
      <c r="I163" s="99"/>
      <c r="J163" s="165"/>
      <c r="K163"/>
      <c r="L163"/>
      <c r="M163"/>
      <c r="N163"/>
    </row>
    <row r="164" spans="1:14" ht="12.75" customHeight="1">
      <c r="A164" s="254"/>
      <c r="B164" s="288"/>
      <c r="C164" s="255"/>
      <c r="D164" s="291" t="s">
        <v>309</v>
      </c>
      <c r="E164" s="55">
        <v>0</v>
      </c>
      <c r="F164" s="451">
        <v>0</v>
      </c>
      <c r="G164" s="501">
        <v>116560</v>
      </c>
      <c r="H164" s="58">
        <v>114515.91</v>
      </c>
      <c r="I164" s="99">
        <f>H164/G164*100</f>
        <v>98.24631949210708</v>
      </c>
      <c r="J164" s="165">
        <v>0</v>
      </c>
      <c r="K164"/>
      <c r="L164"/>
      <c r="M164"/>
      <c r="N164"/>
    </row>
    <row r="165" spans="1:14" s="9" customFormat="1" ht="12.75" customHeight="1">
      <c r="A165" s="244"/>
      <c r="B165" s="292"/>
      <c r="C165" s="244"/>
      <c r="D165" s="413" t="s">
        <v>194</v>
      </c>
      <c r="E165" s="87"/>
      <c r="F165" s="414"/>
      <c r="G165" s="88"/>
      <c r="H165" s="415"/>
      <c r="I165" s="114"/>
      <c r="J165" s="171"/>
      <c r="K165" s="5"/>
      <c r="L165" s="5"/>
      <c r="M165" s="5"/>
      <c r="N165" s="5"/>
    </row>
    <row r="166" spans="1:14" s="9" customFormat="1" ht="12.75" customHeight="1">
      <c r="A166" s="263"/>
      <c r="B166" s="293"/>
      <c r="C166" s="263"/>
      <c r="D166" s="416" t="s">
        <v>195</v>
      </c>
      <c r="E166" s="417"/>
      <c r="F166" s="418"/>
      <c r="G166" s="115"/>
      <c r="H166" s="419"/>
      <c r="I166" s="116"/>
      <c r="J166" s="193"/>
      <c r="K166" s="5"/>
      <c r="L166" s="5"/>
      <c r="M166" s="5"/>
      <c r="N166" s="5"/>
    </row>
    <row r="167" spans="1:14" s="9" customFormat="1" ht="12.75" customHeight="1">
      <c r="A167" s="272"/>
      <c r="B167" s="294"/>
      <c r="C167" s="272"/>
      <c r="D167" s="420" t="s">
        <v>196</v>
      </c>
      <c r="E167" s="389">
        <f>E11+E17+E29+E96+E109+E129+E86+E80+E68+E145+E42+E51</f>
        <v>7437583.17</v>
      </c>
      <c r="F167" s="421">
        <f>F11+F17+F29+F86+F96+F109+F129+F80+F145+F68</f>
        <v>6562483</v>
      </c>
      <c r="G167" s="117">
        <f>G17+G29+G86+G96+G109+G129+G80+G145+G68+G51+G11</f>
        <v>7460013</v>
      </c>
      <c r="H167" s="422">
        <f>H11+H17+H29+H80+H86+H96+H109+H129+H145+H68+H42+H51</f>
        <v>7434443.05</v>
      </c>
      <c r="I167" s="118">
        <f>H167/G167*100</f>
        <v>99.65723987344258</v>
      </c>
      <c r="J167" s="127">
        <f>H167/E167*100</f>
        <v>99.95778037128154</v>
      </c>
      <c r="K167" s="5"/>
      <c r="L167" s="5"/>
      <c r="M167" s="5"/>
      <c r="N167" s="5"/>
    </row>
    <row r="168" spans="1:10" ht="12.75" customHeight="1">
      <c r="A168" s="313"/>
      <c r="B168" s="313"/>
      <c r="C168" s="313"/>
      <c r="D168" s="334" t="s">
        <v>120</v>
      </c>
      <c r="E168" s="423">
        <v>11000</v>
      </c>
      <c r="F168" s="423">
        <f>F18</f>
        <v>0</v>
      </c>
      <c r="G168" s="423">
        <v>0</v>
      </c>
      <c r="H168" s="127">
        <v>0</v>
      </c>
      <c r="I168" s="204">
        <v>0</v>
      </c>
      <c r="J168" s="127">
        <v>0</v>
      </c>
    </row>
    <row r="169" spans="1:10" ht="12.75" customHeight="1">
      <c r="A169" s="30"/>
      <c r="B169" s="30"/>
      <c r="C169" s="30"/>
      <c r="D169" s="30"/>
      <c r="E169" s="228">
        <v>7437583.17</v>
      </c>
      <c r="F169" s="32"/>
      <c r="G169" s="32"/>
      <c r="H169" s="233"/>
      <c r="I169" s="36"/>
      <c r="J169" s="36"/>
    </row>
    <row r="170" spans="1:10" ht="12.75" customHeight="1">
      <c r="A170" s="30"/>
      <c r="B170" s="30"/>
      <c r="C170" s="30"/>
      <c r="D170" s="30"/>
      <c r="E170" s="233"/>
      <c r="F170" s="32"/>
      <c r="G170" s="32"/>
      <c r="H170" s="233"/>
      <c r="I170" s="36"/>
      <c r="J170" s="36"/>
    </row>
    <row r="171" spans="1:10" ht="12.75" customHeight="1">
      <c r="A171" s="30"/>
      <c r="B171" s="30"/>
      <c r="C171" s="30"/>
      <c r="D171" s="30"/>
      <c r="E171" s="233"/>
      <c r="F171" s="32"/>
      <c r="G171" s="32"/>
      <c r="H171" s="233"/>
      <c r="I171" s="36"/>
      <c r="J171" s="36"/>
    </row>
    <row r="172" spans="1:10" ht="12.75" customHeight="1">
      <c r="A172" s="30"/>
      <c r="B172" s="30"/>
      <c r="C172" s="30"/>
      <c r="D172" s="30"/>
      <c r="E172" s="233"/>
      <c r="F172" s="32"/>
      <c r="G172" s="32"/>
      <c r="H172" s="233"/>
      <c r="I172" s="36"/>
      <c r="J172" s="36"/>
    </row>
    <row r="173" spans="1:10" ht="12.75" customHeight="1">
      <c r="A173" s="30"/>
      <c r="B173" s="30"/>
      <c r="C173" s="30"/>
      <c r="D173" s="30"/>
      <c r="E173" s="233"/>
      <c r="F173" s="32"/>
      <c r="G173" s="32"/>
      <c r="H173" s="233"/>
      <c r="I173" s="36"/>
      <c r="J173" s="36"/>
    </row>
    <row r="174" spans="1:10" ht="12.75" customHeight="1">
      <c r="A174" s="30"/>
      <c r="B174" s="30"/>
      <c r="C174" s="30"/>
      <c r="D174" s="30"/>
      <c r="E174" s="233"/>
      <c r="F174" s="32"/>
      <c r="G174" s="32"/>
      <c r="H174" s="233"/>
      <c r="I174" s="36"/>
      <c r="J174" s="36"/>
    </row>
    <row r="175" spans="1:10" ht="12.75" customHeight="1">
      <c r="A175" s="30"/>
      <c r="B175" s="30"/>
      <c r="C175" s="30"/>
      <c r="D175" s="30"/>
      <c r="E175" s="233"/>
      <c r="F175" s="32"/>
      <c r="G175" s="32"/>
      <c r="H175" s="233"/>
      <c r="I175" s="36"/>
      <c r="J175" s="36"/>
    </row>
    <row r="176" spans="1:10" ht="12.75" customHeight="1">
      <c r="A176" s="30"/>
      <c r="B176" s="30"/>
      <c r="C176" s="30"/>
      <c r="D176" s="30"/>
      <c r="E176" s="233"/>
      <c r="F176" s="32"/>
      <c r="G176" s="32"/>
      <c r="H176" s="233"/>
      <c r="I176" s="36"/>
      <c r="J176" s="36"/>
    </row>
    <row r="177" spans="1:10" ht="12.75" customHeight="1">
      <c r="A177" s="30"/>
      <c r="B177" s="30"/>
      <c r="C177" s="30"/>
      <c r="D177" s="30"/>
      <c r="E177" s="233"/>
      <c r="F177" s="32"/>
      <c r="G177" s="32"/>
      <c r="H177" s="233"/>
      <c r="I177" s="36"/>
      <c r="J177" s="36"/>
    </row>
    <row r="178" spans="1:10" ht="12.75" customHeight="1">
      <c r="A178" s="30"/>
      <c r="B178" s="30"/>
      <c r="C178" s="30"/>
      <c r="D178" s="30"/>
      <c r="E178" s="233"/>
      <c r="F178" s="32"/>
      <c r="G178" s="32"/>
      <c r="H178" s="233"/>
      <c r="I178" s="36"/>
      <c r="J178" s="36"/>
    </row>
    <row r="179" spans="1:10" ht="12.75" customHeight="1">
      <c r="A179" s="30"/>
      <c r="B179" s="30"/>
      <c r="C179" s="30"/>
      <c r="D179" s="30"/>
      <c r="E179" s="233"/>
      <c r="F179" s="32"/>
      <c r="G179" s="32"/>
      <c r="H179" s="233"/>
      <c r="I179" s="36"/>
      <c r="J179" s="36"/>
    </row>
    <row r="180" spans="1:10" ht="12.75" customHeight="1">
      <c r="A180" s="30"/>
      <c r="B180" s="30"/>
      <c r="C180" s="30"/>
      <c r="D180" s="30"/>
      <c r="E180" s="233"/>
      <c r="F180" s="32"/>
      <c r="G180" s="32"/>
      <c r="H180" s="233"/>
      <c r="I180" s="36"/>
      <c r="J180" s="36"/>
    </row>
    <row r="181" spans="1:10" ht="12.75" customHeight="1">
      <c r="A181" s="30"/>
      <c r="B181" s="30"/>
      <c r="C181" s="30"/>
      <c r="D181" s="30"/>
      <c r="E181" s="233"/>
      <c r="F181" s="32"/>
      <c r="G181" s="32"/>
      <c r="H181" s="233"/>
      <c r="I181" s="36"/>
      <c r="J181" s="36"/>
    </row>
    <row r="182" spans="1:10" ht="12.75" customHeight="1">
      <c r="A182" s="30"/>
      <c r="B182" s="30"/>
      <c r="C182" s="30"/>
      <c r="D182" s="30"/>
      <c r="E182" s="233"/>
      <c r="F182" s="32"/>
      <c r="G182" s="32"/>
      <c r="H182" s="233"/>
      <c r="I182" s="36"/>
      <c r="J182" s="36"/>
    </row>
    <row r="183" spans="1:10" ht="12.75" customHeight="1">
      <c r="A183" s="30"/>
      <c r="B183" s="30"/>
      <c r="C183" s="30"/>
      <c r="D183" s="30"/>
      <c r="E183" s="233" t="s">
        <v>333</v>
      </c>
      <c r="F183" s="32"/>
      <c r="G183" s="32"/>
      <c r="H183" s="233"/>
      <c r="I183" s="36"/>
      <c r="J183" s="36"/>
    </row>
    <row r="184" spans="1:14" s="12" customFormat="1" ht="12.75" customHeight="1">
      <c r="A184" s="355"/>
      <c r="B184" s="355"/>
      <c r="C184" s="356"/>
      <c r="D184" s="355"/>
      <c r="E184" s="33"/>
      <c r="F184" s="33"/>
      <c r="G184" s="33" t="s">
        <v>70</v>
      </c>
      <c r="H184" s="38"/>
      <c r="I184" s="35"/>
      <c r="J184" s="36"/>
      <c r="K184" s="10"/>
      <c r="L184" s="10"/>
      <c r="M184" s="10"/>
      <c r="N184" s="10"/>
    </row>
    <row r="185" spans="1:14" s="12" customFormat="1" ht="12.75" customHeight="1">
      <c r="A185" s="355"/>
      <c r="B185" s="355"/>
      <c r="C185" s="356"/>
      <c r="D185" s="355"/>
      <c r="E185" s="337"/>
      <c r="F185" s="33"/>
      <c r="G185" s="33" t="s">
        <v>72</v>
      </c>
      <c r="H185" s="38"/>
      <c r="I185" s="35"/>
      <c r="J185" s="36"/>
      <c r="K185" s="10"/>
      <c r="L185" s="10"/>
      <c r="M185" s="10"/>
      <c r="N185" s="10"/>
    </row>
    <row r="186" spans="1:14" s="12" customFormat="1" ht="12.75" customHeight="1">
      <c r="A186" s="355"/>
      <c r="B186" s="355"/>
      <c r="C186" s="356"/>
      <c r="D186" s="355"/>
      <c r="E186" s="337"/>
      <c r="F186" s="33"/>
      <c r="G186" s="33" t="s">
        <v>318</v>
      </c>
      <c r="H186" s="38"/>
      <c r="I186" s="35"/>
      <c r="J186" s="38"/>
      <c r="K186" s="10"/>
      <c r="L186" s="10"/>
      <c r="M186" s="10"/>
      <c r="N186" s="10"/>
    </row>
    <row r="187" spans="1:14" s="12" customFormat="1" ht="12.75" customHeight="1">
      <c r="A187" s="355"/>
      <c r="B187" s="355"/>
      <c r="C187" s="356"/>
      <c r="D187" s="355"/>
      <c r="E187" s="337"/>
      <c r="F187" s="33"/>
      <c r="G187" s="33"/>
      <c r="H187" s="38"/>
      <c r="I187" s="35"/>
      <c r="J187" s="38"/>
      <c r="K187" s="10"/>
      <c r="L187" s="10"/>
      <c r="M187" s="10"/>
      <c r="N187" s="10"/>
    </row>
    <row r="188" spans="1:10" ht="12.75" customHeight="1">
      <c r="A188" s="30"/>
      <c r="B188" s="357"/>
      <c r="C188" s="358" t="s">
        <v>193</v>
      </c>
      <c r="D188" s="358"/>
      <c r="E188" s="358"/>
      <c r="F188" s="359"/>
      <c r="G188" s="359"/>
      <c r="H188" s="30"/>
      <c r="I188" s="36"/>
      <c r="J188" s="36"/>
    </row>
    <row r="189" spans="1:10" ht="12.75" customHeight="1">
      <c r="A189" s="30"/>
      <c r="B189" s="30"/>
      <c r="C189" s="358" t="s">
        <v>215</v>
      </c>
      <c r="D189" s="357"/>
      <c r="E189" s="358"/>
      <c r="F189" s="359"/>
      <c r="G189" s="359"/>
      <c r="H189" s="30"/>
      <c r="I189" s="36"/>
      <c r="J189" s="36"/>
    </row>
    <row r="190" spans="1:10" ht="12.75" customHeight="1">
      <c r="A190" s="30"/>
      <c r="B190" s="30"/>
      <c r="C190" s="30"/>
      <c r="D190" s="30"/>
      <c r="E190" s="30"/>
      <c r="F190" s="32"/>
      <c r="G190" s="32"/>
      <c r="H190" s="30" t="s">
        <v>112</v>
      </c>
      <c r="I190" s="36"/>
      <c r="J190" s="36"/>
    </row>
    <row r="191" spans="1:10" ht="12.75" customHeight="1">
      <c r="A191" s="239"/>
      <c r="B191" s="240"/>
      <c r="C191" s="239"/>
      <c r="D191" s="239"/>
      <c r="E191" s="67" t="s">
        <v>6</v>
      </c>
      <c r="F191" s="68" t="s">
        <v>75</v>
      </c>
      <c r="G191" s="69" t="s">
        <v>73</v>
      </c>
      <c r="H191" s="67" t="s">
        <v>6</v>
      </c>
      <c r="I191" s="70" t="s">
        <v>7</v>
      </c>
      <c r="J191" s="71"/>
    </row>
    <row r="192" spans="1:10" ht="12.75" customHeight="1">
      <c r="A192" s="241" t="s">
        <v>2</v>
      </c>
      <c r="B192" s="241" t="s">
        <v>3</v>
      </c>
      <c r="C192" s="241" t="s">
        <v>4</v>
      </c>
      <c r="D192" s="241" t="s">
        <v>128</v>
      </c>
      <c r="E192" s="72" t="s">
        <v>268</v>
      </c>
      <c r="F192" s="73" t="s">
        <v>76</v>
      </c>
      <c r="G192" s="74" t="s">
        <v>74</v>
      </c>
      <c r="H192" s="72" t="s">
        <v>316</v>
      </c>
      <c r="I192" s="75"/>
      <c r="J192" s="76"/>
    </row>
    <row r="193" spans="1:10" ht="12.75" customHeight="1">
      <c r="A193" s="242"/>
      <c r="B193" s="242"/>
      <c r="C193" s="242"/>
      <c r="D193" s="241"/>
      <c r="E193" s="77"/>
      <c r="F193" s="78" t="s">
        <v>315</v>
      </c>
      <c r="G193" s="79" t="s">
        <v>5</v>
      </c>
      <c r="H193" s="77"/>
      <c r="I193" s="80" t="s">
        <v>77</v>
      </c>
      <c r="J193" s="81" t="s">
        <v>78</v>
      </c>
    </row>
    <row r="194" spans="1:10" ht="12.75" customHeight="1">
      <c r="A194" s="243">
        <v>1</v>
      </c>
      <c r="B194" s="243">
        <v>2</v>
      </c>
      <c r="C194" s="243">
        <v>3</v>
      </c>
      <c r="D194" s="243">
        <v>4</v>
      </c>
      <c r="E194" s="82">
        <v>5</v>
      </c>
      <c r="F194" s="83">
        <v>6</v>
      </c>
      <c r="G194" s="83">
        <v>7</v>
      </c>
      <c r="H194" s="84">
        <v>8</v>
      </c>
      <c r="I194" s="85">
        <v>9</v>
      </c>
      <c r="J194" s="86">
        <v>10</v>
      </c>
    </row>
    <row r="195" spans="1:14" ht="12.75" customHeight="1">
      <c r="A195" s="262">
        <v>750</v>
      </c>
      <c r="B195" s="272"/>
      <c r="C195" s="261"/>
      <c r="D195" s="246" t="s">
        <v>26</v>
      </c>
      <c r="E195" s="41">
        <v>0</v>
      </c>
      <c r="F195" s="42">
        <f>F197</f>
        <v>6100</v>
      </c>
      <c r="G195" s="42">
        <f>G197</f>
        <v>8400</v>
      </c>
      <c r="H195" s="41">
        <f>H197</f>
        <v>8400</v>
      </c>
      <c r="I195" s="176">
        <v>100</v>
      </c>
      <c r="J195" s="44">
        <v>0</v>
      </c>
      <c r="K195"/>
      <c r="L195"/>
      <c r="M195"/>
      <c r="N195"/>
    </row>
    <row r="196" spans="1:14" ht="12.75" customHeight="1">
      <c r="A196" s="262"/>
      <c r="B196" s="263"/>
      <c r="C196" s="261"/>
      <c r="D196" s="274" t="s">
        <v>148</v>
      </c>
      <c r="E196" s="41">
        <v>0</v>
      </c>
      <c r="F196" s="42">
        <v>0</v>
      </c>
      <c r="G196" s="42">
        <v>0</v>
      </c>
      <c r="H196" s="41">
        <v>0</v>
      </c>
      <c r="I196" s="176">
        <v>0</v>
      </c>
      <c r="J196" s="44">
        <v>0</v>
      </c>
      <c r="K196"/>
      <c r="L196"/>
      <c r="M196"/>
      <c r="N196"/>
    </row>
    <row r="197" spans="1:14" ht="12.75" customHeight="1">
      <c r="A197" s="267"/>
      <c r="B197" s="248">
        <v>75045</v>
      </c>
      <c r="C197" s="252"/>
      <c r="D197" s="279" t="s">
        <v>98</v>
      </c>
      <c r="E197" s="49">
        <v>0</v>
      </c>
      <c r="F197" s="46">
        <f>F201</f>
        <v>6100</v>
      </c>
      <c r="G197" s="46">
        <v>8400</v>
      </c>
      <c r="H197" s="49">
        <v>8400</v>
      </c>
      <c r="I197" s="133">
        <v>100</v>
      </c>
      <c r="J197" s="157">
        <v>0</v>
      </c>
      <c r="K197"/>
      <c r="L197"/>
      <c r="M197"/>
      <c r="N197"/>
    </row>
    <row r="198" spans="1:14" ht="12.75" customHeight="1">
      <c r="A198" s="254"/>
      <c r="B198" s="254"/>
      <c r="C198" s="257">
        <v>2120</v>
      </c>
      <c r="D198" s="237" t="s">
        <v>8</v>
      </c>
      <c r="E198" s="97"/>
      <c r="F198" s="56"/>
      <c r="G198" s="98"/>
      <c r="H198" s="97"/>
      <c r="I198" s="189"/>
      <c r="J198" s="48"/>
      <c r="K198"/>
      <c r="L198"/>
      <c r="M198"/>
      <c r="N198"/>
    </row>
    <row r="199" spans="1:14" ht="12.75" customHeight="1">
      <c r="A199" s="254"/>
      <c r="B199" s="254"/>
      <c r="C199" s="257"/>
      <c r="D199" s="237" t="s">
        <v>80</v>
      </c>
      <c r="E199" s="97"/>
      <c r="F199" s="56"/>
      <c r="G199" s="98"/>
      <c r="H199" s="97"/>
      <c r="I199" s="189"/>
      <c r="J199" s="48"/>
      <c r="K199"/>
      <c r="L199"/>
      <c r="M199" s="14"/>
      <c r="N199"/>
    </row>
    <row r="200" spans="1:14" ht="12.75" customHeight="1">
      <c r="A200" s="254"/>
      <c r="B200" s="254"/>
      <c r="C200" s="257"/>
      <c r="D200" s="237" t="s">
        <v>97</v>
      </c>
      <c r="E200" s="97"/>
      <c r="F200" s="56"/>
      <c r="G200" s="98"/>
      <c r="H200" s="97"/>
      <c r="I200" s="189"/>
      <c r="J200" s="48"/>
      <c r="K200"/>
      <c r="L200"/>
      <c r="M200"/>
      <c r="N200"/>
    </row>
    <row r="201" spans="1:14" ht="12.75" customHeight="1">
      <c r="A201" s="254"/>
      <c r="B201" s="256"/>
      <c r="C201" s="257"/>
      <c r="D201" s="286" t="s">
        <v>102</v>
      </c>
      <c r="E201" s="55">
        <v>0</v>
      </c>
      <c r="F201" s="56">
        <v>6100</v>
      </c>
      <c r="G201" s="98">
        <v>8400</v>
      </c>
      <c r="H201" s="55">
        <v>8400</v>
      </c>
      <c r="I201" s="190">
        <v>100</v>
      </c>
      <c r="J201" s="165">
        <v>0</v>
      </c>
      <c r="K201"/>
      <c r="L201"/>
      <c r="M201"/>
      <c r="N201"/>
    </row>
    <row r="202" spans="1:14" ht="12.75" customHeight="1">
      <c r="A202" s="244">
        <v>754</v>
      </c>
      <c r="B202" s="244"/>
      <c r="C202" s="244"/>
      <c r="D202" s="260" t="s">
        <v>34</v>
      </c>
      <c r="E202" s="87"/>
      <c r="F202" s="414"/>
      <c r="G202" s="88"/>
      <c r="H202" s="415"/>
      <c r="I202" s="179"/>
      <c r="J202" s="482"/>
      <c r="K202"/>
      <c r="L202"/>
      <c r="M202"/>
      <c r="N202"/>
    </row>
    <row r="203" spans="1:14" ht="12.75" customHeight="1">
      <c r="A203" s="263"/>
      <c r="B203" s="263"/>
      <c r="C203" s="263"/>
      <c r="D203" s="262" t="s">
        <v>35</v>
      </c>
      <c r="E203" s="389">
        <f>E205</f>
        <v>19652.92</v>
      </c>
      <c r="F203" s="421">
        <v>0</v>
      </c>
      <c r="G203" s="117">
        <f>G205</f>
        <v>0</v>
      </c>
      <c r="H203" s="422">
        <f>H205</f>
        <v>0</v>
      </c>
      <c r="I203" s="204">
        <v>0</v>
      </c>
      <c r="J203" s="119">
        <f>J205</f>
        <v>0</v>
      </c>
      <c r="K203"/>
      <c r="L203"/>
      <c r="M203"/>
      <c r="N203"/>
    </row>
    <row r="204" spans="1:14" ht="12.75" customHeight="1">
      <c r="A204" s="306"/>
      <c r="B204" s="272"/>
      <c r="C204" s="273"/>
      <c r="D204" s="274" t="s">
        <v>137</v>
      </c>
      <c r="E204" s="417"/>
      <c r="F204" s="115"/>
      <c r="G204" s="125"/>
      <c r="H204" s="417"/>
      <c r="I204" s="211"/>
      <c r="J204" s="193"/>
      <c r="K204"/>
      <c r="L204"/>
      <c r="M204"/>
      <c r="N204"/>
    </row>
    <row r="205" spans="1:14" ht="12.75" customHeight="1">
      <c r="A205" s="253"/>
      <c r="B205" s="248">
        <v>75495</v>
      </c>
      <c r="C205" s="268"/>
      <c r="D205" s="248" t="s">
        <v>24</v>
      </c>
      <c r="E205" s="101">
        <f>E209</f>
        <v>19652.92</v>
      </c>
      <c r="F205" s="102">
        <v>0</v>
      </c>
      <c r="G205" s="103">
        <f>G209</f>
        <v>0</v>
      </c>
      <c r="H205" s="97">
        <f>H209</f>
        <v>0</v>
      </c>
      <c r="I205" s="190">
        <v>0</v>
      </c>
      <c r="J205" s="173">
        <f>J209</f>
        <v>0</v>
      </c>
      <c r="K205"/>
      <c r="L205"/>
      <c r="M205"/>
      <c r="N205"/>
    </row>
    <row r="206" spans="1:14" ht="12.75" customHeight="1">
      <c r="A206" s="253"/>
      <c r="B206" s="254"/>
      <c r="C206" s="257">
        <v>2120</v>
      </c>
      <c r="D206" s="237" t="s">
        <v>8</v>
      </c>
      <c r="E206" s="106"/>
      <c r="F206" s="56"/>
      <c r="G206" s="98"/>
      <c r="H206" s="55"/>
      <c r="I206" s="190"/>
      <c r="J206" s="165"/>
      <c r="K206"/>
      <c r="L206"/>
      <c r="M206"/>
      <c r="N206"/>
    </row>
    <row r="207" spans="1:14" ht="12.75" customHeight="1">
      <c r="A207" s="253"/>
      <c r="B207" s="254"/>
      <c r="C207" s="257"/>
      <c r="D207" s="237" t="s">
        <v>80</v>
      </c>
      <c r="E207" s="106"/>
      <c r="F207" s="56"/>
      <c r="G207" s="98"/>
      <c r="H207" s="55"/>
      <c r="I207" s="190"/>
      <c r="J207" s="165"/>
      <c r="K207"/>
      <c r="L207"/>
      <c r="M207"/>
      <c r="N207"/>
    </row>
    <row r="208" spans="1:14" ht="12.75" customHeight="1">
      <c r="A208" s="253"/>
      <c r="B208" s="254"/>
      <c r="C208" s="257"/>
      <c r="D208" s="237" t="s">
        <v>97</v>
      </c>
      <c r="E208" s="106"/>
      <c r="F208" s="56"/>
      <c r="G208" s="98"/>
      <c r="H208" s="55"/>
      <c r="I208" s="190"/>
      <c r="J208" s="165"/>
      <c r="K208"/>
      <c r="L208"/>
      <c r="M208"/>
      <c r="N208"/>
    </row>
    <row r="209" spans="1:14" ht="12.75" customHeight="1">
      <c r="A209" s="253"/>
      <c r="B209" s="256"/>
      <c r="C209" s="257"/>
      <c r="D209" s="286" t="s">
        <v>102</v>
      </c>
      <c r="E209" s="106">
        <v>19652.92</v>
      </c>
      <c r="F209" s="56">
        <v>0</v>
      </c>
      <c r="G209" s="98"/>
      <c r="H209" s="55">
        <v>0</v>
      </c>
      <c r="I209" s="190">
        <v>0</v>
      </c>
      <c r="J209" s="165">
        <f>H209/E209*100</f>
        <v>0</v>
      </c>
      <c r="K209"/>
      <c r="L209"/>
      <c r="M209"/>
      <c r="N209"/>
    </row>
    <row r="210" spans="1:14" ht="12.75" customHeight="1">
      <c r="A210" s="246">
        <v>801</v>
      </c>
      <c r="B210" s="246"/>
      <c r="C210" s="246"/>
      <c r="D210" s="246" t="s">
        <v>192</v>
      </c>
      <c r="E210" s="41">
        <f>E211</f>
        <v>31200</v>
      </c>
      <c r="F210" s="42">
        <f>F211</f>
        <v>46800</v>
      </c>
      <c r="G210" s="42">
        <f>G211</f>
        <v>46800</v>
      </c>
      <c r="H210" s="41">
        <f>H211</f>
        <v>46800</v>
      </c>
      <c r="I210" s="176">
        <v>100</v>
      </c>
      <c r="J210" s="44">
        <f>J211</f>
        <v>150</v>
      </c>
      <c r="K210"/>
      <c r="L210"/>
      <c r="M210"/>
      <c r="N210"/>
    </row>
    <row r="211" spans="1:14" ht="12.75" customHeight="1">
      <c r="A211" s="354"/>
      <c r="B211" s="251">
        <v>80195</v>
      </c>
      <c r="C211" s="287"/>
      <c r="D211" s="339" t="s">
        <v>254</v>
      </c>
      <c r="E211" s="458">
        <f>E215</f>
        <v>31200</v>
      </c>
      <c r="F211" s="342">
        <v>46800</v>
      </c>
      <c r="G211" s="343">
        <f>G215</f>
        <v>46800</v>
      </c>
      <c r="H211" s="458">
        <f>H215</f>
        <v>46800</v>
      </c>
      <c r="I211" s="464">
        <v>100</v>
      </c>
      <c r="J211" s="460">
        <f>J215</f>
        <v>150</v>
      </c>
      <c r="K211"/>
      <c r="L211"/>
      <c r="M211"/>
      <c r="N211"/>
    </row>
    <row r="212" spans="1:14" ht="12.75" customHeight="1">
      <c r="A212" s="253"/>
      <c r="B212" s="254"/>
      <c r="C212" s="257">
        <v>2120</v>
      </c>
      <c r="D212" s="237" t="s">
        <v>8</v>
      </c>
      <c r="E212" s="55"/>
      <c r="F212" s="56"/>
      <c r="G212" s="98"/>
      <c r="H212" s="55"/>
      <c r="I212" s="190"/>
      <c r="J212" s="165"/>
      <c r="K212"/>
      <c r="L212"/>
      <c r="M212"/>
      <c r="N212"/>
    </row>
    <row r="213" spans="1:14" ht="12.75" customHeight="1">
      <c r="A213" s="253"/>
      <c r="B213" s="254"/>
      <c r="C213" s="257"/>
      <c r="D213" s="237" t="s">
        <v>80</v>
      </c>
      <c r="E213" s="55"/>
      <c r="F213" s="56"/>
      <c r="G213" s="98"/>
      <c r="H213" s="55"/>
      <c r="I213" s="190"/>
      <c r="J213" s="165"/>
      <c r="K213"/>
      <c r="L213"/>
      <c r="M213"/>
      <c r="N213"/>
    </row>
    <row r="214" spans="1:14" ht="12.75" customHeight="1">
      <c r="A214" s="253"/>
      <c r="B214" s="254"/>
      <c r="C214" s="257"/>
      <c r="D214" s="237" t="s">
        <v>97</v>
      </c>
      <c r="E214" s="55"/>
      <c r="F214" s="56"/>
      <c r="G214" s="98"/>
      <c r="H214" s="55"/>
      <c r="I214" s="190"/>
      <c r="J214" s="165"/>
      <c r="K214"/>
      <c r="L214"/>
      <c r="M214"/>
      <c r="N214"/>
    </row>
    <row r="215" spans="1:14" ht="12.75" customHeight="1">
      <c r="A215" s="253"/>
      <c r="B215" s="254"/>
      <c r="C215" s="257"/>
      <c r="D215" s="286" t="s">
        <v>102</v>
      </c>
      <c r="E215" s="55">
        <v>31200</v>
      </c>
      <c r="F215" s="56">
        <v>46800</v>
      </c>
      <c r="G215" s="98">
        <v>46800</v>
      </c>
      <c r="H215" s="55">
        <v>46800</v>
      </c>
      <c r="I215" s="190">
        <v>100</v>
      </c>
      <c r="J215" s="165">
        <f>H215/E215*100</f>
        <v>150</v>
      </c>
      <c r="K215"/>
      <c r="L215"/>
      <c r="M215"/>
      <c r="N215"/>
    </row>
    <row r="216" spans="1:14" s="9" customFormat="1" ht="30" customHeight="1">
      <c r="A216" s="408"/>
      <c r="B216" s="408"/>
      <c r="C216" s="408"/>
      <c r="D216" s="412" t="s">
        <v>255</v>
      </c>
      <c r="E216" s="41">
        <f>E195+E210+E203</f>
        <v>50852.92</v>
      </c>
      <c r="F216" s="42">
        <f>F195+F210</f>
        <v>52900</v>
      </c>
      <c r="G216" s="42">
        <f>G195+G210+G203</f>
        <v>55200</v>
      </c>
      <c r="H216" s="41">
        <f>H203+H215+H195</f>
        <v>55200</v>
      </c>
      <c r="I216" s="176">
        <f>H216/G216*100</f>
        <v>100</v>
      </c>
      <c r="J216" s="44">
        <f>H216/E216*100</f>
        <v>108.54833901376755</v>
      </c>
      <c r="K216" s="5"/>
      <c r="L216" s="5"/>
      <c r="M216" s="5"/>
      <c r="N216" s="5"/>
    </row>
    <row r="217" spans="1:10" ht="12.75" customHeight="1">
      <c r="A217" s="30"/>
      <c r="B217" s="30"/>
      <c r="C217" s="30"/>
      <c r="D217" s="30"/>
      <c r="E217" s="30"/>
      <c r="F217" s="32"/>
      <c r="G217" s="32"/>
      <c r="H217" s="37"/>
      <c r="I217" s="36"/>
      <c r="J217" s="36"/>
    </row>
    <row r="218" spans="1:10" ht="12.75" customHeight="1">
      <c r="A218" s="30"/>
      <c r="B218" s="30"/>
      <c r="C218" s="30"/>
      <c r="D218" s="30"/>
      <c r="E218" s="233"/>
      <c r="F218" s="226"/>
      <c r="G218" s="226"/>
      <c r="H218" s="37"/>
      <c r="I218" s="230"/>
      <c r="J218" s="230"/>
    </row>
    <row r="219" spans="1:10" ht="12.75" customHeight="1">
      <c r="A219" s="30"/>
      <c r="B219" s="30"/>
      <c r="C219" s="30"/>
      <c r="D219" s="30"/>
      <c r="E219" s="233"/>
      <c r="F219" s="226"/>
      <c r="G219" s="226"/>
      <c r="H219" s="37"/>
      <c r="I219" s="230"/>
      <c r="J219" s="230"/>
    </row>
    <row r="220" spans="1:10" ht="12.75" customHeight="1">
      <c r="A220" s="30"/>
      <c r="B220" s="30"/>
      <c r="C220" s="30"/>
      <c r="D220" s="30"/>
      <c r="E220" s="233"/>
      <c r="F220" s="226"/>
      <c r="G220" s="226"/>
      <c r="H220" s="37"/>
      <c r="I220" s="230"/>
      <c r="J220" s="230"/>
    </row>
    <row r="221" spans="1:10" ht="12.75" customHeight="1">
      <c r="A221" s="30"/>
      <c r="B221" s="30"/>
      <c r="C221" s="30"/>
      <c r="D221" s="30"/>
      <c r="E221" s="233"/>
      <c r="F221" s="226"/>
      <c r="G221" s="226"/>
      <c r="H221" s="37"/>
      <c r="I221" s="230"/>
      <c r="J221" s="230"/>
    </row>
    <row r="222" spans="1:10" ht="12.75" customHeight="1">
      <c r="A222" s="30"/>
      <c r="B222" s="30"/>
      <c r="C222" s="30"/>
      <c r="D222" s="30"/>
      <c r="E222" s="233"/>
      <c r="F222" s="226"/>
      <c r="G222" s="226"/>
      <c r="H222" s="37"/>
      <c r="I222" s="230"/>
      <c r="J222" s="230"/>
    </row>
    <row r="223" spans="1:10" ht="12.75" customHeight="1">
      <c r="A223" s="30"/>
      <c r="B223" s="30"/>
      <c r="C223" s="30"/>
      <c r="D223" s="30"/>
      <c r="E223" s="233"/>
      <c r="F223" s="226"/>
      <c r="G223" s="226"/>
      <c r="H223" s="37"/>
      <c r="I223" s="230"/>
      <c r="J223" s="230"/>
    </row>
    <row r="224" spans="1:10" ht="12.75" customHeight="1">
      <c r="A224" s="30"/>
      <c r="B224" s="30"/>
      <c r="C224" s="30"/>
      <c r="D224" s="30"/>
      <c r="E224" s="233"/>
      <c r="F224" s="226"/>
      <c r="G224" s="226"/>
      <c r="H224" s="37"/>
      <c r="I224" s="230"/>
      <c r="J224" s="230"/>
    </row>
    <row r="225" spans="1:10" ht="12.75" customHeight="1">
      <c r="A225" s="30"/>
      <c r="B225" s="30"/>
      <c r="C225" s="30"/>
      <c r="D225" s="30"/>
      <c r="E225" s="233"/>
      <c r="F225" s="226"/>
      <c r="G225" s="226"/>
      <c r="H225" s="37"/>
      <c r="I225" s="230"/>
      <c r="J225" s="230"/>
    </row>
    <row r="226" spans="1:10" ht="12.75" customHeight="1">
      <c r="A226" s="30"/>
      <c r="B226" s="30"/>
      <c r="C226" s="30"/>
      <c r="D226" s="30"/>
      <c r="E226" s="233"/>
      <c r="F226" s="226"/>
      <c r="G226" s="226"/>
      <c r="H226" s="37"/>
      <c r="I226" s="230"/>
      <c r="J226" s="230"/>
    </row>
    <row r="227" spans="1:10" ht="12.75" customHeight="1">
      <c r="A227" s="30"/>
      <c r="B227" s="30"/>
      <c r="C227" s="30"/>
      <c r="D227" s="30"/>
      <c r="E227" s="233"/>
      <c r="F227" s="226"/>
      <c r="G227" s="226"/>
      <c r="H227" s="37"/>
      <c r="I227" s="230"/>
      <c r="J227" s="230"/>
    </row>
    <row r="228" spans="1:10" ht="12.75" customHeight="1">
      <c r="A228" s="30"/>
      <c r="B228" s="30"/>
      <c r="C228" s="30"/>
      <c r="D228" s="30"/>
      <c r="E228" s="233"/>
      <c r="F228" s="226"/>
      <c r="G228" s="226"/>
      <c r="H228" s="37"/>
      <c r="I228" s="230"/>
      <c r="J228" s="230"/>
    </row>
    <row r="229" spans="1:10" ht="12.75" customHeight="1">
      <c r="A229" s="30"/>
      <c r="B229" s="30"/>
      <c r="C229" s="30"/>
      <c r="D229" s="30"/>
      <c r="E229" s="233"/>
      <c r="F229" s="226"/>
      <c r="G229" s="226"/>
      <c r="H229" s="37"/>
      <c r="I229" s="230"/>
      <c r="J229" s="230"/>
    </row>
    <row r="230" spans="1:10" ht="12.75" customHeight="1">
      <c r="A230" s="30"/>
      <c r="B230" s="30"/>
      <c r="C230" s="30"/>
      <c r="D230" s="30"/>
      <c r="E230" s="233"/>
      <c r="F230" s="226"/>
      <c r="G230" s="226"/>
      <c r="H230" s="37"/>
      <c r="I230" s="230"/>
      <c r="J230" s="230"/>
    </row>
    <row r="231" spans="1:10" ht="12.75" customHeight="1">
      <c r="A231" s="30"/>
      <c r="B231" s="30"/>
      <c r="C231" s="30"/>
      <c r="D231" s="30"/>
      <c r="E231" s="233"/>
      <c r="F231" s="226"/>
      <c r="G231" s="226"/>
      <c r="H231" s="37"/>
      <c r="I231" s="230"/>
      <c r="J231" s="230"/>
    </row>
    <row r="232" spans="1:10" ht="12.75" customHeight="1">
      <c r="A232" s="30"/>
      <c r="B232" s="30"/>
      <c r="C232" s="30"/>
      <c r="D232" s="30"/>
      <c r="E232" s="233"/>
      <c r="F232" s="226"/>
      <c r="G232" s="226"/>
      <c r="H232" s="37"/>
      <c r="I232" s="230"/>
      <c r="J232" s="230"/>
    </row>
    <row r="233" spans="1:10" ht="12.75" customHeight="1">
      <c r="A233" s="30"/>
      <c r="B233" s="30"/>
      <c r="C233" s="30"/>
      <c r="D233" s="30"/>
      <c r="E233" s="233"/>
      <c r="F233" s="226"/>
      <c r="G233" s="226"/>
      <c r="H233" s="37"/>
      <c r="I233" s="230"/>
      <c r="J233" s="230"/>
    </row>
    <row r="234" spans="1:10" ht="12.75" customHeight="1">
      <c r="A234" s="30"/>
      <c r="B234" s="30"/>
      <c r="C234" s="30"/>
      <c r="D234" s="30"/>
      <c r="E234" s="233"/>
      <c r="F234" s="226"/>
      <c r="G234" s="226"/>
      <c r="H234" s="37"/>
      <c r="I234" s="230"/>
      <c r="J234" s="230"/>
    </row>
    <row r="235" spans="1:10" ht="12.75" customHeight="1">
      <c r="A235" s="30"/>
      <c r="B235" s="30"/>
      <c r="C235" s="30"/>
      <c r="D235" s="30"/>
      <c r="E235" s="233"/>
      <c r="F235" s="226"/>
      <c r="G235" s="226"/>
      <c r="H235" s="37"/>
      <c r="I235" s="230"/>
      <c r="J235" s="230"/>
    </row>
    <row r="236" spans="1:10" ht="12.75" customHeight="1">
      <c r="A236" s="30"/>
      <c r="B236" s="30"/>
      <c r="C236" s="30"/>
      <c r="D236" s="30"/>
      <c r="E236" s="233"/>
      <c r="F236" s="226"/>
      <c r="G236" s="226"/>
      <c r="H236" s="37"/>
      <c r="I236" s="230"/>
      <c r="J236" s="230"/>
    </row>
    <row r="237" spans="1:10" ht="12.75" customHeight="1">
      <c r="A237" s="30"/>
      <c r="B237" s="30"/>
      <c r="C237" s="30"/>
      <c r="D237" s="30"/>
      <c r="E237" s="233"/>
      <c r="F237" s="226"/>
      <c r="G237" s="226"/>
      <c r="H237" s="37"/>
      <c r="I237" s="230"/>
      <c r="J237" s="230"/>
    </row>
    <row r="238" spans="1:10" ht="12.75" customHeight="1">
      <c r="A238" s="30"/>
      <c r="B238" s="30"/>
      <c r="C238" s="30"/>
      <c r="D238" s="30"/>
      <c r="E238" s="233"/>
      <c r="F238" s="226"/>
      <c r="G238" s="226"/>
      <c r="H238" s="37"/>
      <c r="I238" s="230"/>
      <c r="J238" s="230"/>
    </row>
    <row r="239" spans="1:10" ht="12.75" customHeight="1">
      <c r="A239" s="30"/>
      <c r="B239" s="30"/>
      <c r="C239" s="30"/>
      <c r="D239" s="30"/>
      <c r="E239" s="233"/>
      <c r="F239" s="226"/>
      <c r="G239" s="226"/>
      <c r="H239" s="37"/>
      <c r="I239" s="230"/>
      <c r="J239" s="230"/>
    </row>
    <row r="240" spans="1:10" ht="12.75" customHeight="1">
      <c r="A240" s="30"/>
      <c r="B240" s="30"/>
      <c r="C240" s="30"/>
      <c r="D240" s="30"/>
      <c r="E240" s="233"/>
      <c r="F240" s="226"/>
      <c r="G240" s="226"/>
      <c r="H240" s="37"/>
      <c r="I240" s="230"/>
      <c r="J240" s="230"/>
    </row>
    <row r="241" spans="1:10" ht="12.75" customHeight="1">
      <c r="A241" s="30"/>
      <c r="B241" s="30"/>
      <c r="C241" s="30"/>
      <c r="D241" s="30"/>
      <c r="E241" s="233"/>
      <c r="F241" s="226"/>
      <c r="G241" s="226"/>
      <c r="H241" s="37"/>
      <c r="I241" s="230"/>
      <c r="J241" s="230"/>
    </row>
    <row r="242" spans="1:10" ht="12.75" customHeight="1">
      <c r="A242" s="30"/>
      <c r="B242" s="30"/>
      <c r="C242" s="30"/>
      <c r="D242" s="30"/>
      <c r="E242" s="233"/>
      <c r="F242" s="32"/>
      <c r="G242" s="32"/>
      <c r="H242" s="37"/>
      <c r="I242" s="36"/>
      <c r="J242" s="36"/>
    </row>
    <row r="243" spans="1:10" ht="12.75" customHeight="1">
      <c r="A243" s="30"/>
      <c r="B243" s="30"/>
      <c r="C243" s="30"/>
      <c r="D243" s="30"/>
      <c r="E243" s="30" t="s">
        <v>334</v>
      </c>
      <c r="F243" s="32"/>
      <c r="G243" s="32"/>
      <c r="H243" s="37"/>
      <c r="I243" s="36"/>
      <c r="J243" s="36"/>
    </row>
    <row r="244" spans="1:10" ht="12.75" customHeight="1">
      <c r="A244" s="30"/>
      <c r="B244" s="30"/>
      <c r="C244" s="30"/>
      <c r="D244" s="30"/>
      <c r="E244" s="30"/>
      <c r="F244" s="32"/>
      <c r="G244" s="32"/>
      <c r="H244" s="37"/>
      <c r="I244" s="36"/>
      <c r="J244" s="36"/>
    </row>
    <row r="245" spans="1:10" ht="12.75" customHeight="1">
      <c r="A245" s="30"/>
      <c r="B245" s="30"/>
      <c r="C245" s="30"/>
      <c r="D245" s="30"/>
      <c r="E245" s="30"/>
      <c r="F245" s="32"/>
      <c r="G245" s="32"/>
      <c r="H245" s="37"/>
      <c r="I245" s="36"/>
      <c r="J245" s="36"/>
    </row>
    <row r="246" spans="1:14" s="12" customFormat="1" ht="12.75" customHeight="1">
      <c r="A246" s="355"/>
      <c r="B246" s="355"/>
      <c r="C246" s="356"/>
      <c r="D246" s="355"/>
      <c r="E246" s="33"/>
      <c r="F246" s="33"/>
      <c r="G246" s="33" t="s">
        <v>71</v>
      </c>
      <c r="H246" s="38"/>
      <c r="I246" s="35"/>
      <c r="J246" s="36"/>
      <c r="K246" s="10"/>
      <c r="L246" s="10"/>
      <c r="M246" s="10"/>
      <c r="N246" s="10"/>
    </row>
    <row r="247" spans="1:14" s="12" customFormat="1" ht="12.75" customHeight="1">
      <c r="A247" s="355"/>
      <c r="B247" s="355"/>
      <c r="C247" s="356"/>
      <c r="D247" s="355"/>
      <c r="E247" s="337"/>
      <c r="F247" s="33"/>
      <c r="G247" s="33" t="s">
        <v>72</v>
      </c>
      <c r="H247" s="38"/>
      <c r="I247" s="35"/>
      <c r="J247" s="36"/>
      <c r="K247" s="10"/>
      <c r="L247" s="10"/>
      <c r="M247" s="10"/>
      <c r="N247" s="10"/>
    </row>
    <row r="248" spans="1:14" s="12" customFormat="1" ht="12.75" customHeight="1">
      <c r="A248" s="355"/>
      <c r="B248" s="355"/>
      <c r="C248" s="356"/>
      <c r="D248" s="355"/>
      <c r="E248" s="337"/>
      <c r="F248" s="33"/>
      <c r="G248" s="33" t="s">
        <v>318</v>
      </c>
      <c r="H248" s="38"/>
      <c r="I248" s="35"/>
      <c r="J248" s="36"/>
      <c r="K248" s="10"/>
      <c r="L248" s="10"/>
      <c r="M248" s="10"/>
      <c r="N248" s="10"/>
    </row>
    <row r="249" spans="1:14" s="12" customFormat="1" ht="12.75" customHeight="1">
      <c r="A249" s="355"/>
      <c r="B249" s="355"/>
      <c r="C249" s="356"/>
      <c r="D249" s="355"/>
      <c r="E249" s="337"/>
      <c r="F249" s="33"/>
      <c r="G249" s="33"/>
      <c r="H249" s="38"/>
      <c r="I249" s="35"/>
      <c r="J249" s="36"/>
      <c r="K249" s="10"/>
      <c r="L249" s="10"/>
      <c r="M249" s="10"/>
      <c r="N249" s="10"/>
    </row>
    <row r="250" spans="1:14" s="12" customFormat="1" ht="12.75" customHeight="1">
      <c r="A250" s="355"/>
      <c r="B250" s="360"/>
      <c r="C250" s="358" t="s">
        <v>164</v>
      </c>
      <c r="D250" s="358"/>
      <c r="E250" s="361"/>
      <c r="F250" s="359"/>
      <c r="G250" s="359"/>
      <c r="H250" s="362"/>
      <c r="I250" s="35"/>
      <c r="J250" s="36"/>
      <c r="K250" s="10"/>
      <c r="L250" s="10"/>
      <c r="M250" s="10"/>
      <c r="N250" s="10"/>
    </row>
    <row r="251" spans="1:10" ht="12.75" customHeight="1">
      <c r="A251" s="30"/>
      <c r="B251" s="30"/>
      <c r="C251" s="360" t="s">
        <v>163</v>
      </c>
      <c r="D251" s="358"/>
      <c r="E251" s="358"/>
      <c r="F251" s="359"/>
      <c r="G251" s="359"/>
      <c r="H251" s="358"/>
      <c r="I251" s="36"/>
      <c r="J251" s="36"/>
    </row>
    <row r="252" spans="1:10" ht="12.75" customHeight="1">
      <c r="A252" s="30"/>
      <c r="B252" s="30"/>
      <c r="C252" s="360"/>
      <c r="D252" s="358"/>
      <c r="E252" s="358"/>
      <c r="F252" s="359"/>
      <c r="G252" s="359"/>
      <c r="H252" s="358" t="s">
        <v>150</v>
      </c>
      <c r="I252" s="36"/>
      <c r="J252" s="36"/>
    </row>
    <row r="253" spans="1:10" ht="12.75" customHeight="1">
      <c r="A253" s="239"/>
      <c r="B253" s="240"/>
      <c r="C253" s="239"/>
      <c r="D253" s="239"/>
      <c r="E253" s="67" t="s">
        <v>6</v>
      </c>
      <c r="F253" s="68" t="s">
        <v>75</v>
      </c>
      <c r="G253" s="69" t="s">
        <v>73</v>
      </c>
      <c r="H253" s="67" t="s">
        <v>6</v>
      </c>
      <c r="I253" s="70" t="s">
        <v>7</v>
      </c>
      <c r="J253" s="71"/>
    </row>
    <row r="254" spans="1:10" ht="12.75" customHeight="1">
      <c r="A254" s="241" t="s">
        <v>2</v>
      </c>
      <c r="B254" s="241" t="s">
        <v>3</v>
      </c>
      <c r="C254" s="241" t="s">
        <v>4</v>
      </c>
      <c r="D254" s="241" t="s">
        <v>128</v>
      </c>
      <c r="E254" s="72" t="s">
        <v>268</v>
      </c>
      <c r="F254" s="73" t="s">
        <v>76</v>
      </c>
      <c r="G254" s="74" t="s">
        <v>74</v>
      </c>
      <c r="H254" s="72" t="s">
        <v>316</v>
      </c>
      <c r="I254" s="75"/>
      <c r="J254" s="76"/>
    </row>
    <row r="255" spans="1:10" ht="12.75" customHeight="1">
      <c r="A255" s="242"/>
      <c r="B255" s="242"/>
      <c r="C255" s="242"/>
      <c r="D255" s="241"/>
      <c r="E255" s="77"/>
      <c r="F255" s="78" t="s">
        <v>315</v>
      </c>
      <c r="G255" s="79" t="s">
        <v>5</v>
      </c>
      <c r="H255" s="77"/>
      <c r="I255" s="80" t="s">
        <v>77</v>
      </c>
      <c r="J255" s="81" t="s">
        <v>78</v>
      </c>
    </row>
    <row r="256" spans="1:10" ht="12.75" customHeight="1">
      <c r="A256" s="243">
        <v>1</v>
      </c>
      <c r="B256" s="243">
        <v>2</v>
      </c>
      <c r="C256" s="243">
        <v>3</v>
      </c>
      <c r="D256" s="243">
        <v>4</v>
      </c>
      <c r="E256" s="82">
        <v>5</v>
      </c>
      <c r="F256" s="83">
        <v>6</v>
      </c>
      <c r="G256" s="83">
        <v>7</v>
      </c>
      <c r="H256" s="84">
        <v>8</v>
      </c>
      <c r="I256" s="85">
        <v>9</v>
      </c>
      <c r="J256" s="86">
        <v>10</v>
      </c>
    </row>
    <row r="257" spans="1:10" ht="12.75" customHeight="1">
      <c r="A257" s="383">
        <v>754</v>
      </c>
      <c r="B257" s="383"/>
      <c r="C257" s="383"/>
      <c r="D257" s="244" t="s">
        <v>34</v>
      </c>
      <c r="E257" s="472"/>
      <c r="F257" s="474"/>
      <c r="G257" s="474"/>
      <c r="H257" s="406"/>
      <c r="I257" s="472"/>
      <c r="J257" s="407"/>
    </row>
    <row r="258" spans="1:10" ht="12.75" customHeight="1">
      <c r="A258" s="466"/>
      <c r="B258" s="466"/>
      <c r="C258" s="466"/>
      <c r="D258" s="263" t="s">
        <v>35</v>
      </c>
      <c r="E258" s="473">
        <f>E260</f>
        <v>25000</v>
      </c>
      <c r="F258" s="475">
        <v>0</v>
      </c>
      <c r="G258" s="475">
        <f>G260</f>
        <v>20000</v>
      </c>
      <c r="H258" s="390">
        <f>H260</f>
        <v>20000</v>
      </c>
      <c r="I258" s="473">
        <v>100</v>
      </c>
      <c r="J258" s="476">
        <v>0</v>
      </c>
    </row>
    <row r="259" spans="1:10" ht="12.75" customHeight="1">
      <c r="A259" s="352"/>
      <c r="B259" s="405"/>
      <c r="C259" s="405"/>
      <c r="D259" s="274" t="s">
        <v>137</v>
      </c>
      <c r="E259" s="486">
        <v>0</v>
      </c>
      <c r="F259" s="475">
        <v>0</v>
      </c>
      <c r="G259" s="475">
        <f>G268</f>
        <v>0</v>
      </c>
      <c r="H259" s="390">
        <f>H268</f>
        <v>0</v>
      </c>
      <c r="I259" s="473">
        <v>0</v>
      </c>
      <c r="J259" s="476">
        <v>0</v>
      </c>
    </row>
    <row r="260" spans="1:10" ht="12.75" customHeight="1">
      <c r="A260" s="349"/>
      <c r="B260" s="465">
        <v>75411</v>
      </c>
      <c r="C260" s="467"/>
      <c r="D260" s="317" t="s">
        <v>256</v>
      </c>
      <c r="E260" s="468">
        <f>E268</f>
        <v>25000</v>
      </c>
      <c r="F260" s="469">
        <v>0</v>
      </c>
      <c r="G260" s="469">
        <v>20000</v>
      </c>
      <c r="H260" s="194">
        <v>20000</v>
      </c>
      <c r="I260" s="470">
        <v>100</v>
      </c>
      <c r="J260" s="471">
        <v>0</v>
      </c>
    </row>
    <row r="261" spans="1:10" ht="12.75" customHeight="1">
      <c r="A261" s="349"/>
      <c r="B261" s="348"/>
      <c r="C261" s="385">
        <v>2310</v>
      </c>
      <c r="D261" s="235" t="s">
        <v>122</v>
      </c>
      <c r="E261" s="462"/>
      <c r="F261" s="185"/>
      <c r="G261" s="185"/>
      <c r="H261" s="184"/>
      <c r="I261" s="232"/>
      <c r="J261" s="350"/>
    </row>
    <row r="262" spans="1:10" ht="12.75" customHeight="1">
      <c r="A262" s="349"/>
      <c r="B262" s="348"/>
      <c r="C262" s="385"/>
      <c r="D262" s="235" t="s">
        <v>81</v>
      </c>
      <c r="E262" s="462"/>
      <c r="F262" s="185"/>
      <c r="G262" s="185"/>
      <c r="H262" s="184"/>
      <c r="I262" s="232"/>
      <c r="J262" s="350"/>
    </row>
    <row r="263" spans="1:10" ht="12.75" customHeight="1">
      <c r="A263" s="349"/>
      <c r="B263" s="348"/>
      <c r="C263" s="385"/>
      <c r="D263" s="235" t="s">
        <v>123</v>
      </c>
      <c r="E263" s="462"/>
      <c r="F263" s="185"/>
      <c r="G263" s="185"/>
      <c r="H263" s="184"/>
      <c r="I263" s="232"/>
      <c r="J263" s="350"/>
    </row>
    <row r="264" spans="1:10" ht="12.75" customHeight="1">
      <c r="A264" s="349"/>
      <c r="B264" s="348"/>
      <c r="C264" s="385"/>
      <c r="D264" s="235" t="s">
        <v>124</v>
      </c>
      <c r="E264" s="462">
        <v>0</v>
      </c>
      <c r="F264" s="185">
        <v>0</v>
      </c>
      <c r="G264" s="185">
        <v>20000</v>
      </c>
      <c r="H264" s="184">
        <v>20000</v>
      </c>
      <c r="I264" s="232">
        <v>100</v>
      </c>
      <c r="J264" s="350">
        <v>0</v>
      </c>
    </row>
    <row r="265" spans="1:10" ht="12.75" customHeight="1">
      <c r="A265" s="349"/>
      <c r="B265" s="348"/>
      <c r="C265" s="385">
        <v>6610</v>
      </c>
      <c r="D265" s="235" t="s">
        <v>287</v>
      </c>
      <c r="E265" s="462"/>
      <c r="F265" s="185"/>
      <c r="G265" s="185"/>
      <c r="H265" s="184"/>
      <c r="I265" s="232"/>
      <c r="J265" s="350"/>
    </row>
    <row r="266" spans="1:10" ht="12.75" customHeight="1">
      <c r="A266" s="349"/>
      <c r="B266" s="348"/>
      <c r="C266" s="385"/>
      <c r="D266" s="235" t="s">
        <v>288</v>
      </c>
      <c r="E266" s="462"/>
      <c r="F266" s="185"/>
      <c r="G266" s="185"/>
      <c r="H266" s="184"/>
      <c r="I266" s="232"/>
      <c r="J266" s="350"/>
    </row>
    <row r="267" spans="1:10" ht="12.75" customHeight="1">
      <c r="A267" s="349"/>
      <c r="B267" s="348"/>
      <c r="C267" s="385"/>
      <c r="D267" s="235" t="s">
        <v>289</v>
      </c>
      <c r="E267" s="462"/>
      <c r="F267" s="185"/>
      <c r="G267" s="185"/>
      <c r="H267" s="184"/>
      <c r="I267" s="232"/>
      <c r="J267" s="350"/>
    </row>
    <row r="268" spans="1:10" ht="12.75" customHeight="1">
      <c r="A268" s="353"/>
      <c r="B268" s="348"/>
      <c r="C268" s="385"/>
      <c r="D268" s="237" t="s">
        <v>290</v>
      </c>
      <c r="E268" s="462">
        <v>25000</v>
      </c>
      <c r="F268" s="185">
        <v>0</v>
      </c>
      <c r="G268" s="185">
        <v>0</v>
      </c>
      <c r="H268" s="184">
        <v>0</v>
      </c>
      <c r="I268" s="232">
        <v>0</v>
      </c>
      <c r="J268" s="350">
        <v>0</v>
      </c>
    </row>
    <row r="269" spans="1:14" ht="12.75" customHeight="1">
      <c r="A269" s="246">
        <v>851</v>
      </c>
      <c r="B269" s="246"/>
      <c r="C269" s="246"/>
      <c r="D269" s="246" t="s">
        <v>133</v>
      </c>
      <c r="E269" s="41">
        <f>E270+E275</f>
        <v>5200</v>
      </c>
      <c r="F269" s="42">
        <v>0</v>
      </c>
      <c r="G269" s="42">
        <f>G270+G275</f>
        <v>5700</v>
      </c>
      <c r="H269" s="41">
        <f>H270+H275</f>
        <v>5500</v>
      </c>
      <c r="I269" s="176">
        <f>H269/G269*100</f>
        <v>96.49122807017544</v>
      </c>
      <c r="J269" s="44">
        <f>H269/E269*100</f>
        <v>105.76923076923077</v>
      </c>
      <c r="K269"/>
      <c r="L269"/>
      <c r="M269"/>
      <c r="N269"/>
    </row>
    <row r="270" spans="1:14" ht="12.75" customHeight="1">
      <c r="A270" s="254"/>
      <c r="B270" s="248">
        <v>85153</v>
      </c>
      <c r="C270" s="316"/>
      <c r="D270" s="317" t="s">
        <v>125</v>
      </c>
      <c r="E270" s="141">
        <f>E274</f>
        <v>2800</v>
      </c>
      <c r="F270" s="145">
        <v>0</v>
      </c>
      <c r="G270" s="145">
        <f>G274</f>
        <v>3100</v>
      </c>
      <c r="H270" s="141">
        <f>H274</f>
        <v>3100</v>
      </c>
      <c r="I270" s="192">
        <f>H270/G270*100</f>
        <v>100</v>
      </c>
      <c r="J270" s="163">
        <f>H270/E270*100</f>
        <v>110.71428571428572</v>
      </c>
      <c r="K270"/>
      <c r="L270"/>
      <c r="M270"/>
      <c r="N270"/>
    </row>
    <row r="271" spans="1:14" ht="12.75" customHeight="1">
      <c r="A271" s="254"/>
      <c r="B271" s="254"/>
      <c r="C271" s="236">
        <v>2310</v>
      </c>
      <c r="D271" s="235" t="s">
        <v>129</v>
      </c>
      <c r="E271" s="58"/>
      <c r="F271" s="52"/>
      <c r="G271" s="52"/>
      <c r="H271" s="58"/>
      <c r="I271" s="191"/>
      <c r="J271" s="48"/>
      <c r="K271"/>
      <c r="L271"/>
      <c r="M271"/>
      <c r="N271"/>
    </row>
    <row r="272" spans="1:14" ht="12.75" customHeight="1">
      <c r="A272" s="254"/>
      <c r="B272" s="254"/>
      <c r="C272" s="236"/>
      <c r="D272" s="237" t="s">
        <v>130</v>
      </c>
      <c r="E272" s="58"/>
      <c r="F272" s="52"/>
      <c r="G272" s="52"/>
      <c r="H272" s="58"/>
      <c r="I272" s="191"/>
      <c r="J272" s="48"/>
      <c r="K272"/>
      <c r="L272"/>
      <c r="M272"/>
      <c r="N272"/>
    </row>
    <row r="273" spans="1:14" ht="12.75" customHeight="1">
      <c r="A273" s="254"/>
      <c r="B273" s="254"/>
      <c r="C273" s="236"/>
      <c r="D273" s="237" t="s">
        <v>131</v>
      </c>
      <c r="E273" s="58"/>
      <c r="F273" s="52"/>
      <c r="G273" s="52"/>
      <c r="H273" s="58"/>
      <c r="I273" s="191"/>
      <c r="J273" s="48"/>
      <c r="K273"/>
      <c r="L273"/>
      <c r="M273"/>
      <c r="N273"/>
    </row>
    <row r="274" spans="1:14" ht="12.75" customHeight="1">
      <c r="A274" s="254"/>
      <c r="B274" s="256"/>
      <c r="C274" s="236"/>
      <c r="D274" s="286" t="s">
        <v>132</v>
      </c>
      <c r="E274" s="58">
        <v>2800</v>
      </c>
      <c r="F274" s="52">
        <v>0</v>
      </c>
      <c r="G274" s="52">
        <v>3100</v>
      </c>
      <c r="H274" s="58">
        <v>3100</v>
      </c>
      <c r="I274" s="191">
        <f>H274/G274*100</f>
        <v>100</v>
      </c>
      <c r="J274" s="48">
        <f>H274/E274*100</f>
        <v>110.71428571428572</v>
      </c>
      <c r="K274"/>
      <c r="L274"/>
      <c r="M274"/>
      <c r="N274"/>
    </row>
    <row r="275" spans="1:14" ht="12.75" customHeight="1">
      <c r="A275" s="254"/>
      <c r="B275" s="270">
        <v>85154</v>
      </c>
      <c r="C275" s="252"/>
      <c r="D275" s="279" t="s">
        <v>134</v>
      </c>
      <c r="E275" s="49">
        <f>E279</f>
        <v>2400</v>
      </c>
      <c r="F275" s="46">
        <v>0</v>
      </c>
      <c r="G275" s="46">
        <f>G279</f>
        <v>2600</v>
      </c>
      <c r="H275" s="49">
        <f>H279</f>
        <v>2400</v>
      </c>
      <c r="I275" s="133">
        <v>100</v>
      </c>
      <c r="J275" s="157">
        <f>H275/E275*100</f>
        <v>100</v>
      </c>
      <c r="K275"/>
      <c r="L275"/>
      <c r="M275"/>
      <c r="N275"/>
    </row>
    <row r="276" spans="1:14" ht="12.75" customHeight="1">
      <c r="A276" s="254"/>
      <c r="B276" s="271"/>
      <c r="C276" s="236">
        <v>2310</v>
      </c>
      <c r="D276" s="235" t="s">
        <v>129</v>
      </c>
      <c r="E276" s="58"/>
      <c r="F276" s="52"/>
      <c r="G276" s="52"/>
      <c r="H276" s="58"/>
      <c r="I276" s="191"/>
      <c r="J276" s="48"/>
      <c r="K276"/>
      <c r="L276"/>
      <c r="M276"/>
      <c r="N276"/>
    </row>
    <row r="277" spans="1:14" ht="12.75" customHeight="1">
      <c r="A277" s="254"/>
      <c r="B277" s="271"/>
      <c r="C277" s="236"/>
      <c r="D277" s="237" t="s">
        <v>130</v>
      </c>
      <c r="E277" s="58"/>
      <c r="F277" s="52"/>
      <c r="G277" s="52"/>
      <c r="H277" s="58"/>
      <c r="I277" s="191"/>
      <c r="J277" s="48"/>
      <c r="K277"/>
      <c r="L277"/>
      <c r="M277"/>
      <c r="N277"/>
    </row>
    <row r="278" spans="1:14" ht="12.75" customHeight="1">
      <c r="A278" s="254"/>
      <c r="B278" s="271"/>
      <c r="C278" s="236"/>
      <c r="D278" s="237" t="s">
        <v>131</v>
      </c>
      <c r="E278" s="58"/>
      <c r="F278" s="52"/>
      <c r="G278" s="52"/>
      <c r="H278" s="58"/>
      <c r="I278" s="191"/>
      <c r="J278" s="48"/>
      <c r="K278"/>
      <c r="L278"/>
      <c r="M278"/>
      <c r="N278"/>
    </row>
    <row r="279" spans="1:14" ht="12.75" customHeight="1">
      <c r="A279" s="254"/>
      <c r="B279" s="271"/>
      <c r="C279" s="236"/>
      <c r="D279" s="286" t="s">
        <v>132</v>
      </c>
      <c r="E279" s="58">
        <v>2400</v>
      </c>
      <c r="F279" s="52"/>
      <c r="G279" s="52">
        <v>2600</v>
      </c>
      <c r="H279" s="58">
        <v>2400</v>
      </c>
      <c r="I279" s="191">
        <v>100</v>
      </c>
      <c r="J279" s="48">
        <f>H279/E279*100</f>
        <v>100</v>
      </c>
      <c r="K279"/>
      <c r="L279"/>
      <c r="M279"/>
      <c r="N279"/>
    </row>
    <row r="280" spans="1:14" s="14" customFormat="1" ht="36.75" customHeight="1">
      <c r="A280" s="408"/>
      <c r="B280" s="408"/>
      <c r="C280" s="408"/>
      <c r="D280" s="409" t="s">
        <v>116</v>
      </c>
      <c r="E280" s="41">
        <f>E269+E258</f>
        <v>30200</v>
      </c>
      <c r="F280" s="42"/>
      <c r="G280" s="42">
        <f>G258+G269</f>
        <v>25700</v>
      </c>
      <c r="H280" s="41">
        <f>H258+H269</f>
        <v>25500</v>
      </c>
      <c r="I280" s="176">
        <f>H280/G280*100</f>
        <v>99.22178988326849</v>
      </c>
      <c r="J280" s="176">
        <f>H280/E280*100</f>
        <v>84.43708609271523</v>
      </c>
      <c r="K280" s="13"/>
      <c r="L280" s="13"/>
      <c r="M280" s="13"/>
      <c r="N280" s="13"/>
    </row>
    <row r="281" spans="1:10" ht="12.75" customHeight="1">
      <c r="A281" s="408"/>
      <c r="B281" s="408"/>
      <c r="C281" s="408"/>
      <c r="D281" s="274" t="s">
        <v>120</v>
      </c>
      <c r="E281" s="463">
        <v>0</v>
      </c>
      <c r="F281" s="411">
        <v>0</v>
      </c>
      <c r="G281" s="411">
        <v>0</v>
      </c>
      <c r="H281" s="410">
        <v>0</v>
      </c>
      <c r="I281" s="463">
        <v>0</v>
      </c>
      <c r="J281" s="274">
        <v>0</v>
      </c>
    </row>
    <row r="282" spans="1:10" ht="12.75" customHeight="1">
      <c r="A282" s="30"/>
      <c r="B282" s="30"/>
      <c r="C282" s="30"/>
      <c r="D282" s="30"/>
      <c r="E282" s="30"/>
      <c r="F282" s="32"/>
      <c r="G282" s="32"/>
      <c r="H282" s="30"/>
      <c r="I282" s="36"/>
      <c r="J282" s="36"/>
    </row>
    <row r="283" spans="1:10" ht="12.75" customHeight="1">
      <c r="A283" s="30"/>
      <c r="B283" s="30"/>
      <c r="C283" s="30"/>
      <c r="D283" s="30"/>
      <c r="E283" s="233"/>
      <c r="F283" s="32"/>
      <c r="G283" s="32"/>
      <c r="H283" s="30"/>
      <c r="I283" s="36"/>
      <c r="J283" s="36"/>
    </row>
    <row r="284" spans="1:10" ht="12.75" customHeight="1">
      <c r="A284" s="30"/>
      <c r="B284" s="30"/>
      <c r="C284" s="30"/>
      <c r="D284" s="30"/>
      <c r="E284" s="228"/>
      <c r="F284" s="363"/>
      <c r="G284" s="363"/>
      <c r="H284" s="30"/>
      <c r="I284" s="36"/>
      <c r="J284" s="36"/>
    </row>
    <row r="285" spans="1:10" ht="12.75" customHeight="1">
      <c r="A285" s="30"/>
      <c r="B285" s="30"/>
      <c r="C285" s="30"/>
      <c r="D285" s="30"/>
      <c r="E285" s="233"/>
      <c r="F285" s="32"/>
      <c r="G285" s="32"/>
      <c r="H285" s="30"/>
      <c r="I285" s="36"/>
      <c r="J285" s="36"/>
    </row>
    <row r="286" spans="1:10" ht="12.75" customHeight="1">
      <c r="A286" s="30"/>
      <c r="B286" s="30"/>
      <c r="C286" s="30"/>
      <c r="D286" s="30"/>
      <c r="E286" s="233"/>
      <c r="F286" s="32"/>
      <c r="G286" s="32"/>
      <c r="H286" s="30"/>
      <c r="I286" s="36"/>
      <c r="J286" s="36"/>
    </row>
    <row r="287" spans="1:10" ht="12.75" customHeight="1">
      <c r="A287" s="30"/>
      <c r="B287" s="30"/>
      <c r="C287" s="30"/>
      <c r="D287" s="30"/>
      <c r="E287" s="233"/>
      <c r="F287" s="32"/>
      <c r="G287" s="32"/>
      <c r="H287" s="30"/>
      <c r="I287" s="36"/>
      <c r="J287" s="36"/>
    </row>
    <row r="288" spans="1:10" ht="12.75" customHeight="1">
      <c r="A288" s="30"/>
      <c r="B288" s="30"/>
      <c r="C288" s="30"/>
      <c r="D288" s="30"/>
      <c r="E288" s="233"/>
      <c r="F288" s="32"/>
      <c r="G288" s="32"/>
      <c r="H288" s="30"/>
      <c r="I288" s="36"/>
      <c r="J288" s="36"/>
    </row>
    <row r="289" spans="1:10" ht="12.75" customHeight="1">
      <c r="A289" s="30"/>
      <c r="B289" s="30"/>
      <c r="C289" s="30"/>
      <c r="D289" s="30"/>
      <c r="E289" s="233"/>
      <c r="F289" s="32"/>
      <c r="G289" s="32"/>
      <c r="H289" s="30"/>
      <c r="I289" s="36"/>
      <c r="J289" s="36"/>
    </row>
    <row r="290" spans="1:10" ht="12.75" customHeight="1">
      <c r="A290" s="30"/>
      <c r="B290" s="30"/>
      <c r="C290" s="30"/>
      <c r="D290" s="30"/>
      <c r="E290" s="233"/>
      <c r="F290" s="32"/>
      <c r="G290" s="32"/>
      <c r="H290" s="30"/>
      <c r="I290" s="36"/>
      <c r="J290" s="36"/>
    </row>
    <row r="291" spans="1:10" ht="12.75" customHeight="1">
      <c r="A291" s="30"/>
      <c r="B291" s="30"/>
      <c r="C291" s="30"/>
      <c r="D291" s="30"/>
      <c r="E291" s="233"/>
      <c r="F291" s="32"/>
      <c r="G291" s="32"/>
      <c r="H291" s="30"/>
      <c r="I291" s="36"/>
      <c r="J291" s="36"/>
    </row>
    <row r="292" spans="1:10" ht="12.75" customHeight="1">
      <c r="A292" s="30"/>
      <c r="B292" s="30"/>
      <c r="C292" s="30"/>
      <c r="D292" s="30"/>
      <c r="E292" s="233"/>
      <c r="F292" s="32"/>
      <c r="G292" s="32"/>
      <c r="H292" s="30"/>
      <c r="I292" s="36"/>
      <c r="J292" s="36"/>
    </row>
    <row r="293" spans="1:10" ht="12.75" customHeight="1">
      <c r="A293" s="30"/>
      <c r="B293" s="30"/>
      <c r="C293" s="30"/>
      <c r="D293" s="30"/>
      <c r="E293" s="233"/>
      <c r="F293" s="32"/>
      <c r="G293" s="32"/>
      <c r="H293" s="30"/>
      <c r="I293" s="36"/>
      <c r="J293" s="36"/>
    </row>
    <row r="294" spans="1:10" ht="12.75" customHeight="1">
      <c r="A294" s="30"/>
      <c r="B294" s="30"/>
      <c r="C294" s="30"/>
      <c r="D294" s="30"/>
      <c r="E294" s="233"/>
      <c r="F294" s="32"/>
      <c r="G294" s="32"/>
      <c r="H294" s="30"/>
      <c r="I294" s="36"/>
      <c r="J294" s="36"/>
    </row>
    <row r="295" spans="1:10" ht="12.75" customHeight="1">
      <c r="A295" s="30"/>
      <c r="B295" s="30"/>
      <c r="C295" s="30"/>
      <c r="D295" s="30"/>
      <c r="E295" s="233"/>
      <c r="F295" s="32"/>
      <c r="G295" s="32"/>
      <c r="H295" s="30"/>
      <c r="I295" s="36"/>
      <c r="J295" s="36"/>
    </row>
    <row r="296" spans="1:10" ht="12.75" customHeight="1">
      <c r="A296" s="30"/>
      <c r="B296" s="30"/>
      <c r="C296" s="30"/>
      <c r="D296" s="30"/>
      <c r="E296" s="233"/>
      <c r="F296" s="32"/>
      <c r="G296" s="32"/>
      <c r="H296" s="30"/>
      <c r="I296" s="36"/>
      <c r="J296" s="36"/>
    </row>
    <row r="297" spans="1:10" ht="12.75" customHeight="1">
      <c r="A297" s="30"/>
      <c r="B297" s="30"/>
      <c r="C297" s="30"/>
      <c r="D297" s="30"/>
      <c r="E297" s="233"/>
      <c r="F297" s="32"/>
      <c r="G297" s="32"/>
      <c r="H297" s="30"/>
      <c r="I297" s="36"/>
      <c r="J297" s="36"/>
    </row>
    <row r="298" spans="1:10" ht="12.75" customHeight="1">
      <c r="A298" s="30"/>
      <c r="B298" s="30"/>
      <c r="C298" s="30"/>
      <c r="D298" s="30"/>
      <c r="E298" s="233"/>
      <c r="F298" s="32"/>
      <c r="G298" s="32"/>
      <c r="H298" s="30"/>
      <c r="I298" s="36"/>
      <c r="J298" s="36"/>
    </row>
    <row r="299" spans="1:14" s="12" customFormat="1" ht="12.75" customHeight="1">
      <c r="A299" s="355"/>
      <c r="B299" s="355"/>
      <c r="C299" s="355"/>
      <c r="D299" s="355"/>
      <c r="E299" s="355"/>
      <c r="F299" s="33"/>
      <c r="G299" s="33"/>
      <c r="H299" s="355"/>
      <c r="I299" s="36"/>
      <c r="J299" s="36"/>
      <c r="K299" s="10"/>
      <c r="L299" s="10"/>
      <c r="M299" s="10"/>
      <c r="N299" s="10"/>
    </row>
    <row r="300" spans="1:14" s="12" customFormat="1" ht="12.75" customHeight="1">
      <c r="A300" s="364"/>
      <c r="B300" s="364"/>
      <c r="C300" s="364"/>
      <c r="D300" s="364"/>
      <c r="E300" s="364"/>
      <c r="F300" s="365"/>
      <c r="G300" s="365"/>
      <c r="H300" s="364"/>
      <c r="I300" s="366"/>
      <c r="J300" s="366"/>
      <c r="K300" s="10"/>
      <c r="L300" s="10"/>
      <c r="M300" s="10"/>
      <c r="N300" s="10"/>
    </row>
    <row r="301" spans="1:10" ht="12.75" customHeight="1">
      <c r="A301" s="288"/>
      <c r="B301" s="367"/>
      <c r="C301" s="364"/>
      <c r="D301" s="364"/>
      <c r="E301" s="288"/>
      <c r="F301" s="368"/>
      <c r="G301" s="368"/>
      <c r="H301" s="288"/>
      <c r="I301" s="366"/>
      <c r="J301" s="366"/>
    </row>
    <row r="302" spans="1:10" ht="12.75" customHeight="1">
      <c r="A302" s="288"/>
      <c r="B302" s="288"/>
      <c r="C302" s="367"/>
      <c r="D302" s="288"/>
      <c r="E302" s="288" t="s">
        <v>335</v>
      </c>
      <c r="F302" s="368"/>
      <c r="G302" s="368"/>
      <c r="H302" s="288"/>
      <c r="I302" s="366"/>
      <c r="J302" s="366"/>
    </row>
    <row r="303" spans="1:10" ht="12.75" customHeight="1">
      <c r="A303" s="288"/>
      <c r="B303" s="288"/>
      <c r="C303" s="288"/>
      <c r="D303" s="288"/>
      <c r="E303" s="288"/>
      <c r="F303" s="368"/>
      <c r="G303" s="368"/>
      <c r="H303" s="288"/>
      <c r="I303" s="366"/>
      <c r="J303" s="366"/>
    </row>
    <row r="304" spans="1:10" ht="12.75" customHeight="1">
      <c r="A304" s="369"/>
      <c r="B304" s="369"/>
      <c r="C304" s="369"/>
      <c r="D304" s="369"/>
      <c r="E304" s="370"/>
      <c r="F304" s="370"/>
      <c r="G304" s="370"/>
      <c r="H304" s="371"/>
      <c r="I304" s="371"/>
      <c r="J304" s="366"/>
    </row>
    <row r="305" spans="1:14" ht="12.75" customHeight="1">
      <c r="A305" s="288"/>
      <c r="B305" s="288"/>
      <c r="C305" s="288"/>
      <c r="D305" s="290"/>
      <c r="E305" s="305"/>
      <c r="F305" s="64"/>
      <c r="G305" s="64"/>
      <c r="H305" s="372"/>
      <c r="I305" s="373"/>
      <c r="J305" s="167"/>
      <c r="K305"/>
      <c r="L305"/>
      <c r="M305"/>
      <c r="N305"/>
    </row>
    <row r="306" spans="1:14" ht="12.75" customHeight="1">
      <c r="A306" s="288"/>
      <c r="B306" s="288"/>
      <c r="C306" s="288"/>
      <c r="D306" s="290"/>
      <c r="E306" s="372"/>
      <c r="F306" s="64"/>
      <c r="G306" s="64"/>
      <c r="H306" s="372"/>
      <c r="I306" s="373"/>
      <c r="J306" s="167"/>
      <c r="K306"/>
      <c r="L306"/>
      <c r="M306"/>
      <c r="N306"/>
    </row>
    <row r="307" spans="1:14" ht="12.75" customHeight="1">
      <c r="A307" s="288"/>
      <c r="B307" s="288"/>
      <c r="C307" s="288"/>
      <c r="D307" s="290"/>
      <c r="E307" s="305"/>
      <c r="F307" s="64"/>
      <c r="G307" s="64"/>
      <c r="H307" s="305"/>
      <c r="I307" s="225"/>
      <c r="J307" s="167"/>
      <c r="K307"/>
      <c r="L307"/>
      <c r="M307"/>
      <c r="N307"/>
    </row>
    <row r="308" spans="1:14" ht="12.75" customHeight="1">
      <c r="A308" s="288"/>
      <c r="B308" s="288"/>
      <c r="C308" s="288"/>
      <c r="D308" s="290"/>
      <c r="E308" s="305"/>
      <c r="F308" s="64"/>
      <c r="G308" s="64"/>
      <c r="H308" s="305"/>
      <c r="I308" s="225"/>
      <c r="J308" s="167"/>
      <c r="K308"/>
      <c r="L308"/>
      <c r="M308"/>
      <c r="N308"/>
    </row>
    <row r="309" spans="1:14" ht="12.75" customHeight="1">
      <c r="A309" s="288"/>
      <c r="B309" s="288"/>
      <c r="C309" s="288"/>
      <c r="D309" s="290"/>
      <c r="E309" s="305"/>
      <c r="F309" s="64"/>
      <c r="G309" s="64"/>
      <c r="H309" s="305"/>
      <c r="I309" s="225"/>
      <c r="J309" s="167"/>
      <c r="K309"/>
      <c r="L309"/>
      <c r="M309"/>
      <c r="N309"/>
    </row>
    <row r="310" spans="1:14" ht="12.75" customHeight="1">
      <c r="A310" s="288"/>
      <c r="B310" s="288"/>
      <c r="C310" s="288"/>
      <c r="D310" s="290"/>
      <c r="E310" s="305"/>
      <c r="F310" s="64"/>
      <c r="G310" s="64"/>
      <c r="H310" s="305"/>
      <c r="I310" s="225"/>
      <c r="J310" s="167"/>
      <c r="K310"/>
      <c r="L310"/>
      <c r="M310"/>
      <c r="N310"/>
    </row>
    <row r="311" spans="1:10" s="6" customFormat="1" ht="12.75" customHeight="1">
      <c r="A311" s="339"/>
      <c r="B311" s="339"/>
      <c r="C311" s="339"/>
      <c r="D311" s="339"/>
      <c r="E311" s="305"/>
      <c r="F311" s="305"/>
      <c r="G311" s="372"/>
      <c r="H311" s="372"/>
      <c r="I311" s="373"/>
      <c r="J311" s="374"/>
    </row>
    <row r="312" spans="1:10" s="7" customFormat="1" ht="12.75" customHeight="1">
      <c r="A312" s="375"/>
      <c r="B312" s="375"/>
      <c r="C312" s="375"/>
      <c r="D312" s="376"/>
      <c r="E312" s="377"/>
      <c r="F312" s="377"/>
      <c r="G312" s="377"/>
      <c r="H312" s="377"/>
      <c r="I312" s="378"/>
      <c r="J312" s="379"/>
    </row>
    <row r="313" spans="1:14" ht="12.75" customHeight="1">
      <c r="A313" s="288"/>
      <c r="B313" s="288"/>
      <c r="C313" s="288"/>
      <c r="D313" s="290"/>
      <c r="E313" s="64"/>
      <c r="F313" s="64"/>
      <c r="G313" s="64"/>
      <c r="H313" s="64"/>
      <c r="I313" s="380"/>
      <c r="J313" s="167"/>
      <c r="K313"/>
      <c r="L313"/>
      <c r="M313"/>
      <c r="N313"/>
    </row>
    <row r="314" spans="1:14" ht="12.75" customHeight="1">
      <c r="A314" s="288"/>
      <c r="B314" s="288"/>
      <c r="C314" s="288"/>
      <c r="D314" s="290"/>
      <c r="E314" s="64"/>
      <c r="F314" s="64"/>
      <c r="G314" s="64"/>
      <c r="H314" s="64"/>
      <c r="I314" s="380"/>
      <c r="J314" s="167"/>
      <c r="K314"/>
      <c r="L314"/>
      <c r="M314"/>
      <c r="N314"/>
    </row>
    <row r="315" spans="1:14" ht="12.75" customHeight="1">
      <c r="A315" s="288"/>
      <c r="B315" s="288"/>
      <c r="C315" s="288"/>
      <c r="D315" s="290"/>
      <c r="E315" s="305"/>
      <c r="F315" s="64"/>
      <c r="G315" s="64"/>
      <c r="H315" s="305"/>
      <c r="I315" s="225"/>
      <c r="J315" s="167"/>
      <c r="K315"/>
      <c r="L315"/>
      <c r="M315"/>
      <c r="N315"/>
    </row>
    <row r="316" spans="1:14" ht="12.75" customHeight="1">
      <c r="A316" s="288"/>
      <c r="B316" s="288"/>
      <c r="C316" s="288"/>
      <c r="D316" s="290"/>
      <c r="E316" s="64"/>
      <c r="F316" s="64"/>
      <c r="G316" s="64"/>
      <c r="H316" s="64"/>
      <c r="I316" s="380"/>
      <c r="J316" s="167"/>
      <c r="K316"/>
      <c r="L316"/>
      <c r="M316"/>
      <c r="N316"/>
    </row>
    <row r="317" spans="1:14" ht="12.75" customHeight="1">
      <c r="A317" s="288"/>
      <c r="B317" s="288"/>
      <c r="C317" s="288"/>
      <c r="D317" s="290"/>
      <c r="E317" s="64"/>
      <c r="F317" s="64"/>
      <c r="G317" s="64"/>
      <c r="H317" s="64"/>
      <c r="I317" s="380"/>
      <c r="J317" s="167"/>
      <c r="K317"/>
      <c r="L317"/>
      <c r="M317"/>
      <c r="N317"/>
    </row>
    <row r="318" spans="1:14" ht="12.75" customHeight="1">
      <c r="A318" s="288"/>
      <c r="B318" s="288"/>
      <c r="C318" s="288"/>
      <c r="D318" s="290"/>
      <c r="E318" s="305"/>
      <c r="F318" s="64"/>
      <c r="G318" s="64"/>
      <c r="H318" s="305"/>
      <c r="I318" s="225"/>
      <c r="J318" s="167"/>
      <c r="K318"/>
      <c r="L318"/>
      <c r="M318"/>
      <c r="N318"/>
    </row>
    <row r="319" spans="1:14" s="14" customFormat="1" ht="12.75" customHeight="1">
      <c r="A319" s="290"/>
      <c r="B319" s="290"/>
      <c r="C319" s="290"/>
      <c r="D319" s="381"/>
      <c r="E319" s="372"/>
      <c r="F319" s="372"/>
      <c r="G319" s="372"/>
      <c r="H319" s="372"/>
      <c r="I319" s="373"/>
      <c r="J319" s="373"/>
      <c r="K319" s="13"/>
      <c r="L319" s="13"/>
      <c r="M319" s="13"/>
      <c r="N319" s="13"/>
    </row>
    <row r="320" spans="1:10" ht="12.75" customHeight="1">
      <c r="A320" s="30"/>
      <c r="B320" s="30"/>
      <c r="C320" s="30"/>
      <c r="D320" s="30"/>
      <c r="E320" s="30"/>
      <c r="F320" s="32"/>
      <c r="G320" s="32"/>
      <c r="H320" s="30"/>
      <c r="I320" s="36"/>
      <c r="J320" s="36"/>
    </row>
    <row r="321" spans="1:10" ht="12.75" customHeight="1">
      <c r="A321" s="30"/>
      <c r="B321" s="30"/>
      <c r="C321" s="30"/>
      <c r="D321" s="30"/>
      <c r="E321" s="30"/>
      <c r="F321" s="32"/>
      <c r="G321" s="32"/>
      <c r="H321" s="30"/>
      <c r="I321" s="36"/>
      <c r="J321" s="36"/>
    </row>
    <row r="322" spans="1:10" ht="12.75" customHeight="1">
      <c r="A322" s="30"/>
      <c r="B322" s="30"/>
      <c r="C322" s="30"/>
      <c r="D322" s="30"/>
      <c r="E322" s="30"/>
      <c r="F322" s="32"/>
      <c r="G322" s="32"/>
      <c r="H322" s="30"/>
      <c r="I322" s="36"/>
      <c r="J322" s="36"/>
    </row>
    <row r="323" spans="1:10" ht="12.75" customHeight="1">
      <c r="A323" s="30"/>
      <c r="B323" s="30"/>
      <c r="C323" s="30"/>
      <c r="D323" s="30"/>
      <c r="E323" s="30"/>
      <c r="F323" s="32"/>
      <c r="G323" s="32"/>
      <c r="H323" s="30"/>
      <c r="I323" s="36"/>
      <c r="J323" s="36"/>
    </row>
    <row r="324" spans="1:10" ht="12.75" customHeight="1">
      <c r="A324" s="30"/>
      <c r="B324" s="30"/>
      <c r="C324" s="30"/>
      <c r="D324" s="30"/>
      <c r="E324" s="30"/>
      <c r="F324" s="32"/>
      <c r="G324" s="32"/>
      <c r="H324" s="30"/>
      <c r="I324" s="36"/>
      <c r="J324" s="36"/>
    </row>
    <row r="325" spans="1:10" ht="12.75" customHeight="1">
      <c r="A325" s="30"/>
      <c r="B325" s="30"/>
      <c r="C325" s="30"/>
      <c r="D325" s="30"/>
      <c r="E325" s="30"/>
      <c r="F325" s="32"/>
      <c r="G325" s="32"/>
      <c r="H325" s="30"/>
      <c r="I325" s="36"/>
      <c r="J325" s="36"/>
    </row>
    <row r="326" spans="1:10" ht="12.75" customHeight="1">
      <c r="A326" s="30"/>
      <c r="B326" s="30"/>
      <c r="C326" s="30"/>
      <c r="D326" s="30"/>
      <c r="E326" s="30"/>
      <c r="F326" s="32"/>
      <c r="G326" s="32"/>
      <c r="H326" s="30"/>
      <c r="I326" s="36"/>
      <c r="J326" s="36"/>
    </row>
    <row r="327" spans="1:10" ht="12.75" customHeight="1">
      <c r="A327" s="30"/>
      <c r="B327" s="30"/>
      <c r="C327" s="30"/>
      <c r="D327" s="30"/>
      <c r="E327" s="30"/>
      <c r="F327" s="32"/>
      <c r="G327" s="32"/>
      <c r="H327" s="30"/>
      <c r="I327" s="36"/>
      <c r="J327" s="36"/>
    </row>
    <row r="328" spans="1:10" ht="12.75" customHeight="1">
      <c r="A328" s="30"/>
      <c r="B328" s="30"/>
      <c r="C328" s="30"/>
      <c r="D328" s="30"/>
      <c r="E328" s="30"/>
      <c r="F328" s="32"/>
      <c r="G328" s="32"/>
      <c r="H328" s="30"/>
      <c r="I328" s="36"/>
      <c r="J328" s="36"/>
    </row>
    <row r="329" spans="1:10" ht="12.75" customHeight="1">
      <c r="A329" s="30"/>
      <c r="B329" s="30"/>
      <c r="C329" s="30"/>
      <c r="D329" s="30"/>
      <c r="E329" s="30"/>
      <c r="F329" s="32"/>
      <c r="G329" s="32"/>
      <c r="H329" s="30"/>
      <c r="I329" s="36"/>
      <c r="J329" s="36"/>
    </row>
    <row r="330" spans="1:10" ht="12.75" customHeight="1">
      <c r="A330" s="30"/>
      <c r="B330" s="30"/>
      <c r="C330" s="30"/>
      <c r="D330" s="30"/>
      <c r="E330" s="30"/>
      <c r="F330" s="32"/>
      <c r="G330" s="32"/>
      <c r="H330" s="30"/>
      <c r="I330" s="36"/>
      <c r="J330" s="36"/>
    </row>
    <row r="331" spans="1:10" ht="12.75" customHeight="1">
      <c r="A331" s="30"/>
      <c r="B331" s="30"/>
      <c r="C331" s="30"/>
      <c r="D331" s="30"/>
      <c r="E331" s="30"/>
      <c r="F331" s="32"/>
      <c r="G331" s="32"/>
      <c r="H331" s="30"/>
      <c r="I331" s="36"/>
      <c r="J331" s="36"/>
    </row>
    <row r="332" spans="1:10" ht="12.75" customHeight="1">
      <c r="A332" s="30"/>
      <c r="B332" s="30"/>
      <c r="C332" s="30"/>
      <c r="D332" s="30"/>
      <c r="E332" s="30"/>
      <c r="F332" s="32"/>
      <c r="G332" s="32"/>
      <c r="H332" s="30"/>
      <c r="I332" s="36"/>
      <c r="J332" s="36"/>
    </row>
    <row r="333" spans="1:10" ht="12.75" customHeight="1">
      <c r="A333" s="30"/>
      <c r="B333" s="30"/>
      <c r="C333" s="30"/>
      <c r="D333" s="30"/>
      <c r="E333" s="30"/>
      <c r="F333" s="32"/>
      <c r="G333" s="32"/>
      <c r="H333" s="30"/>
      <c r="I333" s="36"/>
      <c r="J333" s="36"/>
    </row>
    <row r="334" spans="1:10" ht="12.75" customHeight="1">
      <c r="A334" s="30"/>
      <c r="B334" s="30"/>
      <c r="C334" s="30"/>
      <c r="D334" s="30"/>
      <c r="E334" s="30"/>
      <c r="F334" s="32"/>
      <c r="G334" s="32"/>
      <c r="H334" s="30"/>
      <c r="I334" s="36"/>
      <c r="J334" s="36"/>
    </row>
    <row r="335" spans="1:10" ht="12.75" customHeight="1">
      <c r="A335" s="30"/>
      <c r="B335" s="30"/>
      <c r="C335" s="30"/>
      <c r="D335" s="30"/>
      <c r="E335" s="30"/>
      <c r="F335" s="32"/>
      <c r="G335" s="32"/>
      <c r="H335" s="30"/>
      <c r="I335" s="36"/>
      <c r="J335" s="36"/>
    </row>
    <row r="336" spans="1:10" ht="12.75" customHeight="1">
      <c r="A336" s="30"/>
      <c r="B336" s="30"/>
      <c r="C336" s="30"/>
      <c r="D336" s="30"/>
      <c r="E336" s="30"/>
      <c r="F336" s="32"/>
      <c r="G336" s="32"/>
      <c r="H336" s="30"/>
      <c r="I336" s="36"/>
      <c r="J336" s="36"/>
    </row>
    <row r="337" spans="1:10" ht="12.75" customHeight="1">
      <c r="A337" s="30"/>
      <c r="B337" s="30"/>
      <c r="C337" s="30"/>
      <c r="D337" s="30"/>
      <c r="E337" s="30"/>
      <c r="F337" s="32"/>
      <c r="G337" s="32"/>
      <c r="H337" s="30"/>
      <c r="I337" s="36"/>
      <c r="J337" s="36"/>
    </row>
    <row r="338" spans="1:10" ht="12.75" customHeight="1">
      <c r="A338" s="30"/>
      <c r="B338" s="30"/>
      <c r="C338" s="30"/>
      <c r="D338" s="30"/>
      <c r="E338" s="30"/>
      <c r="F338" s="32"/>
      <c r="G338" s="32"/>
      <c r="H338" s="30"/>
      <c r="I338" s="36"/>
      <c r="J338" s="36"/>
    </row>
    <row r="339" spans="1:10" ht="12.75" customHeight="1">
      <c r="A339" s="30"/>
      <c r="B339" s="30"/>
      <c r="C339" s="30"/>
      <c r="D339" s="30"/>
      <c r="E339" s="30"/>
      <c r="F339" s="32"/>
      <c r="G339" s="32"/>
      <c r="H339" s="30"/>
      <c r="I339" s="36"/>
      <c r="J339" s="36"/>
    </row>
    <row r="340" spans="1:10" ht="12.75" customHeight="1">
      <c r="A340" s="30"/>
      <c r="B340" s="30"/>
      <c r="C340" s="30"/>
      <c r="D340" s="30"/>
      <c r="E340" s="30"/>
      <c r="F340" s="32"/>
      <c r="G340" s="32"/>
      <c r="H340" s="30"/>
      <c r="I340" s="36"/>
      <c r="J340" s="36"/>
    </row>
    <row r="341" spans="1:10" ht="12.75" customHeight="1">
      <c r="A341" s="30"/>
      <c r="B341" s="30"/>
      <c r="C341" s="30"/>
      <c r="D341" s="30"/>
      <c r="E341" s="30"/>
      <c r="F341" s="32"/>
      <c r="G341" s="32"/>
      <c r="H341" s="30"/>
      <c r="I341" s="36"/>
      <c r="J341" s="36"/>
    </row>
    <row r="342" spans="1:10" ht="12.75" customHeight="1">
      <c r="A342" s="30"/>
      <c r="B342" s="30"/>
      <c r="C342" s="30"/>
      <c r="D342" s="30"/>
      <c r="E342" s="30"/>
      <c r="F342" s="32"/>
      <c r="G342" s="32"/>
      <c r="H342" s="30"/>
      <c r="I342" s="36"/>
      <c r="J342" s="36"/>
    </row>
    <row r="343" ht="12.75" customHeight="1"/>
    <row r="344" ht="12.75" customHeight="1"/>
    <row r="363" ht="12.75">
      <c r="E363" s="30" t="s">
        <v>336</v>
      </c>
    </row>
  </sheetData>
  <sheetProtection/>
  <printOptions/>
  <pageMargins left="0.24" right="0.24" top="0.58" bottom="0.53" header="0.32" footer="0.3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 SPŚwidwin</cp:lastModifiedBy>
  <cp:lastPrinted>2020-03-02T12:42:22Z</cp:lastPrinted>
  <dcterms:created xsi:type="dcterms:W3CDTF">1997-02-26T13:46:56Z</dcterms:created>
  <dcterms:modified xsi:type="dcterms:W3CDTF">2020-03-02T12:50:08Z</dcterms:modified>
  <cp:category/>
  <cp:version/>
  <cp:contentType/>
  <cp:contentStatus/>
</cp:coreProperties>
</file>